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Projects\indian-startup-funding\02_excel\"/>
    </mc:Choice>
  </mc:AlternateContent>
  <xr:revisionPtr revIDLastSave="0" documentId="13_ncr:1_{D9DBF2CE-70C2-4C54-B35C-4A7470159AA2}"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Cleaned Data" sheetId="2" r:id="rId2"/>
    <sheet name="Sector Analysis" sheetId="8" r:id="rId3"/>
    <sheet name="City Analysis" sheetId="4" r:id="rId4"/>
    <sheet name="Investor Analysis" sheetId="5" r:id="rId5"/>
    <sheet name="Dashboard" sheetId="6" r:id="rId6"/>
  </sheets>
  <definedNames>
    <definedName name="Slicer_City_Clean">#N/A</definedName>
    <definedName name="Slicer_Industry_Category">#N/A</definedName>
    <definedName name="Slicer_Year">#N/A</definedName>
  </definedNames>
  <calcPr calcId="191029"/>
  <pivotCaches>
    <pivotCache cacheId="4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6" l="1"/>
  <c r="E9" i="6"/>
  <c r="H9" i="6"/>
  <c r="K9" i="6"/>
  <c r="B29" i="5"/>
  <c r="B34" i="5"/>
  <c r="B42" i="5"/>
  <c r="B31" i="5"/>
  <c r="B36" i="5"/>
  <c r="B32" i="5"/>
  <c r="B37" i="5"/>
  <c r="B38" i="5"/>
  <c r="B30" i="5"/>
  <c r="B33" i="5"/>
  <c r="B40" i="5"/>
  <c r="B43" i="5"/>
  <c r="B46" i="5"/>
  <c r="B41" i="5"/>
  <c r="B35" i="5"/>
  <c r="B44" i="5"/>
  <c r="B47" i="5"/>
  <c r="B39" i="5"/>
  <c r="B45" i="5"/>
  <c r="B28" i="5"/>
  <c r="H460"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I3" i="2"/>
  <c r="I4" i="2"/>
  <c r="I5" i="2"/>
  <c r="I6" i="2"/>
  <c r="I7" i="2"/>
  <c r="J7" i="2" s="1"/>
  <c r="I8" i="2"/>
  <c r="J8" i="2" s="1"/>
  <c r="I9" i="2"/>
  <c r="J9" i="2" s="1"/>
  <c r="I10" i="2"/>
  <c r="I11" i="2"/>
  <c r="I12" i="2"/>
  <c r="I13" i="2"/>
  <c r="I14" i="2"/>
  <c r="I15" i="2"/>
  <c r="I16" i="2"/>
  <c r="J16" i="2" s="1"/>
  <c r="I17" i="2"/>
  <c r="J17" i="2" s="1"/>
  <c r="I18" i="2"/>
  <c r="I19" i="2"/>
  <c r="I20" i="2"/>
  <c r="I21" i="2"/>
  <c r="I22" i="2"/>
  <c r="I23" i="2"/>
  <c r="I24" i="2"/>
  <c r="J24" i="2" s="1"/>
  <c r="I25" i="2"/>
  <c r="J25" i="2" s="1"/>
  <c r="I26" i="2"/>
  <c r="I27" i="2"/>
  <c r="I28" i="2"/>
  <c r="I29" i="2"/>
  <c r="I30" i="2"/>
  <c r="I31" i="2"/>
  <c r="I32" i="2"/>
  <c r="J32" i="2" s="1"/>
  <c r="I33" i="2"/>
  <c r="J33" i="2" s="1"/>
  <c r="I34" i="2"/>
  <c r="I35" i="2"/>
  <c r="I36" i="2"/>
  <c r="I37" i="2"/>
  <c r="I38" i="2"/>
  <c r="I39" i="2"/>
  <c r="I40" i="2"/>
  <c r="J40" i="2" s="1"/>
  <c r="I41" i="2"/>
  <c r="J41" i="2" s="1"/>
  <c r="I42" i="2"/>
  <c r="I43" i="2"/>
  <c r="I44" i="2"/>
  <c r="I45" i="2"/>
  <c r="I46" i="2"/>
  <c r="I47" i="2"/>
  <c r="I48" i="2"/>
  <c r="J48" i="2" s="1"/>
  <c r="I49" i="2"/>
  <c r="J49" i="2" s="1"/>
  <c r="I50" i="2"/>
  <c r="I51" i="2"/>
  <c r="I52" i="2"/>
  <c r="I53" i="2"/>
  <c r="I54" i="2"/>
  <c r="I55" i="2"/>
  <c r="I56" i="2"/>
  <c r="J56" i="2" s="1"/>
  <c r="I57" i="2"/>
  <c r="J57" i="2" s="1"/>
  <c r="I58" i="2"/>
  <c r="I59" i="2"/>
  <c r="I60" i="2"/>
  <c r="I61" i="2"/>
  <c r="I62" i="2"/>
  <c r="I63" i="2"/>
  <c r="I64" i="2"/>
  <c r="J64" i="2" s="1"/>
  <c r="I65" i="2"/>
  <c r="J65" i="2" s="1"/>
  <c r="I66" i="2"/>
  <c r="I67" i="2"/>
  <c r="I68" i="2"/>
  <c r="I69" i="2"/>
  <c r="I70" i="2"/>
  <c r="I71" i="2"/>
  <c r="I72" i="2"/>
  <c r="J72" i="2" s="1"/>
  <c r="I73" i="2"/>
  <c r="J73" i="2" s="1"/>
  <c r="I74" i="2"/>
  <c r="I75" i="2"/>
  <c r="I76" i="2"/>
  <c r="I77" i="2"/>
  <c r="I78" i="2"/>
  <c r="I79" i="2"/>
  <c r="I80" i="2"/>
  <c r="J80" i="2" s="1"/>
  <c r="I81" i="2"/>
  <c r="J81" i="2" s="1"/>
  <c r="I82" i="2"/>
  <c r="I83" i="2"/>
  <c r="I84" i="2"/>
  <c r="I85" i="2"/>
  <c r="I86" i="2"/>
  <c r="I87" i="2"/>
  <c r="I88" i="2"/>
  <c r="J88" i="2" s="1"/>
  <c r="I89" i="2"/>
  <c r="J89" i="2" s="1"/>
  <c r="I90" i="2"/>
  <c r="I91" i="2"/>
  <c r="I92" i="2"/>
  <c r="I93" i="2"/>
  <c r="I94" i="2"/>
  <c r="I95" i="2"/>
  <c r="I96" i="2"/>
  <c r="J96" i="2" s="1"/>
  <c r="I97" i="2"/>
  <c r="J97" i="2" s="1"/>
  <c r="I98" i="2"/>
  <c r="I99" i="2"/>
  <c r="I100" i="2"/>
  <c r="I101" i="2"/>
  <c r="I102" i="2"/>
  <c r="I103" i="2"/>
  <c r="I104" i="2"/>
  <c r="J104" i="2" s="1"/>
  <c r="I105" i="2"/>
  <c r="J105" i="2" s="1"/>
  <c r="I106" i="2"/>
  <c r="I107" i="2"/>
  <c r="I108" i="2"/>
  <c r="I109" i="2"/>
  <c r="I110" i="2"/>
  <c r="I111" i="2"/>
  <c r="I112" i="2"/>
  <c r="J112" i="2" s="1"/>
  <c r="I113" i="2"/>
  <c r="J113" i="2" s="1"/>
  <c r="I114" i="2"/>
  <c r="I115" i="2"/>
  <c r="I116" i="2"/>
  <c r="I117" i="2"/>
  <c r="I118" i="2"/>
  <c r="I119" i="2"/>
  <c r="I120" i="2"/>
  <c r="J120" i="2" s="1"/>
  <c r="I121" i="2"/>
  <c r="J121" i="2" s="1"/>
  <c r="I122" i="2"/>
  <c r="I123" i="2"/>
  <c r="I124" i="2"/>
  <c r="J124" i="2" s="1"/>
  <c r="I125" i="2"/>
  <c r="I126" i="2"/>
  <c r="I127" i="2"/>
  <c r="J127" i="2" s="1"/>
  <c r="I128" i="2"/>
  <c r="I129" i="2"/>
  <c r="J129" i="2" s="1"/>
  <c r="I130" i="2"/>
  <c r="J130" i="2" s="1"/>
  <c r="I131" i="2"/>
  <c r="I132" i="2"/>
  <c r="I133" i="2"/>
  <c r="I134" i="2"/>
  <c r="I135" i="2"/>
  <c r="I136" i="2"/>
  <c r="I137" i="2"/>
  <c r="J137" i="2" s="1"/>
  <c r="I138" i="2"/>
  <c r="J138" i="2" s="1"/>
  <c r="I139" i="2"/>
  <c r="I140" i="2"/>
  <c r="I141" i="2"/>
  <c r="I142" i="2"/>
  <c r="I143" i="2"/>
  <c r="I144" i="2"/>
  <c r="J144" i="2" s="1"/>
  <c r="I145" i="2"/>
  <c r="J145" i="2" s="1"/>
  <c r="I146" i="2"/>
  <c r="J146" i="2" s="1"/>
  <c r="I147" i="2"/>
  <c r="I148" i="2"/>
  <c r="I149" i="2"/>
  <c r="I150" i="2"/>
  <c r="I151" i="2"/>
  <c r="I152" i="2"/>
  <c r="I153" i="2"/>
  <c r="J153" i="2" s="1"/>
  <c r="I154" i="2"/>
  <c r="J154" i="2" s="1"/>
  <c r="I155" i="2"/>
  <c r="I156" i="2"/>
  <c r="I157" i="2"/>
  <c r="I158" i="2"/>
  <c r="J158" i="2" s="1"/>
  <c r="I159" i="2"/>
  <c r="J159" i="2" s="1"/>
  <c r="I160" i="2"/>
  <c r="J160" i="2" s="1"/>
  <c r="I161" i="2"/>
  <c r="J161" i="2" s="1"/>
  <c r="I162" i="2"/>
  <c r="J162" i="2" s="1"/>
  <c r="I163" i="2"/>
  <c r="J163" i="2" s="1"/>
  <c r="I164" i="2"/>
  <c r="J164" i="2" s="1"/>
  <c r="I165" i="2"/>
  <c r="I166" i="2"/>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I214" i="2"/>
  <c r="J214" i="2" s="1"/>
  <c r="I215" i="2"/>
  <c r="J215" i="2" s="1"/>
  <c r="I216" i="2"/>
  <c r="J216" i="2" s="1"/>
  <c r="I217" i="2"/>
  <c r="J217" i="2" s="1"/>
  <c r="I218" i="2"/>
  <c r="J218" i="2" s="1"/>
  <c r="I219" i="2"/>
  <c r="J219" i="2" s="1"/>
  <c r="I220" i="2"/>
  <c r="J220" i="2" s="1"/>
  <c r="I221" i="2"/>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J233" i="2" s="1"/>
  <c r="I234" i="2"/>
  <c r="J234" i="2" s="1"/>
  <c r="I235" i="2"/>
  <c r="J235" i="2" s="1"/>
  <c r="I236" i="2"/>
  <c r="J236" i="2" s="1"/>
  <c r="I237" i="2"/>
  <c r="J237" i="2" s="1"/>
  <c r="I238" i="2"/>
  <c r="J238" i="2" s="1"/>
  <c r="I239" i="2"/>
  <c r="J239" i="2" s="1"/>
  <c r="I240" i="2"/>
  <c r="J240" i="2" s="1"/>
  <c r="I241" i="2"/>
  <c r="J241" i="2" s="1"/>
  <c r="I242" i="2"/>
  <c r="J242" i="2" s="1"/>
  <c r="I243" i="2"/>
  <c r="J243" i="2" s="1"/>
  <c r="I244" i="2"/>
  <c r="J244" i="2" s="1"/>
  <c r="I245" i="2"/>
  <c r="J245" i="2" s="1"/>
  <c r="I246" i="2"/>
  <c r="J246" i="2" s="1"/>
  <c r="I247" i="2"/>
  <c r="J247" i="2" s="1"/>
  <c r="I248" i="2"/>
  <c r="J248" i="2" s="1"/>
  <c r="I249" i="2"/>
  <c r="J249" i="2" s="1"/>
  <c r="I250" i="2"/>
  <c r="J250" i="2" s="1"/>
  <c r="I251" i="2"/>
  <c r="J251" i="2" s="1"/>
  <c r="I252" i="2"/>
  <c r="J252" i="2" s="1"/>
  <c r="I253" i="2"/>
  <c r="I254" i="2"/>
  <c r="J254" i="2" s="1"/>
  <c r="I255" i="2"/>
  <c r="J255" i="2" s="1"/>
  <c r="I256" i="2"/>
  <c r="J256" i="2" s="1"/>
  <c r="I257" i="2"/>
  <c r="J257" i="2" s="1"/>
  <c r="I258" i="2"/>
  <c r="J258" i="2" s="1"/>
  <c r="I259" i="2"/>
  <c r="J259" i="2" s="1"/>
  <c r="I260" i="2"/>
  <c r="J260" i="2" s="1"/>
  <c r="I261" i="2"/>
  <c r="J261" i="2" s="1"/>
  <c r="I262" i="2"/>
  <c r="J262" i="2" s="1"/>
  <c r="I263" i="2"/>
  <c r="J263" i="2" s="1"/>
  <c r="I264" i="2"/>
  <c r="J264" i="2" s="1"/>
  <c r="I265" i="2"/>
  <c r="J265" i="2" s="1"/>
  <c r="I266" i="2"/>
  <c r="J266" i="2" s="1"/>
  <c r="I267" i="2"/>
  <c r="J267" i="2" s="1"/>
  <c r="I268" i="2"/>
  <c r="J268" i="2" s="1"/>
  <c r="I269" i="2"/>
  <c r="J269" i="2" s="1"/>
  <c r="I270" i="2"/>
  <c r="J270" i="2" s="1"/>
  <c r="I271" i="2"/>
  <c r="J271" i="2" s="1"/>
  <c r="I272" i="2"/>
  <c r="J272" i="2" s="1"/>
  <c r="I273" i="2"/>
  <c r="J273" i="2" s="1"/>
  <c r="I274" i="2"/>
  <c r="J274" i="2" s="1"/>
  <c r="I275" i="2"/>
  <c r="J275" i="2" s="1"/>
  <c r="I276" i="2"/>
  <c r="I277" i="2"/>
  <c r="I278" i="2"/>
  <c r="I279" i="2"/>
  <c r="J279" i="2" s="1"/>
  <c r="I280" i="2"/>
  <c r="J280" i="2" s="1"/>
  <c r="I281" i="2"/>
  <c r="J281" i="2" s="1"/>
  <c r="I282" i="2"/>
  <c r="J282" i="2" s="1"/>
  <c r="I283" i="2"/>
  <c r="J283" i="2" s="1"/>
  <c r="I284" i="2"/>
  <c r="J284" i="2" s="1"/>
  <c r="I285" i="2"/>
  <c r="J285" i="2" s="1"/>
  <c r="I286" i="2"/>
  <c r="J286" i="2" s="1"/>
  <c r="I287" i="2"/>
  <c r="J287" i="2" s="1"/>
  <c r="I288" i="2"/>
  <c r="J288" i="2" s="1"/>
  <c r="I289" i="2"/>
  <c r="J289" i="2" s="1"/>
  <c r="I290" i="2"/>
  <c r="J290" i="2" s="1"/>
  <c r="I291" i="2"/>
  <c r="J291" i="2" s="1"/>
  <c r="I292" i="2"/>
  <c r="J292" i="2" s="1"/>
  <c r="I293" i="2"/>
  <c r="J293" i="2" s="1"/>
  <c r="I294" i="2"/>
  <c r="J294" i="2" s="1"/>
  <c r="I295" i="2"/>
  <c r="J295" i="2" s="1"/>
  <c r="I296" i="2"/>
  <c r="J296" i="2" s="1"/>
  <c r="I297" i="2"/>
  <c r="J297" i="2" s="1"/>
  <c r="I298" i="2"/>
  <c r="J298" i="2" s="1"/>
  <c r="I299" i="2"/>
  <c r="J299" i="2" s="1"/>
  <c r="I300" i="2"/>
  <c r="J300" i="2" s="1"/>
  <c r="I301" i="2"/>
  <c r="J301" i="2" s="1"/>
  <c r="I302" i="2"/>
  <c r="J302" i="2" s="1"/>
  <c r="I303" i="2"/>
  <c r="J303" i="2" s="1"/>
  <c r="I304" i="2"/>
  <c r="J304" i="2" s="1"/>
  <c r="I305" i="2"/>
  <c r="J305" i="2" s="1"/>
  <c r="I306" i="2"/>
  <c r="J306" i="2" s="1"/>
  <c r="I307" i="2"/>
  <c r="J307" i="2" s="1"/>
  <c r="I308" i="2"/>
  <c r="J308" i="2" s="1"/>
  <c r="I309" i="2"/>
  <c r="I310" i="2"/>
  <c r="J310" i="2" s="1"/>
  <c r="I311" i="2"/>
  <c r="J311" i="2" s="1"/>
  <c r="I312" i="2"/>
  <c r="J312" i="2" s="1"/>
  <c r="I313" i="2"/>
  <c r="J313" i="2" s="1"/>
  <c r="I314" i="2"/>
  <c r="J314" i="2" s="1"/>
  <c r="I315" i="2"/>
  <c r="J315" i="2" s="1"/>
  <c r="I316" i="2"/>
  <c r="J316" i="2" s="1"/>
  <c r="I317" i="2"/>
  <c r="J317" i="2" s="1"/>
  <c r="I318" i="2"/>
  <c r="J318" i="2" s="1"/>
  <c r="I319" i="2"/>
  <c r="J319" i="2" s="1"/>
  <c r="I320" i="2"/>
  <c r="J320" i="2" s="1"/>
  <c r="I321" i="2"/>
  <c r="J321" i="2" s="1"/>
  <c r="I322" i="2"/>
  <c r="J322" i="2" s="1"/>
  <c r="I323" i="2"/>
  <c r="J323" i="2" s="1"/>
  <c r="I324" i="2"/>
  <c r="J324" i="2" s="1"/>
  <c r="I325" i="2"/>
  <c r="J325" i="2" s="1"/>
  <c r="I326" i="2"/>
  <c r="J326" i="2" s="1"/>
  <c r="I327" i="2"/>
  <c r="J327" i="2" s="1"/>
  <c r="I328" i="2"/>
  <c r="I329" i="2"/>
  <c r="J329" i="2" s="1"/>
  <c r="I330" i="2"/>
  <c r="J330" i="2" s="1"/>
  <c r="I331" i="2"/>
  <c r="J331" i="2" s="1"/>
  <c r="I332" i="2"/>
  <c r="J332" i="2" s="1"/>
  <c r="I333" i="2"/>
  <c r="J333" i="2" s="1"/>
  <c r="I334" i="2"/>
  <c r="J334" i="2" s="1"/>
  <c r="I335" i="2"/>
  <c r="J335" i="2" s="1"/>
  <c r="I336" i="2"/>
  <c r="J336" i="2" s="1"/>
  <c r="I337" i="2"/>
  <c r="J337" i="2" s="1"/>
  <c r="I338" i="2"/>
  <c r="J338" i="2" s="1"/>
  <c r="I339" i="2"/>
  <c r="J339" i="2" s="1"/>
  <c r="I340" i="2"/>
  <c r="J340" i="2" s="1"/>
  <c r="I341" i="2"/>
  <c r="I342" i="2"/>
  <c r="J342" i="2" s="1"/>
  <c r="I343" i="2"/>
  <c r="J343" i="2" s="1"/>
  <c r="I344" i="2"/>
  <c r="J344" i="2" s="1"/>
  <c r="I345" i="2"/>
  <c r="J345" i="2" s="1"/>
  <c r="I346" i="2"/>
  <c r="J346" i="2" s="1"/>
  <c r="I347" i="2"/>
  <c r="J347" i="2" s="1"/>
  <c r="I348" i="2"/>
  <c r="J348" i="2" s="1"/>
  <c r="I349" i="2"/>
  <c r="J349" i="2" s="1"/>
  <c r="I350" i="2"/>
  <c r="J350" i="2" s="1"/>
  <c r="I351" i="2"/>
  <c r="J351" i="2" s="1"/>
  <c r="I352" i="2"/>
  <c r="J352" i="2" s="1"/>
  <c r="I353" i="2"/>
  <c r="J353" i="2" s="1"/>
  <c r="I354" i="2"/>
  <c r="J354" i="2" s="1"/>
  <c r="I355" i="2"/>
  <c r="J355" i="2" s="1"/>
  <c r="I356" i="2"/>
  <c r="J356" i="2" s="1"/>
  <c r="I357" i="2"/>
  <c r="J357" i="2" s="1"/>
  <c r="I358" i="2"/>
  <c r="J358" i="2" s="1"/>
  <c r="I359" i="2"/>
  <c r="J359" i="2" s="1"/>
  <c r="I360" i="2"/>
  <c r="J360" i="2" s="1"/>
  <c r="I361" i="2"/>
  <c r="J361" i="2" s="1"/>
  <c r="I362" i="2"/>
  <c r="J362" i="2" s="1"/>
  <c r="I363" i="2"/>
  <c r="J363" i="2" s="1"/>
  <c r="I364" i="2"/>
  <c r="J364" i="2" s="1"/>
  <c r="I365" i="2"/>
  <c r="I366" i="2"/>
  <c r="I367" i="2"/>
  <c r="J367" i="2" s="1"/>
  <c r="I368" i="2"/>
  <c r="J368" i="2" s="1"/>
  <c r="I369" i="2"/>
  <c r="J369" i="2" s="1"/>
  <c r="I370" i="2"/>
  <c r="J370" i="2" s="1"/>
  <c r="I371" i="2"/>
  <c r="J371" i="2" s="1"/>
  <c r="I372" i="2"/>
  <c r="J372" i="2" s="1"/>
  <c r="I373" i="2"/>
  <c r="J373" i="2" s="1"/>
  <c r="I374" i="2"/>
  <c r="J374" i="2" s="1"/>
  <c r="I375" i="2"/>
  <c r="J375" i="2" s="1"/>
  <c r="I376" i="2"/>
  <c r="J376" i="2" s="1"/>
  <c r="I377" i="2"/>
  <c r="J377" i="2" s="1"/>
  <c r="I378" i="2"/>
  <c r="J378" i="2" s="1"/>
  <c r="I379" i="2"/>
  <c r="J379" i="2" s="1"/>
  <c r="I380" i="2"/>
  <c r="J380" i="2" s="1"/>
  <c r="I381" i="2"/>
  <c r="J381" i="2" s="1"/>
  <c r="I382" i="2"/>
  <c r="J382" i="2" s="1"/>
  <c r="I383" i="2"/>
  <c r="J383" i="2" s="1"/>
  <c r="I384" i="2"/>
  <c r="J384" i="2" s="1"/>
  <c r="I385" i="2"/>
  <c r="J385" i="2" s="1"/>
  <c r="I386" i="2"/>
  <c r="J386" i="2" s="1"/>
  <c r="I387" i="2"/>
  <c r="J387" i="2" s="1"/>
  <c r="I388" i="2"/>
  <c r="J388" i="2" s="1"/>
  <c r="I389" i="2"/>
  <c r="J389" i="2" s="1"/>
  <c r="I390" i="2"/>
  <c r="J390" i="2" s="1"/>
  <c r="I391" i="2"/>
  <c r="J391" i="2" s="1"/>
  <c r="I392" i="2"/>
  <c r="J392" i="2" s="1"/>
  <c r="I393" i="2"/>
  <c r="J393" i="2" s="1"/>
  <c r="I394" i="2"/>
  <c r="J394" i="2" s="1"/>
  <c r="I395" i="2"/>
  <c r="J395" i="2" s="1"/>
  <c r="I396" i="2"/>
  <c r="J396" i="2" s="1"/>
  <c r="I397" i="2"/>
  <c r="I398" i="2"/>
  <c r="J398" i="2" s="1"/>
  <c r="I399" i="2"/>
  <c r="J399" i="2" s="1"/>
  <c r="I400" i="2"/>
  <c r="J400" i="2" s="1"/>
  <c r="I401" i="2"/>
  <c r="J401" i="2" s="1"/>
  <c r="I402" i="2"/>
  <c r="J402" i="2" s="1"/>
  <c r="I403" i="2"/>
  <c r="J403" i="2" s="1"/>
  <c r="I404" i="2"/>
  <c r="J404" i="2" s="1"/>
  <c r="I405" i="2"/>
  <c r="J405" i="2" s="1"/>
  <c r="I406" i="2"/>
  <c r="J406" i="2" s="1"/>
  <c r="I407" i="2"/>
  <c r="J407" i="2" s="1"/>
  <c r="I408" i="2"/>
  <c r="J408" i="2" s="1"/>
  <c r="I409" i="2"/>
  <c r="J409" i="2" s="1"/>
  <c r="I410" i="2"/>
  <c r="J410" i="2" s="1"/>
  <c r="I411" i="2"/>
  <c r="J411" i="2" s="1"/>
  <c r="I412" i="2"/>
  <c r="J412" i="2" s="1"/>
  <c r="I413" i="2"/>
  <c r="J413" i="2" s="1"/>
  <c r="I414" i="2"/>
  <c r="J414" i="2" s="1"/>
  <c r="I415" i="2"/>
  <c r="J415" i="2" s="1"/>
  <c r="I416" i="2"/>
  <c r="J416" i="2" s="1"/>
  <c r="I417" i="2"/>
  <c r="J417" i="2" s="1"/>
  <c r="I418" i="2"/>
  <c r="J418" i="2" s="1"/>
  <c r="I419" i="2"/>
  <c r="J419" i="2" s="1"/>
  <c r="I420" i="2"/>
  <c r="J420" i="2" s="1"/>
  <c r="I421" i="2"/>
  <c r="I422" i="2"/>
  <c r="J422" i="2" s="1"/>
  <c r="I423" i="2"/>
  <c r="J423" i="2" s="1"/>
  <c r="I424" i="2"/>
  <c r="J424" i="2" s="1"/>
  <c r="I425" i="2"/>
  <c r="J425" i="2" s="1"/>
  <c r="I426" i="2"/>
  <c r="J426" i="2" s="1"/>
  <c r="I427" i="2"/>
  <c r="J427" i="2" s="1"/>
  <c r="I428" i="2"/>
  <c r="J428" i="2" s="1"/>
  <c r="I429" i="2"/>
  <c r="J429" i="2" s="1"/>
  <c r="I430" i="2"/>
  <c r="J430" i="2" s="1"/>
  <c r="I431" i="2"/>
  <c r="J431" i="2" s="1"/>
  <c r="I432" i="2"/>
  <c r="J432" i="2" s="1"/>
  <c r="I433" i="2"/>
  <c r="J433" i="2" s="1"/>
  <c r="I434" i="2"/>
  <c r="J434" i="2" s="1"/>
  <c r="I435" i="2"/>
  <c r="J435" i="2" s="1"/>
  <c r="I436" i="2"/>
  <c r="J436" i="2" s="1"/>
  <c r="I437" i="2"/>
  <c r="J437" i="2" s="1"/>
  <c r="I438" i="2"/>
  <c r="J438" i="2" s="1"/>
  <c r="I439" i="2"/>
  <c r="J439" i="2" s="1"/>
  <c r="I440" i="2"/>
  <c r="J440" i="2" s="1"/>
  <c r="I441" i="2"/>
  <c r="J441" i="2" s="1"/>
  <c r="I442" i="2"/>
  <c r="J442" i="2" s="1"/>
  <c r="I443" i="2"/>
  <c r="J443" i="2" s="1"/>
  <c r="I444" i="2"/>
  <c r="J444" i="2" s="1"/>
  <c r="I445" i="2"/>
  <c r="I446" i="2"/>
  <c r="J446" i="2" s="1"/>
  <c r="I447" i="2"/>
  <c r="J447" i="2" s="1"/>
  <c r="I448" i="2"/>
  <c r="J448" i="2" s="1"/>
  <c r="I449" i="2"/>
  <c r="J449" i="2" s="1"/>
  <c r="I450" i="2"/>
  <c r="J450" i="2" s="1"/>
  <c r="I451" i="2"/>
  <c r="J451" i="2" s="1"/>
  <c r="I452" i="2"/>
  <c r="J452" i="2" s="1"/>
  <c r="I453" i="2"/>
  <c r="J453" i="2" s="1"/>
  <c r="I454" i="2"/>
  <c r="J454" i="2" s="1"/>
  <c r="I455" i="2"/>
  <c r="J455" i="2" s="1"/>
  <c r="I456" i="2"/>
  <c r="J456" i="2" s="1"/>
  <c r="I457" i="2"/>
  <c r="J457" i="2" s="1"/>
  <c r="I458" i="2"/>
  <c r="J458" i="2" s="1"/>
  <c r="I459" i="2"/>
  <c r="J459" i="2" s="1"/>
  <c r="I460" i="2"/>
  <c r="J460" i="2" s="1"/>
  <c r="I461" i="2"/>
  <c r="J461" i="2" s="1"/>
  <c r="I462" i="2"/>
  <c r="J462" i="2" s="1"/>
  <c r="I463" i="2"/>
  <c r="J463" i="2" s="1"/>
  <c r="I464" i="2"/>
  <c r="J464" i="2" s="1"/>
  <c r="I465" i="2"/>
  <c r="J465" i="2" s="1"/>
  <c r="I466" i="2"/>
  <c r="J466" i="2" s="1"/>
  <c r="I467" i="2"/>
  <c r="J467" i="2" s="1"/>
  <c r="I468" i="2"/>
  <c r="J468" i="2" s="1"/>
  <c r="I469" i="2"/>
  <c r="J469" i="2" s="1"/>
  <c r="I470" i="2"/>
  <c r="J470" i="2" s="1"/>
  <c r="I471" i="2"/>
  <c r="J471" i="2" s="1"/>
  <c r="I472" i="2"/>
  <c r="J472" i="2" s="1"/>
  <c r="I473" i="2"/>
  <c r="J473" i="2" s="1"/>
  <c r="I474" i="2"/>
  <c r="J474" i="2" s="1"/>
  <c r="I475" i="2"/>
  <c r="J475" i="2" s="1"/>
  <c r="I476" i="2"/>
  <c r="J476" i="2" s="1"/>
  <c r="I477" i="2"/>
  <c r="J477" i="2" s="1"/>
  <c r="I478" i="2"/>
  <c r="J478" i="2" s="1"/>
  <c r="I479" i="2"/>
  <c r="J479" i="2" s="1"/>
  <c r="I480" i="2"/>
  <c r="J480" i="2" s="1"/>
  <c r="I481" i="2"/>
  <c r="J481" i="2" s="1"/>
  <c r="I482" i="2"/>
  <c r="J482" i="2" s="1"/>
  <c r="I483" i="2"/>
  <c r="J483" i="2" s="1"/>
  <c r="I484" i="2"/>
  <c r="J484" i="2" s="1"/>
  <c r="I485" i="2"/>
  <c r="J485" i="2" s="1"/>
  <c r="I486" i="2"/>
  <c r="J486" i="2" s="1"/>
  <c r="I487" i="2"/>
  <c r="J487" i="2" s="1"/>
  <c r="I488" i="2"/>
  <c r="J488" i="2" s="1"/>
  <c r="I489" i="2"/>
  <c r="J489" i="2" s="1"/>
  <c r="I490" i="2"/>
  <c r="J490" i="2" s="1"/>
  <c r="I491" i="2"/>
  <c r="J491" i="2" s="1"/>
  <c r="I492" i="2"/>
  <c r="J492" i="2" s="1"/>
  <c r="I493" i="2"/>
  <c r="I494" i="2"/>
  <c r="I495" i="2"/>
  <c r="J495" i="2" s="1"/>
  <c r="I496" i="2"/>
  <c r="J496" i="2" s="1"/>
  <c r="I497" i="2"/>
  <c r="J497" i="2" s="1"/>
  <c r="I498" i="2"/>
  <c r="J498" i="2" s="1"/>
  <c r="I499" i="2"/>
  <c r="J499" i="2" s="1"/>
  <c r="I500" i="2"/>
  <c r="J500" i="2" s="1"/>
  <c r="I501" i="2"/>
  <c r="J501" i="2" s="1"/>
  <c r="I502" i="2"/>
  <c r="J502" i="2" s="1"/>
  <c r="I503" i="2"/>
  <c r="J503" i="2" s="1"/>
  <c r="I504" i="2"/>
  <c r="J504" i="2" s="1"/>
  <c r="I505" i="2"/>
  <c r="J505" i="2" s="1"/>
  <c r="I506" i="2"/>
  <c r="J506" i="2" s="1"/>
  <c r="I507" i="2"/>
  <c r="J507" i="2" s="1"/>
  <c r="I508" i="2"/>
  <c r="J508" i="2" s="1"/>
  <c r="I509" i="2"/>
  <c r="J509" i="2" s="1"/>
  <c r="I510" i="2"/>
  <c r="J510" i="2" s="1"/>
  <c r="I511" i="2"/>
  <c r="J511" i="2" s="1"/>
  <c r="I512" i="2"/>
  <c r="J512" i="2" s="1"/>
  <c r="I513" i="2"/>
  <c r="J513" i="2" s="1"/>
  <c r="I514" i="2"/>
  <c r="J514" i="2" s="1"/>
  <c r="I515" i="2"/>
  <c r="J515" i="2" s="1"/>
  <c r="I516" i="2"/>
  <c r="J516" i="2" s="1"/>
  <c r="I517" i="2"/>
  <c r="J517" i="2" s="1"/>
  <c r="I518" i="2"/>
  <c r="J518" i="2" s="1"/>
  <c r="I519" i="2"/>
  <c r="J519" i="2" s="1"/>
  <c r="I520" i="2"/>
  <c r="J520" i="2" s="1"/>
  <c r="I521" i="2"/>
  <c r="J521" i="2" s="1"/>
  <c r="I522" i="2"/>
  <c r="J522" i="2" s="1"/>
  <c r="I523" i="2"/>
  <c r="J523" i="2" s="1"/>
  <c r="I524" i="2"/>
  <c r="J524" i="2" s="1"/>
  <c r="I525" i="2"/>
  <c r="J525" i="2" s="1"/>
  <c r="I526" i="2"/>
  <c r="J526" i="2" s="1"/>
  <c r="I527" i="2"/>
  <c r="J527" i="2" s="1"/>
  <c r="I528" i="2"/>
  <c r="J528" i="2" s="1"/>
  <c r="I529" i="2"/>
  <c r="J529" i="2" s="1"/>
  <c r="I530" i="2"/>
  <c r="J530" i="2" s="1"/>
  <c r="I531" i="2"/>
  <c r="J531" i="2" s="1"/>
  <c r="I532" i="2"/>
  <c r="J532" i="2" s="1"/>
  <c r="I533" i="2"/>
  <c r="J533" i="2" s="1"/>
  <c r="I534" i="2"/>
  <c r="J534" i="2" s="1"/>
  <c r="I535" i="2"/>
  <c r="J535" i="2" s="1"/>
  <c r="I536" i="2"/>
  <c r="J536" i="2" s="1"/>
  <c r="I537" i="2"/>
  <c r="J537" i="2" s="1"/>
  <c r="I538" i="2"/>
  <c r="J538" i="2" s="1"/>
  <c r="I539" i="2"/>
  <c r="J539" i="2" s="1"/>
  <c r="I540" i="2"/>
  <c r="J540" i="2" s="1"/>
  <c r="I541" i="2"/>
  <c r="J541" i="2" s="1"/>
  <c r="I542" i="2"/>
  <c r="J542" i="2" s="1"/>
  <c r="I543" i="2"/>
  <c r="J543" i="2" s="1"/>
  <c r="I544" i="2"/>
  <c r="J544" i="2" s="1"/>
  <c r="I545" i="2"/>
  <c r="J545" i="2" s="1"/>
  <c r="I546" i="2"/>
  <c r="J546" i="2" s="1"/>
  <c r="I547" i="2"/>
  <c r="J547" i="2" s="1"/>
  <c r="I548" i="2"/>
  <c r="J548" i="2" s="1"/>
  <c r="I549" i="2"/>
  <c r="I550" i="2"/>
  <c r="J550" i="2" s="1"/>
  <c r="I551" i="2"/>
  <c r="J551" i="2" s="1"/>
  <c r="I552" i="2"/>
  <c r="J552" i="2" s="1"/>
  <c r="I553" i="2"/>
  <c r="J553" i="2" s="1"/>
  <c r="I554" i="2"/>
  <c r="J554" i="2" s="1"/>
  <c r="I555" i="2"/>
  <c r="J555" i="2" s="1"/>
  <c r="I556" i="2"/>
  <c r="J556" i="2" s="1"/>
  <c r="I557" i="2"/>
  <c r="I558" i="2"/>
  <c r="J558" i="2" s="1"/>
  <c r="I559" i="2"/>
  <c r="J559" i="2" s="1"/>
  <c r="I560" i="2"/>
  <c r="J560" i="2" s="1"/>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J574" i="2" s="1"/>
  <c r="I575" i="2"/>
  <c r="J575" i="2" s="1"/>
  <c r="I576" i="2"/>
  <c r="J576" i="2" s="1"/>
  <c r="I577" i="2"/>
  <c r="J577" i="2" s="1"/>
  <c r="I578" i="2"/>
  <c r="J578" i="2" s="1"/>
  <c r="I579" i="2"/>
  <c r="J579" i="2" s="1"/>
  <c r="I580" i="2"/>
  <c r="J580" i="2" s="1"/>
  <c r="I581" i="2"/>
  <c r="J581" i="2" s="1"/>
  <c r="I582" i="2"/>
  <c r="J582" i="2" s="1"/>
  <c r="I583" i="2"/>
  <c r="J583" i="2" s="1"/>
  <c r="I584" i="2"/>
  <c r="J584" i="2" s="1"/>
  <c r="I585" i="2"/>
  <c r="J585" i="2" s="1"/>
  <c r="I586" i="2"/>
  <c r="J586" i="2" s="1"/>
  <c r="I587" i="2"/>
  <c r="J587" i="2" s="1"/>
  <c r="I588" i="2"/>
  <c r="J588" i="2" s="1"/>
  <c r="I589" i="2"/>
  <c r="J589" i="2" s="1"/>
  <c r="I590" i="2"/>
  <c r="J590" i="2" s="1"/>
  <c r="I591" i="2"/>
  <c r="J591" i="2" s="1"/>
  <c r="I592" i="2"/>
  <c r="J592" i="2" s="1"/>
  <c r="I593" i="2"/>
  <c r="J593" i="2" s="1"/>
  <c r="I594" i="2"/>
  <c r="J594" i="2" s="1"/>
  <c r="I595" i="2"/>
  <c r="J595" i="2" s="1"/>
  <c r="I596" i="2"/>
  <c r="J596" i="2" s="1"/>
  <c r="I597" i="2"/>
  <c r="J597" i="2" s="1"/>
  <c r="I598" i="2"/>
  <c r="J598" i="2" s="1"/>
  <c r="I599" i="2"/>
  <c r="J599" i="2" s="1"/>
  <c r="I600" i="2"/>
  <c r="J600" i="2" s="1"/>
  <c r="I601" i="2"/>
  <c r="J601" i="2" s="1"/>
  <c r="I602" i="2"/>
  <c r="J602" i="2" s="1"/>
  <c r="I603" i="2"/>
  <c r="J603" i="2" s="1"/>
  <c r="I604" i="2"/>
  <c r="J604" i="2" s="1"/>
  <c r="I605" i="2"/>
  <c r="J605" i="2" s="1"/>
  <c r="I606" i="2"/>
  <c r="J606" i="2" s="1"/>
  <c r="I607" i="2"/>
  <c r="J607" i="2" s="1"/>
  <c r="I608" i="2"/>
  <c r="J608" i="2" s="1"/>
  <c r="I609" i="2"/>
  <c r="J609" i="2" s="1"/>
  <c r="I610" i="2"/>
  <c r="J610" i="2" s="1"/>
  <c r="I611" i="2"/>
  <c r="J611" i="2" s="1"/>
  <c r="I612" i="2"/>
  <c r="J612" i="2" s="1"/>
  <c r="I613" i="2"/>
  <c r="J613" i="2" s="1"/>
  <c r="I614" i="2"/>
  <c r="J614" i="2" s="1"/>
  <c r="I615" i="2"/>
  <c r="J615" i="2" s="1"/>
  <c r="I616" i="2"/>
  <c r="J616" i="2" s="1"/>
  <c r="I617" i="2"/>
  <c r="J617" i="2" s="1"/>
  <c r="I618" i="2"/>
  <c r="J618" i="2" s="1"/>
  <c r="I619" i="2"/>
  <c r="J619" i="2" s="1"/>
  <c r="I620" i="2"/>
  <c r="J620" i="2" s="1"/>
  <c r="I621" i="2"/>
  <c r="I622" i="2"/>
  <c r="I623" i="2"/>
  <c r="J623" i="2" s="1"/>
  <c r="I624" i="2"/>
  <c r="J624" i="2" s="1"/>
  <c r="I625" i="2"/>
  <c r="J625" i="2" s="1"/>
  <c r="I626" i="2"/>
  <c r="J626" i="2" s="1"/>
  <c r="I627" i="2"/>
  <c r="J627" i="2" s="1"/>
  <c r="I628" i="2"/>
  <c r="J628" i="2" s="1"/>
  <c r="I629" i="2"/>
  <c r="J629" i="2" s="1"/>
  <c r="I630" i="2"/>
  <c r="J630" i="2" s="1"/>
  <c r="I631" i="2"/>
  <c r="J631" i="2" s="1"/>
  <c r="I632" i="2"/>
  <c r="J632" i="2" s="1"/>
  <c r="I633" i="2"/>
  <c r="J633" i="2" s="1"/>
  <c r="I634" i="2"/>
  <c r="J634" i="2" s="1"/>
  <c r="I635" i="2"/>
  <c r="J635" i="2" s="1"/>
  <c r="I636" i="2"/>
  <c r="J636" i="2" s="1"/>
  <c r="I637" i="2"/>
  <c r="J637" i="2" s="1"/>
  <c r="I638" i="2"/>
  <c r="J638" i="2" s="1"/>
  <c r="I639" i="2"/>
  <c r="J639" i="2" s="1"/>
  <c r="I640" i="2"/>
  <c r="J640" i="2" s="1"/>
  <c r="I641" i="2"/>
  <c r="J641" i="2" s="1"/>
  <c r="I642" i="2"/>
  <c r="J642" i="2" s="1"/>
  <c r="I643" i="2"/>
  <c r="J643" i="2" s="1"/>
  <c r="I644" i="2"/>
  <c r="J644" i="2" s="1"/>
  <c r="I645" i="2"/>
  <c r="J645" i="2" s="1"/>
  <c r="I646" i="2"/>
  <c r="J646" i="2" s="1"/>
  <c r="I647" i="2"/>
  <c r="J647" i="2" s="1"/>
  <c r="I648" i="2"/>
  <c r="I649" i="2"/>
  <c r="J649" i="2" s="1"/>
  <c r="I650" i="2"/>
  <c r="J650" i="2" s="1"/>
  <c r="I651" i="2"/>
  <c r="J651" i="2" s="1"/>
  <c r="I652" i="2"/>
  <c r="J652" i="2" s="1"/>
  <c r="I653" i="2"/>
  <c r="I654" i="2"/>
  <c r="J654" i="2" s="1"/>
  <c r="I655" i="2"/>
  <c r="J655" i="2" s="1"/>
  <c r="I656" i="2"/>
  <c r="J656" i="2" s="1"/>
  <c r="I657" i="2"/>
  <c r="J657" i="2" s="1"/>
  <c r="I658" i="2"/>
  <c r="I659" i="2"/>
  <c r="J659" i="2" s="1"/>
  <c r="I660" i="2"/>
  <c r="J660" i="2" s="1"/>
  <c r="I661" i="2"/>
  <c r="J661" i="2" s="1"/>
  <c r="I662" i="2"/>
  <c r="J662" i="2" s="1"/>
  <c r="I663" i="2"/>
  <c r="J663" i="2" s="1"/>
  <c r="I664" i="2"/>
  <c r="J664" i="2" s="1"/>
  <c r="I665" i="2"/>
  <c r="J665" i="2" s="1"/>
  <c r="I666" i="2"/>
  <c r="J666" i="2" s="1"/>
  <c r="I667" i="2"/>
  <c r="J667" i="2" s="1"/>
  <c r="I668" i="2"/>
  <c r="J668" i="2" s="1"/>
  <c r="I669" i="2"/>
  <c r="J669" i="2" s="1"/>
  <c r="I670" i="2"/>
  <c r="J670" i="2" s="1"/>
  <c r="I671" i="2"/>
  <c r="J671" i="2" s="1"/>
  <c r="I672" i="2"/>
  <c r="J672" i="2" s="1"/>
  <c r="I673" i="2"/>
  <c r="J673" i="2" s="1"/>
  <c r="I674" i="2"/>
  <c r="J674" i="2" s="1"/>
  <c r="I675" i="2"/>
  <c r="J675" i="2" s="1"/>
  <c r="I676" i="2"/>
  <c r="J676" i="2" s="1"/>
  <c r="I677" i="2"/>
  <c r="I678" i="2"/>
  <c r="I679" i="2"/>
  <c r="J679" i="2" s="1"/>
  <c r="I680" i="2"/>
  <c r="J680" i="2" s="1"/>
  <c r="I681" i="2"/>
  <c r="J681" i="2" s="1"/>
  <c r="I682" i="2"/>
  <c r="J682" i="2" s="1"/>
  <c r="I683" i="2"/>
  <c r="J683" i="2" s="1"/>
  <c r="I684" i="2"/>
  <c r="J684" i="2" s="1"/>
  <c r="I685" i="2"/>
  <c r="J685" i="2" s="1"/>
  <c r="I686" i="2"/>
  <c r="J686" i="2" s="1"/>
  <c r="I687" i="2"/>
  <c r="J687" i="2" s="1"/>
  <c r="I688" i="2"/>
  <c r="J688" i="2" s="1"/>
  <c r="I689" i="2"/>
  <c r="J689" i="2" s="1"/>
  <c r="I690" i="2"/>
  <c r="J690" i="2" s="1"/>
  <c r="I691" i="2"/>
  <c r="J691" i="2" s="1"/>
  <c r="I692" i="2"/>
  <c r="J692" i="2" s="1"/>
  <c r="I693" i="2"/>
  <c r="J693" i="2" s="1"/>
  <c r="I694" i="2"/>
  <c r="J694" i="2" s="1"/>
  <c r="I695" i="2"/>
  <c r="J695" i="2" s="1"/>
  <c r="I696" i="2"/>
  <c r="J696" i="2" s="1"/>
  <c r="I697" i="2"/>
  <c r="J697" i="2" s="1"/>
  <c r="I698" i="2"/>
  <c r="J698" i="2" s="1"/>
  <c r="I699" i="2"/>
  <c r="J699" i="2" s="1"/>
  <c r="I700" i="2"/>
  <c r="J700" i="2" s="1"/>
  <c r="I701" i="2"/>
  <c r="J701" i="2" s="1"/>
  <c r="I702" i="2"/>
  <c r="J702" i="2" s="1"/>
  <c r="I703" i="2"/>
  <c r="J703" i="2" s="1"/>
  <c r="I704" i="2"/>
  <c r="J704" i="2" s="1"/>
  <c r="I705" i="2"/>
  <c r="J705" i="2" s="1"/>
  <c r="I706" i="2"/>
  <c r="J706" i="2" s="1"/>
  <c r="I707" i="2"/>
  <c r="J707" i="2" s="1"/>
  <c r="I708" i="2"/>
  <c r="J708" i="2" s="1"/>
  <c r="I709" i="2"/>
  <c r="I710" i="2"/>
  <c r="J710" i="2" s="1"/>
  <c r="I711" i="2"/>
  <c r="J711" i="2" s="1"/>
  <c r="I712" i="2"/>
  <c r="J712" i="2" s="1"/>
  <c r="I713" i="2"/>
  <c r="J713" i="2" s="1"/>
  <c r="I714" i="2"/>
  <c r="J714" i="2" s="1"/>
  <c r="I715" i="2"/>
  <c r="J715" i="2" s="1"/>
  <c r="I716" i="2"/>
  <c r="J716" i="2" s="1"/>
  <c r="I717" i="2"/>
  <c r="J717" i="2" s="1"/>
  <c r="I718" i="2"/>
  <c r="J718" i="2" s="1"/>
  <c r="I719" i="2"/>
  <c r="J719" i="2" s="1"/>
  <c r="I720" i="2"/>
  <c r="J720" i="2" s="1"/>
  <c r="I721" i="2"/>
  <c r="J721" i="2" s="1"/>
  <c r="I722" i="2"/>
  <c r="J722" i="2" s="1"/>
  <c r="I723" i="2"/>
  <c r="J723" i="2" s="1"/>
  <c r="I724" i="2"/>
  <c r="J724" i="2" s="1"/>
  <c r="I725" i="2"/>
  <c r="J725" i="2" s="1"/>
  <c r="I726" i="2"/>
  <c r="J726" i="2" s="1"/>
  <c r="I727" i="2"/>
  <c r="J727" i="2" s="1"/>
  <c r="I728" i="2"/>
  <c r="J728" i="2" s="1"/>
  <c r="I729" i="2"/>
  <c r="J729" i="2" s="1"/>
  <c r="I730" i="2"/>
  <c r="J730" i="2" s="1"/>
  <c r="I731" i="2"/>
  <c r="J731" i="2" s="1"/>
  <c r="I732" i="2"/>
  <c r="J732" i="2" s="1"/>
  <c r="I733" i="2"/>
  <c r="J733" i="2" s="1"/>
  <c r="I734" i="2"/>
  <c r="J734" i="2" s="1"/>
  <c r="I735" i="2"/>
  <c r="J735" i="2" s="1"/>
  <c r="I736" i="2"/>
  <c r="J736" i="2" s="1"/>
  <c r="I737" i="2"/>
  <c r="J737" i="2" s="1"/>
  <c r="I738" i="2"/>
  <c r="J738" i="2" s="1"/>
  <c r="I739" i="2"/>
  <c r="J739" i="2" s="1"/>
  <c r="I740" i="2"/>
  <c r="J740" i="2" s="1"/>
  <c r="I741" i="2"/>
  <c r="J741" i="2" s="1"/>
  <c r="I742" i="2"/>
  <c r="J742" i="2" s="1"/>
  <c r="I743" i="2"/>
  <c r="J743" i="2" s="1"/>
  <c r="I744" i="2"/>
  <c r="J744" i="2" s="1"/>
  <c r="I745" i="2"/>
  <c r="J745" i="2" s="1"/>
  <c r="I746" i="2"/>
  <c r="J746" i="2" s="1"/>
  <c r="I747" i="2"/>
  <c r="J747" i="2" s="1"/>
  <c r="I748" i="2"/>
  <c r="J748" i="2" s="1"/>
  <c r="I749" i="2"/>
  <c r="I750" i="2"/>
  <c r="J750" i="2" s="1"/>
  <c r="I751" i="2"/>
  <c r="J751" i="2" s="1"/>
  <c r="I752" i="2"/>
  <c r="J752" i="2" s="1"/>
  <c r="I753" i="2"/>
  <c r="J753" i="2" s="1"/>
  <c r="I754" i="2"/>
  <c r="J754" i="2" s="1"/>
  <c r="I755" i="2"/>
  <c r="J755" i="2" s="1"/>
  <c r="I756" i="2"/>
  <c r="J756" i="2" s="1"/>
  <c r="I757" i="2"/>
  <c r="J757" i="2" s="1"/>
  <c r="I758" i="2"/>
  <c r="J758" i="2" s="1"/>
  <c r="I759" i="2"/>
  <c r="J759" i="2" s="1"/>
  <c r="I760" i="2"/>
  <c r="J760" i="2" s="1"/>
  <c r="I761" i="2"/>
  <c r="J761" i="2" s="1"/>
  <c r="I762" i="2"/>
  <c r="J762" i="2" s="1"/>
  <c r="I763" i="2"/>
  <c r="J763" i="2" s="1"/>
  <c r="I764" i="2"/>
  <c r="J764" i="2" s="1"/>
  <c r="I765" i="2"/>
  <c r="J765" i="2" s="1"/>
  <c r="I766" i="2"/>
  <c r="J766" i="2" s="1"/>
  <c r="I767" i="2"/>
  <c r="J767" i="2" s="1"/>
  <c r="I768" i="2"/>
  <c r="J768" i="2" s="1"/>
  <c r="I769" i="2"/>
  <c r="J769" i="2" s="1"/>
  <c r="I770" i="2"/>
  <c r="J770" i="2" s="1"/>
  <c r="I771" i="2"/>
  <c r="J771" i="2" s="1"/>
  <c r="I772" i="2"/>
  <c r="J772" i="2" s="1"/>
  <c r="I773" i="2"/>
  <c r="J773" i="2" s="1"/>
  <c r="I774" i="2"/>
  <c r="J774" i="2" s="1"/>
  <c r="I775" i="2"/>
  <c r="J775" i="2" s="1"/>
  <c r="I776" i="2"/>
  <c r="J776" i="2" s="1"/>
  <c r="I777" i="2"/>
  <c r="J777" i="2" s="1"/>
  <c r="I778" i="2"/>
  <c r="J778" i="2" s="1"/>
  <c r="I779" i="2"/>
  <c r="J779" i="2" s="1"/>
  <c r="I780" i="2"/>
  <c r="J780" i="2" s="1"/>
  <c r="I781" i="2"/>
  <c r="I782" i="2"/>
  <c r="J782" i="2" s="1"/>
  <c r="I783" i="2"/>
  <c r="J783" i="2" s="1"/>
  <c r="I784" i="2"/>
  <c r="J784" i="2" s="1"/>
  <c r="I785" i="2"/>
  <c r="J785" i="2" s="1"/>
  <c r="I786" i="2"/>
  <c r="J786" i="2" s="1"/>
  <c r="I787" i="2"/>
  <c r="J787" i="2" s="1"/>
  <c r="I788" i="2"/>
  <c r="J788" i="2" s="1"/>
  <c r="I789" i="2"/>
  <c r="J789" i="2" s="1"/>
  <c r="I790" i="2"/>
  <c r="J790" i="2" s="1"/>
  <c r="I791" i="2"/>
  <c r="J791" i="2" s="1"/>
  <c r="I792" i="2"/>
  <c r="J792" i="2" s="1"/>
  <c r="I793" i="2"/>
  <c r="J793" i="2" s="1"/>
  <c r="I794" i="2"/>
  <c r="J794" i="2" s="1"/>
  <c r="I795" i="2"/>
  <c r="J795" i="2" s="1"/>
  <c r="I796" i="2"/>
  <c r="J796" i="2" s="1"/>
  <c r="I797" i="2"/>
  <c r="J797" i="2" s="1"/>
  <c r="I798" i="2"/>
  <c r="J798" i="2" s="1"/>
  <c r="I799" i="2"/>
  <c r="J799" i="2" s="1"/>
  <c r="I800" i="2"/>
  <c r="J800" i="2" s="1"/>
  <c r="I801" i="2"/>
  <c r="J801" i="2" s="1"/>
  <c r="I802" i="2"/>
  <c r="J802" i="2" s="1"/>
  <c r="I803" i="2"/>
  <c r="J803" i="2" s="1"/>
  <c r="I804" i="2"/>
  <c r="J804" i="2" s="1"/>
  <c r="I805" i="2"/>
  <c r="J805" i="2" s="1"/>
  <c r="I806" i="2"/>
  <c r="J806" i="2" s="1"/>
  <c r="I807" i="2"/>
  <c r="J807" i="2" s="1"/>
  <c r="I808" i="2"/>
  <c r="J808" i="2" s="1"/>
  <c r="I809" i="2"/>
  <c r="J809" i="2" s="1"/>
  <c r="I810" i="2"/>
  <c r="J810" i="2" s="1"/>
  <c r="I811" i="2"/>
  <c r="J811" i="2" s="1"/>
  <c r="I812" i="2"/>
  <c r="J812" i="2" s="1"/>
  <c r="I813" i="2"/>
  <c r="I814" i="2"/>
  <c r="J814" i="2" s="1"/>
  <c r="I815" i="2"/>
  <c r="J815" i="2" s="1"/>
  <c r="I816" i="2"/>
  <c r="J816" i="2" s="1"/>
  <c r="I817" i="2"/>
  <c r="J817" i="2" s="1"/>
  <c r="I818" i="2"/>
  <c r="J818" i="2" s="1"/>
  <c r="I819" i="2"/>
  <c r="J819" i="2" s="1"/>
  <c r="I820" i="2"/>
  <c r="J820" i="2" s="1"/>
  <c r="I821" i="2"/>
  <c r="J821" i="2" s="1"/>
  <c r="I822" i="2"/>
  <c r="J822" i="2" s="1"/>
  <c r="I823" i="2"/>
  <c r="J823" i="2" s="1"/>
  <c r="I824" i="2"/>
  <c r="J824" i="2" s="1"/>
  <c r="I825" i="2"/>
  <c r="J825" i="2" s="1"/>
  <c r="I826" i="2"/>
  <c r="J826" i="2" s="1"/>
  <c r="I827" i="2"/>
  <c r="J827" i="2" s="1"/>
  <c r="I828" i="2"/>
  <c r="J828" i="2" s="1"/>
  <c r="I829" i="2"/>
  <c r="J829" i="2" s="1"/>
  <c r="I830" i="2"/>
  <c r="J830" i="2" s="1"/>
  <c r="I831" i="2"/>
  <c r="J831" i="2" s="1"/>
  <c r="I832" i="2"/>
  <c r="J832" i="2" s="1"/>
  <c r="I833" i="2"/>
  <c r="J833" i="2" s="1"/>
  <c r="I834" i="2"/>
  <c r="J834" i="2" s="1"/>
  <c r="I835" i="2"/>
  <c r="J835" i="2" s="1"/>
  <c r="I836" i="2"/>
  <c r="J836" i="2" s="1"/>
  <c r="I837" i="2"/>
  <c r="J837" i="2" s="1"/>
  <c r="I838" i="2"/>
  <c r="J838" i="2" s="1"/>
  <c r="I839" i="2"/>
  <c r="J839" i="2" s="1"/>
  <c r="I840" i="2"/>
  <c r="J840" i="2" s="1"/>
  <c r="I841" i="2"/>
  <c r="J841" i="2" s="1"/>
  <c r="I842" i="2"/>
  <c r="J842" i="2" s="1"/>
  <c r="I843" i="2"/>
  <c r="J843" i="2" s="1"/>
  <c r="I844" i="2"/>
  <c r="J844" i="2" s="1"/>
  <c r="I845" i="2"/>
  <c r="I846" i="2"/>
  <c r="J846" i="2" s="1"/>
  <c r="I847" i="2"/>
  <c r="J847" i="2" s="1"/>
  <c r="I848" i="2"/>
  <c r="J848" i="2" s="1"/>
  <c r="I849" i="2"/>
  <c r="J849" i="2" s="1"/>
  <c r="I850" i="2"/>
  <c r="J850" i="2" s="1"/>
  <c r="I851" i="2"/>
  <c r="J851" i="2" s="1"/>
  <c r="I852" i="2"/>
  <c r="J852" i="2" s="1"/>
  <c r="I853" i="2"/>
  <c r="J853" i="2" s="1"/>
  <c r="I854" i="2"/>
  <c r="J854" i="2" s="1"/>
  <c r="I855" i="2"/>
  <c r="J855" i="2" s="1"/>
  <c r="I856" i="2"/>
  <c r="J856" i="2" s="1"/>
  <c r="I857" i="2"/>
  <c r="J857" i="2" s="1"/>
  <c r="I858" i="2"/>
  <c r="J858" i="2" s="1"/>
  <c r="I859" i="2"/>
  <c r="J859" i="2" s="1"/>
  <c r="I860" i="2"/>
  <c r="J860" i="2" s="1"/>
  <c r="I861" i="2"/>
  <c r="J861" i="2" s="1"/>
  <c r="I862" i="2"/>
  <c r="J862" i="2" s="1"/>
  <c r="I863" i="2"/>
  <c r="J863" i="2" s="1"/>
  <c r="I864" i="2"/>
  <c r="J864" i="2" s="1"/>
  <c r="I865" i="2"/>
  <c r="J865" i="2" s="1"/>
  <c r="I866" i="2"/>
  <c r="J866" i="2" s="1"/>
  <c r="I867" i="2"/>
  <c r="J867" i="2" s="1"/>
  <c r="I868" i="2"/>
  <c r="J868" i="2" s="1"/>
  <c r="I869" i="2"/>
  <c r="J869" i="2" s="1"/>
  <c r="I870" i="2"/>
  <c r="J870" i="2" s="1"/>
  <c r="I871" i="2"/>
  <c r="J871" i="2" s="1"/>
  <c r="I872" i="2"/>
  <c r="J872" i="2" s="1"/>
  <c r="I873" i="2"/>
  <c r="J873" i="2" s="1"/>
  <c r="I874" i="2"/>
  <c r="J874" i="2" s="1"/>
  <c r="I875" i="2"/>
  <c r="J875" i="2" s="1"/>
  <c r="I876" i="2"/>
  <c r="J876" i="2" s="1"/>
  <c r="I877" i="2"/>
  <c r="I878" i="2"/>
  <c r="J878" i="2" s="1"/>
  <c r="I879" i="2"/>
  <c r="J879" i="2" s="1"/>
  <c r="I880" i="2"/>
  <c r="J880" i="2" s="1"/>
  <c r="I881" i="2"/>
  <c r="J881" i="2" s="1"/>
  <c r="I882" i="2"/>
  <c r="J882" i="2" s="1"/>
  <c r="I883" i="2"/>
  <c r="J883" i="2" s="1"/>
  <c r="I884" i="2"/>
  <c r="J884" i="2" s="1"/>
  <c r="I885" i="2"/>
  <c r="I886" i="2"/>
  <c r="J886" i="2" s="1"/>
  <c r="I887" i="2"/>
  <c r="J887" i="2" s="1"/>
  <c r="I888" i="2"/>
  <c r="J888" i="2" s="1"/>
  <c r="I889" i="2"/>
  <c r="J889" i="2" s="1"/>
  <c r="I890" i="2"/>
  <c r="J890" i="2" s="1"/>
  <c r="I891" i="2"/>
  <c r="J891" i="2" s="1"/>
  <c r="I892" i="2"/>
  <c r="J892" i="2" s="1"/>
  <c r="I893" i="2"/>
  <c r="J893" i="2" s="1"/>
  <c r="I894" i="2"/>
  <c r="J894" i="2" s="1"/>
  <c r="I895" i="2"/>
  <c r="J895" i="2" s="1"/>
  <c r="I896" i="2"/>
  <c r="J896" i="2" s="1"/>
  <c r="I897" i="2"/>
  <c r="J897" i="2" s="1"/>
  <c r="I898" i="2"/>
  <c r="J898" i="2" s="1"/>
  <c r="I899" i="2"/>
  <c r="J899" i="2" s="1"/>
  <c r="I900" i="2"/>
  <c r="J900" i="2" s="1"/>
  <c r="I901" i="2"/>
  <c r="J901" i="2" s="1"/>
  <c r="I902" i="2"/>
  <c r="J902" i="2" s="1"/>
  <c r="I903" i="2"/>
  <c r="J903" i="2" s="1"/>
  <c r="I904" i="2"/>
  <c r="J904" i="2" s="1"/>
  <c r="I905" i="2"/>
  <c r="J905" i="2" s="1"/>
  <c r="I906" i="2"/>
  <c r="J906" i="2" s="1"/>
  <c r="I907" i="2"/>
  <c r="J907" i="2" s="1"/>
  <c r="I908" i="2"/>
  <c r="J908" i="2" s="1"/>
  <c r="I909" i="2"/>
  <c r="I910" i="2"/>
  <c r="J910" i="2" s="1"/>
  <c r="I911" i="2"/>
  <c r="J911" i="2" s="1"/>
  <c r="I912" i="2"/>
  <c r="J912" i="2" s="1"/>
  <c r="I913" i="2"/>
  <c r="J913" i="2" s="1"/>
  <c r="I914" i="2"/>
  <c r="J914" i="2" s="1"/>
  <c r="I915" i="2"/>
  <c r="J915" i="2" s="1"/>
  <c r="I916" i="2"/>
  <c r="J916" i="2" s="1"/>
  <c r="I917" i="2"/>
  <c r="I918" i="2"/>
  <c r="J918" i="2" s="1"/>
  <c r="I919" i="2"/>
  <c r="J919" i="2" s="1"/>
  <c r="I920" i="2"/>
  <c r="J920" i="2" s="1"/>
  <c r="I921" i="2"/>
  <c r="J921" i="2" s="1"/>
  <c r="I922" i="2"/>
  <c r="J922" i="2" s="1"/>
  <c r="I923" i="2"/>
  <c r="J923" i="2" s="1"/>
  <c r="I924" i="2"/>
  <c r="J924" i="2" s="1"/>
  <c r="I925" i="2"/>
  <c r="J925" i="2" s="1"/>
  <c r="I926" i="2"/>
  <c r="J926" i="2" s="1"/>
  <c r="I927" i="2"/>
  <c r="J927" i="2" s="1"/>
  <c r="I928" i="2"/>
  <c r="J928" i="2" s="1"/>
  <c r="I929" i="2"/>
  <c r="J929" i="2" s="1"/>
  <c r="I930" i="2"/>
  <c r="J930" i="2" s="1"/>
  <c r="I931" i="2"/>
  <c r="J931" i="2" s="1"/>
  <c r="I932" i="2"/>
  <c r="J932" i="2" s="1"/>
  <c r="I933" i="2"/>
  <c r="J933" i="2" s="1"/>
  <c r="I934" i="2"/>
  <c r="J934" i="2" s="1"/>
  <c r="I935" i="2"/>
  <c r="J935" i="2" s="1"/>
  <c r="I936" i="2"/>
  <c r="J936" i="2" s="1"/>
  <c r="I937" i="2"/>
  <c r="J937" i="2" s="1"/>
  <c r="I938" i="2"/>
  <c r="J938" i="2" s="1"/>
  <c r="I939" i="2"/>
  <c r="J939" i="2" s="1"/>
  <c r="I940" i="2"/>
  <c r="J940" i="2" s="1"/>
  <c r="I941" i="2"/>
  <c r="J941" i="2" s="1"/>
  <c r="I942" i="2"/>
  <c r="J942" i="2" s="1"/>
  <c r="I943" i="2"/>
  <c r="J943" i="2" s="1"/>
  <c r="I944" i="2"/>
  <c r="J944" i="2" s="1"/>
  <c r="I945" i="2"/>
  <c r="J945" i="2" s="1"/>
  <c r="I946" i="2"/>
  <c r="J946" i="2" s="1"/>
  <c r="I947" i="2"/>
  <c r="J947" i="2" s="1"/>
  <c r="I948" i="2"/>
  <c r="J948" i="2" s="1"/>
  <c r="I949" i="2"/>
  <c r="I950" i="2"/>
  <c r="J950" i="2" s="1"/>
  <c r="I951" i="2"/>
  <c r="J951" i="2" s="1"/>
  <c r="I952" i="2"/>
  <c r="J952" i="2" s="1"/>
  <c r="I953" i="2"/>
  <c r="J953" i="2" s="1"/>
  <c r="I954" i="2"/>
  <c r="J954" i="2" s="1"/>
  <c r="I955" i="2"/>
  <c r="J955" i="2" s="1"/>
  <c r="I956" i="2"/>
  <c r="J956" i="2" s="1"/>
  <c r="I957" i="2"/>
  <c r="I958" i="2"/>
  <c r="J958" i="2" s="1"/>
  <c r="I959" i="2"/>
  <c r="J959" i="2" s="1"/>
  <c r="I960" i="2"/>
  <c r="J960" i="2" s="1"/>
  <c r="I961" i="2"/>
  <c r="J961" i="2" s="1"/>
  <c r="I962" i="2"/>
  <c r="J962" i="2" s="1"/>
  <c r="I963" i="2"/>
  <c r="J963" i="2" s="1"/>
  <c r="I964" i="2"/>
  <c r="J964" i="2" s="1"/>
  <c r="I965" i="2"/>
  <c r="J965" i="2" s="1"/>
  <c r="I966" i="2"/>
  <c r="J966" i="2" s="1"/>
  <c r="I967" i="2"/>
  <c r="J967" i="2" s="1"/>
  <c r="I968" i="2"/>
  <c r="J968" i="2" s="1"/>
  <c r="I969" i="2"/>
  <c r="J969" i="2" s="1"/>
  <c r="I970" i="2"/>
  <c r="J970" i="2" s="1"/>
  <c r="I971" i="2"/>
  <c r="J971" i="2" s="1"/>
  <c r="I972" i="2"/>
  <c r="J972" i="2" s="1"/>
  <c r="I973" i="2"/>
  <c r="J973" i="2" s="1"/>
  <c r="I974" i="2"/>
  <c r="J974" i="2" s="1"/>
  <c r="I975" i="2"/>
  <c r="J975" i="2" s="1"/>
  <c r="I976" i="2"/>
  <c r="J976" i="2" s="1"/>
  <c r="I977" i="2"/>
  <c r="J977" i="2" s="1"/>
  <c r="I978" i="2"/>
  <c r="I979" i="2"/>
  <c r="J979" i="2" s="1"/>
  <c r="I980" i="2"/>
  <c r="J980" i="2" s="1"/>
  <c r="I981" i="2"/>
  <c r="J981" i="2" s="1"/>
  <c r="I982" i="2"/>
  <c r="J982" i="2" s="1"/>
  <c r="I983" i="2"/>
  <c r="J983" i="2" s="1"/>
  <c r="I984" i="2"/>
  <c r="J984" i="2" s="1"/>
  <c r="I985" i="2"/>
  <c r="J985" i="2" s="1"/>
  <c r="I986" i="2"/>
  <c r="J986" i="2" s="1"/>
  <c r="I987" i="2"/>
  <c r="J987" i="2" s="1"/>
  <c r="I988" i="2"/>
  <c r="J988" i="2" s="1"/>
  <c r="I989" i="2"/>
  <c r="I990" i="2"/>
  <c r="J990" i="2" s="1"/>
  <c r="I991" i="2"/>
  <c r="J991" i="2" s="1"/>
  <c r="I992" i="2"/>
  <c r="J992" i="2" s="1"/>
  <c r="I993" i="2"/>
  <c r="J993" i="2" s="1"/>
  <c r="I994" i="2"/>
  <c r="J994" i="2" s="1"/>
  <c r="I995" i="2"/>
  <c r="J995" i="2" s="1"/>
  <c r="I996" i="2"/>
  <c r="J996" i="2" s="1"/>
  <c r="I997" i="2"/>
  <c r="J997" i="2" s="1"/>
  <c r="I998" i="2"/>
  <c r="J998" i="2" s="1"/>
  <c r="I999" i="2"/>
  <c r="J999" i="2" s="1"/>
  <c r="I1000" i="2"/>
  <c r="J1000" i="2" s="1"/>
  <c r="I1001" i="2"/>
  <c r="J1001" i="2" s="1"/>
  <c r="I1002" i="2"/>
  <c r="J1002" i="2" s="1"/>
  <c r="I1003" i="2"/>
  <c r="J1003" i="2" s="1"/>
  <c r="I1004" i="2"/>
  <c r="J1004" i="2" s="1"/>
  <c r="I1005" i="2"/>
  <c r="J1005" i="2" s="1"/>
  <c r="I1006" i="2"/>
  <c r="J1006" i="2" s="1"/>
  <c r="I1007" i="2"/>
  <c r="J1007" i="2" s="1"/>
  <c r="I1008" i="2"/>
  <c r="J1008" i="2" s="1"/>
  <c r="I1009" i="2"/>
  <c r="J1009" i="2" s="1"/>
  <c r="I1010" i="2"/>
  <c r="J1010" i="2" s="1"/>
  <c r="I1011" i="2"/>
  <c r="J1011" i="2" s="1"/>
  <c r="I1012" i="2"/>
  <c r="J1012" i="2" s="1"/>
  <c r="I1013" i="2"/>
  <c r="J1013" i="2" s="1"/>
  <c r="I1014" i="2"/>
  <c r="J1014" i="2" s="1"/>
  <c r="I1015" i="2"/>
  <c r="J1015" i="2" s="1"/>
  <c r="I1016" i="2"/>
  <c r="J1016" i="2" s="1"/>
  <c r="I1017" i="2"/>
  <c r="J1017" i="2" s="1"/>
  <c r="I1018" i="2"/>
  <c r="J1018" i="2" s="1"/>
  <c r="I1019" i="2"/>
  <c r="J1019" i="2" s="1"/>
  <c r="I1020" i="2"/>
  <c r="J1020" i="2" s="1"/>
  <c r="I1021" i="2"/>
  <c r="I1022" i="2"/>
  <c r="J1022" i="2" s="1"/>
  <c r="I1023" i="2"/>
  <c r="J1023" i="2" s="1"/>
  <c r="I1024" i="2"/>
  <c r="J1024" i="2" s="1"/>
  <c r="I1025" i="2"/>
  <c r="J1025" i="2" s="1"/>
  <c r="I1026" i="2"/>
  <c r="J1026" i="2" s="1"/>
  <c r="I1027" i="2"/>
  <c r="J1027" i="2" s="1"/>
  <c r="I1028" i="2"/>
  <c r="J1028" i="2" s="1"/>
  <c r="I1029" i="2"/>
  <c r="J1029" i="2" s="1"/>
  <c r="I1030" i="2"/>
  <c r="J1030" i="2" s="1"/>
  <c r="I1031" i="2"/>
  <c r="J1031" i="2" s="1"/>
  <c r="I1032" i="2"/>
  <c r="J1032" i="2" s="1"/>
  <c r="I1033" i="2"/>
  <c r="J1033" i="2" s="1"/>
  <c r="I1034" i="2"/>
  <c r="J1034" i="2" s="1"/>
  <c r="I1035" i="2"/>
  <c r="J1035" i="2" s="1"/>
  <c r="I1036" i="2"/>
  <c r="J1036" i="2" s="1"/>
  <c r="I1037" i="2"/>
  <c r="J1037" i="2" s="1"/>
  <c r="I1038" i="2"/>
  <c r="J1038" i="2" s="1"/>
  <c r="I1039" i="2"/>
  <c r="J1039" i="2" s="1"/>
  <c r="I1040" i="2"/>
  <c r="J1040" i="2" s="1"/>
  <c r="I1041" i="2"/>
  <c r="J1041" i="2" s="1"/>
  <c r="I1042" i="2"/>
  <c r="J1042" i="2" s="1"/>
  <c r="I1043" i="2"/>
  <c r="J1043" i="2" s="1"/>
  <c r="I1044" i="2"/>
  <c r="J1044" i="2" s="1"/>
  <c r="I1045" i="2"/>
  <c r="J1045" i="2" s="1"/>
  <c r="I1046" i="2"/>
  <c r="J1046" i="2" s="1"/>
  <c r="I1047" i="2"/>
  <c r="J1047" i="2" s="1"/>
  <c r="I1048" i="2"/>
  <c r="J1048" i="2" s="1"/>
  <c r="I1049" i="2"/>
  <c r="J1049" i="2" s="1"/>
  <c r="I1050" i="2"/>
  <c r="J1050" i="2" s="1"/>
  <c r="I1051" i="2"/>
  <c r="J1051" i="2" s="1"/>
  <c r="I1052" i="2"/>
  <c r="J1052" i="2" s="1"/>
  <c r="I1053" i="2"/>
  <c r="J1053" i="2" s="1"/>
  <c r="I1054" i="2"/>
  <c r="J1054" i="2" s="1"/>
  <c r="I1055" i="2"/>
  <c r="J1055" i="2" s="1"/>
  <c r="I1056" i="2"/>
  <c r="J1056" i="2" s="1"/>
  <c r="I1057" i="2"/>
  <c r="J1057" i="2" s="1"/>
  <c r="I1058" i="2"/>
  <c r="J1058" i="2" s="1"/>
  <c r="I1059" i="2"/>
  <c r="J1059" i="2" s="1"/>
  <c r="I1060" i="2"/>
  <c r="I1061" i="2"/>
  <c r="J1061" i="2" s="1"/>
  <c r="I1062" i="2"/>
  <c r="J1062" i="2" s="1"/>
  <c r="I1063" i="2"/>
  <c r="J1063" i="2" s="1"/>
  <c r="I1064" i="2"/>
  <c r="J1064" i="2" s="1"/>
  <c r="I1065" i="2"/>
  <c r="J1065" i="2" s="1"/>
  <c r="I1066" i="2"/>
  <c r="J1066" i="2" s="1"/>
  <c r="I1067" i="2"/>
  <c r="J1067" i="2" s="1"/>
  <c r="I1068" i="2"/>
  <c r="J1068" i="2" s="1"/>
  <c r="I1069" i="2"/>
  <c r="J1069" i="2" s="1"/>
  <c r="I1070" i="2"/>
  <c r="J1070" i="2" s="1"/>
  <c r="I1071" i="2"/>
  <c r="J1071" i="2" s="1"/>
  <c r="I1072" i="2"/>
  <c r="J1072" i="2" s="1"/>
  <c r="I1073" i="2"/>
  <c r="J1073" i="2" s="1"/>
  <c r="I1074" i="2"/>
  <c r="I1075" i="2"/>
  <c r="J1075" i="2" s="1"/>
  <c r="I1076" i="2"/>
  <c r="J1076" i="2" s="1"/>
  <c r="I1077" i="2"/>
  <c r="J1077" i="2" s="1"/>
  <c r="I1078" i="2"/>
  <c r="J1078" i="2" s="1"/>
  <c r="I1079" i="2"/>
  <c r="J1079" i="2" s="1"/>
  <c r="I1080" i="2"/>
  <c r="J1080" i="2" s="1"/>
  <c r="I1081" i="2"/>
  <c r="J1081" i="2" s="1"/>
  <c r="I1082" i="2"/>
  <c r="J1082" i="2" s="1"/>
  <c r="I1083" i="2"/>
  <c r="J1083" i="2" s="1"/>
  <c r="I1084" i="2"/>
  <c r="J1084" i="2" s="1"/>
  <c r="I1085" i="2"/>
  <c r="J1085" i="2" s="1"/>
  <c r="I1086" i="2"/>
  <c r="J1086" i="2" s="1"/>
  <c r="I1087" i="2"/>
  <c r="J1087" i="2" s="1"/>
  <c r="I1088" i="2"/>
  <c r="J1088" i="2" s="1"/>
  <c r="I1089" i="2"/>
  <c r="J1089" i="2" s="1"/>
  <c r="I1090" i="2"/>
  <c r="J1090" i="2" s="1"/>
  <c r="I1091" i="2"/>
  <c r="J1091" i="2" s="1"/>
  <c r="I1092" i="2"/>
  <c r="J1092" i="2" s="1"/>
  <c r="I1093" i="2"/>
  <c r="J1093" i="2" s="1"/>
  <c r="I1094" i="2"/>
  <c r="J1094" i="2" s="1"/>
  <c r="I1095" i="2"/>
  <c r="J1095" i="2" s="1"/>
  <c r="I1096" i="2"/>
  <c r="J1096" i="2" s="1"/>
  <c r="I1097" i="2"/>
  <c r="J1097" i="2" s="1"/>
  <c r="I1098" i="2"/>
  <c r="J1098" i="2" s="1"/>
  <c r="I1099" i="2"/>
  <c r="J1099" i="2" s="1"/>
  <c r="I1100" i="2"/>
  <c r="J1100" i="2" s="1"/>
  <c r="I1101" i="2"/>
  <c r="I1102" i="2"/>
  <c r="J1102" i="2" s="1"/>
  <c r="I1103" i="2"/>
  <c r="J1103" i="2" s="1"/>
  <c r="I1104" i="2"/>
  <c r="J1104" i="2" s="1"/>
  <c r="I1105" i="2"/>
  <c r="J1105" i="2" s="1"/>
  <c r="I1106" i="2"/>
  <c r="J1106" i="2" s="1"/>
  <c r="I1107" i="2"/>
  <c r="J1107" i="2" s="1"/>
  <c r="I1108" i="2"/>
  <c r="J1108" i="2" s="1"/>
  <c r="I1109" i="2"/>
  <c r="J1109" i="2" s="1"/>
  <c r="I1110" i="2"/>
  <c r="J1110" i="2" s="1"/>
  <c r="I1111" i="2"/>
  <c r="J1111" i="2" s="1"/>
  <c r="I1112" i="2"/>
  <c r="J1112" i="2" s="1"/>
  <c r="I1113" i="2"/>
  <c r="J1113" i="2" s="1"/>
  <c r="I1114" i="2"/>
  <c r="J1114" i="2" s="1"/>
  <c r="I1115" i="2"/>
  <c r="J1115" i="2" s="1"/>
  <c r="I1116" i="2"/>
  <c r="J1116" i="2" s="1"/>
  <c r="I1117" i="2"/>
  <c r="J1117" i="2" s="1"/>
  <c r="I1118" i="2"/>
  <c r="J1118" i="2" s="1"/>
  <c r="I1119" i="2"/>
  <c r="J1119" i="2" s="1"/>
  <c r="I1120" i="2"/>
  <c r="J1120" i="2" s="1"/>
  <c r="I1121" i="2"/>
  <c r="J1121" i="2" s="1"/>
  <c r="I1122" i="2"/>
  <c r="J1122" i="2" s="1"/>
  <c r="I1123" i="2"/>
  <c r="J1123" i="2" s="1"/>
  <c r="I1124" i="2"/>
  <c r="J1124" i="2" s="1"/>
  <c r="I1125" i="2"/>
  <c r="J1125" i="2" s="1"/>
  <c r="I1126" i="2"/>
  <c r="J1126" i="2" s="1"/>
  <c r="I1127" i="2"/>
  <c r="J1127" i="2" s="1"/>
  <c r="I1128" i="2"/>
  <c r="J1128" i="2" s="1"/>
  <c r="I1129" i="2"/>
  <c r="J1129" i="2" s="1"/>
  <c r="I1130" i="2"/>
  <c r="J1130" i="2" s="1"/>
  <c r="I1131" i="2"/>
  <c r="J1131" i="2" s="1"/>
  <c r="I1132" i="2"/>
  <c r="J1132" i="2" s="1"/>
  <c r="I1133" i="2"/>
  <c r="I1134" i="2"/>
  <c r="J1134" i="2" s="1"/>
  <c r="I1135" i="2"/>
  <c r="J1135" i="2" s="1"/>
  <c r="I1136" i="2"/>
  <c r="J1136" i="2" s="1"/>
  <c r="I1137" i="2"/>
  <c r="J1137" i="2" s="1"/>
  <c r="I1138" i="2"/>
  <c r="J1138" i="2" s="1"/>
  <c r="I1139" i="2"/>
  <c r="J1139" i="2" s="1"/>
  <c r="I1140" i="2"/>
  <c r="J1140" i="2" s="1"/>
  <c r="I1141" i="2"/>
  <c r="I1142" i="2"/>
  <c r="J1142" i="2" s="1"/>
  <c r="I1143" i="2"/>
  <c r="J1143" i="2" s="1"/>
  <c r="I1144" i="2"/>
  <c r="J1144" i="2" s="1"/>
  <c r="I1145" i="2"/>
  <c r="J1145" i="2" s="1"/>
  <c r="I1146" i="2"/>
  <c r="J1146" i="2" s="1"/>
  <c r="I1147" i="2"/>
  <c r="J1147" i="2" s="1"/>
  <c r="I1148" i="2"/>
  <c r="J1148" i="2" s="1"/>
  <c r="I1149" i="2"/>
  <c r="J1149" i="2" s="1"/>
  <c r="I1150" i="2"/>
  <c r="J1150" i="2" s="1"/>
  <c r="I1151" i="2"/>
  <c r="J1151" i="2" s="1"/>
  <c r="I1152" i="2"/>
  <c r="I1153" i="2"/>
  <c r="J1153" i="2" s="1"/>
  <c r="I1154" i="2"/>
  <c r="J1154" i="2" s="1"/>
  <c r="I1155" i="2"/>
  <c r="J1155" i="2" s="1"/>
  <c r="I1156" i="2"/>
  <c r="J1156" i="2" s="1"/>
  <c r="I1157" i="2"/>
  <c r="J1157" i="2" s="1"/>
  <c r="I1158" i="2"/>
  <c r="J1158" i="2" s="1"/>
  <c r="I1159" i="2"/>
  <c r="J1159" i="2" s="1"/>
  <c r="I1160" i="2"/>
  <c r="J1160" i="2" s="1"/>
  <c r="I1161" i="2"/>
  <c r="J1161" i="2" s="1"/>
  <c r="I1162" i="2"/>
  <c r="J1162" i="2" s="1"/>
  <c r="I1163" i="2"/>
  <c r="J1163" i="2" s="1"/>
  <c r="I1164" i="2"/>
  <c r="J1164" i="2" s="1"/>
  <c r="I1165" i="2"/>
  <c r="J1165" i="2" s="1"/>
  <c r="I1166" i="2"/>
  <c r="J1166" i="2" s="1"/>
  <c r="I1167" i="2"/>
  <c r="J1167" i="2" s="1"/>
  <c r="I1168" i="2"/>
  <c r="J1168" i="2" s="1"/>
  <c r="I1169" i="2"/>
  <c r="J1169" i="2" s="1"/>
  <c r="I1170" i="2"/>
  <c r="J1170" i="2" s="1"/>
  <c r="I1171" i="2"/>
  <c r="J1171" i="2" s="1"/>
  <c r="I1172" i="2"/>
  <c r="J1172" i="2" s="1"/>
  <c r="I1173" i="2"/>
  <c r="I1174" i="2"/>
  <c r="J1174" i="2" s="1"/>
  <c r="I1175" i="2"/>
  <c r="J1175" i="2" s="1"/>
  <c r="I1176" i="2"/>
  <c r="J1176" i="2" s="1"/>
  <c r="I1177" i="2"/>
  <c r="J1177" i="2" s="1"/>
  <c r="I1178" i="2"/>
  <c r="J1178" i="2" s="1"/>
  <c r="I1179" i="2"/>
  <c r="J1179" i="2" s="1"/>
  <c r="I1180" i="2"/>
  <c r="J1180" i="2" s="1"/>
  <c r="I1181" i="2"/>
  <c r="I1182" i="2"/>
  <c r="J1182" i="2" s="1"/>
  <c r="I1183" i="2"/>
  <c r="J1183" i="2" s="1"/>
  <c r="I1184" i="2"/>
  <c r="J1184" i="2" s="1"/>
  <c r="I1185" i="2"/>
  <c r="J1185" i="2" s="1"/>
  <c r="I1186" i="2"/>
  <c r="J1186" i="2" s="1"/>
  <c r="I1187" i="2"/>
  <c r="J1187" i="2" s="1"/>
  <c r="I1188" i="2"/>
  <c r="J1188" i="2" s="1"/>
  <c r="I1189" i="2"/>
  <c r="J1189" i="2" s="1"/>
  <c r="I1190" i="2"/>
  <c r="J1190" i="2" s="1"/>
  <c r="I1191" i="2"/>
  <c r="J1191" i="2" s="1"/>
  <c r="I1192" i="2"/>
  <c r="J1192" i="2" s="1"/>
  <c r="I1193" i="2"/>
  <c r="J1193" i="2" s="1"/>
  <c r="I1194" i="2"/>
  <c r="J1194" i="2" s="1"/>
  <c r="I1195" i="2"/>
  <c r="J1195" i="2" s="1"/>
  <c r="I1196" i="2"/>
  <c r="J1196" i="2" s="1"/>
  <c r="I1197" i="2"/>
  <c r="J1197" i="2" s="1"/>
  <c r="I1198" i="2"/>
  <c r="J1198" i="2" s="1"/>
  <c r="I1199" i="2"/>
  <c r="J1199" i="2" s="1"/>
  <c r="I1200" i="2"/>
  <c r="J1200" i="2" s="1"/>
  <c r="I1201" i="2"/>
  <c r="J1201" i="2" s="1"/>
  <c r="I1202" i="2"/>
  <c r="J1202" i="2" s="1"/>
  <c r="I1203" i="2"/>
  <c r="J1203" i="2" s="1"/>
  <c r="I1204" i="2"/>
  <c r="J1204" i="2" s="1"/>
  <c r="I1205" i="2"/>
  <c r="I1206" i="2"/>
  <c r="J1206" i="2" s="1"/>
  <c r="I1207" i="2"/>
  <c r="J1207" i="2" s="1"/>
  <c r="I1208" i="2"/>
  <c r="J1208" i="2" s="1"/>
  <c r="I1209" i="2"/>
  <c r="J1209" i="2" s="1"/>
  <c r="I1210" i="2"/>
  <c r="J1210" i="2" s="1"/>
  <c r="I1211" i="2"/>
  <c r="J1211" i="2" s="1"/>
  <c r="I1212" i="2"/>
  <c r="J1212" i="2" s="1"/>
  <c r="I1213" i="2"/>
  <c r="J1213" i="2" s="1"/>
  <c r="I1214" i="2"/>
  <c r="J1214" i="2" s="1"/>
  <c r="I1215" i="2"/>
  <c r="J1215" i="2" s="1"/>
  <c r="I1216" i="2"/>
  <c r="J1216" i="2" s="1"/>
  <c r="I1217" i="2"/>
  <c r="J1217" i="2" s="1"/>
  <c r="I1218" i="2"/>
  <c r="J1218" i="2" s="1"/>
  <c r="I1219" i="2"/>
  <c r="J1219" i="2" s="1"/>
  <c r="I1220" i="2"/>
  <c r="J1220" i="2" s="1"/>
  <c r="I1221" i="2"/>
  <c r="J1221" i="2" s="1"/>
  <c r="I1222" i="2"/>
  <c r="J1222" i="2" s="1"/>
  <c r="I1223" i="2"/>
  <c r="J1223" i="2" s="1"/>
  <c r="I1224" i="2"/>
  <c r="J1224" i="2" s="1"/>
  <c r="I1225" i="2"/>
  <c r="J1225" i="2" s="1"/>
  <c r="I1226" i="2"/>
  <c r="J1226" i="2" s="1"/>
  <c r="I1227" i="2"/>
  <c r="J1227" i="2" s="1"/>
  <c r="I1228" i="2"/>
  <c r="J1228" i="2" s="1"/>
  <c r="I1229" i="2"/>
  <c r="J1229" i="2" s="1"/>
  <c r="I1230" i="2"/>
  <c r="J1230" i="2" s="1"/>
  <c r="I1231" i="2"/>
  <c r="J1231" i="2" s="1"/>
  <c r="I1232" i="2"/>
  <c r="J1232" i="2" s="1"/>
  <c r="I1233" i="2"/>
  <c r="J1233" i="2" s="1"/>
  <c r="I1234" i="2"/>
  <c r="J1234" i="2" s="1"/>
  <c r="I1235" i="2"/>
  <c r="J1235" i="2" s="1"/>
  <c r="I1236" i="2"/>
  <c r="J1236" i="2" s="1"/>
  <c r="I1237" i="2"/>
  <c r="J1237" i="2" s="1"/>
  <c r="I1238" i="2"/>
  <c r="J1238" i="2" s="1"/>
  <c r="I1239" i="2"/>
  <c r="J1239" i="2" s="1"/>
  <c r="I1240" i="2"/>
  <c r="J1240" i="2" s="1"/>
  <c r="I1241" i="2"/>
  <c r="J1241" i="2" s="1"/>
  <c r="I1242" i="2"/>
  <c r="J1242" i="2" s="1"/>
  <c r="I1243" i="2"/>
  <c r="J1243" i="2" s="1"/>
  <c r="I1244" i="2"/>
  <c r="J1244" i="2" s="1"/>
  <c r="I1245" i="2"/>
  <c r="J1245" i="2" s="1"/>
  <c r="I1246" i="2"/>
  <c r="J1246" i="2" s="1"/>
  <c r="I1247" i="2"/>
  <c r="J1247" i="2" s="1"/>
  <c r="I1248" i="2"/>
  <c r="J1248" i="2" s="1"/>
  <c r="I1249" i="2"/>
  <c r="J1249" i="2" s="1"/>
  <c r="I1250" i="2"/>
  <c r="J1250" i="2" s="1"/>
  <c r="I1251" i="2"/>
  <c r="J1251" i="2" s="1"/>
  <c r="I1252" i="2"/>
  <c r="J1252" i="2" s="1"/>
  <c r="I1253" i="2"/>
  <c r="J1253" i="2" s="1"/>
  <c r="I1254" i="2"/>
  <c r="J1254" i="2" s="1"/>
  <c r="I1255" i="2"/>
  <c r="J1255" i="2" s="1"/>
  <c r="I1256" i="2"/>
  <c r="J1256" i="2" s="1"/>
  <c r="I1257" i="2"/>
  <c r="J1257" i="2" s="1"/>
  <c r="I1258" i="2"/>
  <c r="J1258" i="2" s="1"/>
  <c r="I1259" i="2"/>
  <c r="J1259" i="2" s="1"/>
  <c r="I1260" i="2"/>
  <c r="J1260" i="2" s="1"/>
  <c r="I1261" i="2"/>
  <c r="J1261" i="2" s="1"/>
  <c r="I1262" i="2"/>
  <c r="J1262" i="2" s="1"/>
  <c r="I1263" i="2"/>
  <c r="J1263" i="2" s="1"/>
  <c r="I1264" i="2"/>
  <c r="J1264" i="2" s="1"/>
  <c r="I1265" i="2"/>
  <c r="J1265" i="2" s="1"/>
  <c r="I1266" i="2"/>
  <c r="J1266" i="2" s="1"/>
  <c r="I1267" i="2"/>
  <c r="J1267" i="2" s="1"/>
  <c r="I1268" i="2"/>
  <c r="J1268" i="2" s="1"/>
  <c r="I1269" i="2"/>
  <c r="I1270" i="2"/>
  <c r="J1270" i="2" s="1"/>
  <c r="I1271" i="2"/>
  <c r="J1271" i="2" s="1"/>
  <c r="I1272" i="2"/>
  <c r="J1272" i="2" s="1"/>
  <c r="I1273" i="2"/>
  <c r="J1273" i="2" s="1"/>
  <c r="I1274" i="2"/>
  <c r="J1274" i="2" s="1"/>
  <c r="I1275" i="2"/>
  <c r="J1275" i="2" s="1"/>
  <c r="I1276" i="2"/>
  <c r="J1276" i="2" s="1"/>
  <c r="I1277" i="2"/>
  <c r="J1277" i="2" s="1"/>
  <c r="I1278" i="2"/>
  <c r="J1278" i="2" s="1"/>
  <c r="I1279" i="2"/>
  <c r="J1279" i="2" s="1"/>
  <c r="I1280" i="2"/>
  <c r="J1280" i="2" s="1"/>
  <c r="I1281" i="2"/>
  <c r="J1281" i="2" s="1"/>
  <c r="I1282" i="2"/>
  <c r="J1282" i="2" s="1"/>
  <c r="I1283" i="2"/>
  <c r="J1283" i="2" s="1"/>
  <c r="I1284" i="2"/>
  <c r="J1284" i="2" s="1"/>
  <c r="I1285" i="2"/>
  <c r="J1285" i="2" s="1"/>
  <c r="I1286" i="2"/>
  <c r="J1286" i="2" s="1"/>
  <c r="I1287" i="2"/>
  <c r="J1287" i="2" s="1"/>
  <c r="I1288" i="2"/>
  <c r="J1288" i="2" s="1"/>
  <c r="I1289" i="2"/>
  <c r="J1289" i="2" s="1"/>
  <c r="I1290" i="2"/>
  <c r="J1290" i="2" s="1"/>
  <c r="I1291" i="2"/>
  <c r="J1291" i="2" s="1"/>
  <c r="I1292" i="2"/>
  <c r="J1292" i="2" s="1"/>
  <c r="I1293" i="2"/>
  <c r="I1294" i="2"/>
  <c r="J1294" i="2" s="1"/>
  <c r="I1295" i="2"/>
  <c r="J1295" i="2" s="1"/>
  <c r="I1296" i="2"/>
  <c r="J1296" i="2" s="1"/>
  <c r="I1297" i="2"/>
  <c r="J1297" i="2" s="1"/>
  <c r="I1298" i="2"/>
  <c r="J1298" i="2" s="1"/>
  <c r="I1299" i="2"/>
  <c r="J1299" i="2" s="1"/>
  <c r="I1300" i="2"/>
  <c r="J1300" i="2" s="1"/>
  <c r="I1301" i="2"/>
  <c r="J1301" i="2" s="1"/>
  <c r="I1302" i="2"/>
  <c r="J1302" i="2" s="1"/>
  <c r="I1303" i="2"/>
  <c r="J1303" i="2" s="1"/>
  <c r="I1304" i="2"/>
  <c r="J1304" i="2" s="1"/>
  <c r="I1305" i="2"/>
  <c r="J1305" i="2" s="1"/>
  <c r="I1306" i="2"/>
  <c r="J1306" i="2" s="1"/>
  <c r="I1307" i="2"/>
  <c r="J1307" i="2" s="1"/>
  <c r="I1308" i="2"/>
  <c r="J1308" i="2" s="1"/>
  <c r="I1309" i="2"/>
  <c r="J1309" i="2" s="1"/>
  <c r="I1310" i="2"/>
  <c r="J1310" i="2" s="1"/>
  <c r="I1311" i="2"/>
  <c r="J1311" i="2" s="1"/>
  <c r="I1312" i="2"/>
  <c r="I1313" i="2"/>
  <c r="J1313" i="2" s="1"/>
  <c r="I1314" i="2"/>
  <c r="J1314" i="2" s="1"/>
  <c r="I1315" i="2"/>
  <c r="J1315" i="2" s="1"/>
  <c r="I1316" i="2"/>
  <c r="J1316" i="2" s="1"/>
  <c r="I1317" i="2"/>
  <c r="J1317" i="2" s="1"/>
  <c r="I1318" i="2"/>
  <c r="J1318" i="2" s="1"/>
  <c r="I1319" i="2"/>
  <c r="J1319" i="2" s="1"/>
  <c r="I1320" i="2"/>
  <c r="J1320" i="2" s="1"/>
  <c r="I1321" i="2"/>
  <c r="J1321" i="2" s="1"/>
  <c r="I1322" i="2"/>
  <c r="J1322" i="2" s="1"/>
  <c r="I1323" i="2"/>
  <c r="J1323" i="2" s="1"/>
  <c r="I1324" i="2"/>
  <c r="J1324" i="2" s="1"/>
  <c r="I1325" i="2"/>
  <c r="I1326" i="2"/>
  <c r="J1326" i="2" s="1"/>
  <c r="I1327" i="2"/>
  <c r="J1327" i="2" s="1"/>
  <c r="I1328" i="2"/>
  <c r="J1328" i="2" s="1"/>
  <c r="I1329" i="2"/>
  <c r="J1329" i="2" s="1"/>
  <c r="I1330" i="2"/>
  <c r="J1330" i="2" s="1"/>
  <c r="I1331" i="2"/>
  <c r="J1331" i="2" s="1"/>
  <c r="I1332" i="2"/>
  <c r="J1332" i="2" s="1"/>
  <c r="I1333" i="2"/>
  <c r="J1333" i="2" s="1"/>
  <c r="I1334" i="2"/>
  <c r="J1334" i="2" s="1"/>
  <c r="I1335" i="2"/>
  <c r="J1335" i="2" s="1"/>
  <c r="I1336" i="2"/>
  <c r="J1336" i="2" s="1"/>
  <c r="I1337" i="2"/>
  <c r="J1337" i="2" s="1"/>
  <c r="I1338" i="2"/>
  <c r="J1338" i="2" s="1"/>
  <c r="I1339" i="2"/>
  <c r="J1339" i="2" s="1"/>
  <c r="I1340" i="2"/>
  <c r="J1340" i="2" s="1"/>
  <c r="I1341" i="2"/>
  <c r="J1341" i="2" s="1"/>
  <c r="I1342" i="2"/>
  <c r="J1342" i="2" s="1"/>
  <c r="I1343" i="2"/>
  <c r="J1343" i="2" s="1"/>
  <c r="I1344" i="2"/>
  <c r="J1344" i="2" s="1"/>
  <c r="I1345" i="2"/>
  <c r="J1345" i="2" s="1"/>
  <c r="I1346" i="2"/>
  <c r="J1346" i="2" s="1"/>
  <c r="I1347" i="2"/>
  <c r="J1347" i="2" s="1"/>
  <c r="I1348" i="2"/>
  <c r="J1348" i="2" s="1"/>
  <c r="I1349" i="2"/>
  <c r="J1349" i="2" s="1"/>
  <c r="I1350" i="2"/>
  <c r="J1350" i="2" s="1"/>
  <c r="I1351" i="2"/>
  <c r="I1352" i="2"/>
  <c r="J1352" i="2" s="1"/>
  <c r="I1353" i="2"/>
  <c r="J1353" i="2" s="1"/>
  <c r="I1354" i="2"/>
  <c r="J1354" i="2" s="1"/>
  <c r="I1355" i="2"/>
  <c r="J1355" i="2" s="1"/>
  <c r="I1356" i="2"/>
  <c r="J1356" i="2" s="1"/>
  <c r="I1357" i="2"/>
  <c r="J1357" i="2" s="1"/>
  <c r="I1358" i="2"/>
  <c r="J1358" i="2" s="1"/>
  <c r="I1359" i="2"/>
  <c r="J1359" i="2" s="1"/>
  <c r="I1360" i="2"/>
  <c r="J1360" i="2" s="1"/>
  <c r="I1361" i="2"/>
  <c r="J1361" i="2" s="1"/>
  <c r="I1362" i="2"/>
  <c r="J1362" i="2" s="1"/>
  <c r="I1363" i="2"/>
  <c r="J1363" i="2" s="1"/>
  <c r="I1364" i="2"/>
  <c r="J1364" i="2" s="1"/>
  <c r="I1365" i="2"/>
  <c r="J1365" i="2" s="1"/>
  <c r="I1366" i="2"/>
  <c r="J1366" i="2" s="1"/>
  <c r="I1367" i="2"/>
  <c r="J1367" i="2" s="1"/>
  <c r="I1368" i="2"/>
  <c r="J1368" i="2" s="1"/>
  <c r="I1369" i="2"/>
  <c r="J1369" i="2" s="1"/>
  <c r="I1370" i="2"/>
  <c r="J1370" i="2" s="1"/>
  <c r="I1371" i="2"/>
  <c r="J1371" i="2" s="1"/>
  <c r="I1372" i="2"/>
  <c r="J1372" i="2" s="1"/>
  <c r="I1373" i="2"/>
  <c r="J1373" i="2" s="1"/>
  <c r="I1374" i="2"/>
  <c r="J1374" i="2" s="1"/>
  <c r="I1375" i="2"/>
  <c r="J1375" i="2" s="1"/>
  <c r="I1376" i="2"/>
  <c r="J1376" i="2" s="1"/>
  <c r="I1377" i="2"/>
  <c r="J1377" i="2" s="1"/>
  <c r="I1378" i="2"/>
  <c r="J1378" i="2" s="1"/>
  <c r="I1379" i="2"/>
  <c r="J1379" i="2" s="1"/>
  <c r="I1380" i="2"/>
  <c r="J1380" i="2" s="1"/>
  <c r="I1381" i="2"/>
  <c r="J1381" i="2" s="1"/>
  <c r="I1382" i="2"/>
  <c r="J1382" i="2" s="1"/>
  <c r="I1383" i="2"/>
  <c r="J1383" i="2" s="1"/>
  <c r="I1384" i="2"/>
  <c r="J1384" i="2" s="1"/>
  <c r="I1385" i="2"/>
  <c r="J1385" i="2" s="1"/>
  <c r="I1386" i="2"/>
  <c r="J1386" i="2" s="1"/>
  <c r="I1387" i="2"/>
  <c r="J1387" i="2" s="1"/>
  <c r="I1388" i="2"/>
  <c r="J1388" i="2" s="1"/>
  <c r="I1389" i="2"/>
  <c r="I1390" i="2"/>
  <c r="J1390" i="2" s="1"/>
  <c r="I1391" i="2"/>
  <c r="J1391" i="2" s="1"/>
  <c r="I1392" i="2"/>
  <c r="J1392" i="2" s="1"/>
  <c r="I1393" i="2"/>
  <c r="J1393" i="2" s="1"/>
  <c r="I1394" i="2"/>
  <c r="J1394" i="2" s="1"/>
  <c r="I1395" i="2"/>
  <c r="J1395" i="2" s="1"/>
  <c r="I1396" i="2"/>
  <c r="J1396" i="2" s="1"/>
  <c r="I1397" i="2"/>
  <c r="J1397" i="2" s="1"/>
  <c r="I1398" i="2"/>
  <c r="J1398" i="2" s="1"/>
  <c r="I1399" i="2"/>
  <c r="J1399" i="2" s="1"/>
  <c r="I1400" i="2"/>
  <c r="J1400" i="2" s="1"/>
  <c r="I1401" i="2"/>
  <c r="J1401" i="2" s="1"/>
  <c r="I1402" i="2"/>
  <c r="J1402" i="2" s="1"/>
  <c r="I1403" i="2"/>
  <c r="J1403" i="2" s="1"/>
  <c r="I1404" i="2"/>
  <c r="J1404" i="2" s="1"/>
  <c r="I1405" i="2"/>
  <c r="J1405" i="2" s="1"/>
  <c r="I1406" i="2"/>
  <c r="J1406" i="2" s="1"/>
  <c r="I1407" i="2"/>
  <c r="J1407" i="2" s="1"/>
  <c r="I1408" i="2"/>
  <c r="J1408" i="2" s="1"/>
  <c r="I1409" i="2"/>
  <c r="J1409" i="2" s="1"/>
  <c r="I1410" i="2"/>
  <c r="J1410" i="2" s="1"/>
  <c r="I1411" i="2"/>
  <c r="J1411" i="2" s="1"/>
  <c r="I1412" i="2"/>
  <c r="J1412" i="2" s="1"/>
  <c r="I1413" i="2"/>
  <c r="J1413" i="2" s="1"/>
  <c r="I1414" i="2"/>
  <c r="J1414" i="2" s="1"/>
  <c r="I1415" i="2"/>
  <c r="J1415" i="2" s="1"/>
  <c r="I1416" i="2"/>
  <c r="J1416" i="2" s="1"/>
  <c r="I1417" i="2"/>
  <c r="J1417" i="2" s="1"/>
  <c r="I1418" i="2"/>
  <c r="J1418" i="2" s="1"/>
  <c r="I1419" i="2"/>
  <c r="J1419" i="2" s="1"/>
  <c r="I1420" i="2"/>
  <c r="I1421" i="2"/>
  <c r="I1422" i="2"/>
  <c r="J1422" i="2" s="1"/>
  <c r="I1423" i="2"/>
  <c r="J1423" i="2" s="1"/>
  <c r="I1424" i="2"/>
  <c r="J1424" i="2" s="1"/>
  <c r="I1425" i="2"/>
  <c r="J1425" i="2" s="1"/>
  <c r="I1426" i="2"/>
  <c r="J1426" i="2" s="1"/>
  <c r="I1427" i="2"/>
  <c r="J1427" i="2" s="1"/>
  <c r="I1428" i="2"/>
  <c r="J1428" i="2" s="1"/>
  <c r="I1429" i="2"/>
  <c r="J1429" i="2" s="1"/>
  <c r="I1430" i="2"/>
  <c r="J1430" i="2" s="1"/>
  <c r="I1431" i="2"/>
  <c r="J1431" i="2" s="1"/>
  <c r="I1432" i="2"/>
  <c r="J1432" i="2" s="1"/>
  <c r="I1433" i="2"/>
  <c r="J1433" i="2" s="1"/>
  <c r="I1434" i="2"/>
  <c r="J1434" i="2" s="1"/>
  <c r="I1435" i="2"/>
  <c r="J1435" i="2" s="1"/>
  <c r="I1436" i="2"/>
  <c r="J1436" i="2" s="1"/>
  <c r="I1437" i="2"/>
  <c r="J1437" i="2" s="1"/>
  <c r="I1438" i="2"/>
  <c r="J1438" i="2" s="1"/>
  <c r="I1439" i="2"/>
  <c r="J1439" i="2" s="1"/>
  <c r="I1440" i="2"/>
  <c r="I1441" i="2"/>
  <c r="J1441" i="2" s="1"/>
  <c r="I1442" i="2"/>
  <c r="J1442" i="2" s="1"/>
  <c r="I1443" i="2"/>
  <c r="J1443" i="2" s="1"/>
  <c r="I1444" i="2"/>
  <c r="J1444" i="2" s="1"/>
  <c r="I1445" i="2"/>
  <c r="J1445" i="2" s="1"/>
  <c r="I1446" i="2"/>
  <c r="J1446" i="2" s="1"/>
  <c r="I1447" i="2"/>
  <c r="J1447" i="2" s="1"/>
  <c r="I1448" i="2"/>
  <c r="J1448" i="2" s="1"/>
  <c r="I1449" i="2"/>
  <c r="J1449" i="2" s="1"/>
  <c r="I1450" i="2"/>
  <c r="J1450" i="2" s="1"/>
  <c r="I1451" i="2"/>
  <c r="J1451" i="2" s="1"/>
  <c r="I1452" i="2"/>
  <c r="J1452" i="2" s="1"/>
  <c r="I1453" i="2"/>
  <c r="I1454" i="2"/>
  <c r="J1454" i="2" s="1"/>
  <c r="I1455" i="2"/>
  <c r="J1455" i="2" s="1"/>
  <c r="I1456" i="2"/>
  <c r="J1456" i="2" s="1"/>
  <c r="I1457" i="2"/>
  <c r="J1457" i="2" s="1"/>
  <c r="I1458" i="2"/>
  <c r="J1458" i="2" s="1"/>
  <c r="I1459" i="2"/>
  <c r="J1459" i="2" s="1"/>
  <c r="I1460" i="2"/>
  <c r="J1460" i="2" s="1"/>
  <c r="I1461" i="2"/>
  <c r="J1461" i="2" s="1"/>
  <c r="I1462" i="2"/>
  <c r="J1462" i="2" s="1"/>
  <c r="I1463" i="2"/>
  <c r="J1463" i="2" s="1"/>
  <c r="I1464" i="2"/>
  <c r="J1464" i="2" s="1"/>
  <c r="I1465" i="2"/>
  <c r="J1465" i="2" s="1"/>
  <c r="I1466" i="2"/>
  <c r="J1466" i="2" s="1"/>
  <c r="I1467" i="2"/>
  <c r="J1467" i="2" s="1"/>
  <c r="I1468" i="2"/>
  <c r="J1468" i="2" s="1"/>
  <c r="I1469" i="2"/>
  <c r="J1469" i="2" s="1"/>
  <c r="I1470" i="2"/>
  <c r="J1470" i="2" s="1"/>
  <c r="I1471" i="2"/>
  <c r="J1471" i="2" s="1"/>
  <c r="I1472" i="2"/>
  <c r="J1472" i="2" s="1"/>
  <c r="I1473" i="2"/>
  <c r="J1473" i="2" s="1"/>
  <c r="I1474" i="2"/>
  <c r="J1474" i="2" s="1"/>
  <c r="I1475" i="2"/>
  <c r="J1475" i="2" s="1"/>
  <c r="I1476" i="2"/>
  <c r="J1476" i="2" s="1"/>
  <c r="I1477" i="2"/>
  <c r="J1477" i="2" s="1"/>
  <c r="I1478" i="2"/>
  <c r="J1478" i="2" s="1"/>
  <c r="I1479" i="2"/>
  <c r="J1479" i="2" s="1"/>
  <c r="I1480" i="2"/>
  <c r="J1480" i="2" s="1"/>
  <c r="I1481" i="2"/>
  <c r="J1481" i="2" s="1"/>
  <c r="I1482" i="2"/>
  <c r="J1482" i="2" s="1"/>
  <c r="I1483" i="2"/>
  <c r="J1483" i="2" s="1"/>
  <c r="I1484" i="2"/>
  <c r="J1484" i="2" s="1"/>
  <c r="I1485" i="2"/>
  <c r="I1486" i="2"/>
  <c r="I1487" i="2"/>
  <c r="J1487" i="2" s="1"/>
  <c r="I1488" i="2"/>
  <c r="J1488" i="2" s="1"/>
  <c r="I1489" i="2"/>
  <c r="J1489" i="2" s="1"/>
  <c r="I1490" i="2"/>
  <c r="J1490" i="2" s="1"/>
  <c r="I1491" i="2"/>
  <c r="J1491" i="2" s="1"/>
  <c r="I1492" i="2"/>
  <c r="J1492" i="2" s="1"/>
  <c r="I1493" i="2"/>
  <c r="J1493" i="2" s="1"/>
  <c r="I1494" i="2"/>
  <c r="J1494" i="2" s="1"/>
  <c r="I1495" i="2"/>
  <c r="J1495" i="2" s="1"/>
  <c r="I1496" i="2"/>
  <c r="I1497" i="2"/>
  <c r="J1497" i="2" s="1"/>
  <c r="I1498" i="2"/>
  <c r="J1498" i="2" s="1"/>
  <c r="I1499" i="2"/>
  <c r="J1499" i="2" s="1"/>
  <c r="I1500" i="2"/>
  <c r="J1500" i="2" s="1"/>
  <c r="I1501" i="2"/>
  <c r="J1501" i="2" s="1"/>
  <c r="I1502" i="2"/>
  <c r="J1502" i="2" s="1"/>
  <c r="I1503" i="2"/>
  <c r="J1503" i="2" s="1"/>
  <c r="I1504" i="2"/>
  <c r="J1504" i="2" s="1"/>
  <c r="I1505" i="2"/>
  <c r="J1505" i="2" s="1"/>
  <c r="I1506" i="2"/>
  <c r="J1506" i="2" s="1"/>
  <c r="I1507" i="2"/>
  <c r="J1507" i="2" s="1"/>
  <c r="I1508" i="2"/>
  <c r="J1508" i="2" s="1"/>
  <c r="I1509" i="2"/>
  <c r="J1509" i="2" s="1"/>
  <c r="I1510" i="2"/>
  <c r="J1510" i="2" s="1"/>
  <c r="I1511" i="2"/>
  <c r="J1511" i="2" s="1"/>
  <c r="I1512" i="2"/>
  <c r="J1512" i="2" s="1"/>
  <c r="I1513" i="2"/>
  <c r="J1513" i="2" s="1"/>
  <c r="I1514" i="2"/>
  <c r="J1514" i="2" s="1"/>
  <c r="I1515" i="2"/>
  <c r="J1515" i="2" s="1"/>
  <c r="I1516" i="2"/>
  <c r="J1516" i="2" s="1"/>
  <c r="I1517" i="2"/>
  <c r="J1517" i="2" s="1"/>
  <c r="I1518" i="2"/>
  <c r="J1518" i="2" s="1"/>
  <c r="I1519" i="2"/>
  <c r="J1519" i="2" s="1"/>
  <c r="I1520" i="2"/>
  <c r="J1520" i="2" s="1"/>
  <c r="I1521" i="2"/>
  <c r="J1521" i="2" s="1"/>
  <c r="I1522" i="2"/>
  <c r="J1522" i="2" s="1"/>
  <c r="I1523" i="2"/>
  <c r="J1523" i="2" s="1"/>
  <c r="I1524" i="2"/>
  <c r="J1524" i="2" s="1"/>
  <c r="I1525" i="2"/>
  <c r="J1525" i="2" s="1"/>
  <c r="I1526" i="2"/>
  <c r="J1526" i="2" s="1"/>
  <c r="I1527" i="2"/>
  <c r="J1527" i="2" s="1"/>
  <c r="I1528" i="2"/>
  <c r="J1528" i="2" s="1"/>
  <c r="I1529" i="2"/>
  <c r="J1529" i="2" s="1"/>
  <c r="I1530" i="2"/>
  <c r="J1530" i="2" s="1"/>
  <c r="I1531" i="2"/>
  <c r="J1531" i="2" s="1"/>
  <c r="I1532" i="2"/>
  <c r="J1532" i="2" s="1"/>
  <c r="I1533" i="2"/>
  <c r="J1533" i="2" s="1"/>
  <c r="I1534" i="2"/>
  <c r="J1534" i="2" s="1"/>
  <c r="I1535" i="2"/>
  <c r="J1535" i="2" s="1"/>
  <c r="I1536" i="2"/>
  <c r="J1536" i="2" s="1"/>
  <c r="I1537" i="2"/>
  <c r="J1537" i="2" s="1"/>
  <c r="I1538" i="2"/>
  <c r="J1538" i="2" s="1"/>
  <c r="I1539" i="2"/>
  <c r="J1539" i="2" s="1"/>
  <c r="I1540" i="2"/>
  <c r="J1540" i="2" s="1"/>
  <c r="I1541" i="2"/>
  <c r="J1541" i="2" s="1"/>
  <c r="I1542" i="2"/>
  <c r="J1542" i="2" s="1"/>
  <c r="I1543" i="2"/>
  <c r="J1543" i="2" s="1"/>
  <c r="I1544" i="2"/>
  <c r="J1544" i="2" s="1"/>
  <c r="I1545" i="2"/>
  <c r="J1545" i="2" s="1"/>
  <c r="I1546" i="2"/>
  <c r="J1546" i="2" s="1"/>
  <c r="I1547" i="2"/>
  <c r="J1547" i="2" s="1"/>
  <c r="I1548" i="2"/>
  <c r="J1548" i="2" s="1"/>
  <c r="I1549" i="2"/>
  <c r="I1550" i="2"/>
  <c r="I1551" i="2"/>
  <c r="J1551" i="2" s="1"/>
  <c r="I1552" i="2"/>
  <c r="J1552" i="2" s="1"/>
  <c r="I1553" i="2"/>
  <c r="J1553" i="2" s="1"/>
  <c r="I1554" i="2"/>
  <c r="J1554" i="2" s="1"/>
  <c r="I1555" i="2"/>
  <c r="J1555" i="2" s="1"/>
  <c r="I1556" i="2"/>
  <c r="J1556" i="2" s="1"/>
  <c r="I1557" i="2"/>
  <c r="J1557" i="2" s="1"/>
  <c r="I1558" i="2"/>
  <c r="J1558" i="2" s="1"/>
  <c r="I1559" i="2"/>
  <c r="J1559" i="2" s="1"/>
  <c r="I1560" i="2"/>
  <c r="J1560" i="2" s="1"/>
  <c r="I1561" i="2"/>
  <c r="J1561" i="2" s="1"/>
  <c r="I1562" i="2"/>
  <c r="J1562" i="2" s="1"/>
  <c r="I1563" i="2"/>
  <c r="J1563" i="2" s="1"/>
  <c r="I1564" i="2"/>
  <c r="J1564" i="2" s="1"/>
  <c r="I1565" i="2"/>
  <c r="J1565" i="2" s="1"/>
  <c r="I1566" i="2"/>
  <c r="J1566" i="2" s="1"/>
  <c r="I1567" i="2"/>
  <c r="J1567" i="2" s="1"/>
  <c r="I1568" i="2"/>
  <c r="J1568" i="2" s="1"/>
  <c r="I1569" i="2"/>
  <c r="J1569" i="2" s="1"/>
  <c r="I1570" i="2"/>
  <c r="J1570" i="2" s="1"/>
  <c r="I1571" i="2"/>
  <c r="J1571" i="2" s="1"/>
  <c r="I1572" i="2"/>
  <c r="J1572" i="2" s="1"/>
  <c r="I1573" i="2"/>
  <c r="J1573" i="2" s="1"/>
  <c r="I1574" i="2"/>
  <c r="J1574" i="2" s="1"/>
  <c r="I1575" i="2"/>
  <c r="J1575" i="2" s="1"/>
  <c r="I1576" i="2"/>
  <c r="J1576" i="2" s="1"/>
  <c r="I1577" i="2"/>
  <c r="J1577" i="2" s="1"/>
  <c r="I1578" i="2"/>
  <c r="J1578" i="2" s="1"/>
  <c r="I1579" i="2"/>
  <c r="J1579" i="2" s="1"/>
  <c r="I1580" i="2"/>
  <c r="J1580" i="2" s="1"/>
  <c r="I1581" i="2"/>
  <c r="I1582" i="2"/>
  <c r="J1582" i="2" s="1"/>
  <c r="I1583" i="2"/>
  <c r="J1583" i="2" s="1"/>
  <c r="I1584" i="2"/>
  <c r="J1584" i="2" s="1"/>
  <c r="I1585" i="2"/>
  <c r="J1585" i="2" s="1"/>
  <c r="I1586" i="2"/>
  <c r="J1586" i="2" s="1"/>
  <c r="I1587" i="2"/>
  <c r="J1587" i="2" s="1"/>
  <c r="I1588" i="2"/>
  <c r="J1588" i="2" s="1"/>
  <c r="I1589" i="2"/>
  <c r="J1589" i="2" s="1"/>
  <c r="I1590" i="2"/>
  <c r="J1590" i="2" s="1"/>
  <c r="I1591" i="2"/>
  <c r="J1591" i="2" s="1"/>
  <c r="I1592" i="2"/>
  <c r="J1592" i="2" s="1"/>
  <c r="I1593" i="2"/>
  <c r="J1593" i="2" s="1"/>
  <c r="I1594" i="2"/>
  <c r="J1594" i="2" s="1"/>
  <c r="I1595" i="2"/>
  <c r="J1595" i="2" s="1"/>
  <c r="I1596" i="2"/>
  <c r="J1596" i="2" s="1"/>
  <c r="I1597" i="2"/>
  <c r="J1597" i="2" s="1"/>
  <c r="I1598" i="2"/>
  <c r="J1598" i="2" s="1"/>
  <c r="I1599" i="2"/>
  <c r="J1599" i="2" s="1"/>
  <c r="I1600" i="2"/>
  <c r="J1600" i="2" s="1"/>
  <c r="I1601" i="2"/>
  <c r="J1601" i="2" s="1"/>
  <c r="I1602" i="2"/>
  <c r="J1602" i="2" s="1"/>
  <c r="I1603" i="2"/>
  <c r="J1603" i="2" s="1"/>
  <c r="I1604" i="2"/>
  <c r="J1604" i="2" s="1"/>
  <c r="I1605" i="2"/>
  <c r="J1605" i="2" s="1"/>
  <c r="I1606" i="2"/>
  <c r="J1606" i="2" s="1"/>
  <c r="I1607" i="2"/>
  <c r="J1607" i="2" s="1"/>
  <c r="I1608" i="2"/>
  <c r="J1608" i="2" s="1"/>
  <c r="I1609" i="2"/>
  <c r="J1609" i="2" s="1"/>
  <c r="I1610" i="2"/>
  <c r="J1610" i="2" s="1"/>
  <c r="I1611" i="2"/>
  <c r="J1611" i="2" s="1"/>
  <c r="I1612" i="2"/>
  <c r="J1612" i="2" s="1"/>
  <c r="I1613" i="2"/>
  <c r="I1614" i="2"/>
  <c r="J1614" i="2" s="1"/>
  <c r="I1615" i="2"/>
  <c r="J1615" i="2" s="1"/>
  <c r="I1616" i="2"/>
  <c r="J1616" i="2" s="1"/>
  <c r="I1617" i="2"/>
  <c r="J1617" i="2" s="1"/>
  <c r="I1618" i="2"/>
  <c r="J1618" i="2" s="1"/>
  <c r="I1619" i="2"/>
  <c r="J1619" i="2" s="1"/>
  <c r="I1620" i="2"/>
  <c r="J1620" i="2" s="1"/>
  <c r="I1621" i="2"/>
  <c r="I1622" i="2"/>
  <c r="J1622" i="2" s="1"/>
  <c r="I1623" i="2"/>
  <c r="J1623" i="2" s="1"/>
  <c r="I1624" i="2"/>
  <c r="I1625" i="2"/>
  <c r="J1625" i="2" s="1"/>
  <c r="I1626" i="2"/>
  <c r="J1626" i="2" s="1"/>
  <c r="I1627" i="2"/>
  <c r="J1627" i="2" s="1"/>
  <c r="I1628" i="2"/>
  <c r="J1628" i="2" s="1"/>
  <c r="I1629" i="2"/>
  <c r="J1629" i="2" s="1"/>
  <c r="I1630" i="2"/>
  <c r="J1630" i="2" s="1"/>
  <c r="I1631" i="2"/>
  <c r="J1631" i="2" s="1"/>
  <c r="I1632" i="2"/>
  <c r="J1632" i="2" s="1"/>
  <c r="I1633" i="2"/>
  <c r="J1633" i="2" s="1"/>
  <c r="I1634" i="2"/>
  <c r="J1634" i="2" s="1"/>
  <c r="I1635" i="2"/>
  <c r="J1635" i="2" s="1"/>
  <c r="I1636" i="2"/>
  <c r="J1636" i="2" s="1"/>
  <c r="I1637" i="2"/>
  <c r="J1637" i="2" s="1"/>
  <c r="I1638" i="2"/>
  <c r="J1638" i="2" s="1"/>
  <c r="I1639" i="2"/>
  <c r="J1639" i="2" s="1"/>
  <c r="I1640" i="2"/>
  <c r="J1640" i="2" s="1"/>
  <c r="I1641" i="2"/>
  <c r="J1641" i="2" s="1"/>
  <c r="I1642" i="2"/>
  <c r="J1642" i="2" s="1"/>
  <c r="I1643" i="2"/>
  <c r="J1643" i="2" s="1"/>
  <c r="I1644" i="2"/>
  <c r="J1644" i="2" s="1"/>
  <c r="I1645" i="2"/>
  <c r="J1645" i="2" s="1"/>
  <c r="I1646" i="2"/>
  <c r="J1646" i="2" s="1"/>
  <c r="I1647" i="2"/>
  <c r="J1647" i="2" s="1"/>
  <c r="I1648" i="2"/>
  <c r="J1648" i="2" s="1"/>
  <c r="I1649" i="2"/>
  <c r="J1649" i="2" s="1"/>
  <c r="I1650" i="2"/>
  <c r="J1650" i="2" s="1"/>
  <c r="I1651" i="2"/>
  <c r="J1651" i="2" s="1"/>
  <c r="I1652" i="2"/>
  <c r="I1653" i="2"/>
  <c r="I1654" i="2"/>
  <c r="J1654" i="2" s="1"/>
  <c r="I1655" i="2"/>
  <c r="J1655" i="2" s="1"/>
  <c r="I1656" i="2"/>
  <c r="J1656" i="2" s="1"/>
  <c r="I1657" i="2"/>
  <c r="J1657" i="2" s="1"/>
  <c r="I1658" i="2"/>
  <c r="J1658" i="2" s="1"/>
  <c r="I1659" i="2"/>
  <c r="J1659" i="2" s="1"/>
  <c r="I1660" i="2"/>
  <c r="J1660" i="2" s="1"/>
  <c r="I1661" i="2"/>
  <c r="J1661" i="2" s="1"/>
  <c r="I1662" i="2"/>
  <c r="J1662" i="2" s="1"/>
  <c r="I1663" i="2"/>
  <c r="J1663" i="2" s="1"/>
  <c r="I1664" i="2"/>
  <c r="J1664" i="2" s="1"/>
  <c r="I1665" i="2"/>
  <c r="J1665" i="2" s="1"/>
  <c r="I1666" i="2"/>
  <c r="J1666" i="2" s="1"/>
  <c r="I1667" i="2"/>
  <c r="J1667" i="2" s="1"/>
  <c r="I1668" i="2"/>
  <c r="J1668" i="2" s="1"/>
  <c r="I1669" i="2"/>
  <c r="J1669" i="2" s="1"/>
  <c r="I1670" i="2"/>
  <c r="J1670" i="2" s="1"/>
  <c r="I1671" i="2"/>
  <c r="J1671" i="2" s="1"/>
  <c r="I1672" i="2"/>
  <c r="J1672" i="2" s="1"/>
  <c r="I1673" i="2"/>
  <c r="J1673" i="2" s="1"/>
  <c r="I1674" i="2"/>
  <c r="J1674" i="2" s="1"/>
  <c r="I1675" i="2"/>
  <c r="J1675" i="2" s="1"/>
  <c r="I1676" i="2"/>
  <c r="J1676" i="2" s="1"/>
  <c r="I1677" i="2"/>
  <c r="J1677" i="2" s="1"/>
  <c r="I1678" i="2"/>
  <c r="J1678" i="2" s="1"/>
  <c r="I1679" i="2"/>
  <c r="J1679" i="2" s="1"/>
  <c r="I1680" i="2"/>
  <c r="J1680" i="2" s="1"/>
  <c r="I1681" i="2"/>
  <c r="J1681" i="2" s="1"/>
  <c r="I1682" i="2"/>
  <c r="J1682" i="2" s="1"/>
  <c r="I1683" i="2"/>
  <c r="J1683" i="2" s="1"/>
  <c r="I1684" i="2"/>
  <c r="J1684" i="2" s="1"/>
  <c r="I1685" i="2"/>
  <c r="J1685" i="2" s="1"/>
  <c r="I1686" i="2"/>
  <c r="J1686" i="2" s="1"/>
  <c r="I1687" i="2"/>
  <c r="J1687" i="2" s="1"/>
  <c r="I1688" i="2"/>
  <c r="J1688" i="2" s="1"/>
  <c r="I1689" i="2"/>
  <c r="J1689" i="2" s="1"/>
  <c r="I1690" i="2"/>
  <c r="J1690" i="2" s="1"/>
  <c r="I1691" i="2"/>
  <c r="J1691" i="2" s="1"/>
  <c r="I1692" i="2"/>
  <c r="J1692" i="2" s="1"/>
  <c r="I1693" i="2"/>
  <c r="I1694" i="2"/>
  <c r="J1694" i="2" s="1"/>
  <c r="I1695" i="2"/>
  <c r="J1695" i="2" s="1"/>
  <c r="I1696" i="2"/>
  <c r="J1696" i="2" s="1"/>
  <c r="I1697" i="2"/>
  <c r="J1697" i="2" s="1"/>
  <c r="I1698" i="2"/>
  <c r="J1698" i="2" s="1"/>
  <c r="I1699" i="2"/>
  <c r="J1699" i="2" s="1"/>
  <c r="I1700" i="2"/>
  <c r="J1700" i="2" s="1"/>
  <c r="I1701" i="2"/>
  <c r="J1701" i="2" s="1"/>
  <c r="I1702" i="2"/>
  <c r="J1702" i="2" s="1"/>
  <c r="I1703" i="2"/>
  <c r="J1703" i="2" s="1"/>
  <c r="I1704" i="2"/>
  <c r="J1704" i="2" s="1"/>
  <c r="I1705" i="2"/>
  <c r="J1705" i="2" s="1"/>
  <c r="I1706" i="2"/>
  <c r="J1706" i="2" s="1"/>
  <c r="I1707" i="2"/>
  <c r="J1707" i="2" s="1"/>
  <c r="I1708" i="2"/>
  <c r="J1708" i="2" s="1"/>
  <c r="I1709" i="2"/>
  <c r="J1709" i="2" s="1"/>
  <c r="I1710" i="2"/>
  <c r="J1710" i="2" s="1"/>
  <c r="I1711" i="2"/>
  <c r="J1711" i="2" s="1"/>
  <c r="I1712" i="2"/>
  <c r="J1712" i="2" s="1"/>
  <c r="I1713" i="2"/>
  <c r="J1713" i="2" s="1"/>
  <c r="I1714" i="2"/>
  <c r="J1714" i="2" s="1"/>
  <c r="I1715" i="2"/>
  <c r="J1715" i="2" s="1"/>
  <c r="I1716" i="2"/>
  <c r="J1716" i="2" s="1"/>
  <c r="I1717" i="2"/>
  <c r="J1717" i="2" s="1"/>
  <c r="I1718" i="2"/>
  <c r="J1718" i="2" s="1"/>
  <c r="I1719" i="2"/>
  <c r="J1719" i="2" s="1"/>
  <c r="I1720" i="2"/>
  <c r="J1720" i="2" s="1"/>
  <c r="I1721" i="2"/>
  <c r="J1721" i="2" s="1"/>
  <c r="I1722" i="2"/>
  <c r="J1722" i="2" s="1"/>
  <c r="I1723" i="2"/>
  <c r="J1723" i="2" s="1"/>
  <c r="I1724" i="2"/>
  <c r="J1724" i="2" s="1"/>
  <c r="I1725" i="2"/>
  <c r="J1725" i="2" s="1"/>
  <c r="I1726" i="2"/>
  <c r="J1726" i="2" s="1"/>
  <c r="I1727" i="2"/>
  <c r="J1727" i="2" s="1"/>
  <c r="I1728" i="2"/>
  <c r="J1728" i="2" s="1"/>
  <c r="I1729" i="2"/>
  <c r="J1729" i="2" s="1"/>
  <c r="I1730" i="2"/>
  <c r="J1730" i="2" s="1"/>
  <c r="I1731" i="2"/>
  <c r="J1731" i="2" s="1"/>
  <c r="I1732" i="2"/>
  <c r="J1732" i="2" s="1"/>
  <c r="I1733" i="2"/>
  <c r="I1734" i="2"/>
  <c r="J1734" i="2" s="1"/>
  <c r="I1735" i="2"/>
  <c r="J1735" i="2" s="1"/>
  <c r="I1736" i="2"/>
  <c r="J1736" i="2" s="1"/>
  <c r="I1737" i="2"/>
  <c r="J1737" i="2" s="1"/>
  <c r="I1738" i="2"/>
  <c r="J1738" i="2" s="1"/>
  <c r="I1739" i="2"/>
  <c r="J1739" i="2" s="1"/>
  <c r="I1740" i="2"/>
  <c r="J1740" i="2" s="1"/>
  <c r="I1741" i="2"/>
  <c r="J1741" i="2" s="1"/>
  <c r="I1742" i="2"/>
  <c r="J1742" i="2" s="1"/>
  <c r="I1743" i="2"/>
  <c r="I1744" i="2"/>
  <c r="J1744" i="2" s="1"/>
  <c r="I1745" i="2"/>
  <c r="J1745" i="2" s="1"/>
  <c r="I1746" i="2"/>
  <c r="J1746" i="2" s="1"/>
  <c r="I1747" i="2"/>
  <c r="J1747" i="2" s="1"/>
  <c r="I1748" i="2"/>
  <c r="J1748" i="2" s="1"/>
  <c r="I1749" i="2"/>
  <c r="J1749" i="2" s="1"/>
  <c r="I1750" i="2"/>
  <c r="J1750" i="2" s="1"/>
  <c r="I1751" i="2"/>
  <c r="J1751" i="2" s="1"/>
  <c r="I1752" i="2"/>
  <c r="J1752" i="2" s="1"/>
  <c r="I1753" i="2"/>
  <c r="J1753" i="2" s="1"/>
  <c r="I1754" i="2"/>
  <c r="J1754" i="2" s="1"/>
  <c r="I1755" i="2"/>
  <c r="J1755" i="2" s="1"/>
  <c r="I1756" i="2"/>
  <c r="J1756" i="2" s="1"/>
  <c r="I1757" i="2"/>
  <c r="J1757" i="2" s="1"/>
  <c r="I1758" i="2"/>
  <c r="J1758" i="2" s="1"/>
  <c r="I1759" i="2"/>
  <c r="J1759" i="2" s="1"/>
  <c r="I1760" i="2"/>
  <c r="J1760" i="2" s="1"/>
  <c r="I1761" i="2"/>
  <c r="J1761" i="2" s="1"/>
  <c r="I1762" i="2"/>
  <c r="J1762" i="2" s="1"/>
  <c r="I1763" i="2"/>
  <c r="J1763" i="2" s="1"/>
  <c r="I1764" i="2"/>
  <c r="J1764" i="2" s="1"/>
  <c r="I1765" i="2"/>
  <c r="J1765" i="2" s="1"/>
  <c r="I1766" i="2"/>
  <c r="J1766" i="2" s="1"/>
  <c r="I1767" i="2"/>
  <c r="J1767" i="2" s="1"/>
  <c r="I1768" i="2"/>
  <c r="J1768" i="2" s="1"/>
  <c r="I1769" i="2"/>
  <c r="J1769" i="2" s="1"/>
  <c r="I1770" i="2"/>
  <c r="J1770" i="2" s="1"/>
  <c r="I1771" i="2"/>
  <c r="J1771" i="2" s="1"/>
  <c r="I1772" i="2"/>
  <c r="J1772" i="2" s="1"/>
  <c r="I1773" i="2"/>
  <c r="J1773" i="2" s="1"/>
  <c r="I1774" i="2"/>
  <c r="J1774" i="2" s="1"/>
  <c r="I1775" i="2"/>
  <c r="J1775" i="2" s="1"/>
  <c r="I1776" i="2"/>
  <c r="I1777" i="2"/>
  <c r="J1777" i="2" s="1"/>
  <c r="I1778" i="2"/>
  <c r="J1778" i="2" s="1"/>
  <c r="I1779" i="2"/>
  <c r="J1779" i="2" s="1"/>
  <c r="I1780" i="2"/>
  <c r="J1780" i="2" s="1"/>
  <c r="I1781" i="2"/>
  <c r="J1781" i="2" s="1"/>
  <c r="I1782" i="2"/>
  <c r="J1782" i="2" s="1"/>
  <c r="I1783" i="2"/>
  <c r="J1783" i="2" s="1"/>
  <c r="I1784" i="2"/>
  <c r="J1784" i="2" s="1"/>
  <c r="I1785" i="2"/>
  <c r="J1785" i="2" s="1"/>
  <c r="I1786" i="2"/>
  <c r="J1786" i="2" s="1"/>
  <c r="I1787" i="2"/>
  <c r="J1787" i="2" s="1"/>
  <c r="I1788" i="2"/>
  <c r="J1788" i="2" s="1"/>
  <c r="I1789" i="2"/>
  <c r="J1789" i="2" s="1"/>
  <c r="I1790" i="2"/>
  <c r="J1790" i="2" s="1"/>
  <c r="I1791" i="2"/>
  <c r="J1791" i="2" s="1"/>
  <c r="I1792" i="2"/>
  <c r="J1792" i="2" s="1"/>
  <c r="I1793" i="2"/>
  <c r="J1793" i="2" s="1"/>
  <c r="I1794" i="2"/>
  <c r="J1794" i="2" s="1"/>
  <c r="I1795" i="2"/>
  <c r="J1795" i="2" s="1"/>
  <c r="I1796" i="2"/>
  <c r="J1796" i="2" s="1"/>
  <c r="I1797" i="2"/>
  <c r="J1797" i="2" s="1"/>
  <c r="I1798" i="2"/>
  <c r="J1798" i="2" s="1"/>
  <c r="I1799" i="2"/>
  <c r="J1799" i="2" s="1"/>
  <c r="I1800" i="2"/>
  <c r="J1800" i="2" s="1"/>
  <c r="I1801" i="2"/>
  <c r="J1801" i="2" s="1"/>
  <c r="I1802" i="2"/>
  <c r="J1802" i="2" s="1"/>
  <c r="I1803" i="2"/>
  <c r="J1803" i="2" s="1"/>
  <c r="I1804" i="2"/>
  <c r="J1804" i="2" s="1"/>
  <c r="I1805" i="2"/>
  <c r="I1806" i="2"/>
  <c r="J1806" i="2" s="1"/>
  <c r="I1807" i="2"/>
  <c r="J1807" i="2" s="1"/>
  <c r="I1808" i="2"/>
  <c r="J1808" i="2" s="1"/>
  <c r="I1809" i="2"/>
  <c r="J1809" i="2" s="1"/>
  <c r="I1810" i="2"/>
  <c r="J1810" i="2" s="1"/>
  <c r="I1811" i="2"/>
  <c r="J1811" i="2" s="1"/>
  <c r="I1812" i="2"/>
  <c r="J1812" i="2" s="1"/>
  <c r="I1813" i="2"/>
  <c r="I1814" i="2"/>
  <c r="J1814" i="2" s="1"/>
  <c r="I1815" i="2"/>
  <c r="J1815" i="2" s="1"/>
  <c r="I1816" i="2"/>
  <c r="J1816" i="2" s="1"/>
  <c r="I1817" i="2"/>
  <c r="J1817" i="2" s="1"/>
  <c r="I1818" i="2"/>
  <c r="J1818" i="2" s="1"/>
  <c r="I1819" i="2"/>
  <c r="J1819" i="2" s="1"/>
  <c r="I1820" i="2"/>
  <c r="J1820" i="2" s="1"/>
  <c r="I1821" i="2"/>
  <c r="J1821" i="2" s="1"/>
  <c r="I1822" i="2"/>
  <c r="J1822" i="2" s="1"/>
  <c r="I1823" i="2"/>
  <c r="J1823" i="2" s="1"/>
  <c r="I1824" i="2"/>
  <c r="J1824" i="2" s="1"/>
  <c r="I1825" i="2"/>
  <c r="J1825" i="2" s="1"/>
  <c r="I1826" i="2"/>
  <c r="J1826" i="2" s="1"/>
  <c r="I1827" i="2"/>
  <c r="J1827" i="2" s="1"/>
  <c r="I1828" i="2"/>
  <c r="J1828" i="2" s="1"/>
  <c r="I1829" i="2"/>
  <c r="J1829" i="2" s="1"/>
  <c r="I1830" i="2"/>
  <c r="J1830" i="2" s="1"/>
  <c r="I1831" i="2"/>
  <c r="J1831" i="2" s="1"/>
  <c r="I1832" i="2"/>
  <c r="J1832" i="2" s="1"/>
  <c r="I1833" i="2"/>
  <c r="J1833" i="2" s="1"/>
  <c r="I1834" i="2"/>
  <c r="J1834" i="2" s="1"/>
  <c r="I1835" i="2"/>
  <c r="J1835" i="2" s="1"/>
  <c r="I1836" i="2"/>
  <c r="J1836" i="2" s="1"/>
  <c r="I1837" i="2"/>
  <c r="J1837" i="2" s="1"/>
  <c r="I1838" i="2"/>
  <c r="J1838" i="2" s="1"/>
  <c r="I1839" i="2"/>
  <c r="J1839" i="2" s="1"/>
  <c r="I1840" i="2"/>
  <c r="J1840" i="2" s="1"/>
  <c r="I1841" i="2"/>
  <c r="J1841" i="2" s="1"/>
  <c r="I1842" i="2"/>
  <c r="J1842" i="2" s="1"/>
  <c r="I1843" i="2"/>
  <c r="J1843" i="2" s="1"/>
  <c r="I1844" i="2"/>
  <c r="J1844" i="2" s="1"/>
  <c r="I1845" i="2"/>
  <c r="J1845" i="2" s="1"/>
  <c r="I1846" i="2"/>
  <c r="J1846" i="2" s="1"/>
  <c r="I1847" i="2"/>
  <c r="J1847" i="2" s="1"/>
  <c r="I1848" i="2"/>
  <c r="J1848" i="2" s="1"/>
  <c r="I1849" i="2"/>
  <c r="J1849" i="2" s="1"/>
  <c r="I1850" i="2"/>
  <c r="J1850" i="2" s="1"/>
  <c r="I1851" i="2"/>
  <c r="J1851" i="2" s="1"/>
  <c r="I1852" i="2"/>
  <c r="J1852" i="2" s="1"/>
  <c r="I1853" i="2"/>
  <c r="J1853" i="2" s="1"/>
  <c r="I1854" i="2"/>
  <c r="J1854" i="2" s="1"/>
  <c r="I1855" i="2"/>
  <c r="J1855" i="2" s="1"/>
  <c r="I1856" i="2"/>
  <c r="J1856" i="2" s="1"/>
  <c r="I1857" i="2"/>
  <c r="J1857" i="2" s="1"/>
  <c r="I1858" i="2"/>
  <c r="J1858" i="2" s="1"/>
  <c r="I1859" i="2"/>
  <c r="J1859" i="2" s="1"/>
  <c r="I1860" i="2"/>
  <c r="J1860" i="2" s="1"/>
  <c r="I1861" i="2"/>
  <c r="I1862" i="2"/>
  <c r="J1862" i="2" s="1"/>
  <c r="I1863" i="2"/>
  <c r="J1863" i="2" s="1"/>
  <c r="I1864" i="2"/>
  <c r="J1864" i="2" s="1"/>
  <c r="I1865" i="2"/>
  <c r="J1865" i="2" s="1"/>
  <c r="I1866" i="2"/>
  <c r="J1866" i="2" s="1"/>
  <c r="I1867" i="2"/>
  <c r="J1867" i="2" s="1"/>
  <c r="I1868" i="2"/>
  <c r="J1868" i="2" s="1"/>
  <c r="I1869" i="2"/>
  <c r="J1869" i="2" s="1"/>
  <c r="I1870" i="2"/>
  <c r="J1870" i="2" s="1"/>
  <c r="I1871" i="2"/>
  <c r="J1871" i="2" s="1"/>
  <c r="I1872" i="2"/>
  <c r="J1872" i="2" s="1"/>
  <c r="I1873" i="2"/>
  <c r="J1873" i="2" s="1"/>
  <c r="I1874" i="2"/>
  <c r="J1874" i="2" s="1"/>
  <c r="I1875" i="2"/>
  <c r="J1875" i="2" s="1"/>
  <c r="I1876" i="2"/>
  <c r="J1876" i="2" s="1"/>
  <c r="I1877" i="2"/>
  <c r="J1877" i="2" s="1"/>
  <c r="I1878" i="2"/>
  <c r="J1878" i="2" s="1"/>
  <c r="I1879" i="2"/>
  <c r="J1879" i="2" s="1"/>
  <c r="I1880" i="2"/>
  <c r="J1880" i="2" s="1"/>
  <c r="I1881" i="2"/>
  <c r="J1881" i="2" s="1"/>
  <c r="I1882" i="2"/>
  <c r="J1882" i="2" s="1"/>
  <c r="I1883" i="2"/>
  <c r="J1883" i="2" s="1"/>
  <c r="I1884" i="2"/>
  <c r="J1884" i="2" s="1"/>
  <c r="I1885" i="2"/>
  <c r="J1885" i="2" s="1"/>
  <c r="I1886" i="2"/>
  <c r="J1886" i="2" s="1"/>
  <c r="I1887" i="2"/>
  <c r="J1887" i="2" s="1"/>
  <c r="I1888" i="2"/>
  <c r="J1888" i="2" s="1"/>
  <c r="I1889" i="2"/>
  <c r="J1889" i="2" s="1"/>
  <c r="I1890" i="2"/>
  <c r="J1890" i="2" s="1"/>
  <c r="I1891" i="2"/>
  <c r="J1891" i="2" s="1"/>
  <c r="I1892" i="2"/>
  <c r="J1892" i="2" s="1"/>
  <c r="I1893" i="2"/>
  <c r="J1893" i="2" s="1"/>
  <c r="I1894" i="2"/>
  <c r="J1894" i="2" s="1"/>
  <c r="I1895" i="2"/>
  <c r="J1895" i="2" s="1"/>
  <c r="I1896" i="2"/>
  <c r="J1896" i="2" s="1"/>
  <c r="I1897" i="2"/>
  <c r="J1897" i="2" s="1"/>
  <c r="I1898" i="2"/>
  <c r="J1898" i="2" s="1"/>
  <c r="I1899" i="2"/>
  <c r="J1899" i="2" s="1"/>
  <c r="I1900" i="2"/>
  <c r="J1900" i="2" s="1"/>
  <c r="I1901" i="2"/>
  <c r="I1902" i="2"/>
  <c r="J1902" i="2" s="1"/>
  <c r="I1903" i="2"/>
  <c r="J1903" i="2" s="1"/>
  <c r="I1904" i="2"/>
  <c r="J1904" i="2" s="1"/>
  <c r="I1905" i="2"/>
  <c r="J1905" i="2" s="1"/>
  <c r="I1906" i="2"/>
  <c r="J1906" i="2" s="1"/>
  <c r="I1907" i="2"/>
  <c r="J1907" i="2" s="1"/>
  <c r="I1908" i="2"/>
  <c r="J1908" i="2" s="1"/>
  <c r="I1909" i="2"/>
  <c r="J1909" i="2" s="1"/>
  <c r="I1910" i="2"/>
  <c r="J1910" i="2" s="1"/>
  <c r="I1911" i="2"/>
  <c r="J1911" i="2" s="1"/>
  <c r="I1912" i="2"/>
  <c r="J1912" i="2" s="1"/>
  <c r="I1913" i="2"/>
  <c r="J1913" i="2" s="1"/>
  <c r="I1914" i="2"/>
  <c r="J1914" i="2" s="1"/>
  <c r="I1915" i="2"/>
  <c r="J1915" i="2" s="1"/>
  <c r="I1916" i="2"/>
  <c r="J1916" i="2" s="1"/>
  <c r="I1917" i="2"/>
  <c r="J1917" i="2" s="1"/>
  <c r="I1918" i="2"/>
  <c r="J1918" i="2" s="1"/>
  <c r="I1919" i="2"/>
  <c r="J1919" i="2" s="1"/>
  <c r="I1920" i="2"/>
  <c r="J1920" i="2" s="1"/>
  <c r="I1921" i="2"/>
  <c r="J1921" i="2" s="1"/>
  <c r="I1922" i="2"/>
  <c r="J1922" i="2" s="1"/>
  <c r="I1923" i="2"/>
  <c r="J1923" i="2" s="1"/>
  <c r="I1924" i="2"/>
  <c r="J1924" i="2" s="1"/>
  <c r="I1925" i="2"/>
  <c r="J1925" i="2" s="1"/>
  <c r="I1926" i="2"/>
  <c r="J1926" i="2" s="1"/>
  <c r="I1927" i="2"/>
  <c r="J1927" i="2" s="1"/>
  <c r="I1928" i="2"/>
  <c r="J1928" i="2" s="1"/>
  <c r="I1929" i="2"/>
  <c r="J1929" i="2" s="1"/>
  <c r="I1930" i="2"/>
  <c r="J1930" i="2" s="1"/>
  <c r="I1931" i="2"/>
  <c r="J1931" i="2" s="1"/>
  <c r="I1932" i="2"/>
  <c r="J1932" i="2" s="1"/>
  <c r="I1933" i="2"/>
  <c r="J1933" i="2" s="1"/>
  <c r="I1934" i="2"/>
  <c r="J1934" i="2" s="1"/>
  <c r="I1935" i="2"/>
  <c r="J1935" i="2" s="1"/>
  <c r="I1936" i="2"/>
  <c r="J1936" i="2" s="1"/>
  <c r="I1937" i="2"/>
  <c r="J1937" i="2" s="1"/>
  <c r="I1938" i="2"/>
  <c r="J1938" i="2" s="1"/>
  <c r="I1939" i="2"/>
  <c r="J1939" i="2" s="1"/>
  <c r="I1940" i="2"/>
  <c r="J1940" i="2" s="1"/>
  <c r="I1941" i="2"/>
  <c r="I1942" i="2"/>
  <c r="J1942" i="2" s="1"/>
  <c r="I1943" i="2"/>
  <c r="J1943" i="2" s="1"/>
  <c r="I1944" i="2"/>
  <c r="J1944" i="2" s="1"/>
  <c r="I1945" i="2"/>
  <c r="J1945" i="2" s="1"/>
  <c r="I1946" i="2"/>
  <c r="J1946" i="2" s="1"/>
  <c r="I1947" i="2"/>
  <c r="J1947" i="2" s="1"/>
  <c r="I1948" i="2"/>
  <c r="J1948" i="2" s="1"/>
  <c r="I1949" i="2"/>
  <c r="I1950" i="2"/>
  <c r="J1950" i="2" s="1"/>
  <c r="I1951" i="2"/>
  <c r="J1951" i="2" s="1"/>
  <c r="I1952" i="2"/>
  <c r="J1952" i="2" s="1"/>
  <c r="I1953" i="2"/>
  <c r="J1953" i="2" s="1"/>
  <c r="I1954" i="2"/>
  <c r="J1954" i="2" s="1"/>
  <c r="I1955" i="2"/>
  <c r="J1955" i="2" s="1"/>
  <c r="I1956" i="2"/>
  <c r="J1956" i="2" s="1"/>
  <c r="I1957" i="2"/>
  <c r="J1957" i="2" s="1"/>
  <c r="I1958" i="2"/>
  <c r="J1958" i="2" s="1"/>
  <c r="I1959" i="2"/>
  <c r="J1959" i="2" s="1"/>
  <c r="I1960" i="2"/>
  <c r="J1960" i="2" s="1"/>
  <c r="I1961" i="2"/>
  <c r="J1961" i="2" s="1"/>
  <c r="I1962" i="2"/>
  <c r="J1962" i="2" s="1"/>
  <c r="I1963" i="2"/>
  <c r="J1963" i="2" s="1"/>
  <c r="I1964" i="2"/>
  <c r="J1964" i="2" s="1"/>
  <c r="I1965" i="2"/>
  <c r="J1965" i="2" s="1"/>
  <c r="I1966" i="2"/>
  <c r="J1966" i="2" s="1"/>
  <c r="I1967" i="2"/>
  <c r="J1967" i="2" s="1"/>
  <c r="I1968" i="2"/>
  <c r="J1968" i="2" s="1"/>
  <c r="I1969" i="2"/>
  <c r="J1969" i="2" s="1"/>
  <c r="I1970" i="2"/>
  <c r="J1970" i="2" s="1"/>
  <c r="I1971" i="2"/>
  <c r="J1971" i="2" s="1"/>
  <c r="I1972" i="2"/>
  <c r="J1972" i="2" s="1"/>
  <c r="I1973" i="2"/>
  <c r="J1973" i="2" s="1"/>
  <c r="I1974" i="2"/>
  <c r="J1974" i="2" s="1"/>
  <c r="I1975" i="2"/>
  <c r="J1975" i="2" s="1"/>
  <c r="I1976" i="2"/>
  <c r="I1977" i="2"/>
  <c r="J1977" i="2" s="1"/>
  <c r="I1978" i="2"/>
  <c r="J1978" i="2" s="1"/>
  <c r="I1979" i="2"/>
  <c r="J1979" i="2" s="1"/>
  <c r="I1980" i="2"/>
  <c r="J1980" i="2" s="1"/>
  <c r="I1981" i="2"/>
  <c r="J1981" i="2" s="1"/>
  <c r="I1982" i="2"/>
  <c r="J1982" i="2" s="1"/>
  <c r="I1983" i="2"/>
  <c r="J1983" i="2" s="1"/>
  <c r="I1984" i="2"/>
  <c r="J1984" i="2" s="1"/>
  <c r="I1985" i="2"/>
  <c r="J1985" i="2" s="1"/>
  <c r="I1986" i="2"/>
  <c r="J1986" i="2" s="1"/>
  <c r="I1987" i="2"/>
  <c r="J1987" i="2" s="1"/>
  <c r="I1988" i="2"/>
  <c r="J1988" i="2" s="1"/>
  <c r="I1989" i="2"/>
  <c r="J1989" i="2" s="1"/>
  <c r="I1990" i="2"/>
  <c r="J1990" i="2" s="1"/>
  <c r="I1991" i="2"/>
  <c r="J1991" i="2" s="1"/>
  <c r="I1992" i="2"/>
  <c r="J1992" i="2" s="1"/>
  <c r="I1993" i="2"/>
  <c r="J1993" i="2" s="1"/>
  <c r="I1994" i="2"/>
  <c r="J1994" i="2" s="1"/>
  <c r="I1995" i="2"/>
  <c r="J1995" i="2" s="1"/>
  <c r="I1996" i="2"/>
  <c r="J1996" i="2" s="1"/>
  <c r="I1997" i="2"/>
  <c r="J1997" i="2" s="1"/>
  <c r="I1998" i="2"/>
  <c r="J1998" i="2" s="1"/>
  <c r="I1999" i="2"/>
  <c r="J1999" i="2" s="1"/>
  <c r="I2000" i="2"/>
  <c r="J2000" i="2" s="1"/>
  <c r="I2001" i="2"/>
  <c r="J2001" i="2" s="1"/>
  <c r="I2002" i="2"/>
  <c r="J2002" i="2" s="1"/>
  <c r="I2003" i="2"/>
  <c r="J2003" i="2" s="1"/>
  <c r="I2004" i="2"/>
  <c r="J2004" i="2" s="1"/>
  <c r="I2005" i="2"/>
  <c r="I2006" i="2"/>
  <c r="J2006" i="2" s="1"/>
  <c r="I2007" i="2"/>
  <c r="J2007" i="2" s="1"/>
  <c r="I2008" i="2"/>
  <c r="J2008" i="2" s="1"/>
  <c r="I2009" i="2"/>
  <c r="J2009" i="2" s="1"/>
  <c r="I2010" i="2"/>
  <c r="J2010" i="2" s="1"/>
  <c r="I2011" i="2"/>
  <c r="J2011" i="2" s="1"/>
  <c r="I2012" i="2"/>
  <c r="J2012" i="2" s="1"/>
  <c r="I2013" i="2"/>
  <c r="I2014" i="2"/>
  <c r="J2014" i="2" s="1"/>
  <c r="I2015" i="2"/>
  <c r="J2015" i="2" s="1"/>
  <c r="I2016" i="2"/>
  <c r="J2016" i="2" s="1"/>
  <c r="I2017" i="2"/>
  <c r="J2017" i="2" s="1"/>
  <c r="I2018" i="2"/>
  <c r="J2018" i="2" s="1"/>
  <c r="I2019" i="2"/>
  <c r="J2019" i="2" s="1"/>
  <c r="I2020" i="2"/>
  <c r="J2020" i="2" s="1"/>
  <c r="I2021" i="2"/>
  <c r="J2021" i="2" s="1"/>
  <c r="I2022" i="2"/>
  <c r="J2022" i="2" s="1"/>
  <c r="I2023" i="2"/>
  <c r="J2023" i="2" s="1"/>
  <c r="I2024" i="2"/>
  <c r="J2024" i="2" s="1"/>
  <c r="I2025" i="2"/>
  <c r="J2025" i="2" s="1"/>
  <c r="I2026" i="2"/>
  <c r="J2026" i="2" s="1"/>
  <c r="I2027" i="2"/>
  <c r="J2027" i="2" s="1"/>
  <c r="I2028" i="2"/>
  <c r="J2028" i="2" s="1"/>
  <c r="I2029" i="2"/>
  <c r="J2029" i="2" s="1"/>
  <c r="I2030" i="2"/>
  <c r="J2030" i="2" s="1"/>
  <c r="I2031" i="2"/>
  <c r="J2031" i="2" s="1"/>
  <c r="I2032" i="2"/>
  <c r="J2032" i="2" s="1"/>
  <c r="I2033" i="2"/>
  <c r="J2033" i="2" s="1"/>
  <c r="I2034" i="2"/>
  <c r="J2034" i="2" s="1"/>
  <c r="I2035" i="2"/>
  <c r="J2035" i="2" s="1"/>
  <c r="I2036" i="2"/>
  <c r="J2036" i="2" s="1"/>
  <c r="I2037" i="2"/>
  <c r="J2037" i="2" s="1"/>
  <c r="I2038" i="2"/>
  <c r="J2038" i="2" s="1"/>
  <c r="I2039" i="2"/>
  <c r="J2039" i="2" s="1"/>
  <c r="I2040" i="2"/>
  <c r="J2040" i="2" s="1"/>
  <c r="I2041" i="2"/>
  <c r="J2041" i="2" s="1"/>
  <c r="I2042" i="2"/>
  <c r="J2042" i="2" s="1"/>
  <c r="I2043" i="2"/>
  <c r="J2043" i="2" s="1"/>
  <c r="I2044" i="2"/>
  <c r="J2044" i="2" s="1"/>
  <c r="I2045" i="2"/>
  <c r="J2045" i="2" s="1"/>
  <c r="I2046" i="2"/>
  <c r="J2046" i="2" s="1"/>
  <c r="I2047" i="2"/>
  <c r="J2047" i="2" s="1"/>
  <c r="I2048" i="2"/>
  <c r="J2048" i="2" s="1"/>
  <c r="I2049" i="2"/>
  <c r="J2049" i="2" s="1"/>
  <c r="I2050" i="2"/>
  <c r="J2050" i="2" s="1"/>
  <c r="I2051" i="2"/>
  <c r="J2051" i="2" s="1"/>
  <c r="I2052" i="2"/>
  <c r="J2052" i="2" s="1"/>
  <c r="I2053" i="2"/>
  <c r="I2054" i="2"/>
  <c r="J2054" i="2" s="1"/>
  <c r="I2055" i="2"/>
  <c r="J2055" i="2" s="1"/>
  <c r="I2056" i="2"/>
  <c r="J2056" i="2" s="1"/>
  <c r="I2057" i="2"/>
  <c r="J2057" i="2" s="1"/>
  <c r="I2058" i="2"/>
  <c r="J2058" i="2" s="1"/>
  <c r="I2059" i="2"/>
  <c r="J2059" i="2" s="1"/>
  <c r="I2060" i="2"/>
  <c r="J2060" i="2" s="1"/>
  <c r="I2061" i="2"/>
  <c r="I2062" i="2"/>
  <c r="J2062" i="2" s="1"/>
  <c r="I2063" i="2"/>
  <c r="J2063" i="2" s="1"/>
  <c r="I2064" i="2"/>
  <c r="I2065" i="2"/>
  <c r="J2065" i="2" s="1"/>
  <c r="I2066" i="2"/>
  <c r="J2066" i="2" s="1"/>
  <c r="I2067" i="2"/>
  <c r="J2067" i="2" s="1"/>
  <c r="I2068" i="2"/>
  <c r="J2068" i="2" s="1"/>
  <c r="I2069" i="2"/>
  <c r="J2069" i="2" s="1"/>
  <c r="I2070" i="2"/>
  <c r="J2070" i="2" s="1"/>
  <c r="I2071" i="2"/>
  <c r="J2071" i="2" s="1"/>
  <c r="I2072" i="2"/>
  <c r="J2072" i="2" s="1"/>
  <c r="I2073" i="2"/>
  <c r="J2073" i="2" s="1"/>
  <c r="I2074" i="2"/>
  <c r="J2074" i="2" s="1"/>
  <c r="I2075" i="2"/>
  <c r="J2075" i="2" s="1"/>
  <c r="I2076" i="2"/>
  <c r="J2076" i="2" s="1"/>
  <c r="I2077" i="2"/>
  <c r="J2077" i="2" s="1"/>
  <c r="I2078" i="2"/>
  <c r="J2078" i="2" s="1"/>
  <c r="I2079" i="2"/>
  <c r="J2079" i="2" s="1"/>
  <c r="I2080" i="2"/>
  <c r="J2080" i="2" s="1"/>
  <c r="I2081" i="2"/>
  <c r="J2081" i="2" s="1"/>
  <c r="I2082" i="2"/>
  <c r="J2082" i="2" s="1"/>
  <c r="I2083" i="2"/>
  <c r="J2083" i="2" s="1"/>
  <c r="I2084" i="2"/>
  <c r="J2084" i="2" s="1"/>
  <c r="I2085" i="2"/>
  <c r="J2085" i="2" s="1"/>
  <c r="I2086" i="2"/>
  <c r="J2086" i="2" s="1"/>
  <c r="I2087" i="2"/>
  <c r="J2087" i="2" s="1"/>
  <c r="I2088" i="2"/>
  <c r="J2088" i="2" s="1"/>
  <c r="I2089" i="2"/>
  <c r="J2089" i="2" s="1"/>
  <c r="I2090" i="2"/>
  <c r="J2090" i="2" s="1"/>
  <c r="I2091" i="2"/>
  <c r="J2091" i="2" s="1"/>
  <c r="I2092" i="2"/>
  <c r="J2092" i="2" s="1"/>
  <c r="I2093" i="2"/>
  <c r="J2093" i="2" s="1"/>
  <c r="I2094" i="2"/>
  <c r="J2094" i="2" s="1"/>
  <c r="I2095" i="2"/>
  <c r="J2095" i="2" s="1"/>
  <c r="I2096" i="2"/>
  <c r="J2096" i="2" s="1"/>
  <c r="I2097" i="2"/>
  <c r="J2097" i="2" s="1"/>
  <c r="I2098" i="2"/>
  <c r="J2098" i="2" s="1"/>
  <c r="I2099" i="2"/>
  <c r="J2099" i="2" s="1"/>
  <c r="I2100" i="2"/>
  <c r="J2100" i="2" s="1"/>
  <c r="I2101" i="2"/>
  <c r="I2102" i="2"/>
  <c r="J2102" i="2" s="1"/>
  <c r="I2103" i="2"/>
  <c r="J2103" i="2" s="1"/>
  <c r="I2104" i="2"/>
  <c r="J2104" i="2" s="1"/>
  <c r="I2105" i="2"/>
  <c r="J2105" i="2" s="1"/>
  <c r="I2106" i="2"/>
  <c r="J2106" i="2" s="1"/>
  <c r="I2107" i="2"/>
  <c r="J2107" i="2" s="1"/>
  <c r="I2108" i="2"/>
  <c r="J2108" i="2" s="1"/>
  <c r="I2109" i="2"/>
  <c r="I2110" i="2"/>
  <c r="J2110" i="2" s="1"/>
  <c r="I2111" i="2"/>
  <c r="J2111" i="2" s="1"/>
  <c r="I2112" i="2"/>
  <c r="J2112" i="2" s="1"/>
  <c r="I2113" i="2"/>
  <c r="J2113" i="2" s="1"/>
  <c r="I2114" i="2"/>
  <c r="J2114" i="2" s="1"/>
  <c r="I2115" i="2"/>
  <c r="J2115" i="2" s="1"/>
  <c r="I2116" i="2"/>
  <c r="J2116" i="2" s="1"/>
  <c r="I2117" i="2"/>
  <c r="J2117" i="2" s="1"/>
  <c r="I2118" i="2"/>
  <c r="J2118" i="2" s="1"/>
  <c r="I2119" i="2"/>
  <c r="J2119" i="2" s="1"/>
  <c r="I2120" i="2"/>
  <c r="J2120" i="2" s="1"/>
  <c r="I2121" i="2"/>
  <c r="J2121" i="2" s="1"/>
  <c r="I2122" i="2"/>
  <c r="J2122" i="2" s="1"/>
  <c r="I2123" i="2"/>
  <c r="J2123" i="2" s="1"/>
  <c r="I2124" i="2"/>
  <c r="J2124" i="2" s="1"/>
  <c r="I2125" i="2"/>
  <c r="J2125" i="2" s="1"/>
  <c r="I2126" i="2"/>
  <c r="J2126" i="2" s="1"/>
  <c r="I2127" i="2"/>
  <c r="J2127" i="2" s="1"/>
  <c r="I2128" i="2"/>
  <c r="J2128" i="2" s="1"/>
  <c r="I2129" i="2"/>
  <c r="J2129" i="2" s="1"/>
  <c r="I2130" i="2"/>
  <c r="J2130" i="2" s="1"/>
  <c r="I2131" i="2"/>
  <c r="J2131" i="2" s="1"/>
  <c r="I2132" i="2"/>
  <c r="J2132" i="2" s="1"/>
  <c r="I2133" i="2"/>
  <c r="I2134" i="2"/>
  <c r="J2134" i="2" s="1"/>
  <c r="I2135" i="2"/>
  <c r="J2135" i="2" s="1"/>
  <c r="I2136" i="2"/>
  <c r="J2136" i="2" s="1"/>
  <c r="I2137" i="2"/>
  <c r="J2137" i="2" s="1"/>
  <c r="I2138" i="2"/>
  <c r="J2138" i="2" s="1"/>
  <c r="I2139" i="2"/>
  <c r="J2139" i="2" s="1"/>
  <c r="I2140" i="2"/>
  <c r="J2140" i="2" s="1"/>
  <c r="I2141" i="2"/>
  <c r="J2141" i="2" s="1"/>
  <c r="I2142" i="2"/>
  <c r="J2142" i="2" s="1"/>
  <c r="I2143" i="2"/>
  <c r="J2143" i="2" s="1"/>
  <c r="I2144" i="2"/>
  <c r="J2144" i="2" s="1"/>
  <c r="I2145" i="2"/>
  <c r="J2145" i="2" s="1"/>
  <c r="I2146" i="2"/>
  <c r="J2146" i="2" s="1"/>
  <c r="I2147" i="2"/>
  <c r="J2147" i="2" s="1"/>
  <c r="I2148" i="2"/>
  <c r="J2148" i="2" s="1"/>
  <c r="I2149" i="2"/>
  <c r="J2149" i="2" s="1"/>
  <c r="I2150" i="2"/>
  <c r="J2150" i="2" s="1"/>
  <c r="I2151" i="2"/>
  <c r="J2151" i="2" s="1"/>
  <c r="I2152" i="2"/>
  <c r="J2152" i="2" s="1"/>
  <c r="I2153" i="2"/>
  <c r="J2153" i="2" s="1"/>
  <c r="I2154" i="2"/>
  <c r="J2154" i="2" s="1"/>
  <c r="I2155" i="2"/>
  <c r="J2155" i="2" s="1"/>
  <c r="I2156" i="2"/>
  <c r="J2156" i="2" s="1"/>
  <c r="I2157" i="2"/>
  <c r="J2157" i="2" s="1"/>
  <c r="I2158" i="2"/>
  <c r="J2158" i="2" s="1"/>
  <c r="I2159" i="2"/>
  <c r="J2159" i="2" s="1"/>
  <c r="I2160" i="2"/>
  <c r="J2160" i="2" s="1"/>
  <c r="I2161" i="2"/>
  <c r="J2161" i="2" s="1"/>
  <c r="I2162" i="2"/>
  <c r="J2162" i="2" s="1"/>
  <c r="I2163" i="2"/>
  <c r="J2163" i="2" s="1"/>
  <c r="I2164" i="2"/>
  <c r="J2164" i="2" s="1"/>
  <c r="I2165" i="2"/>
  <c r="J2165" i="2" s="1"/>
  <c r="I2166" i="2"/>
  <c r="J2166" i="2" s="1"/>
  <c r="I2167" i="2"/>
  <c r="J2167" i="2" s="1"/>
  <c r="I2168" i="2"/>
  <c r="J2168" i="2" s="1"/>
  <c r="I2169" i="2"/>
  <c r="J2169" i="2" s="1"/>
  <c r="I2170" i="2"/>
  <c r="J2170" i="2" s="1"/>
  <c r="I2171" i="2"/>
  <c r="J2171" i="2" s="1"/>
  <c r="I2172" i="2"/>
  <c r="J2172" i="2" s="1"/>
  <c r="I2173" i="2"/>
  <c r="J2173" i="2" s="1"/>
  <c r="I2174" i="2"/>
  <c r="J2174" i="2" s="1"/>
  <c r="I2175" i="2"/>
  <c r="J2175" i="2" s="1"/>
  <c r="I2176" i="2"/>
  <c r="J2176" i="2" s="1"/>
  <c r="I2177" i="2"/>
  <c r="J2177" i="2" s="1"/>
  <c r="I2178" i="2"/>
  <c r="J2178" i="2" s="1"/>
  <c r="I2179" i="2"/>
  <c r="J2179" i="2" s="1"/>
  <c r="I2180" i="2"/>
  <c r="J2180" i="2" s="1"/>
  <c r="I2181" i="2"/>
  <c r="I2182" i="2"/>
  <c r="I2183" i="2"/>
  <c r="J2183" i="2" s="1"/>
  <c r="I2184" i="2"/>
  <c r="J2184" i="2" s="1"/>
  <c r="I2185" i="2"/>
  <c r="J2185" i="2" s="1"/>
  <c r="I2186" i="2"/>
  <c r="J2186" i="2" s="1"/>
  <c r="I2187" i="2"/>
  <c r="J2187" i="2" s="1"/>
  <c r="I2188" i="2"/>
  <c r="J2188" i="2" s="1"/>
  <c r="I2189" i="2"/>
  <c r="J2189" i="2" s="1"/>
  <c r="I2190" i="2"/>
  <c r="J2190" i="2" s="1"/>
  <c r="I2191" i="2"/>
  <c r="J2191" i="2" s="1"/>
  <c r="I2192" i="2"/>
  <c r="J2192" i="2" s="1"/>
  <c r="I2193" i="2"/>
  <c r="J2193" i="2" s="1"/>
  <c r="I2194" i="2"/>
  <c r="J2194" i="2" s="1"/>
  <c r="I2195" i="2"/>
  <c r="J2195" i="2" s="1"/>
  <c r="I2196" i="2"/>
  <c r="J2196" i="2" s="1"/>
  <c r="I2197" i="2"/>
  <c r="J2197" i="2" s="1"/>
  <c r="I2198" i="2"/>
  <c r="J2198" i="2" s="1"/>
  <c r="I2199" i="2"/>
  <c r="J2199" i="2" s="1"/>
  <c r="I2200" i="2"/>
  <c r="J2200" i="2" s="1"/>
  <c r="I2201" i="2"/>
  <c r="J2201" i="2" s="1"/>
  <c r="I2202" i="2"/>
  <c r="J2202" i="2" s="1"/>
  <c r="I2203" i="2"/>
  <c r="J2203" i="2" s="1"/>
  <c r="I2204" i="2"/>
  <c r="J2204" i="2" s="1"/>
  <c r="I2205" i="2"/>
  <c r="J2205" i="2" s="1"/>
  <c r="I2206" i="2"/>
  <c r="J2206" i="2" s="1"/>
  <c r="I2207" i="2"/>
  <c r="J2207" i="2" s="1"/>
  <c r="I2208" i="2"/>
  <c r="J2208" i="2" s="1"/>
  <c r="I2209" i="2"/>
  <c r="J2209" i="2" s="1"/>
  <c r="I2210" i="2"/>
  <c r="J2210" i="2" s="1"/>
  <c r="I2211" i="2"/>
  <c r="J2211" i="2" s="1"/>
  <c r="I2212" i="2"/>
  <c r="J2212" i="2" s="1"/>
  <c r="I2213" i="2"/>
  <c r="I2214" i="2"/>
  <c r="J2214" i="2" s="1"/>
  <c r="I2215" i="2"/>
  <c r="J2215" i="2" s="1"/>
  <c r="I2216" i="2"/>
  <c r="J2216" i="2" s="1"/>
  <c r="I2217" i="2"/>
  <c r="J2217" i="2" s="1"/>
  <c r="I2218" i="2"/>
  <c r="J2218" i="2" s="1"/>
  <c r="I2219" i="2"/>
  <c r="J2219" i="2" s="1"/>
  <c r="I2220" i="2"/>
  <c r="J2220" i="2" s="1"/>
  <c r="I2221" i="2"/>
  <c r="I2222" i="2"/>
  <c r="J2222" i="2" s="1"/>
  <c r="I2223" i="2"/>
  <c r="J2223" i="2" s="1"/>
  <c r="I2224" i="2"/>
  <c r="J2224" i="2" s="1"/>
  <c r="I2225" i="2"/>
  <c r="J2225" i="2" s="1"/>
  <c r="I2226" i="2"/>
  <c r="J2226" i="2" s="1"/>
  <c r="I2227" i="2"/>
  <c r="J2227" i="2" s="1"/>
  <c r="I2228" i="2"/>
  <c r="J2228" i="2" s="1"/>
  <c r="I2229" i="2"/>
  <c r="J2229" i="2" s="1"/>
  <c r="I2230" i="2"/>
  <c r="J2230" i="2" s="1"/>
  <c r="I2231" i="2"/>
  <c r="J2231" i="2" s="1"/>
  <c r="I2232" i="2"/>
  <c r="J2232" i="2" s="1"/>
  <c r="I2233" i="2"/>
  <c r="J2233" i="2" s="1"/>
  <c r="I2234" i="2"/>
  <c r="J2234" i="2" s="1"/>
  <c r="I2235" i="2"/>
  <c r="J2235" i="2" s="1"/>
  <c r="I2236" i="2"/>
  <c r="J2236" i="2" s="1"/>
  <c r="I2237" i="2"/>
  <c r="J2237" i="2" s="1"/>
  <c r="I2238" i="2"/>
  <c r="J2238" i="2" s="1"/>
  <c r="I2239" i="2"/>
  <c r="J2239" i="2" s="1"/>
  <c r="I2240" i="2"/>
  <c r="J2240" i="2" s="1"/>
  <c r="I2241" i="2"/>
  <c r="J2241" i="2" s="1"/>
  <c r="I2242" i="2"/>
  <c r="J2242" i="2" s="1"/>
  <c r="I2243" i="2"/>
  <c r="J2243" i="2" s="1"/>
  <c r="I2244" i="2"/>
  <c r="J2244" i="2" s="1"/>
  <c r="I2245" i="2"/>
  <c r="I2246" i="2"/>
  <c r="J2246" i="2" s="1"/>
  <c r="I2247" i="2"/>
  <c r="J2247" i="2" s="1"/>
  <c r="I2248" i="2"/>
  <c r="J2248" i="2" s="1"/>
  <c r="I2249" i="2"/>
  <c r="J2249" i="2" s="1"/>
  <c r="I2250" i="2"/>
  <c r="J2250" i="2" s="1"/>
  <c r="I2251" i="2"/>
  <c r="J2251" i="2" s="1"/>
  <c r="I2252" i="2"/>
  <c r="J2252" i="2" s="1"/>
  <c r="I2253" i="2"/>
  <c r="J2253" i="2" s="1"/>
  <c r="I2254" i="2"/>
  <c r="J2254" i="2" s="1"/>
  <c r="I2255" i="2"/>
  <c r="J2255" i="2" s="1"/>
  <c r="I2256" i="2"/>
  <c r="J2256" i="2" s="1"/>
  <c r="I2257" i="2"/>
  <c r="J2257" i="2" s="1"/>
  <c r="I2258" i="2"/>
  <c r="J2258" i="2" s="1"/>
  <c r="I2259" i="2"/>
  <c r="J2259" i="2" s="1"/>
  <c r="I2260" i="2"/>
  <c r="J2260" i="2" s="1"/>
  <c r="I2261" i="2"/>
  <c r="J2261" i="2" s="1"/>
  <c r="I2262" i="2"/>
  <c r="J2262" i="2" s="1"/>
  <c r="I2263" i="2"/>
  <c r="J2263" i="2" s="1"/>
  <c r="I2264" i="2"/>
  <c r="J2264" i="2" s="1"/>
  <c r="I2265" i="2"/>
  <c r="J2265" i="2" s="1"/>
  <c r="I2266" i="2"/>
  <c r="J2266" i="2" s="1"/>
  <c r="I2267" i="2"/>
  <c r="J2267" i="2" s="1"/>
  <c r="I2268" i="2"/>
  <c r="J2268" i="2" s="1"/>
  <c r="I2269" i="2"/>
  <c r="J2269" i="2" s="1"/>
  <c r="I2270" i="2"/>
  <c r="J2270" i="2" s="1"/>
  <c r="I2271" i="2"/>
  <c r="J2271" i="2" s="1"/>
  <c r="I2272" i="2"/>
  <c r="J2272" i="2" s="1"/>
  <c r="I2273" i="2"/>
  <c r="J2273" i="2" s="1"/>
  <c r="I2274" i="2"/>
  <c r="J2274" i="2" s="1"/>
  <c r="I2275" i="2"/>
  <c r="J2275" i="2" s="1"/>
  <c r="I2276" i="2"/>
  <c r="J2276" i="2" s="1"/>
  <c r="I2277" i="2"/>
  <c r="J2277" i="2" s="1"/>
  <c r="I2278" i="2"/>
  <c r="J2278" i="2" s="1"/>
  <c r="I2279" i="2"/>
  <c r="J2279" i="2" s="1"/>
  <c r="I2280" i="2"/>
  <c r="J2280" i="2" s="1"/>
  <c r="I2281" i="2"/>
  <c r="J2281" i="2" s="1"/>
  <c r="I2282" i="2"/>
  <c r="J2282" i="2" s="1"/>
  <c r="I2283" i="2"/>
  <c r="J2283" i="2" s="1"/>
  <c r="I2284" i="2"/>
  <c r="J2284" i="2" s="1"/>
  <c r="I2285" i="2"/>
  <c r="I2286" i="2"/>
  <c r="J2286" i="2" s="1"/>
  <c r="I2287" i="2"/>
  <c r="J2287" i="2" s="1"/>
  <c r="I2288" i="2"/>
  <c r="J2288" i="2" s="1"/>
  <c r="I2289" i="2"/>
  <c r="J2289" i="2" s="1"/>
  <c r="I2290" i="2"/>
  <c r="J2290" i="2" s="1"/>
  <c r="I2291" i="2"/>
  <c r="J2291" i="2" s="1"/>
  <c r="I2292" i="2"/>
  <c r="J2292" i="2" s="1"/>
  <c r="I2293" i="2"/>
  <c r="J2293" i="2" s="1"/>
  <c r="I2294" i="2"/>
  <c r="J2294" i="2" s="1"/>
  <c r="I2295" i="2"/>
  <c r="J2295" i="2" s="1"/>
  <c r="I2296" i="2"/>
  <c r="J2296" i="2" s="1"/>
  <c r="I2297" i="2"/>
  <c r="J2297" i="2" s="1"/>
  <c r="I2298" i="2"/>
  <c r="J2298" i="2" s="1"/>
  <c r="I2299" i="2"/>
  <c r="J2299" i="2" s="1"/>
  <c r="I2300" i="2"/>
  <c r="J2300" i="2" s="1"/>
  <c r="I2301" i="2"/>
  <c r="J2301" i="2" s="1"/>
  <c r="I2302" i="2"/>
  <c r="J2302" i="2" s="1"/>
  <c r="I2303" i="2"/>
  <c r="J2303" i="2" s="1"/>
  <c r="I2304" i="2"/>
  <c r="J2304" i="2" s="1"/>
  <c r="I2305" i="2"/>
  <c r="J2305" i="2" s="1"/>
  <c r="I2306" i="2"/>
  <c r="J2306" i="2" s="1"/>
  <c r="I2307" i="2"/>
  <c r="J2307" i="2" s="1"/>
  <c r="I2308" i="2"/>
  <c r="J2308" i="2" s="1"/>
  <c r="I2309" i="2"/>
  <c r="J2309" i="2" s="1"/>
  <c r="I2310" i="2"/>
  <c r="J2310" i="2" s="1"/>
  <c r="I2311" i="2"/>
  <c r="J2311" i="2" s="1"/>
  <c r="I2312" i="2"/>
  <c r="J2312" i="2" s="1"/>
  <c r="I2313" i="2"/>
  <c r="J2313" i="2" s="1"/>
  <c r="I2314" i="2"/>
  <c r="J2314" i="2" s="1"/>
  <c r="I2315" i="2"/>
  <c r="J2315" i="2" s="1"/>
  <c r="I2316" i="2"/>
  <c r="J2316" i="2" s="1"/>
  <c r="I2317" i="2"/>
  <c r="J2317" i="2" s="1"/>
  <c r="I2318" i="2"/>
  <c r="J2318" i="2" s="1"/>
  <c r="I2319" i="2"/>
  <c r="J2319" i="2" s="1"/>
  <c r="I2320" i="2"/>
  <c r="J2320" i="2" s="1"/>
  <c r="I2321" i="2"/>
  <c r="J2321" i="2" s="1"/>
  <c r="I2322" i="2"/>
  <c r="J2322" i="2" s="1"/>
  <c r="I2323" i="2"/>
  <c r="J2323" i="2" s="1"/>
  <c r="I2324" i="2"/>
  <c r="J2324" i="2" s="1"/>
  <c r="I2325" i="2"/>
  <c r="I2326" i="2"/>
  <c r="J2326" i="2" s="1"/>
  <c r="I2327" i="2"/>
  <c r="J2327" i="2" s="1"/>
  <c r="I2328" i="2"/>
  <c r="J2328" i="2" s="1"/>
  <c r="I2329" i="2"/>
  <c r="J2329" i="2" s="1"/>
  <c r="I2330" i="2"/>
  <c r="J2330" i="2" s="1"/>
  <c r="I2331" i="2"/>
  <c r="J2331" i="2" s="1"/>
  <c r="I2332" i="2"/>
  <c r="J2332" i="2" s="1"/>
  <c r="I2333" i="2"/>
  <c r="I2334" i="2"/>
  <c r="J2334" i="2" s="1"/>
  <c r="I2335" i="2"/>
  <c r="J2335" i="2" s="1"/>
  <c r="I2336" i="2"/>
  <c r="J2336" i="2" s="1"/>
  <c r="I2337" i="2"/>
  <c r="J2337" i="2" s="1"/>
  <c r="I2338" i="2"/>
  <c r="J2338" i="2" s="1"/>
  <c r="I2339" i="2"/>
  <c r="J2339" i="2" s="1"/>
  <c r="I2340" i="2"/>
  <c r="J2340" i="2" s="1"/>
  <c r="I2341" i="2"/>
  <c r="J2341" i="2" s="1"/>
  <c r="I2342" i="2"/>
  <c r="J2342" i="2" s="1"/>
  <c r="I2343" i="2"/>
  <c r="J2343" i="2" s="1"/>
  <c r="I2344" i="2"/>
  <c r="J2344" i="2" s="1"/>
  <c r="I2345" i="2"/>
  <c r="J2345" i="2" s="1"/>
  <c r="I2346" i="2"/>
  <c r="J2346" i="2" s="1"/>
  <c r="I2347" i="2"/>
  <c r="J2347" i="2" s="1"/>
  <c r="I2348" i="2"/>
  <c r="J2348" i="2" s="1"/>
  <c r="I2349" i="2"/>
  <c r="J2349" i="2" s="1"/>
  <c r="I2350" i="2"/>
  <c r="J2350" i="2" s="1"/>
  <c r="I2351" i="2"/>
  <c r="J2351" i="2" s="1"/>
  <c r="I2352" i="2"/>
  <c r="J2352" i="2" s="1"/>
  <c r="I2353" i="2"/>
  <c r="J2353" i="2" s="1"/>
  <c r="I2354" i="2"/>
  <c r="J2354" i="2" s="1"/>
  <c r="I2355" i="2"/>
  <c r="J2355" i="2" s="1"/>
  <c r="I2356" i="2"/>
  <c r="J2356" i="2" s="1"/>
  <c r="I2357" i="2"/>
  <c r="J2357" i="2" s="1"/>
  <c r="I2358" i="2"/>
  <c r="J2358" i="2" s="1"/>
  <c r="I2359" i="2"/>
  <c r="J2359" i="2" s="1"/>
  <c r="I2360" i="2"/>
  <c r="J2360" i="2" s="1"/>
  <c r="I2361" i="2"/>
  <c r="J2361" i="2" s="1"/>
  <c r="I2362" i="2"/>
  <c r="J2362" i="2" s="1"/>
  <c r="I2363" i="2"/>
  <c r="J2363" i="2" s="1"/>
  <c r="I2364" i="2"/>
  <c r="J2364" i="2" s="1"/>
  <c r="I2365" i="2"/>
  <c r="J2365" i="2" s="1"/>
  <c r="I2366" i="2"/>
  <c r="J2366" i="2" s="1"/>
  <c r="I2367" i="2"/>
  <c r="J2367" i="2" s="1"/>
  <c r="I2368" i="2"/>
  <c r="J2368" i="2" s="1"/>
  <c r="I2369" i="2"/>
  <c r="J2369" i="2" s="1"/>
  <c r="I2370" i="2"/>
  <c r="J2370" i="2" s="1"/>
  <c r="I2371" i="2"/>
  <c r="J2371" i="2" s="1"/>
  <c r="I2372" i="2"/>
  <c r="J2372" i="2" s="1"/>
  <c r="I2373" i="2"/>
  <c r="J2373" i="2" s="1"/>
  <c r="I2374" i="2"/>
  <c r="J2374" i="2" s="1"/>
  <c r="I2375" i="2"/>
  <c r="J2375" i="2" s="1"/>
  <c r="I2376" i="2"/>
  <c r="J2376" i="2" s="1"/>
  <c r="I2377" i="2"/>
  <c r="J2377" i="2" s="1"/>
  <c r="I2378" i="2"/>
  <c r="J2378" i="2" s="1"/>
  <c r="I2379" i="2"/>
  <c r="J2379" i="2" s="1"/>
  <c r="I2380" i="2"/>
  <c r="J2380" i="2" s="1"/>
  <c r="I2381" i="2"/>
  <c r="I2382" i="2"/>
  <c r="J2382" i="2" s="1"/>
  <c r="I2383" i="2"/>
  <c r="J2383" i="2" s="1"/>
  <c r="I2384" i="2"/>
  <c r="J2384" i="2" s="1"/>
  <c r="I2385" i="2"/>
  <c r="J2385" i="2" s="1"/>
  <c r="I2386" i="2"/>
  <c r="J2386" i="2" s="1"/>
  <c r="I2387" i="2"/>
  <c r="J2387" i="2" s="1"/>
  <c r="I2388" i="2"/>
  <c r="J2388" i="2" s="1"/>
  <c r="I2389" i="2"/>
  <c r="I2390" i="2"/>
  <c r="J2390" i="2" s="1"/>
  <c r="I2391" i="2"/>
  <c r="J2391" i="2" s="1"/>
  <c r="I2392" i="2"/>
  <c r="J2392" i="2" s="1"/>
  <c r="I2393" i="2"/>
  <c r="J2393" i="2" s="1"/>
  <c r="I2394" i="2"/>
  <c r="J2394" i="2" s="1"/>
  <c r="I2395" i="2"/>
  <c r="J2395" i="2" s="1"/>
  <c r="I2396" i="2"/>
  <c r="J2396" i="2" s="1"/>
  <c r="I2397" i="2"/>
  <c r="J2397" i="2" s="1"/>
  <c r="I2398" i="2"/>
  <c r="J2398" i="2" s="1"/>
  <c r="I2399" i="2"/>
  <c r="J2399" i="2" s="1"/>
  <c r="I2400" i="2"/>
  <c r="J2400" i="2" s="1"/>
  <c r="I2401" i="2"/>
  <c r="J2401" i="2" s="1"/>
  <c r="I2402" i="2"/>
  <c r="J2402" i="2" s="1"/>
  <c r="I2403" i="2"/>
  <c r="J2403" i="2" s="1"/>
  <c r="I2404" i="2"/>
  <c r="J2404" i="2" s="1"/>
  <c r="I2405" i="2"/>
  <c r="J2405" i="2" s="1"/>
  <c r="I2406" i="2"/>
  <c r="J2406" i="2" s="1"/>
  <c r="I2407" i="2"/>
  <c r="J2407" i="2" s="1"/>
  <c r="I2408" i="2"/>
  <c r="J2408" i="2" s="1"/>
  <c r="I2409" i="2"/>
  <c r="J2409" i="2" s="1"/>
  <c r="I2410" i="2"/>
  <c r="J2410" i="2" s="1"/>
  <c r="I2411" i="2"/>
  <c r="J2411" i="2" s="1"/>
  <c r="I2412" i="2"/>
  <c r="J2412" i="2" s="1"/>
  <c r="I2413" i="2"/>
  <c r="J2413" i="2" s="1"/>
  <c r="I2414" i="2"/>
  <c r="J2414" i="2" s="1"/>
  <c r="I2415" i="2"/>
  <c r="J2415" i="2" s="1"/>
  <c r="I2416" i="2"/>
  <c r="J2416" i="2" s="1"/>
  <c r="I2417" i="2"/>
  <c r="J2417" i="2" s="1"/>
  <c r="I2418" i="2"/>
  <c r="J2418" i="2" s="1"/>
  <c r="I2419" i="2"/>
  <c r="J2419" i="2" s="1"/>
  <c r="I2420" i="2"/>
  <c r="J2420" i="2" s="1"/>
  <c r="I2421" i="2"/>
  <c r="I2422" i="2"/>
  <c r="J2422" i="2" s="1"/>
  <c r="I2423" i="2"/>
  <c r="J2423" i="2" s="1"/>
  <c r="I2424" i="2"/>
  <c r="J2424" i="2" s="1"/>
  <c r="I2425" i="2"/>
  <c r="J2425" i="2" s="1"/>
  <c r="I2426" i="2"/>
  <c r="J2426" i="2" s="1"/>
  <c r="I2427" i="2"/>
  <c r="J2427" i="2" s="1"/>
  <c r="I2428" i="2"/>
  <c r="J2428" i="2" s="1"/>
  <c r="I2429" i="2"/>
  <c r="J2429" i="2" s="1"/>
  <c r="I2430" i="2"/>
  <c r="J2430" i="2" s="1"/>
  <c r="I2431" i="2"/>
  <c r="J2431" i="2" s="1"/>
  <c r="I2432" i="2"/>
  <c r="J2432" i="2" s="1"/>
  <c r="I2433" i="2"/>
  <c r="J2433" i="2" s="1"/>
  <c r="I2434" i="2"/>
  <c r="J2434" i="2" s="1"/>
  <c r="I2435" i="2"/>
  <c r="J2435" i="2" s="1"/>
  <c r="I2436" i="2"/>
  <c r="J2436" i="2" s="1"/>
  <c r="I2437" i="2"/>
  <c r="J2437" i="2" s="1"/>
  <c r="I2438" i="2"/>
  <c r="J2438" i="2" s="1"/>
  <c r="I2439" i="2"/>
  <c r="J2439" i="2" s="1"/>
  <c r="I2440" i="2"/>
  <c r="J2440" i="2" s="1"/>
  <c r="I2441" i="2"/>
  <c r="J2441" i="2" s="1"/>
  <c r="I2442" i="2"/>
  <c r="J2442" i="2" s="1"/>
  <c r="I2443" i="2"/>
  <c r="J2443" i="2" s="1"/>
  <c r="I2444" i="2"/>
  <c r="J2444" i="2" s="1"/>
  <c r="I2445" i="2"/>
  <c r="J2445" i="2" s="1"/>
  <c r="I2446" i="2"/>
  <c r="J2446" i="2" s="1"/>
  <c r="I2447" i="2"/>
  <c r="J2447" i="2" s="1"/>
  <c r="I2448" i="2"/>
  <c r="J2448" i="2" s="1"/>
  <c r="I2449" i="2"/>
  <c r="J2449" i="2" s="1"/>
  <c r="I2450" i="2"/>
  <c r="J2450" i="2" s="1"/>
  <c r="I2451" i="2"/>
  <c r="J2451" i="2" s="1"/>
  <c r="I2452" i="2"/>
  <c r="J2452" i="2" s="1"/>
  <c r="I2453" i="2"/>
  <c r="J2453" i="2" s="1"/>
  <c r="I2454" i="2"/>
  <c r="J2454" i="2" s="1"/>
  <c r="I2455" i="2"/>
  <c r="J2455" i="2" s="1"/>
  <c r="I2456" i="2"/>
  <c r="J2456" i="2" s="1"/>
  <c r="I2457" i="2"/>
  <c r="J2457" i="2" s="1"/>
  <c r="I2458" i="2"/>
  <c r="J2458" i="2" s="1"/>
  <c r="I2459" i="2"/>
  <c r="J2459" i="2" s="1"/>
  <c r="I2460" i="2"/>
  <c r="J2460" i="2" s="1"/>
  <c r="I2461" i="2"/>
  <c r="J2461" i="2" s="1"/>
  <c r="I2462" i="2"/>
  <c r="J2462" i="2" s="1"/>
  <c r="I2463" i="2"/>
  <c r="J2463" i="2" s="1"/>
  <c r="I2464" i="2"/>
  <c r="J2464" i="2" s="1"/>
  <c r="I2465" i="2"/>
  <c r="J2465" i="2" s="1"/>
  <c r="I2466" i="2"/>
  <c r="J2466" i="2" s="1"/>
  <c r="I2467" i="2"/>
  <c r="J2467" i="2" s="1"/>
  <c r="I2468" i="2"/>
  <c r="J2468" i="2" s="1"/>
  <c r="I2469" i="2"/>
  <c r="I2470" i="2"/>
  <c r="J2470" i="2" s="1"/>
  <c r="I2471" i="2"/>
  <c r="J2471" i="2" s="1"/>
  <c r="I2472" i="2"/>
  <c r="J2472" i="2" s="1"/>
  <c r="I2473" i="2"/>
  <c r="J2473" i="2" s="1"/>
  <c r="I2474" i="2"/>
  <c r="J2474" i="2" s="1"/>
  <c r="I2475" i="2"/>
  <c r="J2475" i="2" s="1"/>
  <c r="I2476" i="2"/>
  <c r="J2476" i="2" s="1"/>
  <c r="I2477" i="2"/>
  <c r="I2478" i="2"/>
  <c r="J2478" i="2" s="1"/>
  <c r="I2479" i="2"/>
  <c r="J2479" i="2" s="1"/>
  <c r="I2480" i="2"/>
  <c r="J2480" i="2" s="1"/>
  <c r="I2481" i="2"/>
  <c r="J2481" i="2" s="1"/>
  <c r="I2482" i="2"/>
  <c r="J2482" i="2" s="1"/>
  <c r="I2483" i="2"/>
  <c r="J2483" i="2" s="1"/>
  <c r="I2484" i="2"/>
  <c r="J2484" i="2" s="1"/>
  <c r="I2485" i="2"/>
  <c r="J2485" i="2" s="1"/>
  <c r="I2486" i="2"/>
  <c r="J2486" i="2" s="1"/>
  <c r="I2487" i="2"/>
  <c r="J2487" i="2" s="1"/>
  <c r="I2488" i="2"/>
  <c r="J2488" i="2" s="1"/>
  <c r="I2489" i="2"/>
  <c r="J2489" i="2" s="1"/>
  <c r="I2490" i="2"/>
  <c r="J2490" i="2" s="1"/>
  <c r="I2491" i="2"/>
  <c r="J2491" i="2" s="1"/>
  <c r="I2492" i="2"/>
  <c r="J2492" i="2" s="1"/>
  <c r="I2493" i="2"/>
  <c r="J2493" i="2" s="1"/>
  <c r="I2494" i="2"/>
  <c r="J2494" i="2" s="1"/>
  <c r="I2495" i="2"/>
  <c r="J2495" i="2" s="1"/>
  <c r="I2496" i="2"/>
  <c r="J2496" i="2" s="1"/>
  <c r="I2497" i="2"/>
  <c r="J2497" i="2" s="1"/>
  <c r="I2498" i="2"/>
  <c r="J2498" i="2" s="1"/>
  <c r="I2499" i="2"/>
  <c r="J2499" i="2" s="1"/>
  <c r="I2500" i="2"/>
  <c r="J2500" i="2" s="1"/>
  <c r="I2501" i="2"/>
  <c r="J2501" i="2" s="1"/>
  <c r="I2502" i="2"/>
  <c r="J2502" i="2" s="1"/>
  <c r="I2503" i="2"/>
  <c r="J2503" i="2" s="1"/>
  <c r="I2504" i="2"/>
  <c r="J2504" i="2" s="1"/>
  <c r="I2505" i="2"/>
  <c r="J2505" i="2" s="1"/>
  <c r="I2506" i="2"/>
  <c r="J2506" i="2" s="1"/>
  <c r="I2507" i="2"/>
  <c r="J2507" i="2" s="1"/>
  <c r="I2508" i="2"/>
  <c r="J2508" i="2" s="1"/>
  <c r="I2509" i="2"/>
  <c r="I2510" i="2"/>
  <c r="J2510" i="2" s="1"/>
  <c r="I2511" i="2"/>
  <c r="J2511" i="2" s="1"/>
  <c r="I2512" i="2"/>
  <c r="J2512" i="2" s="1"/>
  <c r="I2513" i="2"/>
  <c r="J2513" i="2" s="1"/>
  <c r="I2514" i="2"/>
  <c r="J2514" i="2" s="1"/>
  <c r="I2515" i="2"/>
  <c r="J2515" i="2" s="1"/>
  <c r="I2516" i="2"/>
  <c r="J2516" i="2" s="1"/>
  <c r="I2517" i="2"/>
  <c r="J2517" i="2" s="1"/>
  <c r="I2518" i="2"/>
  <c r="J2518" i="2" s="1"/>
  <c r="I2519" i="2"/>
  <c r="J2519" i="2" s="1"/>
  <c r="I2520" i="2"/>
  <c r="J2520" i="2" s="1"/>
  <c r="I2521" i="2"/>
  <c r="J2521" i="2" s="1"/>
  <c r="I2522" i="2"/>
  <c r="J2522" i="2" s="1"/>
  <c r="I2523" i="2"/>
  <c r="J2523" i="2" s="1"/>
  <c r="I2524" i="2"/>
  <c r="J2524" i="2" s="1"/>
  <c r="I2525" i="2"/>
  <c r="J2525" i="2" s="1"/>
  <c r="I2526" i="2"/>
  <c r="J2526" i="2" s="1"/>
  <c r="I2527" i="2"/>
  <c r="J2527" i="2" s="1"/>
  <c r="I2528" i="2"/>
  <c r="J2528" i="2" s="1"/>
  <c r="I2529" i="2"/>
  <c r="J2529" i="2" s="1"/>
  <c r="I2530" i="2"/>
  <c r="J2530" i="2" s="1"/>
  <c r="I2531" i="2"/>
  <c r="J2531" i="2" s="1"/>
  <c r="I2532" i="2"/>
  <c r="J2532" i="2" s="1"/>
  <c r="I2533" i="2"/>
  <c r="J2533" i="2" s="1"/>
  <c r="I2534" i="2"/>
  <c r="J2534" i="2" s="1"/>
  <c r="I2535" i="2"/>
  <c r="J2535" i="2" s="1"/>
  <c r="I2536" i="2"/>
  <c r="J2536" i="2" s="1"/>
  <c r="I2537" i="2"/>
  <c r="J2537" i="2" s="1"/>
  <c r="I2538" i="2"/>
  <c r="J2538" i="2" s="1"/>
  <c r="I2539" i="2"/>
  <c r="J2539" i="2" s="1"/>
  <c r="I2540" i="2"/>
  <c r="J2540" i="2" s="1"/>
  <c r="I2541" i="2"/>
  <c r="I2542" i="2"/>
  <c r="J2542" i="2" s="1"/>
  <c r="I2543" i="2"/>
  <c r="J2543" i="2" s="1"/>
  <c r="I2544" i="2"/>
  <c r="J2544" i="2" s="1"/>
  <c r="I2545" i="2"/>
  <c r="J2545" i="2" s="1"/>
  <c r="I2546" i="2"/>
  <c r="J2546" i="2" s="1"/>
  <c r="I2547" i="2"/>
  <c r="J2547" i="2" s="1"/>
  <c r="I2548" i="2"/>
  <c r="I2549" i="2"/>
  <c r="J2549" i="2" s="1"/>
  <c r="I2550" i="2"/>
  <c r="J2550" i="2" s="1"/>
  <c r="I2551" i="2"/>
  <c r="J2551" i="2" s="1"/>
  <c r="I2552" i="2"/>
  <c r="J2552" i="2" s="1"/>
  <c r="I2553" i="2"/>
  <c r="J2553" i="2" s="1"/>
  <c r="I2554" i="2"/>
  <c r="J2554" i="2" s="1"/>
  <c r="I2555" i="2"/>
  <c r="J2555" i="2" s="1"/>
  <c r="I2556" i="2"/>
  <c r="J2556" i="2" s="1"/>
  <c r="I2557" i="2"/>
  <c r="J2557" i="2" s="1"/>
  <c r="I2558" i="2"/>
  <c r="J2558" i="2" s="1"/>
  <c r="I2559" i="2"/>
  <c r="J2559" i="2" s="1"/>
  <c r="I2560" i="2"/>
  <c r="J2560" i="2" s="1"/>
  <c r="I2561" i="2"/>
  <c r="J2561" i="2" s="1"/>
  <c r="I2562" i="2"/>
  <c r="J2562" i="2" s="1"/>
  <c r="I2563" i="2"/>
  <c r="J2563" i="2" s="1"/>
  <c r="I2564" i="2"/>
  <c r="J2564" i="2" s="1"/>
  <c r="I2565" i="2"/>
  <c r="J2565" i="2" s="1"/>
  <c r="I2566" i="2"/>
  <c r="J2566" i="2" s="1"/>
  <c r="I2567" i="2"/>
  <c r="J2567" i="2" s="1"/>
  <c r="I2568" i="2"/>
  <c r="J2568" i="2" s="1"/>
  <c r="I2569" i="2"/>
  <c r="J2569" i="2" s="1"/>
  <c r="I2570" i="2"/>
  <c r="J2570" i="2" s="1"/>
  <c r="I2571" i="2"/>
  <c r="J2571" i="2" s="1"/>
  <c r="I2572" i="2"/>
  <c r="J2572" i="2" s="1"/>
  <c r="I2573" i="2"/>
  <c r="J2573" i="2" s="1"/>
  <c r="I2574" i="2"/>
  <c r="J2574" i="2" s="1"/>
  <c r="I2575" i="2"/>
  <c r="J2575" i="2" s="1"/>
  <c r="I2576" i="2"/>
  <c r="J2576" i="2" s="1"/>
  <c r="I2577" i="2"/>
  <c r="J2577" i="2" s="1"/>
  <c r="I2578" i="2"/>
  <c r="J2578" i="2" s="1"/>
  <c r="I2579" i="2"/>
  <c r="J2579" i="2" s="1"/>
  <c r="I2580" i="2"/>
  <c r="J2580" i="2" s="1"/>
  <c r="I2581" i="2"/>
  <c r="I2582" i="2"/>
  <c r="J2582" i="2" s="1"/>
  <c r="I2583" i="2"/>
  <c r="J2583" i="2" s="1"/>
  <c r="I2584" i="2"/>
  <c r="J2584" i="2" s="1"/>
  <c r="I2585" i="2"/>
  <c r="J2585" i="2" s="1"/>
  <c r="I2586" i="2"/>
  <c r="J2586" i="2" s="1"/>
  <c r="I2587" i="2"/>
  <c r="J2587" i="2" s="1"/>
  <c r="I2588" i="2"/>
  <c r="J2588" i="2" s="1"/>
  <c r="I2589" i="2"/>
  <c r="J2589" i="2" s="1"/>
  <c r="I2590" i="2"/>
  <c r="J2590" i="2" s="1"/>
  <c r="I2591" i="2"/>
  <c r="J2591" i="2" s="1"/>
  <c r="I2592" i="2"/>
  <c r="J2592" i="2" s="1"/>
  <c r="I2593" i="2"/>
  <c r="J2593" i="2" s="1"/>
  <c r="I2594" i="2"/>
  <c r="J2594" i="2" s="1"/>
  <c r="I2595" i="2"/>
  <c r="J2595" i="2" s="1"/>
  <c r="I2596" i="2"/>
  <c r="J2596" i="2" s="1"/>
  <c r="I2597" i="2"/>
  <c r="J2597" i="2" s="1"/>
  <c r="I2598" i="2"/>
  <c r="J2598" i="2" s="1"/>
  <c r="I2599" i="2"/>
  <c r="J2599" i="2" s="1"/>
  <c r="I2600" i="2"/>
  <c r="J2600" i="2" s="1"/>
  <c r="I2601" i="2"/>
  <c r="J2601" i="2" s="1"/>
  <c r="I2602" i="2"/>
  <c r="J2602" i="2" s="1"/>
  <c r="I2603" i="2"/>
  <c r="J2603" i="2" s="1"/>
  <c r="I2604" i="2"/>
  <c r="J2604" i="2" s="1"/>
  <c r="I2605" i="2"/>
  <c r="J2605" i="2" s="1"/>
  <c r="I2606" i="2"/>
  <c r="J2606" i="2" s="1"/>
  <c r="I2607" i="2"/>
  <c r="J2607" i="2" s="1"/>
  <c r="I2608" i="2"/>
  <c r="J2608" i="2" s="1"/>
  <c r="I2609" i="2"/>
  <c r="J2609" i="2" s="1"/>
  <c r="I2610" i="2"/>
  <c r="J2610" i="2" s="1"/>
  <c r="I2611" i="2"/>
  <c r="J2611" i="2" s="1"/>
  <c r="I2612" i="2"/>
  <c r="J2612" i="2" s="1"/>
  <c r="I2613" i="2"/>
  <c r="I2614" i="2"/>
  <c r="I2615" i="2"/>
  <c r="J2615" i="2" s="1"/>
  <c r="I2616" i="2"/>
  <c r="J2616" i="2" s="1"/>
  <c r="I2617" i="2"/>
  <c r="J2617" i="2" s="1"/>
  <c r="I2618" i="2"/>
  <c r="J2618" i="2" s="1"/>
  <c r="I2619" i="2"/>
  <c r="J2619" i="2" s="1"/>
  <c r="I2620" i="2"/>
  <c r="J2620" i="2" s="1"/>
  <c r="I2621" i="2"/>
  <c r="J2621" i="2" s="1"/>
  <c r="I2622" i="2"/>
  <c r="J2622" i="2" s="1"/>
  <c r="I2623" i="2"/>
  <c r="J2623" i="2" s="1"/>
  <c r="I2624" i="2"/>
  <c r="J2624" i="2" s="1"/>
  <c r="I2625" i="2"/>
  <c r="J2625" i="2" s="1"/>
  <c r="I2626" i="2"/>
  <c r="J2626" i="2" s="1"/>
  <c r="I2627" i="2"/>
  <c r="J2627" i="2" s="1"/>
  <c r="I2628" i="2"/>
  <c r="J2628" i="2" s="1"/>
  <c r="I2629" i="2"/>
  <c r="J2629" i="2" s="1"/>
  <c r="I2630" i="2"/>
  <c r="J2630" i="2" s="1"/>
  <c r="I2631" i="2"/>
  <c r="J2631" i="2" s="1"/>
  <c r="I2632" i="2"/>
  <c r="J2632" i="2" s="1"/>
  <c r="I2633" i="2"/>
  <c r="J2633" i="2" s="1"/>
  <c r="I2634" i="2"/>
  <c r="J2634" i="2" s="1"/>
  <c r="I2635" i="2"/>
  <c r="J2635" i="2" s="1"/>
  <c r="I2636" i="2"/>
  <c r="I2637" i="2"/>
  <c r="J2637" i="2" s="1"/>
  <c r="I2638" i="2"/>
  <c r="J2638" i="2" s="1"/>
  <c r="I2639" i="2"/>
  <c r="J2639" i="2" s="1"/>
  <c r="I2640" i="2"/>
  <c r="J2640" i="2" s="1"/>
  <c r="I2641" i="2"/>
  <c r="J2641" i="2" s="1"/>
  <c r="I2642" i="2"/>
  <c r="J2642" i="2" s="1"/>
  <c r="I2643" i="2"/>
  <c r="J2643" i="2" s="1"/>
  <c r="I2644" i="2"/>
  <c r="J2644" i="2" s="1"/>
  <c r="I2645" i="2"/>
  <c r="J2645" i="2" s="1"/>
  <c r="I2646" i="2"/>
  <c r="J2646" i="2" s="1"/>
  <c r="I2647" i="2"/>
  <c r="J2647" i="2" s="1"/>
  <c r="I2648" i="2"/>
  <c r="J2648" i="2" s="1"/>
  <c r="I2649" i="2"/>
  <c r="J2649" i="2" s="1"/>
  <c r="I2650" i="2"/>
  <c r="J2650" i="2" s="1"/>
  <c r="I2651" i="2"/>
  <c r="J2651" i="2" s="1"/>
  <c r="I2652" i="2"/>
  <c r="J2652" i="2" s="1"/>
  <c r="I2653" i="2"/>
  <c r="J2653" i="2" s="1"/>
  <c r="I2654" i="2"/>
  <c r="J2654" i="2" s="1"/>
  <c r="I2655" i="2"/>
  <c r="J2655" i="2" s="1"/>
  <c r="I2656" i="2"/>
  <c r="J2656" i="2" s="1"/>
  <c r="I2657" i="2"/>
  <c r="J2657" i="2" s="1"/>
  <c r="I2658" i="2"/>
  <c r="J2658" i="2" s="1"/>
  <c r="I2659" i="2"/>
  <c r="J2659" i="2" s="1"/>
  <c r="I2660" i="2"/>
  <c r="J2660" i="2" s="1"/>
  <c r="I2661" i="2"/>
  <c r="J2661" i="2" s="1"/>
  <c r="I2662" i="2"/>
  <c r="J2662" i="2" s="1"/>
  <c r="I2663" i="2"/>
  <c r="J2663" i="2" s="1"/>
  <c r="I2664" i="2"/>
  <c r="J2664" i="2" s="1"/>
  <c r="I2665" i="2"/>
  <c r="J2665" i="2" s="1"/>
  <c r="I2666" i="2"/>
  <c r="J2666" i="2" s="1"/>
  <c r="I2667" i="2"/>
  <c r="J2667" i="2" s="1"/>
  <c r="I2668" i="2"/>
  <c r="J2668" i="2" s="1"/>
  <c r="I2669" i="2"/>
  <c r="I2670" i="2"/>
  <c r="J2670" i="2" s="1"/>
  <c r="I2671" i="2"/>
  <c r="J2671" i="2" s="1"/>
  <c r="I2672" i="2"/>
  <c r="J2672" i="2" s="1"/>
  <c r="I2673" i="2"/>
  <c r="J2673" i="2" s="1"/>
  <c r="I2674" i="2"/>
  <c r="J2674" i="2" s="1"/>
  <c r="I2675" i="2"/>
  <c r="J2675" i="2" s="1"/>
  <c r="I2676" i="2"/>
  <c r="J2676" i="2" s="1"/>
  <c r="I2677" i="2"/>
  <c r="I2678" i="2"/>
  <c r="J2678" i="2" s="1"/>
  <c r="I2679" i="2"/>
  <c r="J2679" i="2" s="1"/>
  <c r="I2680" i="2"/>
  <c r="J2680" i="2" s="1"/>
  <c r="I2681" i="2"/>
  <c r="J2681" i="2" s="1"/>
  <c r="I2682" i="2"/>
  <c r="J2682" i="2" s="1"/>
  <c r="I2683" i="2"/>
  <c r="J2683" i="2" s="1"/>
  <c r="I2684" i="2"/>
  <c r="J2684" i="2" s="1"/>
  <c r="I2685" i="2"/>
  <c r="J2685" i="2" s="1"/>
  <c r="I2686" i="2"/>
  <c r="J2686" i="2" s="1"/>
  <c r="I2687" i="2"/>
  <c r="J2687" i="2" s="1"/>
  <c r="I2688" i="2"/>
  <c r="J2688" i="2" s="1"/>
  <c r="I2689" i="2"/>
  <c r="J2689" i="2" s="1"/>
  <c r="I2690" i="2"/>
  <c r="J2690" i="2" s="1"/>
  <c r="I2691" i="2"/>
  <c r="J2691" i="2" s="1"/>
  <c r="I2692" i="2"/>
  <c r="J2692" i="2" s="1"/>
  <c r="I2693" i="2"/>
  <c r="J2693" i="2" s="1"/>
  <c r="I2694" i="2"/>
  <c r="J2694" i="2" s="1"/>
  <c r="I2695" i="2"/>
  <c r="J2695" i="2" s="1"/>
  <c r="I2696" i="2"/>
  <c r="J2696" i="2" s="1"/>
  <c r="I2697" i="2"/>
  <c r="J2697" i="2" s="1"/>
  <c r="I2698" i="2"/>
  <c r="J2698" i="2" s="1"/>
  <c r="I2699" i="2"/>
  <c r="J2699" i="2" s="1"/>
  <c r="I2700" i="2"/>
  <c r="J2700" i="2" s="1"/>
  <c r="I2701" i="2"/>
  <c r="J2701" i="2" s="1"/>
  <c r="I2702" i="2"/>
  <c r="J2702" i="2" s="1"/>
  <c r="I2703" i="2"/>
  <c r="J2703" i="2" s="1"/>
  <c r="I2704" i="2"/>
  <c r="J2704" i="2" s="1"/>
  <c r="I2705" i="2"/>
  <c r="J2705" i="2" s="1"/>
  <c r="I2706" i="2"/>
  <c r="J2706" i="2" s="1"/>
  <c r="I2707" i="2"/>
  <c r="J2707" i="2" s="1"/>
  <c r="I2708" i="2"/>
  <c r="J2708" i="2" s="1"/>
  <c r="I2709" i="2"/>
  <c r="I2710" i="2"/>
  <c r="J2710" i="2" s="1"/>
  <c r="I2711" i="2"/>
  <c r="J2711" i="2" s="1"/>
  <c r="I2712" i="2"/>
  <c r="J2712" i="2" s="1"/>
  <c r="I2713" i="2"/>
  <c r="J2713" i="2" s="1"/>
  <c r="I2714" i="2"/>
  <c r="J2714" i="2" s="1"/>
  <c r="I2715" i="2"/>
  <c r="J2715" i="2" s="1"/>
  <c r="I2716" i="2"/>
  <c r="J2716" i="2" s="1"/>
  <c r="I2717" i="2"/>
  <c r="J2717" i="2" s="1"/>
  <c r="I2718" i="2"/>
  <c r="J2718" i="2" s="1"/>
  <c r="I2719" i="2"/>
  <c r="J2719" i="2" s="1"/>
  <c r="I2720" i="2"/>
  <c r="J2720" i="2" s="1"/>
  <c r="I2721" i="2"/>
  <c r="J2721" i="2" s="1"/>
  <c r="I2722" i="2"/>
  <c r="J2722" i="2" s="1"/>
  <c r="I2723" i="2"/>
  <c r="J2723" i="2" s="1"/>
  <c r="I2724" i="2"/>
  <c r="J2724" i="2" s="1"/>
  <c r="I2725" i="2"/>
  <c r="J2725" i="2" s="1"/>
  <c r="I2726" i="2"/>
  <c r="J2726" i="2" s="1"/>
  <c r="I2727" i="2"/>
  <c r="J2727" i="2" s="1"/>
  <c r="I2728" i="2"/>
  <c r="J2728" i="2" s="1"/>
  <c r="I2729" i="2"/>
  <c r="J2729" i="2" s="1"/>
  <c r="I2730" i="2"/>
  <c r="J2730" i="2" s="1"/>
  <c r="I2731" i="2"/>
  <c r="J2731" i="2" s="1"/>
  <c r="I2732" i="2"/>
  <c r="J2732" i="2" s="1"/>
  <c r="I2733" i="2"/>
  <c r="I2734" i="2"/>
  <c r="J2734" i="2" s="1"/>
  <c r="I2735" i="2"/>
  <c r="J2735" i="2" s="1"/>
  <c r="I2736" i="2"/>
  <c r="J2736" i="2" s="1"/>
  <c r="I2737" i="2"/>
  <c r="J2737" i="2" s="1"/>
  <c r="I2738" i="2"/>
  <c r="J2738" i="2" s="1"/>
  <c r="I2739" i="2"/>
  <c r="J2739" i="2" s="1"/>
  <c r="I2740" i="2"/>
  <c r="J2740" i="2" s="1"/>
  <c r="I2741" i="2"/>
  <c r="J2741" i="2" s="1"/>
  <c r="I2742" i="2"/>
  <c r="J2742" i="2" s="1"/>
  <c r="I2743" i="2"/>
  <c r="J2743" i="2" s="1"/>
  <c r="I2744" i="2"/>
  <c r="J2744" i="2" s="1"/>
  <c r="I2745" i="2"/>
  <c r="J2745" i="2" s="1"/>
  <c r="I2746" i="2"/>
  <c r="J2746" i="2" s="1"/>
  <c r="I2747" i="2"/>
  <c r="J2747" i="2" s="1"/>
  <c r="I2748" i="2"/>
  <c r="J2748" i="2" s="1"/>
  <c r="I2749" i="2"/>
  <c r="J2749" i="2" s="1"/>
  <c r="I2750" i="2"/>
  <c r="J2750" i="2" s="1"/>
  <c r="I2751" i="2"/>
  <c r="J2751" i="2" s="1"/>
  <c r="I2752" i="2"/>
  <c r="J2752" i="2" s="1"/>
  <c r="I2753" i="2"/>
  <c r="J2753" i="2" s="1"/>
  <c r="I2754" i="2"/>
  <c r="J2754" i="2" s="1"/>
  <c r="I2755" i="2"/>
  <c r="J2755" i="2" s="1"/>
  <c r="I2756" i="2"/>
  <c r="J2756" i="2" s="1"/>
  <c r="I2757" i="2"/>
  <c r="J2757" i="2" s="1"/>
  <c r="I2758" i="2"/>
  <c r="J2758" i="2" s="1"/>
  <c r="I2759" i="2"/>
  <c r="J2759" i="2" s="1"/>
  <c r="I2760" i="2"/>
  <c r="J2760" i="2" s="1"/>
  <c r="I2761" i="2"/>
  <c r="J2761" i="2" s="1"/>
  <c r="I2762" i="2"/>
  <c r="J2762" i="2" s="1"/>
  <c r="I2763" i="2"/>
  <c r="J2763" i="2" s="1"/>
  <c r="I2764" i="2"/>
  <c r="J2764" i="2" s="1"/>
  <c r="I2765" i="2"/>
  <c r="J2765" i="2" s="1"/>
  <c r="I2766" i="2"/>
  <c r="J2766" i="2" s="1"/>
  <c r="I2767" i="2"/>
  <c r="J2767" i="2" s="1"/>
  <c r="I2768" i="2"/>
  <c r="J2768" i="2" s="1"/>
  <c r="I2769" i="2"/>
  <c r="J2769" i="2" s="1"/>
  <c r="I2770" i="2"/>
  <c r="J2770" i="2" s="1"/>
  <c r="I2771" i="2"/>
  <c r="J2771" i="2" s="1"/>
  <c r="I2772" i="2"/>
  <c r="J2772" i="2" s="1"/>
  <c r="I2773" i="2"/>
  <c r="I2774" i="2"/>
  <c r="J2774" i="2" s="1"/>
  <c r="I2775" i="2"/>
  <c r="J2775" i="2" s="1"/>
  <c r="I2776" i="2"/>
  <c r="J2776" i="2" s="1"/>
  <c r="I2777" i="2"/>
  <c r="J2777" i="2" s="1"/>
  <c r="I2778" i="2"/>
  <c r="J2778" i="2" s="1"/>
  <c r="I2779" i="2"/>
  <c r="J2779" i="2" s="1"/>
  <c r="I2780" i="2"/>
  <c r="J2780" i="2" s="1"/>
  <c r="I2781" i="2"/>
  <c r="J2781" i="2" s="1"/>
  <c r="I2782" i="2"/>
  <c r="J2782" i="2" s="1"/>
  <c r="I2783" i="2"/>
  <c r="J2783" i="2" s="1"/>
  <c r="I2784" i="2"/>
  <c r="J2784" i="2" s="1"/>
  <c r="I2785" i="2"/>
  <c r="J2785" i="2" s="1"/>
  <c r="I2786" i="2"/>
  <c r="J2786" i="2" s="1"/>
  <c r="I2787" i="2"/>
  <c r="J2787" i="2" s="1"/>
  <c r="I2788" i="2"/>
  <c r="J2788" i="2" s="1"/>
  <c r="I2789" i="2"/>
  <c r="J2789" i="2" s="1"/>
  <c r="I2790" i="2"/>
  <c r="J2790" i="2" s="1"/>
  <c r="I2791" i="2"/>
  <c r="J2791" i="2" s="1"/>
  <c r="I2792" i="2"/>
  <c r="J2792" i="2" s="1"/>
  <c r="I2793" i="2"/>
  <c r="J2793" i="2" s="1"/>
  <c r="I2794" i="2"/>
  <c r="J2794" i="2" s="1"/>
  <c r="I2795" i="2"/>
  <c r="J2795" i="2" s="1"/>
  <c r="I2796" i="2"/>
  <c r="I2797" i="2"/>
  <c r="I2798" i="2"/>
  <c r="J2798" i="2" s="1"/>
  <c r="I2799" i="2"/>
  <c r="J2799" i="2" s="1"/>
  <c r="I2800" i="2"/>
  <c r="J2800" i="2" s="1"/>
  <c r="I2801" i="2"/>
  <c r="J2801" i="2" s="1"/>
  <c r="I2802" i="2"/>
  <c r="J2802" i="2" s="1"/>
  <c r="I2803" i="2"/>
  <c r="J2803" i="2" s="1"/>
  <c r="I2804" i="2"/>
  <c r="J2804" i="2" s="1"/>
  <c r="I2805" i="2"/>
  <c r="I2806" i="2"/>
  <c r="J2806" i="2" s="1"/>
  <c r="I2807" i="2"/>
  <c r="J2807" i="2" s="1"/>
  <c r="I2808" i="2"/>
  <c r="J2808" i="2" s="1"/>
  <c r="I2809" i="2"/>
  <c r="J2809" i="2" s="1"/>
  <c r="I2810" i="2"/>
  <c r="J2810" i="2" s="1"/>
  <c r="I2811" i="2"/>
  <c r="J2811" i="2" s="1"/>
  <c r="I2812" i="2"/>
  <c r="J2812" i="2" s="1"/>
  <c r="I2813" i="2"/>
  <c r="J2813" i="2" s="1"/>
  <c r="I2814" i="2"/>
  <c r="J2814" i="2" s="1"/>
  <c r="I2815" i="2"/>
  <c r="J2815" i="2" s="1"/>
  <c r="I2816" i="2"/>
  <c r="J2816" i="2" s="1"/>
  <c r="I2817" i="2"/>
  <c r="J2817" i="2" s="1"/>
  <c r="I2818" i="2"/>
  <c r="J2818" i="2" s="1"/>
  <c r="I2819" i="2"/>
  <c r="J2819" i="2" s="1"/>
  <c r="I2820" i="2"/>
  <c r="J2820" i="2" s="1"/>
  <c r="I2821" i="2"/>
  <c r="J2821" i="2" s="1"/>
  <c r="I2822" i="2"/>
  <c r="J2822" i="2" s="1"/>
  <c r="I2823" i="2"/>
  <c r="J2823" i="2" s="1"/>
  <c r="I2824" i="2"/>
  <c r="J2824" i="2" s="1"/>
  <c r="I2825" i="2"/>
  <c r="J2825" i="2" s="1"/>
  <c r="I2826" i="2"/>
  <c r="J2826" i="2" s="1"/>
  <c r="I2827" i="2"/>
  <c r="J2827" i="2" s="1"/>
  <c r="I2828" i="2"/>
  <c r="J2828" i="2" s="1"/>
  <c r="I2829" i="2"/>
  <c r="J2829" i="2" s="1"/>
  <c r="I2830" i="2"/>
  <c r="J2830" i="2" s="1"/>
  <c r="I2831" i="2"/>
  <c r="J2831" i="2" s="1"/>
  <c r="I2832" i="2"/>
  <c r="J2832" i="2" s="1"/>
  <c r="I2833" i="2"/>
  <c r="J2833" i="2" s="1"/>
  <c r="I2834" i="2"/>
  <c r="J2834" i="2" s="1"/>
  <c r="I2835" i="2"/>
  <c r="J2835" i="2" s="1"/>
  <c r="I2836" i="2"/>
  <c r="J2836" i="2" s="1"/>
  <c r="I2837" i="2"/>
  <c r="J2837" i="2" s="1"/>
  <c r="I2838" i="2"/>
  <c r="J2838" i="2" s="1"/>
  <c r="I2839" i="2"/>
  <c r="J2839" i="2" s="1"/>
  <c r="I2840" i="2"/>
  <c r="J2840" i="2" s="1"/>
  <c r="I2841" i="2"/>
  <c r="J2841" i="2" s="1"/>
  <c r="I2842" i="2"/>
  <c r="J2842" i="2" s="1"/>
  <c r="I2843" i="2"/>
  <c r="J2843" i="2" s="1"/>
  <c r="I2844" i="2"/>
  <c r="J2844" i="2" s="1"/>
  <c r="I2845" i="2"/>
  <c r="I2846" i="2"/>
  <c r="J2846" i="2" s="1"/>
  <c r="I2847" i="2"/>
  <c r="J2847" i="2" s="1"/>
  <c r="I2848" i="2"/>
  <c r="J2848" i="2" s="1"/>
  <c r="I2849" i="2"/>
  <c r="J2849" i="2" s="1"/>
  <c r="I2850" i="2"/>
  <c r="J2850" i="2" s="1"/>
  <c r="I2851" i="2"/>
  <c r="J2851" i="2" s="1"/>
  <c r="I2852" i="2"/>
  <c r="J2852" i="2" s="1"/>
  <c r="I2853" i="2"/>
  <c r="J2853" i="2" s="1"/>
  <c r="I2854" i="2"/>
  <c r="J2854" i="2" s="1"/>
  <c r="I2855" i="2"/>
  <c r="J2855" i="2" s="1"/>
  <c r="I2856" i="2"/>
  <c r="J2856" i="2" s="1"/>
  <c r="I2857" i="2"/>
  <c r="J2857" i="2" s="1"/>
  <c r="I2858" i="2"/>
  <c r="J2858" i="2" s="1"/>
  <c r="I2859" i="2"/>
  <c r="J2859" i="2" s="1"/>
  <c r="I2860" i="2"/>
  <c r="J2860" i="2" s="1"/>
  <c r="I2861" i="2"/>
  <c r="J2861" i="2" s="1"/>
  <c r="I2862" i="2"/>
  <c r="J2862" i="2" s="1"/>
  <c r="I2863" i="2"/>
  <c r="J2863" i="2" s="1"/>
  <c r="I2864" i="2"/>
  <c r="J2864" i="2" s="1"/>
  <c r="I2865" i="2"/>
  <c r="J2865" i="2" s="1"/>
  <c r="I2866" i="2"/>
  <c r="J2866" i="2" s="1"/>
  <c r="I2867" i="2"/>
  <c r="J2867" i="2" s="1"/>
  <c r="I2868" i="2"/>
  <c r="J2868" i="2" s="1"/>
  <c r="I2869" i="2"/>
  <c r="J2869" i="2" s="1"/>
  <c r="I2870" i="2"/>
  <c r="J2870" i="2" s="1"/>
  <c r="I2871" i="2"/>
  <c r="J2871" i="2" s="1"/>
  <c r="I2872" i="2"/>
  <c r="J2872" i="2" s="1"/>
  <c r="I2873" i="2"/>
  <c r="J2873" i="2" s="1"/>
  <c r="I2874" i="2"/>
  <c r="J2874" i="2" s="1"/>
  <c r="I2875" i="2"/>
  <c r="J2875" i="2" s="1"/>
  <c r="I2876" i="2"/>
  <c r="J2876" i="2" s="1"/>
  <c r="I2877" i="2"/>
  <c r="J2877" i="2" s="1"/>
  <c r="I2878" i="2"/>
  <c r="J2878" i="2" s="1"/>
  <c r="I2879" i="2"/>
  <c r="J2879" i="2" s="1"/>
  <c r="I2880" i="2"/>
  <c r="J2880" i="2" s="1"/>
  <c r="I2881" i="2"/>
  <c r="J2881" i="2" s="1"/>
  <c r="I2882" i="2"/>
  <c r="J2882" i="2" s="1"/>
  <c r="I2883" i="2"/>
  <c r="J2883" i="2" s="1"/>
  <c r="I2884" i="2"/>
  <c r="J2884" i="2" s="1"/>
  <c r="I2885" i="2"/>
  <c r="I2886" i="2"/>
  <c r="J2886" i="2" s="1"/>
  <c r="I2887" i="2"/>
  <c r="J2887" i="2" s="1"/>
  <c r="I2888" i="2"/>
  <c r="J2888" i="2" s="1"/>
  <c r="I2889" i="2"/>
  <c r="J2889" i="2" s="1"/>
  <c r="I2890" i="2"/>
  <c r="J2890" i="2" s="1"/>
  <c r="I2891" i="2"/>
  <c r="J2891" i="2" s="1"/>
  <c r="I2892" i="2"/>
  <c r="J2892" i="2" s="1"/>
  <c r="I2893" i="2"/>
  <c r="I2894" i="2"/>
  <c r="J2894" i="2" s="1"/>
  <c r="I2895" i="2"/>
  <c r="J2895" i="2" s="1"/>
  <c r="I2896" i="2"/>
  <c r="J2896" i="2" s="1"/>
  <c r="I2897" i="2"/>
  <c r="J2897" i="2" s="1"/>
  <c r="I2898" i="2"/>
  <c r="J2898" i="2" s="1"/>
  <c r="I2899" i="2"/>
  <c r="J2899" i="2" s="1"/>
  <c r="I2900" i="2"/>
  <c r="J2900" i="2" s="1"/>
  <c r="I2901" i="2"/>
  <c r="J2901" i="2" s="1"/>
  <c r="I2902" i="2"/>
  <c r="J2902" i="2" s="1"/>
  <c r="I2903" i="2"/>
  <c r="J2903" i="2" s="1"/>
  <c r="I2904" i="2"/>
  <c r="J2904" i="2" s="1"/>
  <c r="I2905" i="2"/>
  <c r="J2905" i="2" s="1"/>
  <c r="I2906" i="2"/>
  <c r="J2906" i="2" s="1"/>
  <c r="I2907" i="2"/>
  <c r="J2907" i="2" s="1"/>
  <c r="I2908" i="2"/>
  <c r="J2908" i="2" s="1"/>
  <c r="I2909" i="2"/>
  <c r="J2909" i="2" s="1"/>
  <c r="I2910" i="2"/>
  <c r="J2910" i="2" s="1"/>
  <c r="I2911" i="2"/>
  <c r="J2911" i="2" s="1"/>
  <c r="I2912" i="2"/>
  <c r="J2912" i="2" s="1"/>
  <c r="I2913" i="2"/>
  <c r="J2913" i="2" s="1"/>
  <c r="I2914" i="2"/>
  <c r="J2914" i="2" s="1"/>
  <c r="I2915" i="2"/>
  <c r="J2915" i="2" s="1"/>
  <c r="I2916" i="2"/>
  <c r="J2916" i="2" s="1"/>
  <c r="I2917" i="2"/>
  <c r="J2917" i="2" s="1"/>
  <c r="I2918" i="2"/>
  <c r="J2918" i="2" s="1"/>
  <c r="I2919" i="2"/>
  <c r="J2919" i="2" s="1"/>
  <c r="I2920" i="2"/>
  <c r="J2920" i="2" s="1"/>
  <c r="I2921" i="2"/>
  <c r="J2921" i="2" s="1"/>
  <c r="I2922" i="2"/>
  <c r="J2922" i="2" s="1"/>
  <c r="I2923" i="2"/>
  <c r="J2923" i="2" s="1"/>
  <c r="I2924" i="2"/>
  <c r="J2924" i="2" s="1"/>
  <c r="I2925" i="2"/>
  <c r="I2926" i="2"/>
  <c r="J2926" i="2" s="1"/>
  <c r="I2927" i="2"/>
  <c r="J2927" i="2" s="1"/>
  <c r="I2928" i="2"/>
  <c r="J2928" i="2" s="1"/>
  <c r="I2929" i="2"/>
  <c r="J2929" i="2" s="1"/>
  <c r="I2930" i="2"/>
  <c r="J2930" i="2" s="1"/>
  <c r="I2931" i="2"/>
  <c r="J2931" i="2" s="1"/>
  <c r="I2932" i="2"/>
  <c r="J2932" i="2" s="1"/>
  <c r="I2933" i="2"/>
  <c r="I2934" i="2"/>
  <c r="J2934" i="2" s="1"/>
  <c r="I2935" i="2"/>
  <c r="J2935" i="2" s="1"/>
  <c r="I2936" i="2"/>
  <c r="J2936" i="2" s="1"/>
  <c r="I2937" i="2"/>
  <c r="J2937" i="2" s="1"/>
  <c r="I2938" i="2"/>
  <c r="J2938" i="2" s="1"/>
  <c r="I2939" i="2"/>
  <c r="J2939" i="2" s="1"/>
  <c r="I2940" i="2"/>
  <c r="J2940" i="2" s="1"/>
  <c r="I2941" i="2"/>
  <c r="J2941" i="2" s="1"/>
  <c r="I2942" i="2"/>
  <c r="J2942" i="2" s="1"/>
  <c r="I2943" i="2"/>
  <c r="J2943" i="2" s="1"/>
  <c r="I2944" i="2"/>
  <c r="J2944" i="2" s="1"/>
  <c r="I2945" i="2"/>
  <c r="J2945" i="2" s="1"/>
  <c r="I2946" i="2"/>
  <c r="J2946" i="2" s="1"/>
  <c r="I2947" i="2"/>
  <c r="J2947" i="2" s="1"/>
  <c r="I2948" i="2"/>
  <c r="J2948" i="2" s="1"/>
  <c r="I2949" i="2"/>
  <c r="J2949" i="2" s="1"/>
  <c r="I2950" i="2"/>
  <c r="J2950" i="2" s="1"/>
  <c r="I2951" i="2"/>
  <c r="J2951" i="2" s="1"/>
  <c r="I2952" i="2"/>
  <c r="J2952" i="2" s="1"/>
  <c r="I2953" i="2"/>
  <c r="J2953" i="2" s="1"/>
  <c r="I2954" i="2"/>
  <c r="J2954" i="2" s="1"/>
  <c r="I2955" i="2"/>
  <c r="J2955" i="2" s="1"/>
  <c r="I2956" i="2"/>
  <c r="J2956" i="2" s="1"/>
  <c r="I2957" i="2"/>
  <c r="J2957" i="2" s="1"/>
  <c r="I2958" i="2"/>
  <c r="J2958" i="2" s="1"/>
  <c r="I2959" i="2"/>
  <c r="J2959" i="2" s="1"/>
  <c r="I2960" i="2"/>
  <c r="J2960" i="2" s="1"/>
  <c r="I2961" i="2"/>
  <c r="J2961" i="2" s="1"/>
  <c r="I2962" i="2"/>
  <c r="J2962" i="2" s="1"/>
  <c r="I2963" i="2"/>
  <c r="J2963" i="2" s="1"/>
  <c r="I2964" i="2"/>
  <c r="J2964" i="2" s="1"/>
  <c r="I2965" i="2"/>
  <c r="J2965" i="2" s="1"/>
  <c r="I2966" i="2"/>
  <c r="J2966" i="2" s="1"/>
  <c r="I2967" i="2"/>
  <c r="J2967" i="2" s="1"/>
  <c r="I2968" i="2"/>
  <c r="J2968" i="2" s="1"/>
  <c r="I2969" i="2"/>
  <c r="J2969" i="2" s="1"/>
  <c r="I2970" i="2"/>
  <c r="J2970" i="2" s="1"/>
  <c r="I2971" i="2"/>
  <c r="J2971" i="2" s="1"/>
  <c r="I2972" i="2"/>
  <c r="J2972" i="2" s="1"/>
  <c r="I2973" i="2"/>
  <c r="J2973" i="2" s="1"/>
  <c r="I2974" i="2"/>
  <c r="J2974" i="2" s="1"/>
  <c r="I2975" i="2"/>
  <c r="J2975" i="2" s="1"/>
  <c r="I2976" i="2"/>
  <c r="J2976" i="2" s="1"/>
  <c r="I2977" i="2"/>
  <c r="J2977" i="2" s="1"/>
  <c r="I2978" i="2"/>
  <c r="J2978" i="2" s="1"/>
  <c r="I2979" i="2"/>
  <c r="J2979" i="2" s="1"/>
  <c r="I2980" i="2"/>
  <c r="J2980" i="2" s="1"/>
  <c r="I2981" i="2"/>
  <c r="I2982" i="2"/>
  <c r="J2982" i="2" s="1"/>
  <c r="I2983" i="2"/>
  <c r="J2983" i="2" s="1"/>
  <c r="I2984" i="2"/>
  <c r="J2984" i="2" s="1"/>
  <c r="I2985" i="2"/>
  <c r="J2985" i="2" s="1"/>
  <c r="I2986" i="2"/>
  <c r="J2986" i="2" s="1"/>
  <c r="I2987" i="2"/>
  <c r="J2987" i="2" s="1"/>
  <c r="I2988" i="2"/>
  <c r="J2988" i="2" s="1"/>
  <c r="I2989" i="2"/>
  <c r="J2989" i="2" s="1"/>
  <c r="I2990" i="2"/>
  <c r="J2990" i="2" s="1"/>
  <c r="I2991" i="2"/>
  <c r="J2991" i="2" s="1"/>
  <c r="I2992" i="2"/>
  <c r="J2992" i="2" s="1"/>
  <c r="I2993" i="2"/>
  <c r="J2993" i="2" s="1"/>
  <c r="I2994" i="2"/>
  <c r="J2994" i="2" s="1"/>
  <c r="I2995" i="2"/>
  <c r="J2995" i="2" s="1"/>
  <c r="I2996" i="2"/>
  <c r="J2996" i="2" s="1"/>
  <c r="I2997" i="2"/>
  <c r="J2997" i="2" s="1"/>
  <c r="I2998" i="2"/>
  <c r="J2998" i="2" s="1"/>
  <c r="I2999" i="2"/>
  <c r="J2999" i="2" s="1"/>
  <c r="I3000" i="2"/>
  <c r="J3000" i="2" s="1"/>
  <c r="I3001" i="2"/>
  <c r="J3001" i="2" s="1"/>
  <c r="I3002" i="2"/>
  <c r="J3002" i="2" s="1"/>
  <c r="I3003" i="2"/>
  <c r="J3003" i="2" s="1"/>
  <c r="I3004" i="2"/>
  <c r="J3004" i="2" s="1"/>
  <c r="I3005" i="2"/>
  <c r="J3005" i="2" s="1"/>
  <c r="I3006" i="2"/>
  <c r="J3006" i="2" s="1"/>
  <c r="I3007" i="2"/>
  <c r="J3007" i="2" s="1"/>
  <c r="I3008" i="2"/>
  <c r="J3008" i="2" s="1"/>
  <c r="I3009" i="2"/>
  <c r="J3009" i="2" s="1"/>
  <c r="I3010" i="2"/>
  <c r="J3010" i="2" s="1"/>
  <c r="I3011" i="2"/>
  <c r="J3011" i="2" s="1"/>
  <c r="I3012" i="2"/>
  <c r="J3012" i="2" s="1"/>
  <c r="I3013" i="2"/>
  <c r="I3014" i="2"/>
  <c r="J3014" i="2" s="1"/>
  <c r="I3015" i="2"/>
  <c r="J3015" i="2" s="1"/>
  <c r="I3016" i="2"/>
  <c r="J3016" i="2" s="1"/>
  <c r="I3017" i="2"/>
  <c r="J3017" i="2" s="1"/>
  <c r="I3018" i="2"/>
  <c r="J3018" i="2" s="1"/>
  <c r="I3019" i="2"/>
  <c r="J3019" i="2" s="1"/>
  <c r="I3020" i="2"/>
  <c r="J3020" i="2" s="1"/>
  <c r="I3021" i="2"/>
  <c r="I3022" i="2"/>
  <c r="J3022" i="2" s="1"/>
  <c r="I3023" i="2"/>
  <c r="J3023" i="2" s="1"/>
  <c r="I3024" i="2"/>
  <c r="J3024" i="2" s="1"/>
  <c r="I3025" i="2"/>
  <c r="J3025" i="2" s="1"/>
  <c r="I3026" i="2"/>
  <c r="J3026" i="2" s="1"/>
  <c r="I3027" i="2"/>
  <c r="J3027" i="2" s="1"/>
  <c r="I3028" i="2"/>
  <c r="J3028" i="2" s="1"/>
  <c r="I3029" i="2"/>
  <c r="J3029" i="2" s="1"/>
  <c r="I3030" i="2"/>
  <c r="J3030" i="2" s="1"/>
  <c r="I3031" i="2"/>
  <c r="J3031" i="2" s="1"/>
  <c r="I3032" i="2"/>
  <c r="J3032" i="2" s="1"/>
  <c r="I3033" i="2"/>
  <c r="J3033" i="2" s="1"/>
  <c r="I3034" i="2"/>
  <c r="J3034" i="2" s="1"/>
  <c r="I3035" i="2"/>
  <c r="J3035" i="2" s="1"/>
  <c r="I3036" i="2"/>
  <c r="J3036" i="2" s="1"/>
  <c r="I3037" i="2"/>
  <c r="J3037" i="2" s="1"/>
  <c r="I3038" i="2"/>
  <c r="J3038" i="2" s="1"/>
  <c r="I3039" i="2"/>
  <c r="J3039" i="2" s="1"/>
  <c r="I3040" i="2"/>
  <c r="J3040" i="2" s="1"/>
  <c r="I3041" i="2"/>
  <c r="J3041" i="2" s="1"/>
  <c r="I3042" i="2"/>
  <c r="J3042" i="2" s="1"/>
  <c r="I3043" i="2"/>
  <c r="J3043" i="2" s="1"/>
  <c r="I3044" i="2"/>
  <c r="J3044" i="2" s="1"/>
  <c r="I3045" i="2"/>
  <c r="J3045" i="2" s="1"/>
  <c r="I2" i="2"/>
  <c r="J2" i="2"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2" i="2"/>
  <c r="T378" i="2" s="1"/>
  <c r="J3" i="2"/>
  <c r="J4" i="2"/>
  <c r="J5" i="2"/>
  <c r="J6" i="2"/>
  <c r="J10" i="2"/>
  <c r="J11" i="2"/>
  <c r="J12" i="2"/>
  <c r="J13" i="2"/>
  <c r="J14" i="2"/>
  <c r="J15" i="2"/>
  <c r="J18" i="2"/>
  <c r="J19" i="2"/>
  <c r="J20" i="2"/>
  <c r="J21" i="2"/>
  <c r="J22" i="2"/>
  <c r="J23" i="2"/>
  <c r="J26" i="2"/>
  <c r="J27" i="2"/>
  <c r="J28" i="2"/>
  <c r="J29" i="2"/>
  <c r="J30" i="2"/>
  <c r="J31" i="2"/>
  <c r="J34" i="2"/>
  <c r="J35" i="2"/>
  <c r="J36" i="2"/>
  <c r="J37" i="2"/>
  <c r="J38" i="2"/>
  <c r="J39" i="2"/>
  <c r="J42" i="2"/>
  <c r="J43" i="2"/>
  <c r="J44" i="2"/>
  <c r="J45" i="2"/>
  <c r="J46" i="2"/>
  <c r="J47" i="2"/>
  <c r="J50" i="2"/>
  <c r="J51" i="2"/>
  <c r="J52" i="2"/>
  <c r="J53" i="2"/>
  <c r="J54" i="2"/>
  <c r="J55" i="2"/>
  <c r="J58" i="2"/>
  <c r="J59" i="2"/>
  <c r="J60" i="2"/>
  <c r="J61" i="2"/>
  <c r="J62" i="2"/>
  <c r="J63" i="2"/>
  <c r="J66" i="2"/>
  <c r="J67" i="2"/>
  <c r="J68" i="2"/>
  <c r="J69" i="2"/>
  <c r="J70" i="2"/>
  <c r="J71" i="2"/>
  <c r="J74" i="2"/>
  <c r="J75" i="2"/>
  <c r="J76" i="2"/>
  <c r="J77" i="2"/>
  <c r="J78" i="2"/>
  <c r="J79" i="2"/>
  <c r="J82" i="2"/>
  <c r="J83" i="2"/>
  <c r="J84" i="2"/>
  <c r="J85" i="2"/>
  <c r="J86" i="2"/>
  <c r="J87" i="2"/>
  <c r="J90" i="2"/>
  <c r="J91" i="2"/>
  <c r="J92" i="2"/>
  <c r="J93" i="2"/>
  <c r="J94" i="2"/>
  <c r="J95" i="2"/>
  <c r="J98" i="2"/>
  <c r="J99" i="2"/>
  <c r="J100" i="2"/>
  <c r="J101" i="2"/>
  <c r="J102" i="2"/>
  <c r="J103" i="2"/>
  <c r="J106" i="2"/>
  <c r="J107" i="2"/>
  <c r="J108" i="2"/>
  <c r="J109" i="2"/>
  <c r="J110" i="2"/>
  <c r="J111" i="2"/>
  <c r="J114" i="2"/>
  <c r="J115" i="2"/>
  <c r="J116" i="2"/>
  <c r="J117" i="2"/>
  <c r="J118" i="2"/>
  <c r="J119" i="2"/>
  <c r="J122" i="2"/>
  <c r="J123" i="2"/>
  <c r="J125" i="2"/>
  <c r="J126" i="2"/>
  <c r="J128" i="2"/>
  <c r="J131" i="2"/>
  <c r="J132" i="2"/>
  <c r="J133" i="2"/>
  <c r="J134" i="2"/>
  <c r="J135" i="2"/>
  <c r="J136" i="2"/>
  <c r="J139" i="2"/>
  <c r="J140" i="2"/>
  <c r="J141" i="2"/>
  <c r="J142" i="2"/>
  <c r="J143" i="2"/>
  <c r="J147" i="2"/>
  <c r="J148" i="2"/>
  <c r="J149" i="2"/>
  <c r="J150" i="2"/>
  <c r="J151" i="2"/>
  <c r="J152" i="2"/>
  <c r="J155" i="2"/>
  <c r="J156" i="2"/>
  <c r="J165" i="2"/>
  <c r="J166" i="2"/>
  <c r="J213" i="2"/>
  <c r="J253" i="2"/>
  <c r="J276" i="2"/>
  <c r="J277" i="2"/>
  <c r="J278" i="2"/>
  <c r="J309" i="2"/>
  <c r="J328" i="2"/>
  <c r="J341" i="2"/>
  <c r="J365" i="2"/>
  <c r="J366" i="2"/>
  <c r="J397" i="2"/>
  <c r="J421" i="2"/>
  <c r="J445" i="2"/>
  <c r="J493" i="2"/>
  <c r="J494" i="2"/>
  <c r="J549" i="2"/>
  <c r="J557" i="2"/>
  <c r="J621" i="2"/>
  <c r="J622" i="2"/>
  <c r="J653" i="2"/>
  <c r="J658" i="2"/>
  <c r="J677" i="2"/>
  <c r="J678" i="2"/>
  <c r="J709" i="2"/>
  <c r="J749" i="2"/>
  <c r="J781" i="2"/>
  <c r="J813" i="2"/>
  <c r="J845" i="2"/>
  <c r="J877" i="2"/>
  <c r="J885" i="2"/>
  <c r="J909" i="2"/>
  <c r="J917" i="2"/>
  <c r="J949" i="2"/>
  <c r="J957" i="2"/>
  <c r="J978" i="2"/>
  <c r="J989" i="2"/>
  <c r="J1021" i="2"/>
  <c r="J1060" i="2"/>
  <c r="J1074" i="2"/>
  <c r="J1101" i="2"/>
  <c r="J1133" i="2"/>
  <c r="J1141" i="2"/>
  <c r="J1152" i="2"/>
  <c r="J1173" i="2"/>
  <c r="J1181" i="2"/>
  <c r="J1205" i="2"/>
  <c r="J1269" i="2"/>
  <c r="J1293" i="2"/>
  <c r="J1312" i="2"/>
  <c r="J1325" i="2"/>
  <c r="J1351" i="2"/>
  <c r="J1389" i="2"/>
  <c r="J1420" i="2"/>
  <c r="J1421" i="2"/>
  <c r="J1440" i="2"/>
  <c r="J1453" i="2"/>
  <c r="J1485" i="2"/>
  <c r="J1486" i="2"/>
  <c r="J1496" i="2"/>
  <c r="J1549" i="2"/>
  <c r="J1550" i="2"/>
  <c r="J1581" i="2"/>
  <c r="J1613" i="2"/>
  <c r="J1621" i="2"/>
  <c r="J1624" i="2"/>
  <c r="J1652" i="2"/>
  <c r="J1653" i="2"/>
  <c r="J1693" i="2"/>
  <c r="J1733" i="2"/>
  <c r="J1743" i="2"/>
  <c r="J1776" i="2"/>
  <c r="J1805" i="2"/>
  <c r="J1813" i="2"/>
  <c r="J1861" i="2"/>
  <c r="J1901" i="2"/>
  <c r="J1941" i="2"/>
  <c r="J1949" i="2"/>
  <c r="J1976" i="2"/>
  <c r="J2005" i="2"/>
  <c r="J2013" i="2"/>
  <c r="J2053" i="2"/>
  <c r="J2061" i="2"/>
  <c r="J2064" i="2"/>
  <c r="J2101" i="2"/>
  <c r="J2109" i="2"/>
  <c r="J2133" i="2"/>
  <c r="J2181" i="2"/>
  <c r="J2182" i="2"/>
  <c r="J2213" i="2"/>
  <c r="J2221" i="2"/>
  <c r="J2245" i="2"/>
  <c r="J2285" i="2"/>
  <c r="J2325" i="2"/>
  <c r="J2333" i="2"/>
  <c r="J2381" i="2"/>
  <c r="J2389" i="2"/>
  <c r="J2421" i="2"/>
  <c r="J2469" i="2"/>
  <c r="J2477" i="2"/>
  <c r="J2509" i="2"/>
  <c r="J2541" i="2"/>
  <c r="J2548" i="2"/>
  <c r="J2581" i="2"/>
  <c r="J2613" i="2"/>
  <c r="J2614" i="2"/>
  <c r="J2636" i="2"/>
  <c r="J2669" i="2"/>
  <c r="J2677" i="2"/>
  <c r="J2709" i="2"/>
  <c r="J2733" i="2"/>
  <c r="J2773" i="2"/>
  <c r="J2796" i="2"/>
  <c r="J2797" i="2"/>
  <c r="J2805" i="2"/>
  <c r="J2845" i="2"/>
  <c r="J2885" i="2"/>
  <c r="J2893" i="2"/>
  <c r="J2925" i="2"/>
  <c r="J2933" i="2"/>
  <c r="J2981" i="2"/>
  <c r="J3013" i="2"/>
  <c r="J3021" i="2"/>
  <c r="J157" i="2"/>
  <c r="J64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2" i="2"/>
</calcChain>
</file>

<file path=xl/sharedStrings.xml><?xml version="1.0" encoding="utf-8"?>
<sst xmlns="http://schemas.openxmlformats.org/spreadsheetml/2006/main" count="40293" uniqueCount="9528">
  <si>
    <t>Sr No</t>
  </si>
  <si>
    <t>Date dd/mm/yyyy</t>
  </si>
  <si>
    <t>Startup Name</t>
  </si>
  <si>
    <t>Industry Vertical</t>
  </si>
  <si>
    <t>SubVertical</t>
  </si>
  <si>
    <t>City  Location</t>
  </si>
  <si>
    <t>Investors Name</t>
  </si>
  <si>
    <t>InvestmentnType</t>
  </si>
  <si>
    <t>Amount in USD</t>
  </si>
  <si>
    <t>Remarks</t>
  </si>
  <si>
    <t>BYJU’S</t>
  </si>
  <si>
    <t>E-Tech</t>
  </si>
  <si>
    <t>E-learning</t>
  </si>
  <si>
    <t>Bengaluru</t>
  </si>
  <si>
    <t>Tiger Global Management</t>
  </si>
  <si>
    <t>Private Equity Round</t>
  </si>
  <si>
    <t>Shuttl</t>
  </si>
  <si>
    <t>Transportation</t>
  </si>
  <si>
    <t>App based shuttle service</t>
  </si>
  <si>
    <t>Gurgaon</t>
  </si>
  <si>
    <t>Susquehanna Growth Equity</t>
  </si>
  <si>
    <t>Series C</t>
  </si>
  <si>
    <t>Mamaearth</t>
  </si>
  <si>
    <t>E-commerce</t>
  </si>
  <si>
    <t>Retailer of baby and toddler products</t>
  </si>
  <si>
    <t>Sequoia Capital India</t>
  </si>
  <si>
    <t>Series B</t>
  </si>
  <si>
    <t>https://www.wealthbucket.in/</t>
  </si>
  <si>
    <t>FinTech</t>
  </si>
  <si>
    <t>Online Investment</t>
  </si>
  <si>
    <t>New Delhi</t>
  </si>
  <si>
    <t>Vinod Khatumal</t>
  </si>
  <si>
    <t>Pre-series A</t>
  </si>
  <si>
    <t>Fashor</t>
  </si>
  <si>
    <t>Fashion and Apparel</t>
  </si>
  <si>
    <t>Embroiled Clothes For Women</t>
  </si>
  <si>
    <t>Mumbai</t>
  </si>
  <si>
    <t>Sprout Venture Partners</t>
  </si>
  <si>
    <t>Seed Round</t>
  </si>
  <si>
    <t>Pando</t>
  </si>
  <si>
    <t>Logistics</t>
  </si>
  <si>
    <t>Open-market, freight management platform</t>
  </si>
  <si>
    <t>Chennai</t>
  </si>
  <si>
    <t>Chiratae Ventures</t>
  </si>
  <si>
    <t>Series A</t>
  </si>
  <si>
    <t>Zomato</t>
  </si>
  <si>
    <t>Hospitality</t>
  </si>
  <si>
    <t>Online Food Delivery Platform</t>
  </si>
  <si>
    <t>Ant Financial</t>
  </si>
  <si>
    <t>Ecozen</t>
  </si>
  <si>
    <t>Technology</t>
  </si>
  <si>
    <t>Agritech</t>
  </si>
  <si>
    <t>Pune</t>
  </si>
  <si>
    <t>Sathguru Catalyzer Advisors</t>
  </si>
  <si>
    <t>CarDekho</t>
  </si>
  <si>
    <t>E-Commerce</t>
  </si>
  <si>
    <t>Automobile</t>
  </si>
  <si>
    <t>Ping An Global Voyager Fund</t>
  </si>
  <si>
    <t>Series D</t>
  </si>
  <si>
    <t>Dhruva Space</t>
  </si>
  <si>
    <t>Aerospace</t>
  </si>
  <si>
    <t>Satellite Communication</t>
  </si>
  <si>
    <t>Mumbai Angels, Ravikanth Reddy</t>
  </si>
  <si>
    <t>Seed</t>
  </si>
  <si>
    <t>Rivigo</t>
  </si>
  <si>
    <t>Logistics Services and Solutions</t>
  </si>
  <si>
    <t>SAIF Partners, Spring Canter Investment Ltd.</t>
  </si>
  <si>
    <t>Series F</t>
  </si>
  <si>
    <t>Healthians</t>
  </si>
  <si>
    <t>B2B-focused foodtech startup</t>
  </si>
  <si>
    <t>Food Solutions For Corporate</t>
  </si>
  <si>
    <t>Paytm, NPTK, Sabre Partners and Neoplux</t>
  </si>
  <si>
    <t>Licious</t>
  </si>
  <si>
    <t>Online Meat And Seafood Ordering Startup</t>
  </si>
  <si>
    <t>Vertex Growth Fund</t>
  </si>
  <si>
    <t>Series E</t>
  </si>
  <si>
    <t>InCred</t>
  </si>
  <si>
    <t>Finance</t>
  </si>
  <si>
    <t>Non-Banking Financial Company</t>
  </si>
  <si>
    <t>Debt Funding</t>
  </si>
  <si>
    <t>Trell</t>
  </si>
  <si>
    <t>Video</t>
  </si>
  <si>
    <t>Experience Discovery Platform</t>
  </si>
  <si>
    <t>Ruizheng Investment</t>
  </si>
  <si>
    <t>Rein Games</t>
  </si>
  <si>
    <t>Gaming</t>
  </si>
  <si>
    <t>Real money based gaming startup</t>
  </si>
  <si>
    <t>Noida</t>
  </si>
  <si>
    <t>Manipal Education and Medical Group (MEMG)</t>
  </si>
  <si>
    <t>Lenskart.com</t>
  </si>
  <si>
    <t>Online Eyewear Shopping Portal</t>
  </si>
  <si>
    <t>Faridabad</t>
  </si>
  <si>
    <t>SoftBank Vision Fund</t>
  </si>
  <si>
    <t>Series G</t>
  </si>
  <si>
    <t>Freshworks</t>
  </si>
  <si>
    <t>Software</t>
  </si>
  <si>
    <t>Business and customer engagement tools</t>
  </si>
  <si>
    <t>San Francisco</t>
  </si>
  <si>
    <t>Sequoia, CapitalG, Accel</t>
  </si>
  <si>
    <t>Series H</t>
  </si>
  <si>
    <t>Misters</t>
  </si>
  <si>
    <t>Health and wellness</t>
  </si>
  <si>
    <t>Men's Health and Wellness brand</t>
  </si>
  <si>
    <t>Sauce.vc, Rainforest Ventures</t>
  </si>
  <si>
    <t>Sunstone Eduversity Pvt. Ltd</t>
  </si>
  <si>
    <t>Education</t>
  </si>
  <si>
    <t>Elearning</t>
  </si>
  <si>
    <t>Prime Venture Partners, LetsVenture, PS1 Venture and GlobalLogic co-founder Rajul Garg</t>
  </si>
  <si>
    <t>Burger Singh</t>
  </si>
  <si>
    <t>Food and Beverage</t>
  </si>
  <si>
    <t>Indian Burger Brand</t>
  </si>
  <si>
    <t>RB Investments</t>
  </si>
  <si>
    <t>Venture</t>
  </si>
  <si>
    <t>undisclosed</t>
  </si>
  <si>
    <t>Health and Wellness</t>
  </si>
  <si>
    <t>Healthcare services</t>
  </si>
  <si>
    <t>DG Daiwa Ventures, DG Incubation</t>
  </si>
  <si>
    <t>Ninjacart</t>
  </si>
  <si>
    <t>B2B Marketing</t>
  </si>
  <si>
    <t>Trifecta Capital Advisors</t>
  </si>
  <si>
    <t>Aye Finance</t>
  </si>
  <si>
    <t>Financial Services To MSMEs</t>
  </si>
  <si>
    <t>SuperGaming</t>
  </si>
  <si>
    <t>Video Games</t>
  </si>
  <si>
    <t>Social gaming platform</t>
  </si>
  <si>
    <t>Dream Incubator</t>
  </si>
  <si>
    <t>Seed Funding</t>
  </si>
  <si>
    <t>Clumio</t>
  </si>
  <si>
    <t>SaaS</t>
  </si>
  <si>
    <t>Recovery software</t>
  </si>
  <si>
    <t>San Jose,</t>
  </si>
  <si>
    <t>Altimeter Capital, Sutter Hill Ventures</t>
  </si>
  <si>
    <t>eBikeGo</t>
  </si>
  <si>
    <t>Last Mile Transportation</t>
  </si>
  <si>
    <t>Electric bike rental</t>
  </si>
  <si>
    <t>Amritsar</t>
  </si>
  <si>
    <t>Startup Buddy</t>
  </si>
  <si>
    <t>Digital Mall Asia</t>
  </si>
  <si>
    <t>Virtual e-commerce platform</t>
  </si>
  <si>
    <t>Delhi</t>
  </si>
  <si>
    <t>Amour Infrastructure</t>
  </si>
  <si>
    <t>Medikabazaar</t>
  </si>
  <si>
    <t>Healthcare</t>
  </si>
  <si>
    <t>B2B platform for medical supplies</t>
  </si>
  <si>
    <t>Ackermans &amp; van Haaren, HealthQuad, Rebright Partners, Toppan Printing</t>
  </si>
  <si>
    <t>Vogo Automotive</t>
  </si>
  <si>
    <t>Scooter sharing app</t>
  </si>
  <si>
    <t>Kormangala</t>
  </si>
  <si>
    <t>Matrix Partners, Stellaris Venture Partners, Kalaari Capital</t>
  </si>
  <si>
    <t>Furtados School of Music</t>
  </si>
  <si>
    <t>Music Education</t>
  </si>
  <si>
    <t>Tulangan</t>
  </si>
  <si>
    <t>IAN Fund and DSG Consumer Partners</t>
  </si>
  <si>
    <t>Paytm</t>
  </si>
  <si>
    <t>Mobile Wallet</t>
  </si>
  <si>
    <t>Vijay Shekhar Sharma</t>
  </si>
  <si>
    <t>Funding Round</t>
  </si>
  <si>
    <t>Dunzo</t>
  </si>
  <si>
    <t>Customer Service</t>
  </si>
  <si>
    <t>Delivery Service</t>
  </si>
  <si>
    <t>Lightbox</t>
  </si>
  <si>
    <t>Udaan</t>
  </si>
  <si>
    <t>B2B</t>
  </si>
  <si>
    <t>Business development</t>
  </si>
  <si>
    <t>Altimeter Capital, DST Global</t>
  </si>
  <si>
    <t>The Man Company</t>
  </si>
  <si>
    <t>Consumer Goods</t>
  </si>
  <si>
    <t>Beauty and Grooming</t>
  </si>
  <si>
    <t>Ayushmann Khurana</t>
  </si>
  <si>
    <t>Corporate Round</t>
  </si>
  <si>
    <t>unknown</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</si>
  <si>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</si>
  <si>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</si>
  <si>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</si>
  <si>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</si>
  <si>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</si>
  <si>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</si>
  <si>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</si>
  <si>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</si>
  <si>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</si>
  <si>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</si>
  <si>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</si>
  <si>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3rdFlix</t>
  </si>
  <si>
    <t>Education Technology</t>
  </si>
  <si>
    <t>Hyderabad</t>
  </si>
  <si>
    <t>Exfinity Venture Partners</t>
  </si>
  <si>
    <t>pre-series A</t>
  </si>
  <si>
    <t>75F</t>
  </si>
  <si>
    <t>IoT</t>
  </si>
  <si>
    <t>Building automation system</t>
  </si>
  <si>
    <t>Burnsville</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</si>
  <si>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</si>
  <si>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</si>
  <si>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</si>
  <si>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</si>
  <si>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</si>
  <si>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</si>
  <si>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</si>
  <si>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</si>
  <si>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</si>
  <si>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</si>
  <si>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</si>
  <si>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</si>
  <si>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</si>
  <si>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</si>
  <si>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</si>
  <si>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</si>
  <si>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</si>
  <si>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Automotive</t>
  </si>
  <si>
    <t>SC GG India Mobility Holdings LLC</t>
  </si>
  <si>
    <t>nan</t>
  </si>
  <si>
    <t>Progcap</t>
  </si>
  <si>
    <t>Supply Chain Management</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</si>
  <si>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</si>
  <si>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</si>
  <si>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</si>
  <si>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</si>
  <si>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</si>
  <si>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</si>
  <si>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</si>
  <si>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</si>
  <si>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</si>
  <si>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</si>
  <si>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</si>
  <si>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</si>
  <si>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Meesho</t>
  </si>
  <si>
    <t>Social Commerce</t>
  </si>
  <si>
    <t>Naspers</t>
  </si>
  <si>
    <t>Cars24</t>
  </si>
  <si>
    <t>Car Retail</t>
  </si>
  <si>
    <t>Gurugram</t>
  </si>
  <si>
    <t>MS Dhoni</t>
  </si>
  <si>
    <t>Uniphore</t>
  </si>
  <si>
    <t>Customer Service Platform</t>
  </si>
  <si>
    <t>Conversational AI</t>
  </si>
  <si>
    <t>Palo Alto</t>
  </si>
  <si>
    <t>March Capital Partners</t>
  </si>
  <si>
    <t>Zendrive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</si>
  <si>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</si>
  <si>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</si>
  <si>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</si>
  <si>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</si>
  <si>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</si>
  <si>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</si>
  <si>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</si>
  <si>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</si>
  <si>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</si>
  <si>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INDwealth</t>
  </si>
  <si>
    <t>Wealth Management</t>
  </si>
  <si>
    <t>Venture Round</t>
  </si>
  <si>
    <t>HungerBox</t>
  </si>
  <si>
    <t>B2B Foodtech</t>
  </si>
  <si>
    <t>One97 Communications Ltd.</t>
  </si>
  <si>
    <t>AdmitKard</t>
  </si>
  <si>
    <t>EdTech</t>
  </si>
  <si>
    <t>University Admissions</t>
  </si>
  <si>
    <t>Growth DNA</t>
  </si>
  <si>
    <t>Mishry Reviews</t>
  </si>
  <si>
    <t>Services</t>
  </si>
  <si>
    <t>Product Review</t>
  </si>
  <si>
    <t>Vir Sanghvi</t>
  </si>
  <si>
    <t>Undisclosed</t>
  </si>
  <si>
    <t>Grofers</t>
  </si>
  <si>
    <t>Grocery Delivery</t>
  </si>
  <si>
    <t>Softbank Vision Fund</t>
  </si>
  <si>
    <t>Rapido Bike Taxi</t>
  </si>
  <si>
    <t>Bike Taxi</t>
  </si>
  <si>
    <t>Westbridge Capital</t>
  </si>
  <si>
    <t>RenewBuy</t>
  </si>
  <si>
    <t>Auto Insurance</t>
  </si>
  <si>
    <t>Lok Capital, IIFL Wealth</t>
  </si>
  <si>
    <t>Atlan</t>
  </si>
  <si>
    <t>Big Data</t>
  </si>
  <si>
    <t>Singapore</t>
  </si>
  <si>
    <t>WaterBridge Ventures</t>
  </si>
  <si>
    <t>Pre-Series A</t>
  </si>
  <si>
    <t>WizCounsel</t>
  </si>
  <si>
    <t>Compliance</t>
  </si>
  <si>
    <t>Consulting</t>
  </si>
  <si>
    <t>Kapil Dev</t>
  </si>
  <si>
    <t>Angel</t>
  </si>
  <si>
    <t>Ola Cabs</t>
  </si>
  <si>
    <t>Transport</t>
  </si>
  <si>
    <t>Cabs</t>
  </si>
  <si>
    <t>DIG Investment Ab, Deshe Holdings, Samih Toukan and Hussam Khoury</t>
  </si>
  <si>
    <t>Series J</t>
  </si>
  <si>
    <t>Artificial Intelligence</t>
  </si>
  <si>
    <t>Speech Recognition</t>
  </si>
  <si>
    <t>Taramani</t>
  </si>
  <si>
    <t>Daalchini Technologies</t>
  </si>
  <si>
    <t>Digital Vending Machine</t>
  </si>
  <si>
    <t>Artha Venture</t>
  </si>
  <si>
    <t>"BYJU\\'S"</t>
  </si>
  <si>
    <t>Qatar Investment Authority</t>
  </si>
  <si>
    <t>Moglix</t>
  </si>
  <si>
    <t>Industrial Tools and Equipments</t>
  </si>
  <si>
    <t>Composite Capital Management, Sequoia Capital India, Tiger Global Management</t>
  </si>
  <si>
    <t>Ezyhaul</t>
  </si>
  <si>
    <t>Tech</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</si>
  <si>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</si>
  <si>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</si>
  <si>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</si>
  <si>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</si>
  <si>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</si>
  <si>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</si>
  <si>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</si>
  <si>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</si>
  <si>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</si>
  <si>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</si>
  <si>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</si>
  <si>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</si>
  <si>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</si>
  <si>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</si>
  <si>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</si>
  <si>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</si>
  <si>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</si>
  <si>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NoBroker</t>
  </si>
  <si>
    <t>Real Estate</t>
  </si>
  <si>
    <t>General Atlantic</t>
  </si>
  <si>
    <t>Bira91</t>
  </si>
  <si>
    <t>Brewery</t>
  </si>
  <si>
    <t>Anicut Capital</t>
  </si>
  <si>
    <t>FabHotels</t>
  </si>
  <si>
    <t>Goldman Sachs, Accel Partners and Qualcomm</t>
  </si>
  <si>
    <t>Avail Finance</t>
  </si>
  <si>
    <t>Matrix Partners</t>
  </si>
  <si>
    <t>BharatPe</t>
  </si>
  <si>
    <t>Insight Partners</t>
  </si>
  <si>
    <t>Recykal</t>
  </si>
  <si>
    <t>Waste Management Service</t>
  </si>
  <si>
    <t>Optimization</t>
  </si>
  <si>
    <t>Triton Investment Advisors, Pidilite Industries director Ajay Parekh</t>
  </si>
  <si>
    <t>pre-Series A</t>
  </si>
  <si>
    <t>Agara Labs</t>
  </si>
  <si>
    <t>Deep-Tech</t>
  </si>
  <si>
    <t>Blume Ventures and RTP Global</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</si>
  <si>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</si>
  <si>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</si>
  <si>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</si>
  <si>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</si>
  <si>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</si>
  <si>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</si>
  <si>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</si>
  <si>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</si>
  <si>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</si>
  <si>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</si>
  <si>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Digital Media</t>
  </si>
  <si>
    <t>E-Books</t>
  </si>
  <si>
    <t>Qiming Venture Partners</t>
  </si>
  <si>
    <t>Bolo App</t>
  </si>
  <si>
    <t>Video Platform</t>
  </si>
  <si>
    <t>Nexus Venture Partners</t>
  </si>
  <si>
    <t>OkCredit</t>
  </si>
  <si>
    <t>Haryana</t>
  </si>
  <si>
    <t>Biz2Credit</t>
  </si>
  <si>
    <t>Online Lending Platform</t>
  </si>
  <si>
    <t>New York</t>
  </si>
  <si>
    <t>WestBridge Capital</t>
  </si>
  <si>
    <t>Vogo Automotive Pvt. Ltd.</t>
  </si>
  <si>
    <t>Dockless Scooter Rental Company</t>
  </si>
  <si>
    <t>Karnataka</t>
  </si>
  <si>
    <t>Leegality</t>
  </si>
  <si>
    <t>Digital Documentation</t>
  </si>
  <si>
    <t>Mumbai/Bengaluru</t>
  </si>
  <si>
    <t>Mumbai Angels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</si>
  <si>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</si>
  <si>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</si>
  <si>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</si>
  <si>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</si>
  <si>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</si>
  <si>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</si>
  <si>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</si>
  <si>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</si>
  <si>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</si>
  <si>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BlackBuck</t>
  </si>
  <si>
    <t>Goldman Sachs Investment Partners and Silicon Valley-based Accel, Wellington, Sequoia Capital, B Capital, LightStreet, Sands Capital and International Finance Corporation,</t>
  </si>
  <si>
    <t>Zenoti</t>
  </si>
  <si>
    <t>Saas</t>
  </si>
  <si>
    <t>Beauty and Wellness Industry</t>
  </si>
  <si>
    <t>Ather Energy</t>
  </si>
  <si>
    <t>Electric Vehicle</t>
  </si>
  <si>
    <t>Sachin Bansal</t>
  </si>
  <si>
    <t>FreshVnF</t>
  </si>
  <si>
    <t>Agtech</t>
  </si>
  <si>
    <t>Fresh Agriculture Produces</t>
  </si>
  <si>
    <t>Equanimity Ventures</t>
  </si>
  <si>
    <t>GlowRoad</t>
  </si>
  <si>
    <t>Korea Investment Partners, Vertex Ventures</t>
  </si>
  <si>
    <t>Sixth Sense Ventures</t>
  </si>
  <si>
    <t>Kuvera</t>
  </si>
  <si>
    <t>Eight Roads</t>
  </si>
  <si>
    <t>Medlife</t>
  </si>
  <si>
    <t>Online Medicine</t>
  </si>
  <si>
    <t>Prasid Uno Family Trust</t>
  </si>
  <si>
    <t>Private Equity</t>
  </si>
  <si>
    <t>Kabadiwala</t>
  </si>
  <si>
    <t>Waste Management</t>
  </si>
  <si>
    <t>Bhopal</t>
  </si>
  <si>
    <t>Unilever, Beehive Capital Advisor, ABCOM Investments, Parekh Marine Transport,</t>
  </si>
  <si>
    <t>Tripoto</t>
  </si>
  <si>
    <t>Social Media</t>
  </si>
  <si>
    <t>Travel</t>
  </si>
  <si>
    <t>Orchid India, Hornbill Orchid India Fund, Chiratae Ventures (formerly IDG Ventures), 3one4 Capital, Lasmer NV</t>
  </si>
  <si>
    <t>Azah</t>
  </si>
  <si>
    <t>Organic wellness</t>
  </si>
  <si>
    <t>Unnamed angel investors</t>
  </si>
  <si>
    <t>Setu</t>
  </si>
  <si>
    <t>Fintech</t>
  </si>
  <si>
    <t>Banking</t>
  </si>
  <si>
    <t>Lightspeed India Partners</t>
  </si>
  <si>
    <t>Toppr</t>
  </si>
  <si>
    <t>Edtech</t>
  </si>
  <si>
    <t>Milestone</t>
  </si>
  <si>
    <t>Debt and Preference capital</t>
  </si>
  <si>
    <t>Craftsvilla</t>
  </si>
  <si>
    <t>Supera Pte Ltd</t>
  </si>
  <si>
    <t>Inhouse Funding</t>
  </si>
  <si>
    <t>Unacademy</t>
  </si>
  <si>
    <t>Kalyan Krishnamurthy</t>
  </si>
  <si>
    <t>Seed/ Angel Funding</t>
  </si>
  <si>
    <t>CleverTap</t>
  </si>
  <si>
    <t>Mobile analytics and marketing</t>
  </si>
  <si>
    <t>Sequoia India, Tiger Global Management, Accel Partners</t>
  </si>
  <si>
    <t>My Healthcare</t>
  </si>
  <si>
    <t>Software Solutions</t>
  </si>
  <si>
    <t>Bengaluru and Gurugram</t>
  </si>
  <si>
    <t>KrazyBee</t>
  </si>
  <si>
    <t>Lending Platform</t>
  </si>
  <si>
    <t>BAC Acquisitions, Unifi AIF, BRD Securities, Northern R Capital</t>
  </si>
  <si>
    <t>Debt</t>
  </si>
  <si>
    <t>14,342,000+</t>
  </si>
  <si>
    <t>Bus Aggregation</t>
  </si>
  <si>
    <t>New Atlantic Ventures</t>
  </si>
  <si>
    <t>Increff</t>
  </si>
  <si>
    <t>Supply-chain technology solutions</t>
  </si>
  <si>
    <t>021 Capita, Binny Bansal</t>
  </si>
  <si>
    <t>FleetX</t>
  </si>
  <si>
    <t>AI</t>
  </si>
  <si>
    <t>India Quotient and LetsVenture\\xe2\\x80\\x99s Angel Fund</t>
  </si>
  <si>
    <t>Pre Series A</t>
  </si>
  <si>
    <t>Zilingo</t>
  </si>
  <si>
    <t>Ecommerce</t>
  </si>
  <si>
    <t>Fashion &amp; Apparel</t>
  </si>
  <si>
    <t>India/Singapore</t>
  </si>
  <si>
    <t>Sequoia Capital and Temasek Holdings, EDBI, Burda Principal Investments, and Sofina</t>
  </si>
  <si>
    <t>NanoClean Global</t>
  </si>
  <si>
    <t>Nanotechnology</t>
  </si>
  <si>
    <t>Anti-Pollution</t>
  </si>
  <si>
    <t>LetsVenture, PitchRight Venture, 91SpringBoard, AL Nour International Holdings and Mark V Investments</t>
  </si>
  <si>
    <t>OyoRooms</t>
  </si>
  <si>
    <t>Budget Rooms</t>
  </si>
  <si>
    <t>DiDi Chuxing</t>
  </si>
  <si>
    <t>Equity</t>
  </si>
  <si>
    <t>Online Marketplace</t>
  </si>
  <si>
    <t>Jaipur</t>
  </si>
  <si>
    <t>Sequoia India, Hillhouse Capital, Alphabet\\xe2\\x80\\x99s growth investment arm Capital G and Axis Bank</t>
  </si>
  <si>
    <t>Vyome Therapeutics Inc.</t>
  </si>
  <si>
    <t>Specialty pharmaceutical</t>
  </si>
  <si>
    <t>India/US</t>
  </si>
  <si>
    <t>Iron Pillar, Perceptive Advisors, Romulus Capital and Kalaari Capital</t>
  </si>
  <si>
    <t>Samunnati Financial Intermediation &amp; Services Pvt. Ltd</t>
  </si>
  <si>
    <t>Non-banking financial company</t>
  </si>
  <si>
    <t>MASSIF, a Dutch government fund</t>
  </si>
  <si>
    <t>Debt-Funding</t>
  </si>
  <si>
    <t>Manch</t>
  </si>
  <si>
    <t>Hyperlocal Content</t>
  </si>
  <si>
    <t>Stellaris Venture Partners</t>
  </si>
  <si>
    <t>UrbanClap Technologies Pvt. Ltd</t>
  </si>
  <si>
    <t>Services Platform</t>
  </si>
  <si>
    <t>Home services marketplace</t>
  </si>
  <si>
    <t>Steadview Capital and Vy Capital.</t>
  </si>
  <si>
    <t>Guiddoo</t>
  </si>
  <si>
    <t>Travel Tech</t>
  </si>
  <si>
    <t>Platform for travel agents</t>
  </si>
  <si>
    <t>Individual Investors</t>
  </si>
  <si>
    <t>Career Anna</t>
  </si>
  <si>
    <t>Online Education</t>
  </si>
  <si>
    <t>Video-based certification, trainings</t>
  </si>
  <si>
    <t>Nagpur Wholesale</t>
  </si>
  <si>
    <t>eCommerce</t>
  </si>
  <si>
    <t>Nagpur</t>
  </si>
  <si>
    <t>Omphalos Ventures India LLP</t>
  </si>
  <si>
    <t>ShopKirana</t>
  </si>
  <si>
    <t>Indore</t>
  </si>
  <si>
    <t>Info Edge, AET Fund, Akatsuki and Incubate Fund from Japan and Better Capital AngelList syndicate.</t>
  </si>
  <si>
    <t>BuildSupply</t>
  </si>
  <si>
    <t>SaaS, Ecommerce</t>
  </si>
  <si>
    <t>Real Estate, ERP</t>
  </si>
  <si>
    <t>Venture Highway, GREE Ventures, Space Matrix, Individual Investors</t>
  </si>
  <si>
    <t>GoDesi</t>
  </si>
  <si>
    <t>Regional Flavours</t>
  </si>
  <si>
    <t>Lead Angels Network</t>
  </si>
  <si>
    <t>Veritas Finance Ltd.</t>
  </si>
  <si>
    <t>NBFC</t>
  </si>
  <si>
    <t>MSME Finance</t>
  </si>
  <si>
    <t>Norwest Venture Partners, CDC Group, the UK\\xe2\\x80\\x99s Development Finance Institution and P Surendra Pai</t>
  </si>
  <si>
    <t>Shunwei Capital, DST Partners and RPS Ventures</t>
  </si>
  <si>
    <t>Mobile Premier League</t>
  </si>
  <si>
    <t>Mobile e-Sports</t>
  </si>
  <si>
    <t>A&amp;R Bon Vivants</t>
  </si>
  <si>
    <t>Food</t>
  </si>
  <si>
    <t>Meat Retail Chain</t>
  </si>
  <si>
    <t>RB Investments, Singapore</t>
  </si>
  <si>
    <t>Blackbuck</t>
  </si>
  <si>
    <t>Food Tech</t>
  </si>
  <si>
    <t>POS For Online Ordering</t>
  </si>
  <si>
    <t>New York, Bengaluru</t>
  </si>
  <si>
    <t>Tiger Global</t>
  </si>
  <si>
    <t>MilkBAsket</t>
  </si>
  <si>
    <t>Micro-delivery grocery service</t>
  </si>
  <si>
    <t>Mayfield Fund</t>
  </si>
  <si>
    <t>DriveU</t>
  </si>
  <si>
    <t>On-Demand Drivers</t>
  </si>
  <si>
    <t>Stevens Creek Ventures</t>
  </si>
  <si>
    <t>Mezzanine</t>
  </si>
  <si>
    <t>CleanseCar</t>
  </si>
  <si>
    <t>Car Wash</t>
  </si>
  <si>
    <t>Venture Catalysts</t>
  </si>
  <si>
    <t>Automation Anywhere</t>
  </si>
  <si>
    <t>Automation</t>
  </si>
  <si>
    <t>Robotics</t>
  </si>
  <si>
    <t>California</t>
  </si>
  <si>
    <t>HealthifyMe</t>
  </si>
  <si>
    <t>Wellness Coach</t>
  </si>
  <si>
    <t>Sistema Asia Fund, VC Samsung NEXT, Chiratae Ventures, Inventus Capital, Blume Ventures and Innoven Capital.</t>
  </si>
  <si>
    <t>Series B (Extension)</t>
  </si>
  <si>
    <t>Genius Corner</t>
  </si>
  <si>
    <t>Personalized Learning</t>
  </si>
  <si>
    <t>Individual investors</t>
  </si>
  <si>
    <t>Aavishkaar-Intellecap Group</t>
  </si>
  <si>
    <t>Investment</t>
  </si>
  <si>
    <t>SME Funding</t>
  </si>
  <si>
    <t>Teachers Insurance and Annuity Association (TIAA)</t>
  </si>
  <si>
    <t>Equity Based Funding</t>
  </si>
  <si>
    <t>Skillbox</t>
  </si>
  <si>
    <t>Social Network</t>
  </si>
  <si>
    <t>Art</t>
  </si>
  <si>
    <t>Signzy</t>
  </si>
  <si>
    <t>Financial Tech</t>
  </si>
  <si>
    <t>Digital Onboarding Solution</t>
  </si>
  <si>
    <t>Stellaris Venture Partners and Kalaari Capital, Rajan Anandan from Google, Dilip Khandwelwal from SAP Labs India, and Amrish Rau from PayU India</t>
  </si>
  <si>
    <t>Engineer.ai</t>
  </si>
  <si>
    <t>AI Platform</t>
  </si>
  <si>
    <t>Lakestar and Jungle Ventures, Softbank\\xe2\\x80\\x99s DeepCore.</t>
  </si>
  <si>
    <t>InCred Finance</t>
  </si>
  <si>
    <t>SME Lending</t>
  </si>
  <si>
    <t>India</t>
  </si>
  <si>
    <t>Paragon Partners, Individual Investors</t>
  </si>
  <si>
    <t>Roposo</t>
  </si>
  <si>
    <t>Video Sharing</t>
  </si>
  <si>
    <t>Bertelsmann India Investments</t>
  </si>
  <si>
    <t>Northmist</t>
  </si>
  <si>
    <t>Fashion</t>
  </si>
  <si>
    <t>Mens Wear</t>
  </si>
  <si>
    <t>Prashant Jaiswal</t>
  </si>
  <si>
    <t>N/A</t>
  </si>
  <si>
    <t>Origo Commodities India Pvt. Ltd</t>
  </si>
  <si>
    <t>Supply Chain</t>
  </si>
  <si>
    <t>Cooperative Oikocredit, Caspian and Hivos-Triodos Fund</t>
  </si>
  <si>
    <t>Grover Zampa</t>
  </si>
  <si>
    <t>Wine</t>
  </si>
  <si>
    <t>Ravi Viswanathan</t>
  </si>
  <si>
    <t>Droom</t>
  </si>
  <si>
    <t>New and Used Cars Platform</t>
  </si>
  <si>
    <t>ZigExN</t>
  </si>
  <si>
    <t>Innov8</t>
  </si>
  <si>
    <t>Co-Working</t>
  </si>
  <si>
    <t>Credence Family Office</t>
  </si>
  <si>
    <t>Logistics Tech</t>
  </si>
  <si>
    <t>Largest Trucking Platform</t>
  </si>
  <si>
    <t>Private Funding</t>
  </si>
  <si>
    <t>LetsTransport</t>
  </si>
  <si>
    <t>Book Trucks Online</t>
  </si>
  <si>
    <t>Fosun International</t>
  </si>
  <si>
    <t>Netmeds</t>
  </si>
  <si>
    <t>Consumer Internet</t>
  </si>
  <si>
    <t>Online Pharmacy Chain</t>
  </si>
  <si>
    <t>Sistema Asia Fund, Sistema JSFC and Tanncam Investment</t>
  </si>
  <si>
    <t>B2B Platform</t>
  </si>
  <si>
    <t>Logistics and Shipping</t>
  </si>
  <si>
    <t>DST Global and Lightspeed Venture Partners\\xe2\\x80\\x99 global fund.</t>
  </si>
  <si>
    <t>Daily hunt</t>
  </si>
  <si>
    <t>News and ebooks Mobile App\\xc2\\xa0</t>
  </si>
  <si>
    <t>Falcon Edge</t>
  </si>
  <si>
    <t>3HCare</t>
  </si>
  <si>
    <t>Healthcare Service Provider</t>
  </si>
  <si>
    <t>Seed / Angel Funding</t>
  </si>
  <si>
    <t>HappyGoEasy</t>
  </si>
  <si>
    <t>Online Travel Agecy</t>
  </si>
  <si>
    <t>Korea Investment Partners (KIP), Samsung and China-based CITIC Capital and others</t>
  </si>
  <si>
    <t>Nykaa</t>
  </si>
  <si>
    <t>Online Marketplace For Multi-brand Beauty Cosmetic and Wellness Products</t>
  </si>
  <si>
    <t>Lighthouse</t>
  </si>
  <si>
    <t>Mad Street Den</t>
  </si>
  <si>
    <t>Computer Vision And Artificial Intelligence (Ai) Platform</t>
  </si>
  <si>
    <t>KDDI\\xc2\\xa0</t>
  </si>
  <si>
    <t>Dream11</t>
  </si>
  <si>
    <t>Online Gaming Platform</t>
  </si>
  <si>
    <t>Tencent, Kalaari Capital and Private equity firm Multiples Alternate Asset Management</t>
  </si>
  <si>
    <t>MamaEarth</t>
  </si>
  <si>
    <t>Online Marketplace For Mother and Babycare Products</t>
  </si>
  <si>
    <t>Stellaris Ventures &amp; Others</t>
  </si>
  <si>
    <t>AutoGrid</t>
  </si>
  <si>
    <t>AI-Based Energy Optimisation and Control Provider</t>
  </si>
  <si>
    <t>CLP Holdings Group, Innogy, \\xc3\\x98rstead, and Tenaska</t>
  </si>
  <si>
    <t>Pharmeasy</t>
  </si>
  <si>
    <t>Online Marketplace For Pharmaceutical Products</t>
  </si>
  <si>
    <t>InnoVen Capital</t>
  </si>
  <si>
    <t>Upwards</t>
  </si>
  <si>
    <t>Fin-Tech</t>
  </si>
  <si>
    <t>Online Micro Lending Marketplace</t>
  </si>
  <si>
    <t>Shunwei Capital,Quotient, Mayfield &amp; Others</t>
  </si>
  <si>
    <t>Kissht</t>
  </si>
  <si>
    <t>Online lending Platform</t>
  </si>
  <si>
    <t>Vertex Ventures Southeast Asia (SEA) and India and Sistema Asia Fund, Fosun RZ Capital, Ventureast, and Endiya Partners.\\n\\n</t>
  </si>
  <si>
    <t>dishq</t>
  </si>
  <si>
    <t>Food-Tech</t>
  </si>
  <si>
    <t>Personalisation Technology Firm Focusing On The Food And Beverage Industry</t>
  </si>
  <si>
    <t>Farm To Fork, Arts Alliance, The Syndicate Fund, Sven Hensen, Zeroth and Artesian Venture Partners</t>
  </si>
  <si>
    <t>HealthFin</t>
  </si>
  <si>
    <t>Patient Financing Platform</t>
  </si>
  <si>
    <t>Axilor, Sprout Venture Partners and others</t>
  </si>
  <si>
    <t>Samosa Labs</t>
  </si>
  <si>
    <t>Social Media and Chat Entertainment Platform</t>
  </si>
  <si>
    <t>Xiaomi and Sequoia Capital India</t>
  </si>
  <si>
    <t>ZiffyHomes</t>
  </si>
  <si>
    <t>Online Home Rental Marketplace</t>
  </si>
  <si>
    <t>Y Combinator</t>
  </si>
  <si>
    <t>My OmNamo</t>
  </si>
  <si>
    <t>Holy Platform Offering Customised Puja Packages To Individuals and Corporates</t>
  </si>
  <si>
    <t>ShopX</t>
  </si>
  <si>
    <t>Assisted E-commerce Platform</t>
  </si>
  <si>
    <t>Fung Strategic Holdings</t>
  </si>
  <si>
    <t>MakeMyTrip</t>
  </si>
  <si>
    <t>Online Travel Aggregator</t>
  </si>
  <si>
    <t>MakeMyTrip Limited</t>
  </si>
  <si>
    <t>Hansel io</t>
  </si>
  <si>
    <t>Real-time Mobile App Management</t>
  </si>
  <si>
    <t>Vertex Ventures</t>
  </si>
  <si>
    <t>Metro Bikes</t>
  </si>
  <si>
    <t>Online Bike Rental Marketplace</t>
  </si>
  <si>
    <t>Sequoia Capital India Advisors, Accel Partners and G Raghunandan</t>
  </si>
  <si>
    <t>Phone Pe</t>
  </si>
  <si>
    <t>UPI Payments App</t>
  </si>
  <si>
    <t>Flipkart</t>
  </si>
  <si>
    <t>quizizz</t>
  </si>
  <si>
    <t>Ed-Tech</t>
  </si>
  <si>
    <t>e-learning Platform</t>
  </si>
  <si>
    <t>Nexus Venture Partners, Prime Venture Partners and Others</t>
  </si>
  <si>
    <t>Happy EMI</t>
  </si>
  <si>
    <t>Consumer Financing Platform</t>
  </si>
  <si>
    <t>AJ Ventures and Jain International Trade Organisation (JITO)</t>
  </si>
  <si>
    <t>Inthree</t>
  </si>
  <si>
    <t>Rural E-commerce Platform</t>
  </si>
  <si>
    <t>Ventureast, Orios Venture Partners and the IAN Fund</t>
  </si>
  <si>
    <t>Observe AI</t>
  </si>
  <si>
    <t>AI Based Solutions Platform</t>
  </si>
  <si>
    <t>Nexus Venture Partners, MGV, Liquid 2 Ventures, Hack VC, Emergent Ventures and Y Combinator</t>
  </si>
  <si>
    <t>Enakshi</t>
  </si>
  <si>
    <t>Ahemadabad</t>
  </si>
  <si>
    <t>EazyDiner</t>
  </si>
  <si>
    <t>Online Restaurant Table Reservation Platform</t>
  </si>
  <si>
    <t>Denlow Investment Trust and Beenext</t>
  </si>
  <si>
    <t>Finzy</t>
  </si>
  <si>
    <t>Online Loan Matchmaking Platform</t>
  </si>
  <si>
    <t>RawPressery</t>
  </si>
  <si>
    <t>Online Organic Juice Delivery Service</t>
  </si>
  <si>
    <t>Pi Ventures</t>
  </si>
  <si>
    <t>Applied Artificial Intelligence and IoT focused\\xc2\\xa0Platform</t>
  </si>
  <si>
    <t>CDC Group plc\\xc2\\xa0</t>
  </si>
  <si>
    <t>Revv</t>
  </si>
  <si>
    <t>Online Indian Car Rental Platform</t>
  </si>
  <si>
    <t>Hyundai, Edelweiss and Beenext, Dream Incubator, Sunjay Kapoor and Telama Investment</t>
  </si>
  <si>
    <t>ZestMoney</t>
  </si>
  <si>
    <t>Xiaomi,PayU, Ribbit Capital and Omidyar Network</t>
  </si>
  <si>
    <t>Shubh Loans</t>
  </si>
  <si>
    <t>\\xc2\\xa0Customer Sourcing Platform\\xc2\\xa0</t>
  </si>
  <si>
    <t>Saama Capital, SRI Capital, Beenext, and Pravega Ventures</t>
  </si>
  <si>
    <t>MyUpchar</t>
  </si>
  <si>
    <t>Local Language Health Content App</t>
  </si>
  <si>
    <t>Nexus Venture Partners, Omidyar Network and Shunwei Capital</t>
  </si>
  <si>
    <t>Narvar</t>
  </si>
  <si>
    <t>IT</t>
  </si>
  <si>
    <t>Post-Purchase Customer Engagement Platform\\xc2\\xa0</t>
  </si>
  <si>
    <t>Accel (formerly known as Accel Partners)</t>
  </si>
  <si>
    <t>True North</t>
  </si>
  <si>
    <t>Private Equity Firm</t>
  </si>
  <si>
    <t>Leena AI</t>
  </si>
  <si>
    <t>HR Virtual Agent For Employees</t>
  </si>
  <si>
    <t>Biryani By Kilo</t>
  </si>
  <si>
    <t>Online Food Delivery</t>
  </si>
  <si>
    <t>Ajay Relan and Vinay Mittal</t>
  </si>
  <si>
    <t>Anchanto</t>
  </si>
  <si>
    <t>E-commerce Fulfilment Platform</t>
  </si>
  <si>
    <t>MDI Ventures &amp; Telkom Indonesia</t>
  </si>
  <si>
    <t>05/072018</t>
  </si>
  <si>
    <t>Loan Tap</t>
  </si>
  <si>
    <t>Online Lending Platform For Salaried Professionals</t>
  </si>
  <si>
    <t>Shunwei Capital, Tuscan Ventures, Ashish Goenka, VC firms India Quotient and Kae Capital</t>
  </si>
  <si>
    <t>PolicyBazaar</t>
  </si>
  <si>
    <t>Online Insurance Selling Platform</t>
  </si>
  <si>
    <t>Info Edge (India) Ltd and Temasek</t>
  </si>
  <si>
    <t>zippserv</t>
  </si>
  <si>
    <t>Online Platform For Risk-Assessment Services For Real Estate Investments</t>
  </si>
  <si>
    <t>Info Edge (India) Ltd</t>
  </si>
  <si>
    <t>Groww</t>
  </si>
  <si>
    <t>Online Platform That Sells Direct Plans Of Mutual Funds</t>
  </si>
  <si>
    <t>Insignia Ventures Partners, Lightbridge Partners &amp; Kairos</t>
  </si>
  <si>
    <t>Avenue Growth</t>
  </si>
  <si>
    <t>Online Platform That Connects Brands With Freelance Sales Professionals</t>
  </si>
  <si>
    <t>Avtar Monga, chief operating office at IDFC Bank, Aditya Malik &amp; Others</t>
  </si>
  <si>
    <t>iNICU</t>
  </si>
  <si>
    <t>Med-tech Platform Providing Care For Newborns</t>
  </si>
  <si>
    <t>Kinara Capital</t>
  </si>
  <si>
    <t>Lending Platform For Micro and Small Enterprises</t>
  </si>
  <si>
    <t>ResponsAbility</t>
  </si>
  <si>
    <t>Shop 101</t>
  </si>
  <si>
    <t>Mobile Storefront And Commerce Platform For Sellers</t>
  </si>
  <si>
    <t>Stellaris Venture Partners, Vy Capital, Raghunandan G, and Ramakant Sharma</t>
  </si>
  <si>
    <t>Sambandh</t>
  </si>
  <si>
    <t>Online Micro Lending Platform</t>
  </si>
  <si>
    <t>Rourkela</t>
  </si>
  <si>
    <t>Base of Pyramid Asia (BOPA) Pte Ltd</t>
  </si>
  <si>
    <t>19th mile</t>
  </si>
  <si>
    <t>Artificial intelligence-based sales acceleration software platform</t>
  </si>
  <si>
    <t>Rishi Vasudev, Excelsior Investments, Ritesh Vohra, Praveer Kumar, Prashant Gupta and Others</t>
  </si>
  <si>
    <t>5th Vital</t>
  </si>
  <si>
    <t>Home diagnostics services provider</t>
  </si>
  <si>
    <t>Brand Capital and Others</t>
  </si>
  <si>
    <t>MEngage</t>
  </si>
  <si>
    <t>A Doctor-Patient Engagement Platform</t>
  </si>
  <si>
    <t>Siddharth Agarwal, Mahavir Sharma, Amit Singal, 100 Co-founders Lab and others.</t>
  </si>
  <si>
    <t>Ofbusiness</t>
  </si>
  <si>
    <t>Online Lending Platform For SME</t>
  </si>
  <si>
    <t>Creation Investments, Falcon Edge, Matrix Partners India and Zodius Capital</t>
  </si>
  <si>
    <t>Online Used Car Marketplace</t>
  </si>
  <si>
    <t>Kingsway FCI Fund, KCK Global &amp; Others</t>
  </si>
  <si>
    <t>The Ken</t>
  </si>
  <si>
    <t>Subscription-Only News Website</t>
  </si>
  <si>
    <t>Omidyar Network &amp; Others</t>
  </si>
  <si>
    <t>Book My Show</t>
  </si>
  <si>
    <t>Online Ticketing Platform</t>
  </si>
  <si>
    <t>TPG Growth, The Rise Fund &amp; Others</t>
  </si>
  <si>
    <t>HousingMan</t>
  </si>
  <si>
    <t>Property Discovery Platform</t>
  </si>
  <si>
    <t>PaySense</t>
  </si>
  <si>
    <t>Online Consumer Lending Platform</t>
  </si>
  <si>
    <t>PayU &amp; Others</t>
  </si>
  <si>
    <t>Yulu Bikes</t>
  </si>
  <si>
    <t>Bicycle-Sharing Platform</t>
  </si>
  <si>
    <t>VTION</t>
  </si>
  <si>
    <t>Media Analytics</t>
  </si>
  <si>
    <t>AngelList, Rahul Khanna, Rajeev Arora and Ram Ramsundar.</t>
  </si>
  <si>
    <t>Log9 Materials</t>
  </si>
  <si>
    <t>Nanotechnology Company Specializing In Graphene</t>
  </si>
  <si>
    <t>Metaform Ventures, Hemant Luthra, Micro venture capital firm GEMS Partners and Others</t>
  </si>
  <si>
    <t>kidovators</t>
  </si>
  <si>
    <t>Skill Learning Platform</t>
  </si>
  <si>
    <t>Gray Matters</t>
  </si>
  <si>
    <t>Digit</t>
  </si>
  <si>
    <t>Online Insurance Startup</t>
  </si>
  <si>
    <t>Fairfax</t>
  </si>
  <si>
    <t>Black Soil</t>
  </si>
  <si>
    <t>Allcargo Logistics, Navneet Education and Mahavir Agency</t>
  </si>
  <si>
    <t>Mobile-First Video Blogging App</t>
  </si>
  <si>
    <t>BeeNext , WEH Ventures and Sprout Ventures</t>
  </si>
  <si>
    <t>iqlect</t>
  </si>
  <si>
    <t>Data Analytics Firm</t>
  </si>
  <si>
    <t>Ventureast and Exfinity</t>
  </si>
  <si>
    <t>Entropik</t>
  </si>
  <si>
    <t>Software-As-A-Service Platform</t>
  </si>
  <si>
    <t>Bharat Innovation, IDFC-Parampara Capital, Arthavida Ventures, Jitendra Gupta &amp; Others</t>
  </si>
  <si>
    <t>Bitla Software</t>
  </si>
  <si>
    <t>Travel-Focused Tech Startup</t>
  </si>
  <si>
    <t>TheCapitalNet</t>
  </si>
  <si>
    <t>Unified Global Investments Ecosystem</t>
  </si>
  <si>
    <t>Lindwall Family Investments LLC (LFI)</t>
  </si>
  <si>
    <t>Bus Aggregation Platform</t>
  </si>
  <si>
    <t>Amazon Alexa Fund &amp; Dentsu Ventures</t>
  </si>
  <si>
    <t>Cure Fit</t>
  </si>
  <si>
    <t>Health and fitness Platform</t>
  </si>
  <si>
    <t>IDG Ventures, Accel Partners, Kalaari Capital and Others</t>
  </si>
  <si>
    <t>Five Star Group</t>
  </si>
  <si>
    <t>Non-Bank Lending Platform For SME</t>
  </si>
  <si>
    <t>TPG, Norwest Venture Partners, Sequoia Capital &amp; Matrix Partners</t>
  </si>
  <si>
    <t>Healthsignz</t>
  </si>
  <si>
    <t>Health and Well being Platform</t>
  </si>
  <si>
    <t>Kantilal Patel</t>
  </si>
  <si>
    <t>CoinTribe</t>
  </si>
  <si>
    <t>Credit-Based Lending Marketplace For Small And Medium Enterprises</t>
  </si>
  <si>
    <t>Sabre Partners, Puneet Dalmia &amp; Others</t>
  </si>
  <si>
    <t>Digiconectt</t>
  </si>
  <si>
    <t>Sales Analytics and Enablement Platform</t>
  </si>
  <si>
    <t>Aspire Logistics LLC</t>
  </si>
  <si>
    <t>Kashmir Box</t>
  </si>
  <si>
    <t>Online Marketplace For Handicrafts, Handlooms And Local Produce</t>
  </si>
  <si>
    <t>Srinagar</t>
  </si>
  <si>
    <t>Bhairavi Jani, Alok Divatia, Namrata Kaul, Sohail Hashemi, Aijaz Saleem</t>
  </si>
  <si>
    <t>Crowdera</t>
  </si>
  <si>
    <t>Online Crowdfunding Platform</t>
  </si>
  <si>
    <t>Anil Advani, Pramod Jain, Amrendra Reddy and Manish Satnaliwala.</t>
  </si>
  <si>
    <t>Zoctr</t>
  </si>
  <si>
    <t>Online Healthcare Aggregator</t>
  </si>
  <si>
    <t>NB Ventures and Others</t>
  </si>
  <si>
    <t>Annapurna Finance</t>
  </si>
  <si>
    <t>Bhubneswar</t>
  </si>
  <si>
    <t>Oman India Joint Investment Fund (OIJIF)</t>
  </si>
  <si>
    <t>Online Marketplace For Resellers</t>
  </si>
  <si>
    <t>Sequoia Capital India, SAIF Partners, Y Combinator and Venture Highway</t>
  </si>
  <si>
    <t>AyeFinance</t>
  </si>
  <si>
    <t>CapitalG, SAIF Partners and LGT Impact Ventures</t>
  </si>
  <si>
    <t>Theranosis</t>
  </si>
  <si>
    <t>Specialised diagnostics Platform</t>
  </si>
  <si>
    <t>Mumbai Angels Network</t>
  </si>
  <si>
    <t>Alpha Capital</t>
  </si>
  <si>
    <t>Supplychain Finance</t>
  </si>
  <si>
    <t>eshakti</t>
  </si>
  <si>
    <t>Fashion e-tailer</t>
  </si>
  <si>
    <t>Paragon Partners</t>
  </si>
  <si>
    <t>Daily Ninja</t>
  </si>
  <si>
    <t>Hyperlocal Delivery Platform</t>
  </si>
  <si>
    <t>Saama Capital and Sequoia Capital</t>
  </si>
  <si>
    <t>NirogStreet</t>
  </si>
  <si>
    <t>An Online Platform That Connects Ayurveda Doctors With Patients</t>
  </si>
  <si>
    <t>Spiral Ventures, Subho Ray and Samir Kumar</t>
  </si>
  <si>
    <t>3,000,00</t>
  </si>
  <si>
    <t>Nivesh</t>
  </si>
  <si>
    <t>Mass Market Mutual Fund Investment Platform</t>
  </si>
  <si>
    <t>LetsVenture, Rajan Anandan, Basab Pradhan, Vivek Khare and Bijoy George</t>
  </si>
  <si>
    <t>What\\xe2\\x80\\x99s Up Life</t>
  </si>
  <si>
    <t>A Local Discovery App For Dining-Out, Party, Leisure and Events</t>
  </si>
  <si>
    <t>Rannvijay Singha</t>
  </si>
  <si>
    <t>HomeLane</t>
  </si>
  <si>
    <t>Online Home Furnishing Solutions</t>
  </si>
  <si>
    <t>Brand Capital</t>
  </si>
  <si>
    <t>Network Intelligence</t>
  </si>
  <si>
    <t>Cybersecurity Specialist</t>
  </si>
  <si>
    <t>Helix Investments</t>
  </si>
  <si>
    <t>Tynor Othontics</t>
  </si>
  <si>
    <t>Prosthetics Manufacturers</t>
  </si>
  <si>
    <t>Chandigarh</t>
  </si>
  <si>
    <t>Lighthouse Funds &amp; Thuasne Participations</t>
  </si>
  <si>
    <t>Elucidata</t>
  </si>
  <si>
    <t>Data Analytics (SaaS)</t>
  </si>
  <si>
    <t>Delhi &amp; Cambridge</t>
  </si>
  <si>
    <t>Hyperplane Venture Capital and several angel investors</t>
  </si>
  <si>
    <t>Chrysalis</t>
  </si>
  <si>
    <t>Education Services Provider</t>
  </si>
  <si>
    <t>Menterra Venture &amp; Artha Initiatives</t>
  </si>
  <si>
    <t>RentSher</t>
  </si>
  <si>
    <t>Online Rental Marketplace</t>
  </si>
  <si>
    <t>Shorooq Investments, LetsVenture &amp; Others</t>
  </si>
  <si>
    <t>Drip capital</t>
  </si>
  <si>
    <t>Trade Finance Firm</t>
  </si>
  <si>
    <t>Accel Partners, Sequoia India, Y Combinator and others.</t>
  </si>
  <si>
    <t>WickedRide</t>
  </si>
  <si>
    <t>Online Motorbike And Scooter Rental Platforms</t>
  </si>
  <si>
    <t>Sequoia Capital, Accel Partners &amp; Raghunandan Gangappa</t>
  </si>
  <si>
    <t>SoftBank Vision Fund &amp; Info Edge (India) Ltd</t>
  </si>
  <si>
    <t>HipBar</t>
  </si>
  <si>
    <t>Digital Payment Platform For Beverage Delivery</t>
  </si>
  <si>
    <t>Diageo India</t>
  </si>
  <si>
    <t>Sqqrl</t>
  </si>
  <si>
    <t>App-based investment platform</t>
  </si>
  <si>
    <t>Equanimity Venture Fund</t>
  </si>
  <si>
    <t>Digital Payment Platform</t>
  </si>
  <si>
    <t>One 97 Communications</t>
  </si>
  <si>
    <t>Sigtuple</t>
  </si>
  <si>
    <t>Data Driven Intelligence Solutions Platform</t>
  </si>
  <si>
    <t>Accel Partners, IDG Venture, Endiya Partners, pi Ventures, VH Capital, Axilor Ventures and Binny Bansal</t>
  </si>
  <si>
    <t>Wow Express</t>
  </si>
  <si>
    <t>E-commerce Logistics Platform</t>
  </si>
  <si>
    <t>Undisclosed Existing Investors As Well As The Tamarind Family Trust</t>
  </si>
  <si>
    <t>Front Desk AI</t>
  </si>
  <si>
    <t>An AI Platform Offering Automated Customer Service Software</t>
  </si>
  <si>
    <t>Speciale Invest &amp; Others</t>
  </si>
  <si>
    <t>Edureka</t>
  </si>
  <si>
    <t>Online Education Platform</t>
  </si>
  <si>
    <t>Leo Capital</t>
  </si>
  <si>
    <t>Numeroseven</t>
  </si>
  <si>
    <t>An Artificial Intelligence-Based Recruitment Platform</t>
  </si>
  <si>
    <t>Kolkatta</t>
  </si>
  <si>
    <t>Shiva Gunapu &amp; Others</t>
  </si>
  <si>
    <t>OpenTap</t>
  </si>
  <si>
    <t>Unknown High Net-Worth Individuals</t>
  </si>
  <si>
    <t>Bizongo</t>
  </si>
  <si>
    <t>Aggregator For Packaging Material</t>
  </si>
  <si>
    <t>B Capital, International Finance Corporation (IFC), Accel Partners and IDG Ventures</t>
  </si>
  <si>
    <t>Disprz</t>
  </si>
  <si>
    <t>IL&amp;FS Private Equity, Kae Capital &amp; Others</t>
  </si>
  <si>
    <t>PaisaDukan</t>
  </si>
  <si>
    <t>P2P Lending Platform</t>
  </si>
  <si>
    <t>i3sysytems</t>
  </si>
  <si>
    <t>AI product company For Health and Life Insurane Companies</t>
  </si>
  <si>
    <t>Unitus Ventures, Behram Vakil and Jerxis Vandrevala</t>
  </si>
  <si>
    <t>Earth Food</t>
  </si>
  <si>
    <t>Agri-tech</t>
  </si>
  <si>
    <t>Rairah Corporation</t>
  </si>
  <si>
    <t>Beauty e-tailer</t>
  </si>
  <si>
    <t>Sunil Munjal, Harsh Mariwala, Dalip Pathak and Others</t>
  </si>
  <si>
    <t>mfine</t>
  </si>
  <si>
    <t>Doctor-Consultation App</t>
  </si>
  <si>
    <t>Prime Venture Partners, Stellaris Venture Partners and Mayur Abhaya Srisrimal</t>
  </si>
  <si>
    <t>Rocketium</t>
  </si>
  <si>
    <t>Online Video Creation Platform</t>
  </si>
  <si>
    <t>Blume ventures</t>
  </si>
  <si>
    <t>MilkBasket</t>
  </si>
  <si>
    <t>Micro-Delivery Grocery Startup</t>
  </si>
  <si>
    <t>Kalaari Capital, Unilever Ventures and Blume Ventures</t>
  </si>
  <si>
    <t>Vola</t>
  </si>
  <si>
    <t>Micro Lending Platform</t>
  </si>
  <si>
    <t>Credika and unnamed angel investors</t>
  </si>
  <si>
    <t>Cashkumar</t>
  </si>
  <si>
    <t>LetsVenture</t>
  </si>
  <si>
    <t>Edyoo</t>
  </si>
  <si>
    <t>Products For Shoolgoing Children</t>
  </si>
  <si>
    <t>RS Shanbag</t>
  </si>
  <si>
    <t>Aashiyaan</t>
  </si>
  <si>
    <t>Housing Finance For Low-Income Families</t>
  </si>
  <si>
    <t>Kolkata</t>
  </si>
  <si>
    <t>Insistor, Oikocredit</t>
  </si>
  <si>
    <t>Smartivity</t>
  </si>
  <si>
    <t>Ed-tech</t>
  </si>
  <si>
    <t>Designer Of Toys and Learning Projects For Kids</t>
  </si>
  <si>
    <t>Ashish Kacholi, S Chand Group</t>
  </si>
  <si>
    <t>Bonphulapl</t>
  </si>
  <si>
    <t>Clean-tech</t>
  </si>
  <si>
    <t>Oxygen Optimiser Manufacturer</t>
  </si>
  <si>
    <t>Atul Gupta and Saurabh Rastogi</t>
  </si>
  <si>
    <t>Acko</t>
  </si>
  <si>
    <t>Online Insurance Platform</t>
  </si>
  <si>
    <t>Amazon, Ashish Dhawan, Catamaran Ventures, NR Narayana Murthy.</t>
  </si>
  <si>
    <t>HWell24</t>
  </si>
  <si>
    <t>Home Healthcare Aggregator</t>
  </si>
  <si>
    <t>Prashant Mehta, Mitali Pawar, Nikhil G and Bhavesh P, R Ranganathan, ONCOTRUST and Medintel Services Pvt. Ltd</t>
  </si>
  <si>
    <t>Toffee</t>
  </si>
  <si>
    <t>Kalaari Capital, Omidyar Network and Accion Venture Labs</t>
  </si>
  <si>
    <t>Tonetag</t>
  </si>
  <si>
    <t>Mobile Payments Technology Platform</t>
  </si>
  <si>
    <t>Amazon Inc. and Mastercard</t>
  </si>
  <si>
    <t>Events High</t>
  </si>
  <si>
    <t>Events and Activities Discovery Platform</t>
  </si>
  <si>
    <t>Treebo</t>
  </si>
  <si>
    <t>Stellaps</t>
  </si>
  <si>
    <t>Iot Application Platform In Agriculture</t>
  </si>
  <si>
    <t>IndusAge Partners, Bill &amp; Melinda Gates Foundation, Qualcomm Venture, ABB Technology Ventures, Omnivore, Blume Ventures, Venture Highway and BEENEXT</t>
  </si>
  <si>
    <t>Credright</t>
  </si>
  <si>
    <t>Lending Platform For SMEs</t>
  </si>
  <si>
    <t>Accion Venture Lab, YourNest Venture Capital And Other Angel Investors</t>
  </si>
  <si>
    <t>13,000,00</t>
  </si>
  <si>
    <t>Fitternity</t>
  </si>
  <si>
    <t>Online Fitness Discovey Platform</t>
  </si>
  <si>
    <t>Exfinity Venture, Saha fund Partners, Arihant Patni of Patni Family Office, Anjali Bansal, Shardul Amarchand Mangaldas, Satish Khanna and Taparia family office.</t>
  </si>
  <si>
    <t>Synctag</t>
  </si>
  <si>
    <t>Social Media Anlaytics Platform</t>
  </si>
  <si>
    <t>Coimbatore</t>
  </si>
  <si>
    <t>Subhkam Ventures and Mohit Khadaria</t>
  </si>
  <si>
    <t>Benepik</t>
  </si>
  <si>
    <t>Enhanced Employee Engagement Platform</t>
  </si>
  <si>
    <t>Vishal Bali, Yogesh Misra, Thomas Assessments and others</t>
  </si>
  <si>
    <t>Varthana</t>
  </si>
  <si>
    <t>Loans and Services To Affordable Private Schools in India</t>
  </si>
  <si>
    <t>ChrysCapital, Existing investors, Elevar Equity, LGT Impact, Omidyar Network and Kaizen Private Equity also participated in the round</t>
  </si>
  <si>
    <t>IndigoLearn</t>
  </si>
  <si>
    <t>Maheshwar Peri, founder and chairman of career information portal Careers360, and Jamshed Jeejeebhoy, director at Byramjee Jeejeebhoy Pvt. Ltd were among the angels</t>
  </si>
  <si>
    <t>Vedantu</t>
  </si>
  <si>
    <t>Interactive Online Tutoring Platform</t>
  </si>
  <si>
    <t>Bangalore</t>
  </si>
  <si>
    <t>Accel Partners, Tiger Global And Others</t>
  </si>
  <si>
    <t>Kaleidofin</t>
  </si>
  <si>
    <t>Fiinance</t>
  </si>
  <si>
    <t>Digital Financial Services Platform</t>
  </si>
  <si>
    <t>Omidyar Network. Blume Ventures and Professor Shlomo Ben-Haim</t>
  </si>
  <si>
    <t>Pipabella</t>
  </si>
  <si>
    <t>Fashion Accessories Etailer</t>
  </si>
  <si>
    <t>Fireside Ventures</t>
  </si>
  <si>
    <t>1,000,000,</t>
  </si>
  <si>
    <t>Elemential</t>
  </si>
  <si>
    <t>Blockchain Platform</t>
  </si>
  <si>
    <t>Matrix Partner, Amrish Rau, Investopad, Digital Currency Group, Hinduja Group, Lightspeed India, Eight Innovate, Amit Ranjan, Prashant Malik and others</t>
  </si>
  <si>
    <t>Kriger Campus</t>
  </si>
  <si>
    <t>Mobile-Based Education Network</t>
  </si>
  <si>
    <t>Loanzen</t>
  </si>
  <si>
    <t>Digital Lending Platform In Logistics</t>
  </si>
  <si>
    <t>Kae Capital Management</t>
  </si>
  <si>
    <t>TravelTriangle</t>
  </si>
  <si>
    <t>Online Travel Marketplace</t>
  </si>
  <si>
    <t>Fundamentum, SAIF Partners, Bessemer Venture Partners, RB investments &amp; Others</t>
  </si>
  <si>
    <t>Letsmd</t>
  </si>
  <si>
    <t>Platform To Discover Healthcare Financing Options</t>
  </si>
  <si>
    <t>SRI Capital, Waterbridge Ventures and ThinKuvate</t>
  </si>
  <si>
    <t>BlueOrchard Finance Ltd, Hinduja Leyland Finance and IntelleGrow</t>
  </si>
  <si>
    <t>46,000,00</t>
  </si>
  <si>
    <t>mintifi</t>
  </si>
  <si>
    <t>Lok Capital</t>
  </si>
  <si>
    <t>icanstay</t>
  </si>
  <si>
    <t>Online Platform For Luxury Hotel Stay For Business Travelers</t>
  </si>
  <si>
    <t>Mr. Manoj Prasad</t>
  </si>
  <si>
    <t>Pregbuddy</t>
  </si>
  <si>
    <t>Connected Care App For Pregnant Women</t>
  </si>
  <si>
    <t>Rajan Anandan, Madhusudhan Kannan, Jayant Kadambi, Puneet Gupta and Pradeep K Jaisingh</t>
  </si>
  <si>
    <t>Coverfox</t>
  </si>
  <si>
    <t>Online Insurance Aggregator</t>
  </si>
  <si>
    <t>International Finance Corporation, Transamerica and others.</t>
  </si>
  <si>
    <t>Lenskart</t>
  </si>
  <si>
    <t>Online Eyewear Retailer</t>
  </si>
  <si>
    <t>TR Capital</t>
  </si>
  <si>
    <t>mamaearth</t>
  </si>
  <si>
    <t>Online Baby care Products</t>
  </si>
  <si>
    <t>Shilpa Shetty Kundra</t>
  </si>
  <si>
    <t>Fyle Technologies</t>
  </si>
  <si>
    <t>AI Based Expense Management Platform</t>
  </si>
  <si>
    <t>Pravega Ventures and Beenext</t>
  </si>
  <si>
    <t>11,000,00</t>
  </si>
  <si>
    <t>True Balance</t>
  </si>
  <si>
    <t>Mobile Balance Checking App</t>
  </si>
  <si>
    <t>Line Ventures Corporation, Line Corp, Naver, Shinhan Bank and TS Investment</t>
  </si>
  <si>
    <t>Visit</t>
  </si>
  <si>
    <t>AI Driven Health tech Platform</t>
  </si>
  <si>
    <t>Biz Stone, Kunal Bahl, Rohit Bansal, Alagu Periyannan and Karthee Madasamy</t>
  </si>
  <si>
    <t>Doxper</t>
  </si>
  <si>
    <t>Digitized Health-Tech Solutions For Practitioners</t>
  </si>
  <si>
    <t>Vidal Healthcare</t>
  </si>
  <si>
    <t>Mihuru</t>
  </si>
  <si>
    <t>Online Platform Providing Micro Loans For Air Travel</t>
  </si>
  <si>
    <t>Capital Float</t>
  </si>
  <si>
    <t>Amazon</t>
  </si>
  <si>
    <t>Trip shelf</t>
  </si>
  <si>
    <t>GEMS Advisory, Alok Mittal and Sachin Bhatia</t>
  </si>
  <si>
    <t>POPxo</t>
  </si>
  <si>
    <t>Women Focussed Digital Media Platform</t>
  </si>
  <si>
    <t>Neoplux, OPPO, IDG Ventures India, Kalaari Capital, GREE Ventures and Summit Media</t>
  </si>
  <si>
    <t>RailYatri</t>
  </si>
  <si>
    <t>Online Travel Ticketing Platform</t>
  </si>
  <si>
    <t>Omidyar Network, Nandan Nilekani, Blume Ventures, Helion Venture Partners</t>
  </si>
  <si>
    <t>1mg</t>
  </si>
  <si>
    <t>Online Pharmacy Store</t>
  </si>
  <si>
    <t>Sequoia Capital, Maverick Capital Ltd and HBM Healthcare Investments Ltd</t>
  </si>
  <si>
    <t>Rubique</t>
  </si>
  <si>
    <t>Online Lending MarketPlace</t>
  </si>
  <si>
    <t>Emery Capital, Blacksoil and Kalaari Capital</t>
  </si>
  <si>
    <t>Samco</t>
  </si>
  <si>
    <t>Online Stock Broker</t>
  </si>
  <si>
    <t>Bay Capital Investments and Others</t>
  </si>
  <si>
    <t>MyLoanCare</t>
  </si>
  <si>
    <t>B2C Online Loans Marketplace</t>
  </si>
  <si>
    <t>SAR Group</t>
  </si>
  <si>
    <t>PharmEasy</t>
  </si>
  <si>
    <t>Bessemer Venture Partners and Orios Venture Partners, JM Financials and MEMG</t>
  </si>
  <si>
    <t>Buddy4studdy</t>
  </si>
  <si>
    <t>Online Scholarship Portal</t>
  </si>
  <si>
    <t>CBA Capital and others</t>
  </si>
  <si>
    <t>Urban Ladder</t>
  </si>
  <si>
    <t>Online Furniture Store</t>
  </si>
  <si>
    <t>Sequoia Capital, SAIF Partners and Kalaari capital</t>
  </si>
  <si>
    <t>Online Financial Planning</t>
  </si>
  <si>
    <t>Baskar Subramanian, Saket Kumar, Gaurav Suri and Ankit Kesarwani</t>
  </si>
  <si>
    <t>Gramophone</t>
  </si>
  <si>
    <t>InfoEdge</t>
  </si>
  <si>
    <t>Seed/Angel Funding</t>
  </si>
  <si>
    <t>Wellthy</t>
  </si>
  <si>
    <t>Therapeutics</t>
  </si>
  <si>
    <t>Ranjan Pai, Apoorva Patni, Beenext Ventures,GrowX Ventures</t>
  </si>
  <si>
    <t>MedGenome</t>
  </si>
  <si>
    <t>Genetic Screening, DNA Diagnostics Labs &amp; Research Centers</t>
  </si>
  <si>
    <t>HDFC Life, HDFC Asset Management</t>
  </si>
  <si>
    <t>Finova Capital</t>
  </si>
  <si>
    <t>Online Lending</t>
  </si>
  <si>
    <t>Sequoia Capital</t>
  </si>
  <si>
    <t>Hotelogix</t>
  </si>
  <si>
    <t>Cloud based Online Hotel Management Software</t>
  </si>
  <si>
    <t>Vertex Ventures, Accel Partners and Saama Capital</t>
  </si>
  <si>
    <t>Livehealth</t>
  </si>
  <si>
    <t>Health Service Aggregator Platform</t>
  </si>
  <si>
    <t>Ad2pro</t>
  </si>
  <si>
    <t>Creative Design, Brand, Media and Technology Platform Solutions</t>
  </si>
  <si>
    <t>Avendus Finance Pvt. Ltd</t>
  </si>
  <si>
    <t>Aegon NV</t>
  </si>
  <si>
    <t>Pepperfry</t>
  </si>
  <si>
    <t>Online Furniture Shopping Store</t>
  </si>
  <si>
    <t>State Street Global Advisors</t>
  </si>
  <si>
    <t>Magicpin</t>
  </si>
  <si>
    <t>Hyperlocal Discovery</t>
  </si>
  <si>
    <t>Trifecta Capital</t>
  </si>
  <si>
    <t>HealthCare</t>
  </si>
  <si>
    <t>Healthcare Aggregator</t>
  </si>
  <si>
    <t>HR Fund</t>
  </si>
  <si>
    <t>PineLabs</t>
  </si>
  <si>
    <t>Actis, Altimeter Capital</t>
  </si>
  <si>
    <t>Stumagz</t>
  </si>
  <si>
    <t>Online Communication and Collaboration Platform For Educational Institutions</t>
  </si>
  <si>
    <t>Venkat Subramanian, Sudhakar Pennam, and other tech investors from Silicon Valley</t>
  </si>
  <si>
    <t>AvailFinance</t>
  </si>
  <si>
    <t>Matrix Partners, Bhavish Aggarwal, Ankit Bhati, Binny Bansal, Kunal Shah and Manish Patel.</t>
  </si>
  <si>
    <t>Online Grocery Shop</t>
  </si>
  <si>
    <t>SoftBank, Tiger Global and Apoletto Managers.</t>
  </si>
  <si>
    <t>Fingerlix</t>
  </si>
  <si>
    <t>Ready To cook Food Solution</t>
  </si>
  <si>
    <t>Karma Healthcare</t>
  </si>
  <si>
    <t>Technology enabled equitable healthcare for India</t>
  </si>
  <si>
    <t>Udaipur</t>
  </si>
  <si>
    <t>1Crowd, Ankur Capital</t>
  </si>
  <si>
    <t>Zappfresh</t>
  </si>
  <si>
    <t>Food &amp; Beverages</t>
  </si>
  <si>
    <t>Online Raw Meat E-tailer</t>
  </si>
  <si>
    <t>Amit Burman, SIDBI Venture Capital</t>
  </si>
  <si>
    <t>CustomerSucessBox</t>
  </si>
  <si>
    <t>Customer Success Software for B2B SaaS</t>
  </si>
  <si>
    <t>Pi Ventures, Axilor Ventures</t>
  </si>
  <si>
    <t>One Labs</t>
  </si>
  <si>
    <t>Consumer Technology and Artificial Intelligence Based Aggregator App</t>
  </si>
  <si>
    <t>Micromax Informatics Ltd</t>
  </si>
  <si>
    <t>GigIndia</t>
  </si>
  <si>
    <t>Micro Jobs Provider For Students</t>
  </si>
  <si>
    <t>Jessica Wong, Hiro Mashita, Xue Manzi and Yiyun Zhang.</t>
  </si>
  <si>
    <t>Chargebee</t>
  </si>
  <si>
    <t>Subscription Billing &amp; Recurring Payments Software</t>
  </si>
  <si>
    <t>Insight Venture Partners, Accel Partners and Tiger Global Management.</t>
  </si>
  <si>
    <t>i2i Funding</t>
  </si>
  <si>
    <t>Online loan platform</t>
  </si>
  <si>
    <t>SucSEED Venture Partners</t>
  </si>
  <si>
    <t>Slang Labs</t>
  </si>
  <si>
    <t>Voice-based assistant platform</t>
  </si>
  <si>
    <t>UrbanPiper</t>
  </si>
  <si>
    <t>Online ordering solution for restaurants and food chains</t>
  </si>
  <si>
    <t>Kumar Vembu, Axilor Ventures</t>
  </si>
  <si>
    <t>Cash Suvidha</t>
  </si>
  <si>
    <t>Initia Holdings,Vipin Agarwal and others.</t>
  </si>
  <si>
    <t>Roadcast</t>
  </si>
  <si>
    <t>Fleet management and asset monitoring platform</t>
  </si>
  <si>
    <t>Smartcoin</t>
  </si>
  <si>
    <t>Micro lending company</t>
  </si>
  <si>
    <t>Accion Venture Lab, Unicorn India Ventures and ISME ACE.</t>
  </si>
  <si>
    <t>The Print</t>
  </si>
  <si>
    <t>Media</t>
  </si>
  <si>
    <t>News portal</t>
  </si>
  <si>
    <t>Ratan Tata</t>
  </si>
  <si>
    <t>Professional Car Drivers Hiring App</t>
  </si>
  <si>
    <t>Amit Singhal and Unitus Seed Fund</t>
  </si>
  <si>
    <t>Fynd</t>
  </si>
  <si>
    <t>O2O fashion ecommerce platform</t>
  </si>
  <si>
    <t>Google, Kae Capital, IIFL, Singularity Ventures, GrowX, Tracxn Labs, Venture Catalyst, Patni family office and Axis Capital.</t>
  </si>
  <si>
    <t>BigBasket</t>
  </si>
  <si>
    <t>Online Grocery &amp; Food Store</t>
  </si>
  <si>
    <t>Alibaba, Helion Venture Partners, Bessemer Venture Partners, Ascent Capital</t>
  </si>
  <si>
    <t>Food and Beverages</t>
  </si>
  <si>
    <t>Food Ordering and Restaurant Discovery</t>
  </si>
  <si>
    <t>Ant Financials</t>
  </si>
  <si>
    <t>Publishing</t>
  </si>
  <si>
    <t>E-Publishing</t>
  </si>
  <si>
    <t>Omidyar Network</t>
  </si>
  <si>
    <t>Asia Institute Of Medical Science</t>
  </si>
  <si>
    <t>Super-specialty Hospital</t>
  </si>
  <si>
    <t>CDC Group Plc</t>
  </si>
  <si>
    <t>CollegeDekho</t>
  </si>
  <si>
    <t>Online platform for Higher Education Services</t>
  </si>
  <si>
    <t>Man Capital LLP, Girnar Software, Others</t>
  </si>
  <si>
    <t>Foodmemories</t>
  </si>
  <si>
    <t>Online Food Marketplace</t>
  </si>
  <si>
    <t>Ahemdabad</t>
  </si>
  <si>
    <t>Bhavesh Manglani, Suraj Saharan, Darshan Upadhyay, Sanjay Notani &amp; Others</t>
  </si>
  <si>
    <t>Seed funding</t>
  </si>
  <si>
    <t>Healthi</t>
  </si>
  <si>
    <t>Preventive Health Checkup</t>
  </si>
  <si>
    <t>Montane Ventures</t>
  </si>
  <si>
    <t>Swiggy</t>
  </si>
  <si>
    <t>Shape</t>
  </si>
  <si>
    <t>Online Portal for Diet,fitness and Beauty</t>
  </si>
  <si>
    <t>Sandeep Mathur</t>
  </si>
  <si>
    <t>Seed / Angle Funding</t>
  </si>
  <si>
    <t>Icertis</t>
  </si>
  <si>
    <t>Enterprise Contract Management Platform</t>
  </si>
  <si>
    <t>Meritech Capital Partners</t>
  </si>
  <si>
    <t>healthifyme</t>
  </si>
  <si>
    <t>Mobile Weight Loss Coach</t>
  </si>
  <si>
    <t>Sistema Asia Fund</t>
  </si>
  <si>
    <t>MedTel</t>
  </si>
  <si>
    <t>Virtual health clinics</t>
  </si>
  <si>
    <t>Bhubaneswar</t>
  </si>
  <si>
    <t>British and Indian Governments</t>
  </si>
  <si>
    <t>Rupeek</t>
  </si>
  <si>
    <t>Online Gold Loan</t>
  </si>
  <si>
    <t>Accel Partners, Sequoia Capital</t>
  </si>
  <si>
    <t>WebEngage</t>
  </si>
  <si>
    <t>Marketing Cloud for consumer businesses</t>
  </si>
  <si>
    <t>Social Capital</t>
  </si>
  <si>
    <t>Lendingkart</t>
  </si>
  <si>
    <t>Fullerton Financial Holdings Pte Ltd &amp; Others</t>
  </si>
  <si>
    <t>Wydr</t>
  </si>
  <si>
    <t>B2B Marketplace</t>
  </si>
  <si>
    <t>Bessemer Venture Partners, Stellaris Venture Partners, Axis Capital, Singapore, Jungle Venture Partners</t>
  </si>
  <si>
    <t>Cashify</t>
  </si>
  <si>
    <t>Online Selling</t>
  </si>
  <si>
    <t>holachef</t>
  </si>
  <si>
    <t>Ashok Kumar Gajera</t>
  </si>
  <si>
    <t>Awaaz De</t>
  </si>
  <si>
    <t>Mobile Solutions for Social Impact</t>
  </si>
  <si>
    <t>Ahmedabad</t>
  </si>
  <si>
    <t>Tribe Impact Capital LLP</t>
  </si>
  <si>
    <t>IMAX Program</t>
  </si>
  <si>
    <t>Individualised Progressive Learning Program</t>
  </si>
  <si>
    <t>Michael &amp; Susan Dell Foundation, LGT Impact Ventures</t>
  </si>
  <si>
    <t>Littlemore</t>
  </si>
  <si>
    <t>Kalpavriksh</t>
  </si>
  <si>
    <t>Axis Capital Partners</t>
  </si>
  <si>
    <t>Shirsa Labs</t>
  </si>
  <si>
    <t>Integrated Kids Engagement Company</t>
  </si>
  <si>
    <t>Dewang Neralla, Mahesh Kothurkar,Atul Agarwal</t>
  </si>
  <si>
    <t>MoneyOnMobile</t>
  </si>
  <si>
    <t>mobile payment platform</t>
  </si>
  <si>
    <t>S7 Group</t>
  </si>
  <si>
    <t>PetSutra</t>
  </si>
  <si>
    <t>Online Pet Care Products</t>
  </si>
  <si>
    <t>Michael Patrick Hickey</t>
  </si>
  <si>
    <t>Infibeam</t>
  </si>
  <si>
    <t>Online Retailing</t>
  </si>
  <si>
    <t>Network 18</t>
  </si>
  <si>
    <t>happay</t>
  </si>
  <si>
    <t>Expense Management</t>
  </si>
  <si>
    <t>Sequoia and Jerry Yang</t>
  </si>
  <si>
    <t>Fincash</t>
  </si>
  <si>
    <t>Mohammed Khan, Sameer Narayan &amp; Others</t>
  </si>
  <si>
    <t>Hinduja Leyland Finance, IntelleGrow</t>
  </si>
  <si>
    <t>Agricxlab</t>
  </si>
  <si>
    <t>Ankur Capital</t>
  </si>
  <si>
    <t>Lightspeed &amp; Yuri Milner</t>
  </si>
  <si>
    <t>Capillary</t>
  </si>
  <si>
    <t>Wargburg Pincus, Sequoia</t>
  </si>
  <si>
    <t>The Healthy Billions</t>
  </si>
  <si>
    <t>Analytics</t>
  </si>
  <si>
    <t>Blume Ventures, HealthQuad and Fireside Ventures</t>
  </si>
  <si>
    <t>HighRadius</t>
  </si>
  <si>
    <t>Cloud-based Software</t>
  </si>
  <si>
    <t>PNC, Citi Ventures</t>
  </si>
  <si>
    <t>Avishkaar Box</t>
  </si>
  <si>
    <t>Auxano Deals</t>
  </si>
  <si>
    <t>Planys Technologies</t>
  </si>
  <si>
    <t>Robotic InspectionStartup</t>
  </si>
  <si>
    <t>Kris Gopalakrishnan, Pratithi Investment Trust, MEMG Family Office, S Gopal</t>
  </si>
  <si>
    <t>Lollypop</t>
  </si>
  <si>
    <t>Digital Design</t>
  </si>
  <si>
    <t>Dr Devi Shetty</t>
  </si>
  <si>
    <t>Trilyo</t>
  </si>
  <si>
    <t>AI platform for hospitality industry</t>
  </si>
  <si>
    <t>Startup Buddy,Amit Manocha and others</t>
  </si>
  <si>
    <t>Gaana</t>
  </si>
  <si>
    <t>Online Music Streaming</t>
  </si>
  <si>
    <t>Tencent Holdings Ltd, Times Internet</t>
  </si>
  <si>
    <t>Credy</t>
  </si>
  <si>
    <t>Y Combinator, Khosla Ventures, Vy Capital and others</t>
  </si>
  <si>
    <t>Predible Health</t>
  </si>
  <si>
    <t>Cancer radiology</t>
  </si>
  <si>
    <t>Unitus Seed Fund</t>
  </si>
  <si>
    <t>Mobile App Analytics</t>
  </si>
  <si>
    <t>Recruit Holdings, Sequoia Capital India, Accel Partners</t>
  </si>
  <si>
    <t>Angel / Seed Funding</t>
  </si>
  <si>
    <t>EarlySalary</t>
  </si>
  <si>
    <t>Eight Roads Ventures India</t>
  </si>
  <si>
    <t>Private</t>
  </si>
  <si>
    <t>WOTU</t>
  </si>
  <si>
    <t>Claris Capital, Mumbai Angels Network</t>
  </si>
  <si>
    <t>DAAKI</t>
  </si>
  <si>
    <t>Sports Nutrition Supplement etailer</t>
  </si>
  <si>
    <t>Rohan Agila</t>
  </si>
  <si>
    <t>Nederlandse Financierings-Maatschappij voor Ontwikkelingslanden N.V.</t>
  </si>
  <si>
    <t>Kinsane Entertainment Inc</t>
  </si>
  <si>
    <t>Entertainment</t>
  </si>
  <si>
    <t>Digital Entertainment for Children</t>
  </si>
  <si>
    <t>Tapzo</t>
  </si>
  <si>
    <t>Personal Assistant</t>
  </si>
  <si>
    <t>RuNet &amp; Other</t>
  </si>
  <si>
    <t>Appario Retail Pvt Ltd.</t>
  </si>
  <si>
    <t>Amazon-Patni JV</t>
  </si>
  <si>
    <t>Samunnati</t>
  </si>
  <si>
    <t>Agricultural Loan</t>
  </si>
  <si>
    <t>responsAbility, Elevar Equity and Accel Partners</t>
  </si>
  <si>
    <t>Sahajanand Medical Technologies</t>
  </si>
  <si>
    <t>Medical Devices</t>
  </si>
  <si>
    <t>Surat</t>
  </si>
  <si>
    <t>Morgan Stanley Private Equity Asia</t>
  </si>
  <si>
    <t>Kuants</t>
  </si>
  <si>
    <t>Algorithmic Trading</t>
  </si>
  <si>
    <t>Pankaj Chopra, Ankush Gupta</t>
  </si>
  <si>
    <t>Razorpay</t>
  </si>
  <si>
    <t>Payment Gateway</t>
  </si>
  <si>
    <t>Tiger Global, Y Combinator</t>
  </si>
  <si>
    <t>Streak</t>
  </si>
  <si>
    <t>Indian fintech fund, Rainmatter</t>
  </si>
  <si>
    <t>pi Ventures</t>
  </si>
  <si>
    <t>Venture Capital</t>
  </si>
  <si>
    <t>Sunil Kant Munjal, Hero Electronix\\xe2\\x80\\x99s corporate financing arm, Electronic Development Fund</t>
  </si>
  <si>
    <t>Newgen Software</t>
  </si>
  <si>
    <t>Goldman Sachs, hedge fund &amp; Others</t>
  </si>
  <si>
    <t>Rubix</t>
  </si>
  <si>
    <t>Polaris Fund</t>
  </si>
  <si>
    <t>ShareChat</t>
  </si>
  <si>
    <t>Social</t>
  </si>
  <si>
    <t>Xiaomi Singapore, Shunwei Capital</t>
  </si>
  <si>
    <t>Paperflite</t>
  </si>
  <si>
    <t>The Chennai Angels</t>
  </si>
  <si>
    <t>Lionrock Capital</t>
  </si>
  <si>
    <t>Skillate</t>
  </si>
  <si>
    <t>Artificial Intellegence</t>
  </si>
  <si>
    <t>Incubate Fund India, Anuj Agrawal</t>
  </si>
  <si>
    <t>OptaCredit</t>
  </si>
  <si>
    <t>Alternative Lending</t>
  </si>
  <si>
    <t>DMI Finance</t>
  </si>
  <si>
    <t>AEON Learning</t>
  </si>
  <si>
    <t>Dr. Ranjan Pai</t>
  </si>
  <si>
    <t>Milkbasket</t>
  </si>
  <si>
    <t>Online Grocery</t>
  </si>
  <si>
    <t>Unilever Ventures</t>
  </si>
  <si>
    <t>NeoGrowth Credit</t>
  </si>
  <si>
    <t>Digital Lending</t>
  </si>
  <si>
    <t>LeapFrog Investments, Aspada Investment, Quona Capital</t>
  </si>
  <si>
    <t>Rao IIT Academy</t>
  </si>
  <si>
    <t>Coaching Services</t>
  </si>
  <si>
    <t>Avendus Finance</t>
  </si>
  <si>
    <t>Structured Debt</t>
  </si>
  <si>
    <t>IFMR Capital</t>
  </si>
  <si>
    <t>Term Loan</t>
  </si>
  <si>
    <t>Glassic</t>
  </si>
  <si>
    <t>Eyewear</t>
  </si>
  <si>
    <t>Chennai Angels, Lead Angels, LetsVenture</t>
  </si>
  <si>
    <t>GreyAtom</t>
  </si>
  <si>
    <t>Pravega Ventures</t>
  </si>
  <si>
    <t>Axio</t>
  </si>
  <si>
    <t>Hemostatic Dressing Solutions</t>
  </si>
  <si>
    <t>RNT Capital</t>
  </si>
  <si>
    <t>eKincare</t>
  </si>
  <si>
    <t>Ventureast, Endiya Partners, Eight Roads Ventures, Touchstone Equities, BVR Mohan Reddy</t>
  </si>
  <si>
    <t>The Wedding Brigade</t>
  </si>
  <si>
    <t>Consumer internet</t>
  </si>
  <si>
    <t>Online Services</t>
  </si>
  <si>
    <t>PeeSafe</t>
  </si>
  <si>
    <t>Hygiene</t>
  </si>
  <si>
    <t>Shivani Singh, Rahul Maroli, Mitesh Shah, Venture Catalysts, Alfa Capital, Green Shots Capital, Real Time Ventures.</t>
  </si>
  <si>
    <t>BrowserStack</t>
  </si>
  <si>
    <t>Browser Testing</t>
  </si>
  <si>
    <t>Accel Partners</t>
  </si>
  <si>
    <t>Scapic</t>
  </si>
  <si>
    <t>Virtual Reality</t>
  </si>
  <si>
    <t>Axilor Ventures, Newfort Capital</t>
  </si>
  <si>
    <t>Mobile Payment Platform</t>
  </si>
  <si>
    <t>Undisclosed Investors</t>
  </si>
  <si>
    <t>CureFit</t>
  </si>
  <si>
    <t>Fitness</t>
  </si>
  <si>
    <t>HDFC Bank, Axis Bank</t>
  </si>
  <si>
    <t>iNurture</t>
  </si>
  <si>
    <t>Education Solutions</t>
  </si>
  <si>
    <t>Strata Enviro</t>
  </si>
  <si>
    <t>IoT based air pollution controller</t>
  </si>
  <si>
    <t>Scale Minds</t>
  </si>
  <si>
    <t>Daily Task Management Mobile App</t>
  </si>
  <si>
    <t>Google</t>
  </si>
  <si>
    <t>Tata Housing</t>
  </si>
  <si>
    <t>Residential Project</t>
  </si>
  <si>
    <t>Hines</t>
  </si>
  <si>
    <t>HandyTrain</t>
  </si>
  <si>
    <t>Mobile Learning Management Platform</t>
  </si>
  <si>
    <t>Goa</t>
  </si>
  <si>
    <t>NB Ventures</t>
  </si>
  <si>
    <t>Mobycy</t>
  </si>
  <si>
    <t>Bicycle sharing Platform</t>
  </si>
  <si>
    <t>Greenlight Planet</t>
  </si>
  <si>
    <t>Off-grid solar products platform</t>
  </si>
  <si>
    <t>Apis Partner, Eight Roads Ventures, Bamboo Capital Partners</t>
  </si>
  <si>
    <t>Fintobox</t>
  </si>
  <si>
    <t>Child Learning &amp; Development Platform</t>
  </si>
  <si>
    <t>Mswipe</t>
  </si>
  <si>
    <t>Mobile point of sale services provider</t>
  </si>
  <si>
    <t>Eduardo Saverin</t>
  </si>
  <si>
    <t>The Label Life</t>
  </si>
  <si>
    <t>Home Decor and Online Fashion Portal</t>
  </si>
  <si>
    <t>Kalpvriksh</t>
  </si>
  <si>
    <t>Cygnus Hospitals</t>
  </si>
  <si>
    <t>Super speciality Hospitals</t>
  </si>
  <si>
    <t>Somerset Indus Capital Ventures</t>
  </si>
  <si>
    <t>eShakti</t>
  </si>
  <si>
    <t>"Women\\'s Fashion Clothing Online Platform"</t>
  </si>
  <si>
    <t>IDG Ventures</t>
  </si>
  <si>
    <t>Inshorts</t>
  </si>
  <si>
    <t>Mobile News Curation App</t>
  </si>
  <si>
    <t>Vahdam Tea</t>
  </si>
  <si>
    <t>Online Platform Selling Indian Tea Globally</t>
  </si>
  <si>
    <t>Singapore Angel Network, Mumbai Angel</t>
  </si>
  <si>
    <t>Logic Roots</t>
  </si>
  <si>
    <t>Educational Platform to Learn Mathematics</t>
  </si>
  <si>
    <t>Village Capital</t>
  </si>
  <si>
    <t>Project Mudra</t>
  </si>
  <si>
    <t>Assisting Visually Impaired to learn through Braille</t>
  </si>
  <si>
    <t>Furlenco</t>
  </si>
  <si>
    <t>Furniture Rental Platform</t>
  </si>
  <si>
    <t>Aamir Khan</t>
  </si>
  <si>
    <t>I Can Stay</t>
  </si>
  <si>
    <t>Hotel Aggregator Platform</t>
  </si>
  <si>
    <t>HT Media</t>
  </si>
  <si>
    <t>Fracktal Works</t>
  </si>
  <si>
    <t>Platform based on 3D printing and Digital Manufacturing</t>
  </si>
  <si>
    <t>Hyderabad Angels</t>
  </si>
  <si>
    <t>Simility</t>
  </si>
  <si>
    <t>Adaptive Fraud Intelligence Platform</t>
  </si>
  <si>
    <t>Shopholix</t>
  </si>
  <si>
    <t>Fashion and Lifestyle Coupon Platform</t>
  </si>
  <si>
    <t>Munesh Khanna</t>
  </si>
  <si>
    <t>MindTickle</t>
  </si>
  <si>
    <t>Gamification Platform to train Sales People</t>
  </si>
  <si>
    <t>Canaan Partners</t>
  </si>
  <si>
    <t>Nazara Technologies</t>
  </si>
  <si>
    <t>Mobile Games Development Firm</t>
  </si>
  <si>
    <t>Rakesh Jhunjhunwala</t>
  </si>
  <si>
    <t>DocsApp</t>
  </si>
  <si>
    <t>Mobile Application for Doctor Consultation</t>
  </si>
  <si>
    <t>Bessemer Venture Partners</t>
  </si>
  <si>
    <t>Capita World</t>
  </si>
  <si>
    <t>Artificial Intelligence Platform to Raise Funds</t>
  </si>
  <si>
    <t>Mohan Tanksale, Kiran Shetty, Darshak Shah, Mandar Mhatre</t>
  </si>
  <si>
    <t>Tea Box</t>
  </si>
  <si>
    <t>Fresh Indian Tea Selling Platform across 112 countries</t>
  </si>
  <si>
    <t>Transversal Technologies</t>
  </si>
  <si>
    <t>Hyperlocal Video Information Sharing Platform</t>
  </si>
  <si>
    <t>Curofy</t>
  </si>
  <si>
    <t>Mobile App for Network of Doctors</t>
  </si>
  <si>
    <t>RoundGlass Partners LLC</t>
  </si>
  <si>
    <t>Online Furniture Marketplace</t>
  </si>
  <si>
    <t>Accel Partners, Sequoia Capital, RB Investments</t>
  </si>
  <si>
    <t>WeDoSky</t>
  </si>
  <si>
    <t>Provides Business Insights using Drone Imaginary</t>
  </si>
  <si>
    <t>Purplle</t>
  </si>
  <si>
    <t>Beauty Products Online Marketplace</t>
  </si>
  <si>
    <t>Mountain Pain Capital, Suncoast Investments</t>
  </si>
  <si>
    <t>Online Micro-Lending Platform</t>
  </si>
  <si>
    <t>Sky Met Weather</t>
  </si>
  <si>
    <t>Weather Forecast Platform</t>
  </si>
  <si>
    <t>InsuResillience Investment Fund</t>
  </si>
  <si>
    <t>Springboard</t>
  </si>
  <si>
    <t>Online Courses and Mentoring from Experts</t>
  </si>
  <si>
    <t>Costanoa, Learn Capital, Jyoti Bansal</t>
  </si>
  <si>
    <t>Peel Works</t>
  </si>
  <si>
    <t>SaaS based Big Data Analytics Platform</t>
  </si>
  <si>
    <t>9Stacks</t>
  </si>
  <si>
    <t>Online Poker Platform</t>
  </si>
  <si>
    <t>Swati Gupta, Purnima Khandelwal, Maheshwar Peri, Sanjay Singh</t>
  </si>
  <si>
    <t>Your Quote</t>
  </si>
  <si>
    <t>Vernacular and Video Content Platform</t>
  </si>
  <si>
    <t>Axilor Ventures, E-City VEntures Atul Goel</t>
  </si>
  <si>
    <t>Spandana Sphoorty</t>
  </si>
  <si>
    <t>Micro finance institution providing small ticket unsecured loans to women</t>
  </si>
  <si>
    <t>"Kedaraa Capital, Ontario Teachers\\'"</t>
  </si>
  <si>
    <t>Regional Operating System for Smartphones</t>
  </si>
  <si>
    <t>EasyEcom</t>
  </si>
  <si>
    <t>Ecommerce enabler platform</t>
  </si>
  <si>
    <t>Ambarish Gupta, Aneesh Reddy, Bold Ventures, Vona Investments</t>
  </si>
  <si>
    <t>IGP.com</t>
  </si>
  <si>
    <t>Online Gifting Platform</t>
  </si>
  <si>
    <t>Uttar Pradesh</t>
  </si>
  <si>
    <t>Specsmakers</t>
  </si>
  <si>
    <t>Online Spects Platform for Men and Women</t>
  </si>
  <si>
    <t>Garage On Road</t>
  </si>
  <si>
    <t>Online vehicle service booking platform</t>
  </si>
  <si>
    <t>Gaurav Gupta</t>
  </si>
  <si>
    <t>Foyr.com</t>
  </si>
  <si>
    <t>Realty Tech Startup solving real life Interior Designing problems</t>
  </si>
  <si>
    <t>Jones Lang LaSalle</t>
  </si>
  <si>
    <t>Prest Loans</t>
  </si>
  <si>
    <t>Business &amp; SME Loans provider</t>
  </si>
  <si>
    <t>Manish Poddar, Arun Garg, Parmeshwar Sharma</t>
  </si>
  <si>
    <t>AadharAPI.com</t>
  </si>
  <si>
    <t>Aadhaar-based API provider</t>
  </si>
  <si>
    <t>CIO Angel Network</t>
  </si>
  <si>
    <t>FreshBoxx</t>
  </si>
  <si>
    <t>ECommerce</t>
  </si>
  <si>
    <t>Online Grocery Store</t>
  </si>
  <si>
    <t>Jayant Humbarwadi</t>
  </si>
  <si>
    <t>Vagupu</t>
  </si>
  <si>
    <t>Online Tutorial Marketplace</t>
  </si>
  <si>
    <t>HalaPlay</t>
  </si>
  <si>
    <t>Online Fantasy Games</t>
  </si>
  <si>
    <t>Kae Capital Management, Nazara Technologies</t>
  </si>
  <si>
    <t>Kalpnik Technologies</t>
  </si>
  <si>
    <t>VR based Spiritual platform</t>
  </si>
  <si>
    <t>Hevo Data</t>
  </si>
  <si>
    <t>Real time data analytics &amp; reporting</t>
  </si>
  <si>
    <t>IDG Ventures India</t>
  </si>
  <si>
    <t>Smart Karma</t>
  </si>
  <si>
    <t>Financial Technology Research Platform</t>
  </si>
  <si>
    <t>Leverage Edu</t>
  </si>
  <si>
    <t>Alok Mittal, Deepak Jain, Ritesh Malik, Jim Schimdktke</t>
  </si>
  <si>
    <t>Crayon Data</t>
  </si>
  <si>
    <t>Customer Engagement Platform</t>
  </si>
  <si>
    <t>Infosys co-founder Kris Gopalakrishnan</t>
  </si>
  <si>
    <t>DocTalk</t>
  </si>
  <si>
    <t>Doctor Patient Communication platform</t>
  </si>
  <si>
    <t>Matrix Partners India, Khosla Ventures</t>
  </si>
  <si>
    <t>CoveIoT</t>
  </si>
  <si>
    <t>Wearable tech and Internet of Things platform</t>
  </si>
  <si>
    <t>Titan Co Ltd, Tata Group\\xe2\\x80\\x99s watch and jewellery retailing firm</t>
  </si>
  <si>
    <t>TalentEdge</t>
  </si>
  <si>
    <t>Distance Education Learning Platform</t>
  </si>
  <si>
    <t>Lumis Partners</t>
  </si>
  <si>
    <t>Fisdom</t>
  </si>
  <si>
    <t>Mutual Fund Investment App</t>
  </si>
  <si>
    <t>Quona Capital Management</t>
  </si>
  <si>
    <t>FarmLink</t>
  </si>
  <si>
    <t>Online platform for Agricultural products</t>
  </si>
  <si>
    <t>Pioneering Ventures, Syngenta AG</t>
  </si>
  <si>
    <t>OpenApp</t>
  </si>
  <si>
    <t>IoT based Tech Startup</t>
  </si>
  <si>
    <t>Axilor Ventures, Kumar Vembu</t>
  </si>
  <si>
    <t>NoPaperForms</t>
  </si>
  <si>
    <t>Enrolment Management Platform</t>
  </si>
  <si>
    <t>Info Edge</t>
  </si>
  <si>
    <t>Tilite Technologies Pvt. Ltd</t>
  </si>
  <si>
    <t>Saas based Corporate Travel Management Solution</t>
  </si>
  <si>
    <t>Mobiliz AR</t>
  </si>
  <si>
    <t>Augmented Reality based Tech platform</t>
  </si>
  <si>
    <t>IDG Ventures, IDFC-Parampara Fund</t>
  </si>
  <si>
    <t>Qubole</t>
  </si>
  <si>
    <t>Big Data based analytics platform</t>
  </si>
  <si>
    <t>Singtel, Innov8, Harmony Partners</t>
  </si>
  <si>
    <t>Happily Unmarried</t>
  </si>
  <si>
    <t>Online Gifting platform</t>
  </si>
  <si>
    <t>Nw Delhi</t>
  </si>
  <si>
    <t>Wipro Consumer Care</t>
  </si>
  <si>
    <t>Universal Sportsbiz Pvt. Ltd</t>
  </si>
  <si>
    <t>Celebrity fashion accessories and merchandise</t>
  </si>
  <si>
    <t>PrivateEquity</t>
  </si>
  <si>
    <t>Hungry Foal</t>
  </si>
  <si>
    <t>Healthy &amp; Nutrition based snacks online platform</t>
  </si>
  <si>
    <t>GAIL India Ltd</t>
  </si>
  <si>
    <t>Active AI</t>
  </si>
  <si>
    <t>AI based FinTech platform</t>
  </si>
  <si>
    <t>Sumeru</t>
  </si>
  <si>
    <t>Banking Software License Platform</t>
  </si>
  <si>
    <t>ElderAid Wellness</t>
  </si>
  <si>
    <t>Social Healthcare Enterprise</t>
  </si>
  <si>
    <t>Rugmini Menon</t>
  </si>
  <si>
    <t>Angel Funding</t>
  </si>
  <si>
    <t>Omnia Information</t>
  </si>
  <si>
    <t>WiFi Analytics Platform</t>
  </si>
  <si>
    <t>Josh Talks</t>
  </si>
  <si>
    <t>Inspiration</t>
  </si>
  <si>
    <t>Storytelling platform</t>
  </si>
  <si>
    <t>Girish Mathrubootham, Apurva Chamaria, Rohit Chanana</t>
  </si>
  <si>
    <t>Reniso</t>
  </si>
  <si>
    <t>End-to-End property management for landlords living away</t>
  </si>
  <si>
    <t>Nishit Sharma, Alok Srivastava</t>
  </si>
  <si>
    <t>Kanhaiya</t>
  </si>
  <si>
    <t>Perspectico</t>
  </si>
  <si>
    <t>Placement preparation and career growth training platform</t>
  </si>
  <si>
    <t>SSCBS Innovation, Incubation Foundation (SIIF)</t>
  </si>
  <si>
    <t>ONN Bikes</t>
  </si>
  <si>
    <t>Self riding bike rental program</t>
  </si>
  <si>
    <t>Z Nation Lab</t>
  </si>
  <si>
    <t>Rapido</t>
  </si>
  <si>
    <t>Bike and Taxi pooling online platform</t>
  </si>
  <si>
    <t>Skycatcher Fund, Aravind Sanka</t>
  </si>
  <si>
    <t>Heckyl</t>
  </si>
  <si>
    <t>Big Data Analytics Platform</t>
  </si>
  <si>
    <t>Notion Capital, IDG Ventures</t>
  </si>
  <si>
    <t>Nuvepro</t>
  </si>
  <si>
    <t>Managed Cloud Environment Solutions</t>
  </si>
  <si>
    <t>1Crowd</t>
  </si>
  <si>
    <t>RedBook</t>
  </si>
  <si>
    <t>AI based pharmacy drugs insights platform</t>
  </si>
  <si>
    <t>Vida Ventures, Dr. Aniruddha Malpani</t>
  </si>
  <si>
    <t>Portea</t>
  </si>
  <si>
    <t>Healthcare facilities at doorstep</t>
  </si>
  <si>
    <t>Sabre Partners, MEMG CDC</t>
  </si>
  <si>
    <t>Credit Mate</t>
  </si>
  <si>
    <t>Vehicle loan approval platform</t>
  </si>
  <si>
    <t>Epiq Capital</t>
  </si>
  <si>
    <t>Tech based investor firm</t>
  </si>
  <si>
    <t>Global Institutional Investors</t>
  </si>
  <si>
    <t>MiStay</t>
  </si>
  <si>
    <t>Online Hotel Reservation Platform</t>
  </si>
  <si>
    <t>Axilor Ventures</t>
  </si>
  <si>
    <t>WittyFeed</t>
  </si>
  <si>
    <t>Storytelling</t>
  </si>
  <si>
    <t>Viral Content and storytelling platform</t>
  </si>
  <si>
    <t>Sandeep Aggarwal</t>
  </si>
  <si>
    <t>Venture Capitalist</t>
  </si>
  <si>
    <t>Uniliver Ventures</t>
  </si>
  <si>
    <t>TempGo</t>
  </si>
  <si>
    <t>IoT and SaaS based transportation platform</t>
  </si>
  <si>
    <t>Javelin StartupO Victory Fund</t>
  </si>
  <si>
    <t>Edelweiss</t>
  </si>
  <si>
    <t>Diversified Financial</t>
  </si>
  <si>
    <t>Undisclosed investors</t>
  </si>
  <si>
    <t>ERA</t>
  </si>
  <si>
    <t>Identity management platform</t>
  </si>
  <si>
    <t>Amit Patni</t>
  </si>
  <si>
    <t>Smaaash</t>
  </si>
  <si>
    <t>Virtual Reality based gaming platform</t>
  </si>
  <si>
    <t>Chumbak</t>
  </si>
  <si>
    <t>Lifestyle</t>
  </si>
  <si>
    <t>Designer-led consumer products</t>
  </si>
  <si>
    <t>Gaja Capital</t>
  </si>
  <si>
    <t>FR8</t>
  </si>
  <si>
    <t>Online Truck aggregator platform</t>
  </si>
  <si>
    <t>MobieFit</t>
  </si>
  <si>
    <t>Health and fitness based mobile App</t>
  </si>
  <si>
    <t>NB Ventures, MediAssist</t>
  </si>
  <si>
    <t>Stanza Living</t>
  </si>
  <si>
    <t>Student accommodation platform</t>
  </si>
  <si>
    <t>Matrix PArtners, Accel</t>
  </si>
  <si>
    <t>ChqBook</t>
  </si>
  <si>
    <t>Home Loans Aggregation platform</t>
  </si>
  <si>
    <t>Startup Buddy, Apurva Chamaria,Sachin Arora, Bharat Gupta, Amit Manocha</t>
  </si>
  <si>
    <t>HomeCapital</t>
  </si>
  <si>
    <t>Home Loan Down payment assistance program</t>
  </si>
  <si>
    <t>App based cab hailing services</t>
  </si>
  <si>
    <t>Tencent, Softbank Group</t>
  </si>
  <si>
    <t>Elanic</t>
  </si>
  <si>
    <t>P2P platform for Fashion sales</t>
  </si>
  <si>
    <t>Digital Garage</t>
  </si>
  <si>
    <t>CollPoll</t>
  </si>
  <si>
    <t>Education collaboration platform</t>
  </si>
  <si>
    <t>Sprout Angels</t>
  </si>
  <si>
    <t>PhonePe</t>
  </si>
  <si>
    <t>Digital Wallet</t>
  </si>
  <si>
    <t>Little Black Book</t>
  </si>
  <si>
    <t>Local Recommendations and Discoveries Platform</t>
  </si>
  <si>
    <t>Blume Ventures, IDG Ventures &amp; Indian Angel Network</t>
  </si>
  <si>
    <t>Oorjan</t>
  </si>
  <si>
    <t>rooftop solar platform</t>
  </si>
  <si>
    <t>Globevestor</t>
  </si>
  <si>
    <t>Zefo</t>
  </si>
  <si>
    <t>Ecommerce Portal for Used Goods</t>
  </si>
  <si>
    <t>Sequoia India, Helion Venture Partners, Beenext</t>
  </si>
  <si>
    <t>Yaantra</t>
  </si>
  <si>
    <t>Mobile repair and Refurbishment platform</t>
  </si>
  <si>
    <t>Carpediem Capital</t>
  </si>
  <si>
    <t>Farm Taaza</t>
  </si>
  <si>
    <t>Fresh Produce SCM company</t>
  </si>
  <si>
    <t>Epsilon Venture Partners, Tara India Fund IV and others</t>
  </si>
  <si>
    <t>Drivezy</t>
  </si>
  <si>
    <t>Self Drive car and bike rental platform</t>
  </si>
  <si>
    <t>Das Capital, Axan Partners, Das Capital and IT Farm</t>
  </si>
  <si>
    <t>Slice Pay</t>
  </si>
  <si>
    <t>Student Micro-financing platform</t>
  </si>
  <si>
    <t>Das Capital, Simile Ventures</t>
  </si>
  <si>
    <t>Agrowave</t>
  </si>
  <si>
    <t>Agriculture Supply Chain management solutions</t>
  </si>
  <si>
    <t>Daffodil Software</t>
  </si>
  <si>
    <t>MyGubbi</t>
  </si>
  <si>
    <t>Home Interior Designing Seller</t>
  </si>
  <si>
    <t>Firoze Irani, Vipul Parekh, Ananda Kallugadde, Rajesh K Murthy</t>
  </si>
  <si>
    <t>IBSFintech</t>
  </si>
  <si>
    <t>Treasury Risk Management Solution</t>
  </si>
  <si>
    <t>Shailesh Haribhakti</t>
  </si>
  <si>
    <t>Letsservice</t>
  </si>
  <si>
    <t>Auto Service Logistics &amp; SAAS platform</t>
  </si>
  <si>
    <t>Aequs Group</t>
  </si>
  <si>
    <t>OneStepUp</t>
  </si>
  <si>
    <t>Education Technology platform</t>
  </si>
  <si>
    <t>Orient BlackSwan</t>
  </si>
  <si>
    <t>ThirdWatch</t>
  </si>
  <si>
    <t>AI-powered anti-fraud solutions</t>
  </si>
  <si>
    <t>Rahul Agarwalla, Keshav Sanghi, Batlivala &amp; Karani Securities</t>
  </si>
  <si>
    <t>Parallel Dots</t>
  </si>
  <si>
    <t>AI-powered deep learning solutions</t>
  </si>
  <si>
    <t>Multipoint Capital,</t>
  </si>
  <si>
    <t>Easy Diner</t>
  </si>
  <si>
    <t>online restaurant reservation platform</t>
  </si>
  <si>
    <t>Saama Capital and DSG Consumer Partners</t>
  </si>
  <si>
    <t>Online Reseller Network</t>
  </si>
  <si>
    <t>SAIF Partners, YCombinator, Venture Highway</t>
  </si>
  <si>
    <t>StanPlus</t>
  </si>
  <si>
    <t>Medical Transportation Services</t>
  </si>
  <si>
    <t>KStart Capital</t>
  </si>
  <si>
    <t>UCLID</t>
  </si>
  <si>
    <t>Education Network for Institutions, teachers &amp; Students</t>
  </si>
  <si>
    <t>Policy Bazaar</t>
  </si>
  <si>
    <t>Online insurance policy aggregator</t>
  </si>
  <si>
    <t>Wellington Management, DG Ventures India, True North</t>
  </si>
  <si>
    <t>Gapoon</t>
  </si>
  <si>
    <t>home maintenance services platform</t>
  </si>
  <si>
    <t>Vida Ventures, Snehal Mantri, Anshu Bahadur</t>
  </si>
  <si>
    <t>Chaayos</t>
  </si>
  <si>
    <t>Online Chai ordering platform</t>
  </si>
  <si>
    <t>Micro-lending platform</t>
  </si>
  <si>
    <t>Xiaomi Technologies, Shunwei Capital</t>
  </si>
  <si>
    <t>Renew Buy</t>
  </si>
  <si>
    <t>Amicus Capital</t>
  </si>
  <si>
    <t>Food Ordering Portal</t>
  </si>
  <si>
    <t>Accel Partners, Zephyr Peacock</t>
  </si>
  <si>
    <t>Bank Bazaar</t>
  </si>
  <si>
    <t>Online Financial Marketplace</t>
  </si>
  <si>
    <t>Experian</t>
  </si>
  <si>
    <t>Hasura</t>
  </si>
  <si>
    <t>App building platform</t>
  </si>
  <si>
    <t>Nexus, GREE Ventures</t>
  </si>
  <si>
    <t>B2B Logistics provider</t>
  </si>
  <si>
    <t>Innoven Capital</t>
  </si>
  <si>
    <t>LenDen Club</t>
  </si>
  <si>
    <t>Online peer-to-peer lending platform</t>
  </si>
  <si>
    <t>Undisclosed Investor</t>
  </si>
  <si>
    <t>Mobile based learning app</t>
  </si>
  <si>
    <t>SAIF Partners, Helion Ventures, FIL Capital Management</t>
  </si>
  <si>
    <t>RAW Pressery</t>
  </si>
  <si>
    <t>Food &amp; Beverage</t>
  </si>
  <si>
    <t>Cold pressed Juice maker</t>
  </si>
  <si>
    <t>DSG Consumer Partners, Sequoia Capital, Saama Capital</t>
  </si>
  <si>
    <t>Cashe</t>
  </si>
  <si>
    <t>app-only lending platform</t>
  </si>
  <si>
    <t>Park Easy</t>
  </si>
  <si>
    <t>Machine learning based parking discovery</t>
  </si>
  <si>
    <t>Rockstart Accelerator</t>
  </si>
  <si>
    <t>TagBox</t>
  </si>
  <si>
    <t>Cold Chain monitoring solution</t>
  </si>
  <si>
    <t>Indian Angel network, IAN Fund</t>
  </si>
  <si>
    <t>FYRE</t>
  </si>
  <si>
    <t>Herbal energy shot maker</t>
  </si>
  <si>
    <t>ZipLoan</t>
  </si>
  <si>
    <t>SME lending platform</t>
  </si>
  <si>
    <t>Matrix Partners India, WaterBridge Ventures, Whiteboard Capital, Sarbvir Singh</t>
  </si>
  <si>
    <t>Skillenza</t>
  </si>
  <si>
    <t>Online Learning Platform</t>
  </si>
  <si>
    <t>Blume Ventures, Indian Angel Network</t>
  </si>
  <si>
    <t>Chevon</t>
  </si>
  <si>
    <t>Frozen Meat provider</t>
  </si>
  <si>
    <t>Greenfield Advisory</t>
  </si>
  <si>
    <t>PropStory</t>
  </si>
  <si>
    <t>Real Estate content portal</t>
  </si>
  <si>
    <t>Abhishek Bhatewara, Vivek Shah, Haitong Securities, Suraj Saharan, Paras Arora</t>
  </si>
  <si>
    <t>SpotDraft</t>
  </si>
  <si>
    <t>Contract Automation</t>
  </si>
  <si>
    <t>Hunch Ventures, Spiral Ventures, 500 Startups, Singapore Angel Network, Citrus Payments</t>
  </si>
  <si>
    <t>Big Basket</t>
  </si>
  <si>
    <t>Online Grocery portal</t>
  </si>
  <si>
    <t>Helion Ventures Partners</t>
  </si>
  <si>
    <t>OfBusiness</t>
  </si>
  <si>
    <t>B2B Finance &amp; Fulfilment Network</t>
  </si>
  <si>
    <t>Kotak Mahindra Bank</t>
  </si>
  <si>
    <t>Olly Credit</t>
  </si>
  <si>
    <t>Credit + payment mobile app</t>
  </si>
  <si>
    <t>Incubate Fund, Sandesh Kirkire, Anand Kumar, Yogesh Chaudhary</t>
  </si>
  <si>
    <t>CashFree</t>
  </si>
  <si>
    <t>Payments Platform for Marketplaces and Fintechs</t>
  </si>
  <si>
    <t>ANI Technologies Pvt. Ltd</t>
  </si>
  <si>
    <t>GoldFarm</t>
  </si>
  <si>
    <t>Agriculture Technology</t>
  </si>
  <si>
    <t>Mahindra &amp; Mahindra and Infuse Ventures</t>
  </si>
  <si>
    <t>NetMeds</t>
  </si>
  <si>
    <t>Online Pharmacy</t>
  </si>
  <si>
    <t>TannCam Investment &amp; Sistema Asia Fund</t>
  </si>
  <si>
    <t>MSE</t>
  </si>
  <si>
    <t>Equity Stock Exchange</t>
  </si>
  <si>
    <t>IL&amp;FS, Trust Capital, Rosy Blue Securities, Radhakrishan Damani and Rakesh Jhunjhunwala</t>
  </si>
  <si>
    <t>Aahaa Stores</t>
  </si>
  <si>
    <t>eCommece</t>
  </si>
  <si>
    <t>Online B2B store for office supplies</t>
  </si>
  <si>
    <t>YourNest Angel Fund</t>
  </si>
  <si>
    <t>MFine</t>
  </si>
  <si>
    <t>Online Doctor Discovery platform</t>
  </si>
  <si>
    <t>Stellaris Venture Partners, Mayur Abhaya, Rohit MA</t>
  </si>
  <si>
    <t>Canvera</t>
  </si>
  <si>
    <t>Online Photography platform</t>
  </si>
  <si>
    <t>PrimaryIO</t>
  </si>
  <si>
    <t>Application Performance Acceleration</t>
  </si>
  <si>
    <t>Accel Partners, Exfinity Ventures, Partech Ventures</t>
  </si>
  <si>
    <t>online lending platform</t>
  </si>
  <si>
    <t>SRI Capital, BeeNext, Pravega Ventures</t>
  </si>
  <si>
    <t>Nest Education</t>
  </si>
  <si>
    <t>EduTech Platform</t>
  </si>
  <si>
    <t>Michael and Susan Dell Foundation, Anand Mahindra</t>
  </si>
  <si>
    <t>Lending Kart</t>
  </si>
  <si>
    <t>Bertelsmann India, Mayfield Capital, Saama Capital, Darrin Capital</t>
  </si>
  <si>
    <t>GoFro</t>
  </si>
  <si>
    <t>Online travel booking platform</t>
  </si>
  <si>
    <t>HIS Co. Ltd, MakeMyTrip</t>
  </si>
  <si>
    <t>OncoStem</t>
  </si>
  <si>
    <t>Medical Diagnostic Solutions</t>
  </si>
  <si>
    <t>Sequoia Capital India, Artiman Ventures</t>
  </si>
  <si>
    <t>Power2SME</t>
  </si>
  <si>
    <t>Buying Club for Small Businesses</t>
  </si>
  <si>
    <t>International Finance Corporation (IFC), Inventus Capital Partners, Accel Partners, Kalaari Capital, and Nandan Nilekani,</t>
  </si>
  <si>
    <t>Credit Vidya</t>
  </si>
  <si>
    <t>Online Credit scoring platform</t>
  </si>
  <si>
    <t>Tails Life</t>
  </si>
  <si>
    <t>Pet care portal &amp; mobile app</t>
  </si>
  <si>
    <t>V Balakrishnan.</t>
  </si>
  <si>
    <t>OYO Rooms</t>
  </si>
  <si>
    <t>Branded budget hotels marketplace</t>
  </si>
  <si>
    <t>SoftBank Group, Sequoia Capital India, Lightspeed Venture Partners, Greenoaks Capital, Hero Enterprise</t>
  </si>
  <si>
    <t>Early Salary</t>
  </si>
  <si>
    <t>Online Unsecured Lending platform</t>
  </si>
  <si>
    <t>online babycare products marketplace</t>
  </si>
  <si>
    <t>Seniority</t>
  </si>
  <si>
    <t>Ecommerce portal for senior citizens</t>
  </si>
  <si>
    <t>RPG Enterprises</t>
  </si>
  <si>
    <t>AYE Finance</t>
  </si>
  <si>
    <t>Triodos Investment Management,</t>
  </si>
  <si>
    <t>Farmizen</t>
  </si>
  <si>
    <t>Agre-Tech Mobile app</t>
  </si>
  <si>
    <t>Venture Highway, Alok Mittal, Mohit Agarwal, Anuj Gupta,</t>
  </si>
  <si>
    <t>Ecom Express</t>
  </si>
  <si>
    <t>Logistics Solutions provider</t>
  </si>
  <si>
    <t>Warburg Pincus</t>
  </si>
  <si>
    <t>Call Health</t>
  </si>
  <si>
    <t>Healthcare Services Aggregator</t>
  </si>
  <si>
    <t>Sachin Tendulkar, P.V SIndhu, Pullela Gopichand</t>
  </si>
  <si>
    <t>Sattviko</t>
  </si>
  <si>
    <t>Health Food etailer</t>
  </si>
  <si>
    <t>Raman Roy, Arvind Uppal, Sonu Bhasin, G Ravishankar</t>
  </si>
  <si>
    <t>Healthcare services portal</t>
  </si>
  <si>
    <t>Tonbo Imaging</t>
  </si>
  <si>
    <t>Imaging Technology for Armed Forces</t>
  </si>
  <si>
    <t>WRV Capital, Qualcomm Ventures, Edelweiss Private Equity, Artiman Ventures</t>
  </si>
  <si>
    <t>Get My Parking</t>
  </si>
  <si>
    <t>Smart Parking Enabler</t>
  </si>
  <si>
    <t>IAN Fund, Beenext, Indian Angel Network</t>
  </si>
  <si>
    <t>Content marketing platform</t>
  </si>
  <si>
    <t>Anand Chandrasekaran, Apurva Chamaria, Ritesh Malik, Ashish Toshniwal, Ajeet Khurana</t>
  </si>
  <si>
    <t>Glowroad</t>
  </si>
  <si>
    <t>women focussed customer-to-customer reseller network</t>
  </si>
  <si>
    <t>Accel Partners,</t>
  </si>
  <si>
    <t>udget hotel marketplace</t>
  </si>
  <si>
    <t>China Lodging Group</t>
  </si>
  <si>
    <t>Online learning platform</t>
  </si>
  <si>
    <t>Sequoia Capital India, SAIF Partners, Nexus Venture Partners and Blume Ventures,</t>
  </si>
  <si>
    <t>Heterogenous</t>
  </si>
  <si>
    <t>Telecom &amp; IoT platform</t>
  </si>
  <si>
    <t>Chennai Angels, Keiretsu Forum &amp; Others</t>
  </si>
  <si>
    <t>Gurukul</t>
  </si>
  <si>
    <t>co-working space provider</t>
  </si>
  <si>
    <t>Rohit Nanda, Rajit Nanda, Smarak Bhuyan, Sashwat Brahma,</t>
  </si>
  <si>
    <t>Virtual Reality gaming and entertainment platform</t>
  </si>
  <si>
    <t>ECL Finance</t>
  </si>
  <si>
    <t>WheelStreet</t>
  </si>
  <si>
    <t>Consumer Portal</t>
  </si>
  <si>
    <t>Bike Rental Platform</t>
  </si>
  <si>
    <t>Xprep</t>
  </si>
  <si>
    <t>Online Tutoring Platform</t>
  </si>
  <si>
    <t>Rising Stars, Manish Amin, Pallav Pandey, Chavi Jafa</t>
  </si>
  <si>
    <t>The Moms Co</t>
  </si>
  <si>
    <t>Pregnancy &amp; Baby Care product etailer</t>
  </si>
  <si>
    <t>DSG Consumer Partners, Saama Capital</t>
  </si>
  <si>
    <t>Noticeboard</t>
  </si>
  <si>
    <t>mobile-first communication platform for on-field staff,</t>
  </si>
  <si>
    <t>Shamik Sharma, Aprameya Radhakrishna</t>
  </si>
  <si>
    <t>High Radius</t>
  </si>
  <si>
    <t>Integrated receivables software solutions</t>
  </si>
  <si>
    <t>Susquehanna Growth Equity LLC</t>
  </si>
  <si>
    <t>HWell24 Plus</t>
  </si>
  <si>
    <t>Technology-Empowered Healthcare Solutions</t>
  </si>
  <si>
    <t>SaveBC</t>
  </si>
  <si>
    <t>financial services firm</t>
  </si>
  <si>
    <t>Gaya</t>
  </si>
  <si>
    <t>Incofin Investment Management.</t>
  </si>
  <si>
    <t>Gaming Monk</t>
  </si>
  <si>
    <t>E-sports platform</t>
  </si>
  <si>
    <t>AdvantEdge</t>
  </si>
  <si>
    <t>91SpringBoard</t>
  </si>
  <si>
    <t>Co-working spaces</t>
  </si>
  <si>
    <t>Sandway Investment Ltd, Pearl Brook Holdings, Silo Holdings and Al Nour</t>
  </si>
  <si>
    <t>Homergize</t>
  </si>
  <si>
    <t>Home Furnishing &amp; Building material marketplace</t>
  </si>
  <si>
    <t>LG Chandrasekhar</t>
  </si>
  <si>
    <t>Yatra.com</t>
  </si>
  <si>
    <t>Online Travel Agency</t>
  </si>
  <si>
    <t>InnoVen Capital India</t>
  </si>
  <si>
    <t>Ace Turtle</t>
  </si>
  <si>
    <t>Omni-channel web commerce solutions provider</t>
  </si>
  <si>
    <t>Vogo</t>
  </si>
  <si>
    <t>Scooter Rental Platform</t>
  </si>
  <si>
    <t>AV Thomas Group</t>
  </si>
  <si>
    <t>Synup</t>
  </si>
  <si>
    <t>SME Marketing Management Solution</t>
  </si>
  <si>
    <t>Vertex Ventures, Prime Venture Partners.</t>
  </si>
  <si>
    <t>Tinmen</t>
  </si>
  <si>
    <t>Food Delivery platform</t>
  </si>
  <si>
    <t>Zomato Media Pvt. Ltd</t>
  </si>
  <si>
    <t>Cropin</t>
  </si>
  <si>
    <t>Crop Technology Solutions</t>
  </si>
  <si>
    <t>Beenext</t>
  </si>
  <si>
    <t>Bike Aggregator Mobile App</t>
  </si>
  <si>
    <t>Battery Road Digital Holdings LLC</t>
  </si>
  <si>
    <t>Sportobuddy</t>
  </si>
  <si>
    <t>Sports &amp; Sport related equipment portal</t>
  </si>
  <si>
    <t>Mehul Shah</t>
  </si>
  <si>
    <t>Credifiable</t>
  </si>
  <si>
    <t>Online consumer lending platform</t>
  </si>
  <si>
    <t>Kae Capital</t>
  </si>
  <si>
    <t>Inclov</t>
  </si>
  <si>
    <t>Matchmaking app for the differently abled</t>
  </si>
  <si>
    <t>Rajan Anandan, Jamil Khatri, Ravi Iyer, Raghav Bahl</t>
  </si>
  <si>
    <t>Multibhashi</t>
  </si>
  <si>
    <t>Language learning Mobile App</t>
  </si>
  <si>
    <t>Aniruddha Malpani, Startup Oasis</t>
  </si>
  <si>
    <t>Transerve</t>
  </si>
  <si>
    <t>Geospatial Technology-based SaaS solutions</t>
  </si>
  <si>
    <t>IL&amp;FS Investment Managers, Omidyar Network.</t>
  </si>
  <si>
    <t>Fashalot</t>
  </si>
  <si>
    <t>O2O fashion discovery platform</t>
  </si>
  <si>
    <t>Capillary Technologies, Whiteboard Capital, YourNest Angel Fund, Rajul Garg</t>
  </si>
  <si>
    <t>Pitstop</t>
  </si>
  <si>
    <t>Car repair and Servicing Platform</t>
  </si>
  <si>
    <t>Blume Ventures, Goldbell Group, Anurag Srivastava, Shailesh Rao, Amiya Pathak, Rajesh Yohanan and Rahul Garg</t>
  </si>
  <si>
    <t>GoChoppers</t>
  </si>
  <si>
    <t>Luxury Helicopter Tourism Services portal</t>
  </si>
  <si>
    <t>Rivergate Capital,</t>
  </si>
  <si>
    <t>Local Language Health Information portal</t>
  </si>
  <si>
    <t>Aadyah</t>
  </si>
  <si>
    <t>Defense Tech &amp; Aerospace startup</t>
  </si>
  <si>
    <t>Keiretsu Forum</t>
  </si>
  <si>
    <t>TouchKin</t>
  </si>
  <si>
    <t>Predictive Care Platform</t>
  </si>
  <si>
    <t>Ethinos</t>
  </si>
  <si>
    <t>Digital Marketing Agency</t>
  </si>
  <si>
    <t>Triton Investment Advisors</t>
  </si>
  <si>
    <t>Kashyap Deorah, Anand Sankeshwar, Deepak Jain, Sadashiva NT, Arjun Mehta, Satish Kaul, Anindya Ghose</t>
  </si>
  <si>
    <t>Zepo</t>
  </si>
  <si>
    <t>DIY Ecommerce platform</t>
  </si>
  <si>
    <t>Kunal Shah, LetsVenture, Anupam Mittal, Hetal Sonpal</t>
  </si>
  <si>
    <t>Click2Clinic</t>
  </si>
  <si>
    <t>healthcare service aggregator</t>
  </si>
  <si>
    <t>Narottam Thudi, Shireesh Palle</t>
  </si>
  <si>
    <t>SpeedBox</t>
  </si>
  <si>
    <t>On-Demand Logistics Service provider</t>
  </si>
  <si>
    <t>Cismat Cargo Services Pvt. Ltd.</t>
  </si>
  <si>
    <t>Skill Connect</t>
  </si>
  <si>
    <t>Recruitment Portal</t>
  </si>
  <si>
    <t>Rajasthan Angel Investor Network</t>
  </si>
  <si>
    <t>Chai Point</t>
  </si>
  <si>
    <t>Tea Delivery Portal &amp; offline stores</t>
  </si>
  <si>
    <t>DSG Consumer Partners, Eight Roads Ventures India</t>
  </si>
  <si>
    <t>Health Products &amp; Services Aggregator</t>
  </si>
  <si>
    <t>SIDBI</t>
  </si>
  <si>
    <t>Lime Tray</t>
  </si>
  <si>
    <t>Restaurant Management Solutions</t>
  </si>
  <si>
    <t>JSW Ventures</t>
  </si>
  <si>
    <t>CoutLoot</t>
  </si>
  <si>
    <t>Fashion Resale Marketplace</t>
  </si>
  <si>
    <t>Anuj Puri, Redcliffe Capital, Artha India Ventures, Siddharth Kothari, Apoorv Ranjan Sharma,</t>
  </si>
  <si>
    <t>Box My Space</t>
  </si>
  <si>
    <t>Warehouse Aggregator</t>
  </si>
  <si>
    <t>R. Jayakumar, Vaibhav Vohra, Aditya Vazirani, Rhea Vazirani, AVN Business Solutions, Dreamweaver Investments</t>
  </si>
  <si>
    <t>Curatio</t>
  </si>
  <si>
    <t>Skincare Speciality services</t>
  </si>
  <si>
    <t>New Castle Technologies</t>
  </si>
  <si>
    <t>Hospital Management Software</t>
  </si>
  <si>
    <t>My Forex Eye</t>
  </si>
  <si>
    <t>foreign exchange services</t>
  </si>
  <si>
    <t>Rahul Dev Kumar, Rajesh Mahajan, Ankit Sharma and others</t>
  </si>
  <si>
    <t>TruxApp</t>
  </si>
  <si>
    <t>Mobile based Logistics Service</t>
  </si>
  <si>
    <t>Venugopal Dhoot, Ajay Bhatia, Tarun Khandelwal, Ganpat Singhvi, Mandhian family &amp; Others</t>
  </si>
  <si>
    <t>CroFarm</t>
  </si>
  <si>
    <t>Agriculture Supply Chain solutions</t>
  </si>
  <si>
    <t>Factor[e] Ventures</t>
  </si>
  <si>
    <t>DoodhWala</t>
  </si>
  <si>
    <t>Online milk delivery</t>
  </si>
  <si>
    <t>Tom Varkey</t>
  </si>
  <si>
    <t>Stayabode</t>
  </si>
  <si>
    <t>Co-Living space aggregator</t>
  </si>
  <si>
    <t>Incubate Fund, Sanjay Shenoy, Mridul Upreti,</t>
  </si>
  <si>
    <t>Softbank</t>
  </si>
  <si>
    <t>Moong Labs</t>
  </si>
  <si>
    <t>Mobile games developer</t>
  </si>
  <si>
    <t>Nazara Games</t>
  </si>
  <si>
    <t>App based cab aggregation Service</t>
  </si>
  <si>
    <t>Tekne Capital Management</t>
  </si>
  <si>
    <t>Sports Flashes</t>
  </si>
  <si>
    <t>Sports Content Mobile App</t>
  </si>
  <si>
    <t>Bennett, Coleman and Company Ltd (BCCL),</t>
  </si>
  <si>
    <t>Digilend</t>
  </si>
  <si>
    <t>Personal Loans &amp; EMI solutions platform</t>
  </si>
  <si>
    <t>InCred Finance, Fullerton India Credit Company Ltd</t>
  </si>
  <si>
    <t>KNAB Finance</t>
  </si>
  <si>
    <t>Unsecured Small Business Loans</t>
  </si>
  <si>
    <t>InCred, Krishnakumar Natarajan, Ravi Bhardwaj</t>
  </si>
  <si>
    <t>Get Simpl</t>
  </si>
  <si>
    <t>Payment Solution Mobile app</t>
  </si>
  <si>
    <t>Green Visor Capital LP II, IA Venture Strategies Fund II LP, Boillot Family Trust, Russell M Byrne, The Oliver R. Grace, Jr. Millennium Trust, SF Capital Investments LP</t>
  </si>
  <si>
    <t>Rootefy</t>
  </si>
  <si>
    <t>Building material online store</t>
  </si>
  <si>
    <t>Abhinav Gupta,</t>
  </si>
  <si>
    <t>speech recognition startup</t>
  </si>
  <si>
    <t>Cerebroz</t>
  </si>
  <si>
    <t>E-Tech platform</t>
  </si>
  <si>
    <t>Vadodara</t>
  </si>
  <si>
    <t>Undisclosed HNI\\xe2\\x80\\x99s</t>
  </si>
  <si>
    <t>Flochat</t>
  </si>
  <si>
    <t>instant messaging platform</t>
  </si>
  <si>
    <t>iSquare Global,</t>
  </si>
  <si>
    <t>EasyGov</t>
  </si>
  <si>
    <t>Govt service application portal</t>
  </si>
  <si>
    <t>Social Alpha, Rajan Anandan, Rajeev Ahuja, Kshitij Arora</t>
  </si>
  <si>
    <t>Milk Basket</t>
  </si>
  <si>
    <t>Online Grocery platform</t>
  </si>
  <si>
    <t>Blume Ventures. Lenovo Capital and Incubator Group (LCIG)</t>
  </si>
  <si>
    <t>Dhruva</t>
  </si>
  <si>
    <t>Cloud data protection and management solutions</t>
  </si>
  <si>
    <t>Riverwood Capital, Sequoia Capital India, Nexus Venture Partners, Tenaya Capital</t>
  </si>
  <si>
    <t>Bombay Shaving Company</t>
  </si>
  <si>
    <t>Men Grooming product etailer</t>
  </si>
  <si>
    <t>Awign</t>
  </si>
  <si>
    <t>Operations and manpower outsourcing</t>
  </si>
  <si>
    <t>IIT Ropar, Imanpreet Singh Arora, Sidharth Rozario, Saurabh Abichandani, Shikhar Gupta,</t>
  </si>
  <si>
    <t>Indiez</t>
  </si>
  <si>
    <t>Software &amp; Mobile app development platform</t>
  </si>
  <si>
    <t>Haresh Chawla</t>
  </si>
  <si>
    <t>Ezetap</t>
  </si>
  <si>
    <t>mPOS solutions provider</t>
  </si>
  <si>
    <t>JS Capital Management, Social Capital, Horizons Ventures,</t>
  </si>
  <si>
    <t>Ink Monk</t>
  </si>
  <si>
    <t>Online printing marketplace</t>
  </si>
  <si>
    <t>VAMM Ventures, Raksul, Dena</t>
  </si>
  <si>
    <t>Medinfi</t>
  </si>
  <si>
    <t>Online Doctor Discovery Platform</t>
  </si>
  <si>
    <t>PBS Srinivas, Vinod Martin,</t>
  </si>
  <si>
    <t>Mobikon</t>
  </si>
  <si>
    <t>Restaurant &amp; Hotel CRM platform</t>
  </si>
  <si>
    <t>Sistema Asia Fund, C31 Ventures, Qualgro.</t>
  </si>
  <si>
    <t>End to End health and wellness platform.</t>
  </si>
  <si>
    <t>Accel Partners, IDG Ventures, Kalaari Capital,\\xc2\\xa0 UC-RNT fund</t>
  </si>
  <si>
    <t>Healthtech IoT platform</t>
  </si>
  <si>
    <t>idal Health, growx ventures, Capier Investments, Globevestor &amp; others</t>
  </si>
  <si>
    <t>Fieldassist</t>
  </si>
  <si>
    <t>SAAS based sales force automation services</t>
  </si>
  <si>
    <t>Small Industries Development Bank of India (SIDBI)</t>
  </si>
  <si>
    <t>Budget Hotel Aggregator platform</t>
  </si>
  <si>
    <t>Ward Ferry Management and Karst Peak Capital,</t>
  </si>
  <si>
    <t>Genomics Research and Diagnostics Solutions</t>
  </si>
  <si>
    <t>Sequoia India, Sofina s.a., Zodius Capital, Kris Gopalakrishnan, Lakshmi Narayanan,</t>
  </si>
  <si>
    <t>Billion Loans</t>
  </si>
  <si>
    <t>Peer to Peer Lending platform</t>
  </si>
  <si>
    <t>Reliance Corporate Advisory Services Ltd</t>
  </si>
  <si>
    <t>Ecolibriumenergy</t>
  </si>
  <si>
    <t>Energy management solutions provider</t>
  </si>
  <si>
    <t>Infuse Ventures, JLL</t>
  </si>
  <si>
    <t>Online marketplace for automobiles</t>
  </si>
  <si>
    <t>Asset Management (Asia) Ltd, Digital Garage Inc</t>
  </si>
  <si>
    <t>Jumbotail</t>
  </si>
  <si>
    <t>online marketplace for food and grocery</t>
  </si>
  <si>
    <t>Kalaari Capital, Nexus India Capital Advisors</t>
  </si>
  <si>
    <t>B2B marketplace for Industrial products</t>
  </si>
  <si>
    <t>International Finance Corporation, Rocketship, Accel Partners, Jungle Ventures, Shailesh Rao, Venture Highway</t>
  </si>
  <si>
    <t>Timesaverz</t>
  </si>
  <si>
    <t>Hyperlocal home services provider</t>
  </si>
  <si>
    <t>BCCL</t>
  </si>
  <si>
    <t>Minjar</t>
  </si>
  <si>
    <t>Cloud Solutions provider</t>
  </si>
  <si>
    <t>Blume Ventures, Contrarian Capital India Partners, Emergent Ventures India, Pallav Nadhani, Ashish Gupta, Sharad Sharma, Sirion Labs</t>
  </si>
  <si>
    <t>MyCity4kids</t>
  </si>
  <si>
    <t>parenting blog and kids\\xe2\\x80\\x99 events discovery platform</t>
  </si>
  <si>
    <t>Clip App</t>
  </si>
  <si>
    <t>Digital Media Video platform</t>
  </si>
  <si>
    <t>India Quotient, Shunwei Capital</t>
  </si>
  <si>
    <t>Upwardly.in</t>
  </si>
  <si>
    <t>MF investment platform</t>
  </si>
  <si>
    <t>Sreeram Iyer, Suvo Sarkar, Anita Gupta, Likemind Ventures</t>
  </si>
  <si>
    <t>Autorox.co</t>
  </si>
  <si>
    <t>Workshop Management Software Platform</t>
  </si>
  <si>
    <t>Mitsui &amp; Co.</t>
  </si>
  <si>
    <t>Fabogo</t>
  </si>
  <si>
    <t>Salon &amp; Spa Aggregation &amp; Discovery platform</t>
  </si>
  <si>
    <t>Dunamis Ventures Pte Ltd</t>
  </si>
  <si>
    <t>Flickstree</t>
  </si>
  <si>
    <t>Video Content Discovery Platform</t>
  </si>
  <si>
    <t>Venture Catalysts, Sourav Ganguly, Ankit Aditya, Moksh Sports Ventures</t>
  </si>
  <si>
    <t>Design Cafe</t>
  </si>
  <si>
    <t>Online Interior Design platform</t>
  </si>
  <si>
    <t>Fireside Ventures, Apurva Salarpuria, Sidharth Pansari, Sprout Capital</t>
  </si>
  <si>
    <t>Innoviti</t>
  </si>
  <si>
    <t>Digital payments solutions</t>
  </si>
  <si>
    <t>SBI-FMO Fund, Bessemer Venture Partners, Catamaran Ventures</t>
  </si>
  <si>
    <t>VDeliver</t>
  </si>
  <si>
    <t>Door Step Delivery platform</t>
  </si>
  <si>
    <t>Corvus Ventures, MAPE Advisory Group</t>
  </si>
  <si>
    <t>Bottr.me</t>
  </si>
  <si>
    <t>Chatbot creation tool</t>
  </si>
  <si>
    <t>500 Startups, Purvi Capital, Rajan Anandan, Abhishek Gupta</t>
  </si>
  <si>
    <t>Arcatron</t>
  </si>
  <si>
    <t>Next Gen Mobility device manufacturer</t>
  </si>
  <si>
    <t>Indian Angel Network</t>
  </si>
  <si>
    <t>QwikSpec</t>
  </si>
  <si>
    <t>Construction site operations and analytics platform</t>
  </si>
  <si>
    <t>Brigade Innovations LLP, TV Mohandas Pai, Suhail Rahman, Bobby Reddy, M George Oommen</t>
  </si>
  <si>
    <t>Designer consumer products Marketplace</t>
  </si>
  <si>
    <t>Blacksoil Capital Pvt. Ltd</t>
  </si>
  <si>
    <t>Sales Solutions for Fashion Brands</t>
  </si>
  <si>
    <t>Sequoia Capital, Grey Orange, Rajesh Ramaiah, Anshuman Das, Rishi Das</t>
  </si>
  <si>
    <t>Vayana</t>
  </si>
  <si>
    <t>Enterprise Banking Solutions</t>
  </si>
  <si>
    <t>IDG Ventures India Advisors, Jungle Ventures</t>
  </si>
  <si>
    <t>MObiquest</t>
  </si>
  <si>
    <t>Mobile Services &amp; Solutions</t>
  </si>
  <si>
    <t>One97 Communication Ltd</t>
  </si>
  <si>
    <t>Ambee</t>
  </si>
  <si>
    <t>Ambulance Aggregation Services</t>
  </si>
  <si>
    <t>Uber Technologies Inc, Amaya Capital LLP</t>
  </si>
  <si>
    <t>Ideal Insurance</t>
  </si>
  <si>
    <t>Online Insurance platform</t>
  </si>
  <si>
    <t>Xelpmoc</t>
  </si>
  <si>
    <t>Hypernova Interactive</t>
  </si>
  <si>
    <t>Mobile games creator</t>
  </si>
  <si>
    <t>Rentomojo</t>
  </si>
  <si>
    <t>Consumer Leasing Platform</t>
  </si>
  <si>
    <t>ain Capital Ventures, Renaud Laplanche</t>
  </si>
  <si>
    <t>AirCTO</t>
  </si>
  <si>
    <t>AI powered recruitment platform</t>
  </si>
  <si>
    <t>Francesco Cara</t>
  </si>
  <si>
    <t>Playablo</t>
  </si>
  <si>
    <t>Gamified Learning App</t>
  </si>
  <si>
    <t>ABI-Showatech (India) Ltd</t>
  </si>
  <si>
    <t>Trupay</t>
  </si>
  <si>
    <t>Online payments platform</t>
  </si>
  <si>
    <t>Kae Capital, M&amp;S Partners,</t>
  </si>
  <si>
    <t>Brick2Wall</t>
  </si>
  <si>
    <t>Online Marketplace for Construction Material</t>
  </si>
  <si>
    <t>Subramani Somasundaram, Sundeep Sahni, Mayank Mittal &amp; Others</t>
  </si>
  <si>
    <t>FableStreet</t>
  </si>
  <si>
    <t>Women Work wear etailer</t>
  </si>
  <si>
    <t>Harmeet Bajaj, Pameela P, Fusiontech Ventures &amp; Others</t>
  </si>
  <si>
    <t>Monsoon Fintech</t>
  </si>
  <si>
    <t>Machine Learning Access platform</t>
  </si>
  <si>
    <t>Sunil Kalra, Aditya Singh, Rishi Srivastava, Rajan Anandan</t>
  </si>
  <si>
    <t>MonkeyBox</t>
  </si>
  <si>
    <t>Healthy Food Delivery Platform</t>
  </si>
  <si>
    <t>Blume Ventures, NB Ventures, Nspira</t>
  </si>
  <si>
    <t>Mobile-first Enterprise communication platform</t>
  </si>
  <si>
    <t>Stellaris Venture Partners,</t>
  </si>
  <si>
    <t>Byju\\xe2\\x80\\x99s</t>
  </si>
  <si>
    <t>Mobile Learning App</t>
  </si>
  <si>
    <t>Tencent Holdings</t>
  </si>
  <si>
    <t>Creator\\xe2\\x80\\x99s Gurukul</t>
  </si>
  <si>
    <t>Others</t>
  </si>
  <si>
    <t>Co-Working Space Provider</t>
  </si>
  <si>
    <t>Yuvraj Singh</t>
  </si>
  <si>
    <t>Fab Hotels</t>
  </si>
  <si>
    <t>Budget hotels brand &amp; Aggregator Platform</t>
  </si>
  <si>
    <t>Goldman Sachs</t>
  </si>
  <si>
    <t>ThinkerBell</t>
  </si>
  <si>
    <t>Assisted Learning Startup</t>
  </si>
  <si>
    <t>Indian Angel Network, Anand Mahindra</t>
  </si>
  <si>
    <t>HBM Healthcare Investments, Maverick Capital Ventures, Sequoia India, Omidyar Network and Kae Capital</t>
  </si>
  <si>
    <t>Jhakaas</t>
  </si>
  <si>
    <t>App-based Aggregator of Offline Businesses</t>
  </si>
  <si>
    <t>Amen Dhyllon</t>
  </si>
  <si>
    <t>BigStylist</t>
  </si>
  <si>
    <t>Beauty Services Marketplace</t>
  </si>
  <si>
    <t>Gympik.com</t>
  </si>
  <si>
    <t>online marketplace for discovering fitness centres</t>
  </si>
  <si>
    <t>RoundGlass Partners</t>
  </si>
  <si>
    <t>Tripeur</t>
  </si>
  <si>
    <t>Mobile based travel ERP platform</t>
  </si>
  <si>
    <t>Grace Grace Techno Ventures LLP, Rajul Garg &amp; Other undisclosed investors</t>
  </si>
  <si>
    <t>RentOnGo</t>
  </si>
  <si>
    <t>Online Marketplace for Renting Bikes, Electronics &amp; Appliances</t>
  </si>
  <si>
    <t>TVS Motor Company</t>
  </si>
  <si>
    <t>Goomo</t>
  </si>
  <si>
    <t>Online Travel &amp; Holiday Booking platform</t>
  </si>
  <si>
    <t>Emerging India</t>
  </si>
  <si>
    <t>MaxMyWealth</t>
  </si>
  <si>
    <t>Online Wealth Management &amp; Savings platform</t>
  </si>
  <si>
    <t>lockchain ecosystem Global Advisors, Horseferry</t>
  </si>
  <si>
    <t>Spinny</t>
  </si>
  <si>
    <t>Online Used Car marketplace</t>
  </si>
  <si>
    <t>Blume Ventures, Indian Angel Network, Kunal Shah, Sandeep Tandon</t>
  </si>
  <si>
    <t>Healthbuds</t>
  </si>
  <si>
    <t>Healthcare Discovery &amp; booking platform</t>
  </si>
  <si>
    <t>Arun Patodia, Bharat Kedia</t>
  </si>
  <si>
    <t>Ftcash</t>
  </si>
  <si>
    <t>Mobile Payments platform</t>
  </si>
  <si>
    <t>500 Startups, IvyCap Ventures</t>
  </si>
  <si>
    <t>BHIVE Workspace</t>
  </si>
  <si>
    <t>co-working spaces</t>
  </si>
  <si>
    <t>wayForward</t>
  </si>
  <si>
    <t>Mobile app for Mental Health</t>
  </si>
  <si>
    <t>Harsh Mahajan, Farhan Naqvi, Sreepathy Viswanathan</t>
  </si>
  <si>
    <t>GyanDhan</t>
  </si>
  <si>
    <t>Education Marketplace</t>
  </si>
  <si>
    <t>Sundaram Finance Holdings</t>
  </si>
  <si>
    <t>For profit Social Venture</t>
  </si>
  <si>
    <t>SBI (Stand Up India Scheme)</t>
  </si>
  <si>
    <t>Online lending platform</t>
  </si>
  <si>
    <t>GrowFitter</t>
  </si>
  <si>
    <t>health and fitness discovery platform</t>
  </si>
  <si>
    <t>SQue Capital</t>
  </si>
  <si>
    <t>Stratfit</t>
  </si>
  <si>
    <t>Health coaching programs</t>
  </si>
  <si>
    <t>Bodhtree Consulting Limited</t>
  </si>
  <si>
    <t>Multiplier Solutions</t>
  </si>
  <si>
    <t>CRM Software for Healthcare space</t>
  </si>
  <si>
    <t>Norwest Venture Partners</t>
  </si>
  <si>
    <t>ABI Health</t>
  </si>
  <si>
    <t>Unified Digital Health Platform</t>
  </si>
  <si>
    <t>Stockal</t>
  </si>
  <si>
    <t>App-based Investment advisory Services</t>
  </si>
  <si>
    <t>Mohan Alexander, R. Natarajan, Vikrant Varshney, Amit Sinha</t>
  </si>
  <si>
    <t>Guidoo</t>
  </si>
  <si>
    <t>Travel &amp; adventure planning platform</t>
  </si>
  <si>
    <t>Pawan Borle, Nirmal Singh, Manish Prasad, Vineet Varma, Nick Haulkoury, Abhai S. Rao</t>
  </si>
  <si>
    <t>eSahai.in</t>
  </si>
  <si>
    <t>ambulance aggregator and medical taxi provider</t>
  </si>
  <si>
    <t>Dr Ramesh Ayyala, Satya Muthyala</t>
  </si>
  <si>
    <t>Loanmeet</t>
  </si>
  <si>
    <t>Cao Yibin, Huang Wei, Madhusudan E,</t>
  </si>
  <si>
    <t>LendingKart</t>
  </si>
  <si>
    <t>Online Lending platform</t>
  </si>
  <si>
    <t>Yes Bank</t>
  </si>
  <si>
    <t>Boxx.ai</t>
  </si>
  <si>
    <t>Unicorn India Ventures, Venky Krishnakumar, Suresh Shankar, Vivek Bhargava</t>
  </si>
  <si>
    <t>PeeSafe.in</t>
  </si>
  <si>
    <t>Hygiene care product manufacturer</t>
  </si>
  <si>
    <t>Venture Catalysts, Alfa Capital, Green Shots Capital, Real Time Ventures</t>
  </si>
  <si>
    <t>Vista Rooms</t>
  </si>
  <si>
    <t>Online rooms aggregation platform</t>
  </si>
  <si>
    <t>Artha India Ventures, Singularity Holdings, Rajan Anandan, Girish Mathrubootham</t>
  </si>
  <si>
    <t>CoverFox</t>
  </si>
  <si>
    <t>Online insurance brokerage platform</t>
  </si>
  <si>
    <t>Transamerica</t>
  </si>
  <si>
    <t>HyperTrack</t>
  </si>
  <si>
    <t>Location tracking solutions</t>
  </si>
  <si>
    <t>Nexus Venture Partners, Founders Fund</t>
  </si>
  <si>
    <t>Goodera</t>
  </si>
  <si>
    <t>CSR and sustainability management platform</t>
  </si>
  <si>
    <t>Nexus Venture Partners, Omidyar Network</t>
  </si>
  <si>
    <t>Tech driven Insurance platform</t>
  </si>
  <si>
    <t>Fairfax Holdings</t>
  </si>
  <si>
    <t>Ola</t>
  </si>
  <si>
    <t>Cab Aggregation App</t>
  </si>
  <si>
    <t>Tekne Capital Management LLC</t>
  </si>
  <si>
    <t>Vanitycask</t>
  </si>
  <si>
    <t>Beauty products discovery platform</t>
  </si>
  <si>
    <t>MrNeeds</t>
  </si>
  <si>
    <t>Micro Food Delivery platform</t>
  </si>
  <si>
    <t>undisclosed investors</t>
  </si>
  <si>
    <t>MoneyTap</t>
  </si>
  <si>
    <t>Money Lending platform</t>
  </si>
  <si>
    <t>Sequoia India, NEA, Prime Venture Partners</t>
  </si>
  <si>
    <t>Goodbox</t>
  </si>
  <si>
    <t>Mobile SAAS\\xc2\\xa0 ECommerce platform for SMEs</t>
  </si>
  <si>
    <t>Nexus Venture Partners, Mekin Maheshwari</t>
  </si>
  <si>
    <t>Personal Finance platform</t>
  </si>
  <si>
    <t>PortDesk</t>
  </si>
  <si>
    <t>Maritime Solutions</t>
  </si>
  <si>
    <t>Alphard Maritime Group</t>
  </si>
  <si>
    <t>EdgeFx</t>
  </si>
  <si>
    <t>DIY project Kits seller</t>
  </si>
  <si>
    <t>Cross Border Angels &amp; Experts, Rajasthan Angel Innovators Network, The Chennai Angels</t>
  </si>
  <si>
    <t>Online Restaurant Reservation Platform</t>
  </si>
  <si>
    <t>YouWeCan Ventures</t>
  </si>
  <si>
    <t>HealthIntel</t>
  </si>
  <si>
    <t>BLIP Initiatives</t>
  </si>
  <si>
    <t>Unbxd</t>
  </si>
  <si>
    <t>Cloud-based product discovery platform</t>
  </si>
  <si>
    <t>Eight Roads Ventures</t>
  </si>
  <si>
    <t>DarwinBox</t>
  </si>
  <si>
    <t>Enterprise human resources management platform</t>
  </si>
  <si>
    <t>Lightspeed India Partners, Endiya Partners, 3one4 Capital Advisors LLP, Startupxseed Ventures LLP</t>
  </si>
  <si>
    <t>ForeverShop</t>
  </si>
  <si>
    <t>Mobile based ecommerce platform</t>
  </si>
  <si>
    <t>91maker.com</t>
  </si>
  <si>
    <t>Insider.in</t>
  </si>
  <si>
    <t>Events Ticketing platform</t>
  </si>
  <si>
    <t>Fashion etailer</t>
  </si>
  <si>
    <t>IIFL Seed Ventures, Kae Capital, FJ Labs, Singularity Ventures, GrowX, Tracxn Labs, Axis Capital</t>
  </si>
  <si>
    <t>Grow Fit</t>
  </si>
  <si>
    <t>Health-Tech platform</t>
  </si>
  <si>
    <t>Manipal Education and Medical Group (MEMG), SAR Group, The Grover Trust</t>
  </si>
  <si>
    <t>Fabulyst</t>
  </si>
  <si>
    <t>Artificial Intelligence based platform</t>
  </si>
  <si>
    <t>iBhubs</t>
  </si>
  <si>
    <t>mSwipe</t>
  </si>
  <si>
    <t>Point-of-Sale services</t>
  </si>
  <si>
    <t>UC-RNT Fund, Matrix Partners, alcon Edge Capital, DSG Consumer Partners</t>
  </si>
  <si>
    <t>OneAssist</t>
  </si>
  <si>
    <t>Credit card fraud protection</t>
  </si>
  <si>
    <t>Julia Computing</t>
  </si>
  <si>
    <t>Open Source Language for Data Science and Machine Learning</t>
  </si>
  <si>
    <t>General Catalyst, Founder Collective</t>
  </si>
  <si>
    <t>Consumer Lending platform</t>
  </si>
  <si>
    <t>Endiya Partners, Ventureast</t>
  </si>
  <si>
    <t>Explore Life traveling</t>
  </si>
  <si>
    <t>Local homes booking platform</t>
  </si>
  <si>
    <t>Mekin Maheshwari, Bharat Vijay, Krish Seshadri, Amar Arsikere</t>
  </si>
  <si>
    <t>Loantap</t>
  </si>
  <si>
    <t>Lending platform for salaried professionals</t>
  </si>
  <si>
    <t>Kae Capital, India Quotient, IFMR, and MAS Financial Services Ltd</t>
  </si>
  <si>
    <t>Voxweb</t>
  </si>
  <si>
    <t>Mobile based social networking platform</t>
  </si>
  <si>
    <t>HUG Innovations</t>
  </si>
  <si>
    <t>Gesture based\\xc2\\xa0 Smartwatch manufacturer</t>
  </si>
  <si>
    <t>Mohit Srivastav, Kishore Ganji, Venkat Vallabhaneni, Rajeev Menon</t>
  </si>
  <si>
    <t>Online marketplace</t>
  </si>
  <si>
    <t>V Resorts</t>
  </si>
  <si>
    <t>Holiday &amp; Vacation resort aggregator</t>
  </si>
  <si>
    <t>Seedfund, RB International</t>
  </si>
  <si>
    <t>Stashfin</t>
  </si>
  <si>
    <t>Personal Finance App</t>
  </si>
  <si>
    <t>Snow Leopard Ventures, Alto Partners</t>
  </si>
  <si>
    <t>Formcept</t>
  </si>
  <si>
    <t>Unified Data Analysis platform</t>
  </si>
  <si>
    <t>Gujarat Venture Finance Ltd</t>
  </si>
  <si>
    <t>Spares Hub</t>
  </si>
  <si>
    <t>Automobile parts marketplace</t>
  </si>
  <si>
    <t>The Chennai Angels, Anthill Scale Ventures, Esvee Technologies Inc, Inc95 Consulting</t>
  </si>
  <si>
    <t>FiTraQ</t>
  </si>
  <si>
    <t>Fitness Centre Discovery Platform</t>
  </si>
  <si>
    <t>Aparup Sengupta, Devendra Reddy,</t>
  </si>
  <si>
    <t>Online Marketplace for financial products</t>
  </si>
  <si>
    <t>Kalaari Capital, Udayan Goyal</t>
  </si>
  <si>
    <t>Niki.ai</t>
  </si>
  <si>
    <t>AI Based Personal Assistant</t>
  </si>
  <si>
    <t>SAP.iO, Unilazer Ventures</t>
  </si>
  <si>
    <t>Fitpass</t>
  </si>
  <si>
    <t>Online Fitness Marketplace</t>
  </si>
  <si>
    <t>Abhinav Bindra, Gaurav Marya</t>
  </si>
  <si>
    <t>ZingHR</t>
  </si>
  <si>
    <t>digital employee solutions,</t>
  </si>
  <si>
    <t>Zeta</t>
  </si>
  <si>
    <t>Tagos Design</t>
  </si>
  <si>
    <t>in-video discovery platform</t>
  </si>
  <si>
    <t>UrbanClap</t>
  </si>
  <si>
    <t>Mobile Services Marketplace</t>
  </si>
  <si>
    <t>Vy Capital, SAIF Partners, Accel Partner, Bessemer Venture Partners</t>
  </si>
  <si>
    <t>Ace2three</t>
  </si>
  <si>
    <t>Online Rummy playing Website</t>
  </si>
  <si>
    <t>Clairvest Group</t>
  </si>
  <si>
    <t>Buying portal for SMEs</t>
  </si>
  <si>
    <t>International Finance Corporation</t>
  </si>
  <si>
    <t>Innovapptive</t>
  </si>
  <si>
    <t>Enterprise Mobility Solutions</t>
  </si>
  <si>
    <t>4tigo</t>
  </si>
  <si>
    <t>Truck Network company</t>
  </si>
  <si>
    <t>Accel Partners, Nandan Nilekani,</t>
  </si>
  <si>
    <t>SMECorner</t>
  </si>
  <si>
    <t>Online Platform for small business loans</t>
  </si>
  <si>
    <t>Dutch government fund</t>
  </si>
  <si>
    <t>ZippServe</t>
  </si>
  <si>
    <t>Real estate risk assessment platform</t>
  </si>
  <si>
    <t>Falcon Edge Capital,\\xc2\\xa0 Capital Advisers</t>
  </si>
  <si>
    <t>Software &amp; Mobile development services</t>
  </si>
  <si>
    <t>Online Diagnostics and wellness platform</t>
  </si>
  <si>
    <t>Asuka Holdings, YouWeCan Ventures, Beenext, Beenos, M&amp;S Partners</t>
  </si>
  <si>
    <t>HealthMir</t>
  </si>
  <si>
    <t>AI-based health content platform</t>
  </si>
  <si>
    <t>Nimit Panigrahi</t>
  </si>
  <si>
    <t>Uactive</t>
  </si>
  <si>
    <t>Health-based social networking &amp; discovery App</t>
  </si>
  <si>
    <t>Hinduja family</t>
  </si>
  <si>
    <t>i-lend</t>
  </si>
  <si>
    <t>Peer-to-peer lending platform</t>
  </si>
  <si>
    <t>50K Ventures</t>
  </si>
  <si>
    <t>Good Methods Global</t>
  </si>
  <si>
    <t>Cloud Based Practice Management Software</t>
  </si>
  <si>
    <t>Trivandrum</t>
  </si>
  <si>
    <t>Balance App</t>
  </si>
  <si>
    <t>Money Savings &amp; Management App</t>
  </si>
  <si>
    <t>Rainmatter</t>
  </si>
  <si>
    <t>YepMe</t>
  </si>
  <si>
    <t>Private Label Fashion etailer</t>
  </si>
  <si>
    <t>Rainbow Digital Services Pvt. Ltd, ILearnFinance Academy Pvt. Ltd.</t>
  </si>
  <si>
    <t>Nightstay</t>
  </si>
  <si>
    <t>Last minute hotel booking mobile app</t>
  </si>
  <si>
    <t>Indian Angels Network, LetsVenture</t>
  </si>
  <si>
    <t>Devourin</t>
  </si>
  <si>
    <t>Restaurant Automation Solution</t>
  </si>
  <si>
    <t>Deepak Nathani</t>
  </si>
  <si>
    <t>MyGreens</t>
  </si>
  <si>
    <t>Cold-press Juices manufacturer</t>
  </si>
  <si>
    <t>Ajay Relan, LetsVenture</t>
  </si>
  <si>
    <t>Omni-Channel Platform</t>
  </si>
  <si>
    <t>Vertex Ventures, C31 Ventures</t>
  </si>
  <si>
    <t>Health-Tech Platform</t>
  </si>
  <si>
    <t>Trifecta Capital Advisors LLP, Prathithi Investment Trust, RNT Capital, Gokul Rajaram, Aditya Agarwal, Ruchi Sanghvi &amp; others</t>
  </si>
  <si>
    <t>Curie Labs</t>
  </si>
  <si>
    <t>Energy Analytics startup</t>
  </si>
  <si>
    <t>Satoshi Studios</t>
  </si>
  <si>
    <t>Uncanny Vision</t>
  </si>
  <si>
    <t>Computer Vision on Embedded Systems</t>
  </si>
  <si>
    <t>Anand Chandrasekaran</t>
  </si>
  <si>
    <t>Ecommerce Fulfilment and Technology Platform</t>
  </si>
  <si>
    <t>Luxasia Group</t>
  </si>
  <si>
    <t>Sequretek</t>
  </si>
  <si>
    <t>IT Security &amp; Data Management Services</t>
  </si>
  <si>
    <t>GVFL, Unicorn India Ventures</t>
  </si>
  <si>
    <t>Lucideus</t>
  </si>
  <si>
    <t>Cyber Security Startup</t>
  </si>
  <si>
    <t>Vellayan Subbiah, Jonathan Boutelle, Rajan Anandan,\\xc2\\xa0 Rahul Chawla, Salil Donde, Amit Ranjan, Govind Rajan &amp; Others</t>
  </si>
  <si>
    <t>Vidooly</t>
  </si>
  <si>
    <t>Video Intelligence platform</t>
  </si>
  <si>
    <t>Times Internet, GVFL</t>
  </si>
  <si>
    <t>Shopclues</t>
  </si>
  <si>
    <t>Fourth Ambit</t>
  </si>
  <si>
    <t>Community Building platform</t>
  </si>
  <si>
    <t>Chymera VR</t>
  </si>
  <si>
    <t>Advertising Platform for Virtual Reality</t>
  </si>
  <si>
    <t>Varsha Rao, Surojit Chatterjee, Nirav Choksi &amp; Others</t>
  </si>
  <si>
    <t>DG Ventures India, Dewan Housing Finance Corp</t>
  </si>
  <si>
    <t>Book My Diamond</t>
  </si>
  <si>
    <t>Diamond B2B eTailer</t>
  </si>
  <si>
    <t>Chirag Nikunj Sheth &amp; Others</t>
  </si>
  <si>
    <t>ION Energy</t>
  </si>
  <si>
    <t>Clean Tech Startup</t>
  </si>
  <si>
    <t>Aakrit Vaish, Swapan Rajdev, Sushill Jiwarajka</t>
  </si>
  <si>
    <t>Legal Raasta</t>
  </si>
  <si>
    <t>Legal Services to SMEs &amp; Individuals</t>
  </si>
  <si>
    <t>Impanix Capital</t>
  </si>
  <si>
    <t>Log 9 Materials</t>
  </si>
  <si>
    <t>NanoTech product developer</t>
  </si>
  <si>
    <t>GEMs</t>
  </si>
  <si>
    <t>Remit Guru</t>
  </si>
  <si>
    <t>Digital money transfer platform</t>
  </si>
  <si>
    <t>Infibeam, CCavenue</t>
  </si>
  <si>
    <t>Aequm</t>
  </si>
  <si>
    <t>Cloud ECommerce platform</t>
  </si>
  <si>
    <t>Zapty</t>
  </si>
  <si>
    <t>Project Management tool</t>
  </si>
  <si>
    <t>IdeaSpring Capital</t>
  </si>
  <si>
    <t>Vernacular.ai</t>
  </si>
  <si>
    <t>Multi-lingual AI Platform for Businesses</t>
  </si>
  <si>
    <t>Kstart Capital</t>
  </si>
  <si>
    <t>AI-based chatbot</t>
  </si>
  <si>
    <t>SAP</t>
  </si>
  <si>
    <t>Telr</t>
  </si>
  <si>
    <t>Online Payment Gateway</t>
  </si>
  <si>
    <t>Innovations East</t>
  </si>
  <si>
    <t>Fashion ECommerce Portal</t>
  </si>
  <si>
    <t>Rocketship</t>
  </si>
  <si>
    <t>Genie</t>
  </si>
  <si>
    <t>hyperlocal delivery and logistics mobile app</t>
  </si>
  <si>
    <t>Paysense</t>
  </si>
  <si>
    <t>Jungle Ventures</t>
  </si>
  <si>
    <t>The Good Life</t>
  </si>
  <si>
    <t>Online Luxury Tea etailer</t>
  </si>
  <si>
    <t>Ayesha Takia Azmi, Abu Farhan Azmi</t>
  </si>
  <si>
    <t>PumpKart</t>
  </si>
  <si>
    <t>Online Water Pumps etailer</t>
  </si>
  <si>
    <t>Dr. Ritesh Malik</t>
  </si>
  <si>
    <t>Mobile Wallet &amp; ECommerce platform</t>
  </si>
  <si>
    <t>SoftBank Group</t>
  </si>
  <si>
    <t>EzCred</t>
  </si>
  <si>
    <t>Consumer Lending Platform</t>
  </si>
  <si>
    <t>Dheeraj Pandey, Rajesh Yohannan, Akash Garg</t>
  </si>
  <si>
    <t>HealthSutra</t>
  </si>
  <si>
    <t>Health Food Maker</t>
  </si>
  <si>
    <t>Ankur Capital, Hyderabad Angels</t>
  </si>
  <si>
    <t>Private Fashion Brand etailer</t>
  </si>
  <si>
    <t>Gokaldas Exports Ltd</t>
  </si>
  <si>
    <t>Delhivery</t>
  </si>
  <si>
    <t>ECommerce Logistics provider</t>
  </si>
  <si>
    <t>ZipGrid</t>
  </si>
  <si>
    <t>Cashless, paperless solutions for Housing societies</t>
  </si>
  <si>
    <t>JLL, 1Crowd</t>
  </si>
  <si>
    <t>TravelSpice</t>
  </si>
  <si>
    <t>Travel ECommerce portal</t>
  </si>
  <si>
    <t>Eagle10 Ventures</t>
  </si>
  <si>
    <t>Hyperlocal discovery platform</t>
  </si>
  <si>
    <t>Lightspeed Venture Partners, Vy Capital,</t>
  </si>
  <si>
    <t>News Portal</t>
  </si>
  <si>
    <t>Ratan Tata, Nandan Nilekani, Uday Kotak, Vijay Shekhar Sharma, Kiran Mazumdar-Shaw, Rajiv C Mody</t>
  </si>
  <si>
    <t>Box8</t>
  </si>
  <si>
    <t>Food Delivery Platform</t>
  </si>
  <si>
    <t>GenNext Students</t>
  </si>
  <si>
    <t>Online Tutoring Services</t>
  </si>
  <si>
    <t>Blue Orchard</t>
  </si>
  <si>
    <t>WhatsLoan</t>
  </si>
  <si>
    <t>Online Lending mobile app</t>
  </si>
  <si>
    <t>Lahiri Music\\xe2\\x80\\x99s family office</t>
  </si>
  <si>
    <t>Cube Consumer Services</t>
  </si>
  <si>
    <t>Finance management Mobile app</t>
  </si>
  <si>
    <t>Online MF investment platform</t>
  </si>
  <si>
    <t>PV Sahad, Sandeep Shroff, Rahul Gupta</t>
  </si>
  <si>
    <t>Wowflux</t>
  </si>
  <si>
    <t>image Processing solution</t>
  </si>
  <si>
    <t>Collateral Medical</t>
  </si>
  <si>
    <t>Online Medical equipment supplier</t>
  </si>
  <si>
    <t>Loadshare</t>
  </si>
  <si>
    <t>Express Logistics Network</t>
  </si>
  <si>
    <t>SimpliLend</t>
  </si>
  <si>
    <t>Supr Daily</t>
  </si>
  <si>
    <t>Subscription based delivery platform</t>
  </si>
  <si>
    <t>Soma Capital, Great Oaks Ventures, 122 West Ventures</t>
  </si>
  <si>
    <t>Online food delivery platform</t>
  </si>
  <si>
    <t>Nasper, Accel India, SAIF Partners, Bessemer Venture Partners, Harmony Partners, Norwest Venture Partners</t>
  </si>
  <si>
    <t>SastaSundar</t>
  </si>
  <si>
    <t>Rohto Pharmaceutical</t>
  </si>
  <si>
    <t>Hyperlocal Discovery\\xc2\\xa0 &amp; Rewards platform</t>
  </si>
  <si>
    <t>Lightspeed India Partners, Waterbridge Ventures</t>
  </si>
  <si>
    <t>Online &amp; Mobile based Lending platform</t>
  </si>
  <si>
    <t>Mathew Cyriac, Florintree Advisors,</t>
  </si>
  <si>
    <t>Eruditus</t>
  </si>
  <si>
    <t>Executive Education Provider</t>
  </si>
  <si>
    <t>Bertelsmann India</t>
  </si>
  <si>
    <t>TestBook</t>
  </si>
  <si>
    <t>Online Test Preparation Platform</t>
  </si>
  <si>
    <t>Matrix Partners India</t>
  </si>
  <si>
    <t>Healthcare at Home</t>
  </si>
  <si>
    <t>Home Healthcare Provider</t>
  </si>
  <si>
    <t>Quadria Capital Advisors</t>
  </si>
  <si>
    <t>Tyre Express</t>
  </si>
  <si>
    <t>Enterprise IoT solutions For Tyre Performance</t>
  </si>
  <si>
    <t>Rohitash Gupta</t>
  </si>
  <si>
    <t>SmartCoin</t>
  </si>
  <si>
    <t>Micro Lending platform</t>
  </si>
  <si>
    <t>Unicorn India Ventures &amp; Others</t>
  </si>
  <si>
    <t>WayCool</t>
  </si>
  <si>
    <t>Fresh-Produce Distribution Platform</t>
  </si>
  <si>
    <t>Aspada Investments</t>
  </si>
  <si>
    <t>Perfios</t>
  </si>
  <si>
    <t>Fin-Tech Solutions</t>
  </si>
  <si>
    <t>Whatfix</t>
  </si>
  <si>
    <t>Interactive Tech-Support Guides</t>
  </si>
  <si>
    <t>Stellaris Venture Partners, Helion Venture Partners, Powerhouse Ventures, Gokul Rajaram, Girish Mathrubootham, Aneesh Reddy, Vispi Daver</t>
  </si>
  <si>
    <t>ElastiRun</t>
  </si>
  <si>
    <t>App based Logistics &amp; Distribution platform</t>
  </si>
  <si>
    <t>Kalaari Capital, Norwest Venture Partners</t>
  </si>
  <si>
    <t>Trukky</t>
  </si>
  <si>
    <t>Online Truck Aggregator &amp; Booking platform</t>
  </si>
  <si>
    <t>Keyur Joshi, Pavan Bakeri</t>
  </si>
  <si>
    <t>Konsult App</t>
  </si>
  <si>
    <t>App based Doctor Consulting platform</t>
  </si>
  <si>
    <t>Koen Bouwers, Lomesh Agarwal, Jeroen Mensen, Pablo van den Bosch &amp; Others</t>
  </si>
  <si>
    <t>Credit Sudhaar</t>
  </si>
  <si>
    <t>Credit Score Improvement platform</t>
  </si>
  <si>
    <t>Deepak Kulkarni, Sandeep Pangal</t>
  </si>
  <si>
    <t>Zephyr Peacock India</t>
  </si>
  <si>
    <t>DataWeave</t>
  </si>
  <si>
    <t>Business Intelligence Solutions</t>
  </si>
  <si>
    <t>FreakOut Group, Blume Ventures, Herb Madan, WaterBridge Ventures</t>
  </si>
  <si>
    <t>Medwell Ventures</t>
  </si>
  <si>
    <t>Home-Based Healthcare provider</t>
  </si>
  <si>
    <t>Mahindra Partners, Eight Roads Ventures, F-Prime Capital Partners</t>
  </si>
  <si>
    <t>Mech Mocha</t>
  </si>
  <si>
    <t>Mobile gaming startup</t>
  </si>
  <si>
    <t>Accel Partners, Shunwei Capital</t>
  </si>
  <si>
    <t>Startup Support Platform</t>
  </si>
  <si>
    <t>YouWeCan Ventures,</t>
  </si>
  <si>
    <t>QorQI</t>
  </si>
  <si>
    <t>Online Healthcare provider</t>
  </si>
  <si>
    <t>Twenty Two Motors</t>
  </si>
  <si>
    <t>Smart Scooter manufacturer</t>
  </si>
  <si>
    <t>Ishwar Singh,Farhaan Shabbir</t>
  </si>
  <si>
    <t>Bessemer Venture Partners, Orios Venture Partners, Trifecta Capital,</t>
  </si>
  <si>
    <t>WonderChef</t>
  </si>
  <si>
    <t>Online marketplace for kitchen products</t>
  </si>
  <si>
    <t>Labruyere Eberl\\xc3\\xa9</t>
  </si>
  <si>
    <t>FastFox</t>
  </si>
  <si>
    <t>Online rental discovery platform</t>
  </si>
  <si>
    <t>Lightspeed India Partners, Blume Ventures, CyberAgent Ventures, GrowX Ventures, IMJ Investment Partners</t>
  </si>
  <si>
    <t>Omnify</t>
  </si>
  <si>
    <t>SaaS platform for SMEs</t>
  </si>
  <si>
    <t>Rajan Anandan, L.D Sharma, Saurabh Arora</t>
  </si>
  <si>
    <t>Online Lending Platform for SME</t>
  </si>
  <si>
    <t>Mahindra and Mahindra Financial Services</t>
  </si>
  <si>
    <t>B2B agri-marketing platform</t>
  </si>
  <si>
    <t>Accel Partners, Nandan Nilekani\\xe2\\x80\\x99s NRJN Trust, Mistletoe, Qualcomm Ventures, M&amp;S Partners</t>
  </si>
  <si>
    <t>MergerWare</t>
  </si>
  <si>
    <t>Software solutions for M&amp;As</t>
  </si>
  <si>
    <t>Philippe Bouchet</t>
  </si>
  <si>
    <t>Online Sports portal &amp; Mobile app</t>
  </si>
  <si>
    <t>Sushil Kumar, Sandeep Singh</t>
  </si>
  <si>
    <t>Clovia</t>
  </si>
  <si>
    <t>Online lingerie &amp; Sleepwear etailer</t>
  </si>
  <si>
    <t>Ivycap Ventures Advisors, Singularity Ventures and Ravi Dhariwal</t>
  </si>
  <si>
    <t>Emiza</t>
  </si>
  <si>
    <t>Third Party Logistics provider</t>
  </si>
  <si>
    <t>Mayfield, Nishant Rao, Dileep Nath</t>
  </si>
  <si>
    <t>HackerEarth</t>
  </si>
  <si>
    <t>Online Skill Assessment Platform</t>
  </si>
  <si>
    <t>DHI Group Inc, Prime Venture Partners, Beenext, Beenos, Digital Garage, BizReach</t>
  </si>
  <si>
    <t>Squadrun</t>
  </si>
  <si>
    <t>Software-As-a-Service Platform</t>
  </si>
  <si>
    <t>Blume Ventures, Contrarian Capital, 91springboard, Emergent Ventures, Abstract Ventures, Anthill Ventures, Axilor Ventures</t>
  </si>
  <si>
    <t>MAPE Advisory Group, R Ramaraj, Corvus Ventures</t>
  </si>
  <si>
    <t>ScoutMyTrip</t>
  </si>
  <si>
    <t>Online Travel planner</t>
  </si>
  <si>
    <t>SafetyKart</t>
  </si>
  <si>
    <t>Safety &amp; Hygiene Products etailer</t>
  </si>
  <si>
    <t>Redcliffe Capital</t>
  </si>
  <si>
    <t>WeAreHolidays</t>
  </si>
  <si>
    <t>Travel Packages &amp; Planner marketplace</t>
  </si>
  <si>
    <t>Urrshila Kerkar,</t>
  </si>
  <si>
    <t>Cab Aggregator App</t>
  </si>
  <si>
    <t>SIMI Pacific Pte</t>
  </si>
  <si>
    <t>Myly</t>
  </si>
  <si>
    <t>Mobile App for Schools</t>
  </si>
  <si>
    <t>mall Industries Development Bank of India (SIDBI)</t>
  </si>
  <si>
    <t>CrediHealth</t>
  </si>
  <si>
    <t>Online Medical Assistance platform</t>
  </si>
  <si>
    <t>Tolaram Inc, Mountain Pine Capital</t>
  </si>
  <si>
    <t>Navia Life Care</t>
  </si>
  <si>
    <t>Health Technology platform</t>
  </si>
  <si>
    <t>Benori Ventures LLP</t>
  </si>
  <si>
    <t>Raw Pressery</t>
  </si>
  <si>
    <t>Raw Pressed Juices manufacturer</t>
  </si>
  <si>
    <t>Jacqueline Fernandez</t>
  </si>
  <si>
    <t>Snackible</t>
  </si>
  <si>
    <t>Healthy Snacks manufacturer</t>
  </si>
  <si>
    <t>Nibhrant Shah, Anandbir Singh, Anirudh Sheth, Pratik Singhi, Vikram Mehta, Murali Nair</t>
  </si>
  <si>
    <t>Be U Salons</t>
  </si>
  <si>
    <t>Online Salon discovery &amp; Booking Services</t>
  </si>
  <si>
    <t>Gaurav Kachru, Sundeep Singh Sahni, Jatin Aneja, Arun Malhotra</t>
  </si>
  <si>
    <t>Simulanis</t>
  </si>
  <si>
    <t>eLearning &amp; Skills Development plat</t>
  </si>
  <si>
    <t>Lending platform for small businesses</t>
  </si>
  <si>
    <t>Innefu Security Consulting</t>
  </si>
  <si>
    <t>Cyber Security solutions using AI</t>
  </si>
  <si>
    <t>IndiaNivesh Venture Capital Fund</t>
  </si>
  <si>
    <t>Whodat</t>
  </si>
  <si>
    <t>Markerless AR platform</t>
  </si>
  <si>
    <t>Ideaspring Capital</t>
  </si>
  <si>
    <t>Absentia VR</t>
  </si>
  <si>
    <t>Virtual Reality Startup</t>
  </si>
  <si>
    <t>IOTrek</t>
  </si>
  <si>
    <t>IoT Platform for Bus</t>
  </si>
  <si>
    <t>HolaChef</t>
  </si>
  <si>
    <t>SIDBI Venture Capital Ltd, Kalaari Capital</t>
  </si>
  <si>
    <t>Wooplr</t>
  </si>
  <si>
    <t>Social Commerce\\xc2\\xa0 Fashion platform</t>
  </si>
  <si>
    <t>Ankit Nagori</t>
  </si>
  <si>
    <t>Video Ken</t>
  </si>
  <si>
    <t>Video Based Collaborative Learning</t>
  </si>
  <si>
    <t>Ravi Garikipati, Surot Chatterjee, Ashish Agrawal, LG Chandrasekhar, Sashi Reddi</t>
  </si>
  <si>
    <t>Faasos</t>
  </si>
  <si>
    <t>QSR chain and online food delivery</t>
  </si>
  <si>
    <t>Ligthbox Ventures II, Lightbox Expansion Fund, Sequoia Capital India, RuNet South Asia, RB Investments</t>
  </si>
  <si>
    <t>Oyo Rooms</t>
  </si>
  <si>
    <t>Branded Budget Hotels Aggregator</t>
  </si>
  <si>
    <t>SoftBank Vision Fund, Lightspeed Venture Partners, Sequoia Capital India Advisors, Greenoaks Capital Partners</t>
  </si>
  <si>
    <t>Learning mobile app for students</t>
  </si>
  <si>
    <t>WGG International</t>
  </si>
  <si>
    <t>Niramai</t>
  </si>
  <si>
    <t>Breast Cancer Screening Solutions</t>
  </si>
  <si>
    <t>pi Ventures, Axilor Ventures, 500 Startups, Binny Bansal</t>
  </si>
  <si>
    <t>The Office Pass</t>
  </si>
  <si>
    <t>CoWorking Spaces booking platform</t>
  </si>
  <si>
    <t>Arun Tadanki, Aditya Verma</t>
  </si>
  <si>
    <t>Awfis</t>
  </si>
  <si>
    <t>Collaborative co-Working Spaces</t>
  </si>
  <si>
    <t>Myra</t>
  </si>
  <si>
    <t>Times Internet,Matrix Partners</t>
  </si>
  <si>
    <t>Flytxt</t>
  </si>
  <si>
    <t>Customer data analytics software</t>
  </si>
  <si>
    <t>DAH Beteiligungs GmbH</t>
  </si>
  <si>
    <t>Howdy Ventures</t>
  </si>
  <si>
    <t>Public and Private Events creation app</t>
  </si>
  <si>
    <t>S. Xavier Britto</t>
  </si>
  <si>
    <t>StalkBuyLove</t>
  </si>
  <si>
    <t>Online fashion marketplace</t>
  </si>
  <si>
    <t>ZipGo</t>
  </si>
  <si>
    <t>Bus Pooling services platform</t>
  </si>
  <si>
    <t>Orios Ventures Partners, Team Builder Ventures, Omidyar Networks</t>
  </si>
  <si>
    <t>Scootsy</t>
  </si>
  <si>
    <t>On-Demand Food Delivery</t>
  </si>
  <si>
    <t>Agnus Capital, Khattar Holdings</t>
  </si>
  <si>
    <t>Autobix</t>
  </si>
  <si>
    <t>Software Solutions for Auto Dealership</t>
  </si>
  <si>
    <t>GardX International</t>
  </si>
  <si>
    <t>eShiksha</t>
  </si>
  <si>
    <t>Education Institution Management Solutions</t>
  </si>
  <si>
    <t>Cross Border Angels &amp; Experts</t>
  </si>
  <si>
    <t>Online Educational courses</t>
  </si>
  <si>
    <t>BlackSoil Capital Pvt. Ltd</t>
  </si>
  <si>
    <t>Sepalika</t>
  </si>
  <si>
    <t>Healthcare related content platform</t>
  </si>
  <si>
    <t>Mintwalk</t>
  </si>
  <si>
    <t>Financial advisory mobile app</t>
  </si>
  <si>
    <t>Poshika Financial Ecosystem</t>
  </si>
  <si>
    <t>Qriyo</t>
  </si>
  <si>
    <t>Tutor Discovery &amp; Booking platform</t>
  </si>
  <si>
    <t>App based cab aggregator</t>
  </si>
  <si>
    <t>SoftBank Group Corp</t>
  </si>
  <si>
    <t>Belong</t>
  </si>
  <si>
    <t>Online Jon Portal</t>
  </si>
  <si>
    <t>Seenit</t>
  </si>
  <si>
    <t>AI based Fashion Search Portal</t>
  </si>
  <si>
    <t>Calcutta Angels Network (CAN), Augment Ventures</t>
  </si>
  <si>
    <t>Paalak</t>
  </si>
  <si>
    <t>Fresh Produce Selling portal</t>
  </si>
  <si>
    <t>Vishwadeep Bajaj, Harsh Kundra, Nandkumar Rane, LN Buddharaju, Anupam Tyagi</t>
  </si>
  <si>
    <t>Celes Care</t>
  </si>
  <si>
    <t>Women Healthcare &amp; Information portal</t>
  </si>
  <si>
    <t>Ventureast, Endiya Partners, Eight Roads Ventures, F-Prime Capital Partners</t>
  </si>
  <si>
    <t>Karomi</t>
  </si>
  <si>
    <t>Packaging Artwork Management software</t>
  </si>
  <si>
    <t>Red Carpet</t>
  </si>
  <si>
    <t>Lightspeed Venture Partners</t>
  </si>
  <si>
    <t>Kreate Konnect</t>
  </si>
  <si>
    <t>End-to-End Seller e-commerce solutions Provider</t>
  </si>
  <si>
    <t>Langoor</t>
  </si>
  <si>
    <t>CreditMantri</t>
  </si>
  <si>
    <t>Online Credit score &amp; lending platform</t>
  </si>
  <si>
    <t>Quona Capital</t>
  </si>
  <si>
    <t>Lets Endorse</t>
  </si>
  <si>
    <t>Online Ecosystem of social innovators</t>
  </si>
  <si>
    <t>Chandigarh Angels Network, Social Alpha and other unnamed angel investors</t>
  </si>
  <si>
    <t>Tydy</t>
  </si>
  <si>
    <t>Employee Onboarding and Engagement platform</t>
  </si>
  <si>
    <t>Bhupen Shah, Jayesh Parekh, Sanjay Sathe</t>
  </si>
  <si>
    <t>Nactus</t>
  </si>
  <si>
    <t>Professional Tutors discovery &amp; booking mobile app</t>
  </si>
  <si>
    <t>Sandeep Aggarwal, Gautam Chhaochharia, R Balachandar</t>
  </si>
  <si>
    <t>Oho Shop</t>
  </si>
  <si>
    <t>eCommerce Mobile App Builder</t>
  </si>
  <si>
    <t>Bennett, Coleman and Company Ltd</t>
  </si>
  <si>
    <t>Emojifi</t>
  </si>
  <si>
    <t>Mobile App for live emoji</t>
  </si>
  <si>
    <t>Undisclosed angel investors</t>
  </si>
  <si>
    <t>Paytm Marketplace</t>
  </si>
  <si>
    <t>ECommerce Marketplace</t>
  </si>
  <si>
    <t>Alibaba</t>
  </si>
  <si>
    <t>iGenetics</t>
  </si>
  <si>
    <t>Health Diagnostic Solutions</t>
  </si>
  <si>
    <t>Juno Clinic</t>
  </si>
  <si>
    <t>Online Counseling Platform</t>
  </si>
  <si>
    <t>Atul Nishar</t>
  </si>
  <si>
    <t>Summerlabel</t>
  </si>
  <si>
    <t>Fashion and Lifestyle discovery platform</t>
  </si>
  <si>
    <t>Aneesh Seth, Tushar Mittal</t>
  </si>
  <si>
    <t>PickMe</t>
  </si>
  <si>
    <t>Gadget Insurance &amp; Repair Services platform</t>
  </si>
  <si>
    <t>SIDBI Venture Capital Fund</t>
  </si>
  <si>
    <t>Agrostar</t>
  </si>
  <si>
    <t>Direct-to-Farmer Mobile-Based Retail platform</t>
  </si>
  <si>
    <t>Zapr</t>
  </si>
  <si>
    <t>DSP, TV Analytics &amp; Cross-Platform advertising</t>
  </si>
  <si>
    <t>Star India Pvt Ltd</t>
  </si>
  <si>
    <t>Data Resolve</t>
  </si>
  <si>
    <t>Cyber Security Solutions</t>
  </si>
  <si>
    <t>IDFC Parampara Early Stage Opportunities Fund</t>
  </si>
  <si>
    <t>Book Servicing</t>
  </si>
  <si>
    <t>Online Vehicle Services Booking platform</t>
  </si>
  <si>
    <t>National Science and Technology Entrepreneurship Development Board</t>
  </si>
  <si>
    <t>Blowhorn</t>
  </si>
  <si>
    <t>Intra-City Logistics provider</t>
  </si>
  <si>
    <t>IDG Ventures India, Michael &amp; Susan Dell Foundation, Draper Associates, Unitus Seed Fund</t>
  </si>
  <si>
    <t>Technology Enabled Logistics Company</t>
  </si>
  <si>
    <t>Private Sector Banks (Debt Funding)</t>
  </si>
  <si>
    <t>PipeCandy</t>
  </si>
  <si>
    <t>Intelligent Sales Prospecting Platform</t>
  </si>
  <si>
    <t>IDG ventures, Axilor Ventures, Emergent Ventures, Indian Angel Network</t>
  </si>
  <si>
    <t>Subscription based Home Delivery Platform</t>
  </si>
  <si>
    <t>Parentune</t>
  </si>
  <si>
    <t>Online Community for Parents</t>
  </si>
  <si>
    <t>Kae Capital, SEGNEL Ventures</t>
  </si>
  <si>
    <t>AppBrowzer</t>
  </si>
  <si>
    <t>Instant Mobile Apps Store</t>
  </si>
  <si>
    <t>Deepak Gurnani</t>
  </si>
  <si>
    <t>MagicBricks</t>
  </si>
  <si>
    <t>Online Real Estate Portal</t>
  </si>
  <si>
    <t>Times Internet Ltd</t>
  </si>
  <si>
    <t>PeeBuddy</t>
  </si>
  <si>
    <t>Female Hygiene product manufacturer</t>
  </si>
  <si>
    <t>iOrderFresh</t>
  </si>
  <si>
    <t>Online fresh fruits and grocery store</t>
  </si>
  <si>
    <t>Singapore Angel Network</t>
  </si>
  <si>
    <t>Lavelle Networks</t>
  </si>
  <si>
    <t>SDN Solutions</t>
  </si>
  <si>
    <t>PropertyShare</t>
  </si>
  <si>
    <t>Fractional Proerty Ownership &amp; Rental platform</t>
  </si>
  <si>
    <t>Asuka, Pravega Ventures, BEENEXT</t>
  </si>
  <si>
    <t>MyDermacy</t>
  </si>
  <si>
    <t>Online Dermatology consultation platform</t>
  </si>
  <si>
    <t>Cyber Carrier</t>
  </si>
  <si>
    <t>LatestOne</t>
  </si>
  <si>
    <t>Tech Accessories e-tailer</t>
  </si>
  <si>
    <t>Florintree, Mathew Cyriac, Chidambaram Palaniappan, Bharat Sheth</t>
  </si>
  <si>
    <t>Frapperz</t>
  </si>
  <si>
    <t>On-demand home services provider</t>
  </si>
  <si>
    <t>mPaani</t>
  </si>
  <si>
    <t>Loyalty rewards app</t>
  </si>
  <si>
    <t>IDG Ventures, Blume Ventures, Saha Fund,</t>
  </si>
  <si>
    <t>ShilpMIS</t>
  </si>
  <si>
    <t>Virtual Reality platform</t>
  </si>
  <si>
    <t>Puneet Gupta, Nimitt Desai &amp; Others</t>
  </si>
  <si>
    <t>Digital Media publication for women</t>
  </si>
  <si>
    <t>GREE Ventures, Kalaari Capital and IDG Ventures India, Summit Media, Atul Goel, and Gurpreet Singh</t>
  </si>
  <si>
    <t>Fitso</t>
  </si>
  <si>
    <t>Fitness Mobile App</t>
  </si>
  <si>
    <t>Sujeet Kumar, Bhupender Singh, Yashish Dhaiya</t>
  </si>
  <si>
    <t>FarMart</t>
  </si>
  <si>
    <t>Farming rental equipment provider</t>
  </si>
  <si>
    <t>Microsoft, eBay, Tencent Holdings</t>
  </si>
  <si>
    <t>Airpay</t>
  </si>
  <si>
    <t>Online payment Gateway</t>
  </si>
  <si>
    <t>Kalaari Capital, Rakesh and Rajesh Jhunjhunwala</t>
  </si>
  <si>
    <t>MyGlamm</t>
  </si>
  <si>
    <t>On-Demand Beauty Services</t>
  </si>
  <si>
    <t>L\\xe2\\x80\\x99Occitane</t>
  </si>
  <si>
    <t>The Mons Co.</t>
  </si>
  <si>
    <t>Pregnancy &amp; Baby Care etailer</t>
  </si>
  <si>
    <t>Shripad Nadkarni, Nandu Nandkishore</t>
  </si>
  <si>
    <t>Haqdarshak</t>
  </si>
  <si>
    <t>Tech-Enabled Social Enterprise</t>
  </si>
  <si>
    <t>Ravi Saxena, Sandeep Raju,</t>
  </si>
  <si>
    <t>Ixigo</t>
  </si>
  <si>
    <t>Online Travel Search Engine</t>
  </si>
  <si>
    <t>Sequoia Capital, Kinzon Capital</t>
  </si>
  <si>
    <t>Markets and Markets</t>
  </si>
  <si>
    <t>Marketing Research Company</t>
  </si>
  <si>
    <t>FTV Capital, Zodius Capital</t>
  </si>
  <si>
    <t>Bizom</t>
  </si>
  <si>
    <t>supply chain automation platform</t>
  </si>
  <si>
    <t>Ojas Ventures</t>
  </si>
  <si>
    <t>BabyonBoard</t>
  </si>
  <si>
    <t>Parenting Mobile App</t>
  </si>
  <si>
    <t>Mahavir Sharma, Vishal Jain, Rohit Sethi, Gaurav Luniya</t>
  </si>
  <si>
    <t>Tech enabled Fulfilment &amp; Logistics Solutions</t>
  </si>
  <si>
    <t>Carlyle Group, Tiger Global</t>
  </si>
  <si>
    <t>Sport Flashes</t>
  </si>
  <si>
    <t>Sports Based Online Media portal</t>
  </si>
  <si>
    <t>Vikas Bajaj, Amit Kharbanda,</t>
  </si>
  <si>
    <t>Wigzo</t>
  </si>
  <si>
    <t>Enterprise Automation suite</t>
  </si>
  <si>
    <t>3one4 capital</t>
  </si>
  <si>
    <t>DoneThing</t>
  </si>
  <si>
    <t>On-demand Personal Assistant service</t>
  </si>
  <si>
    <t>Zapyle</t>
  </si>
  <si>
    <t>Luxury Fashion Marketplace</t>
  </si>
  <si>
    <t>Ithaka</t>
  </si>
  <si>
    <t>Vacation Trip Planning platform</t>
  </si>
  <si>
    <t>Ankit Gupta, Puneet Motihar</t>
  </si>
  <si>
    <t>perpule</t>
  </si>
  <si>
    <t>Self-Checkout ECommerce App</t>
  </si>
  <si>
    <t>Verlinvest</t>
  </si>
  <si>
    <t>Online Meat Ordering platform</t>
  </si>
  <si>
    <t>Mayfield India, 3one4 Capital, Sistema Asia Fund, Neoplux Technology Fund</t>
  </si>
  <si>
    <t>Doctor &amp; Hospital search Platform</t>
  </si>
  <si>
    <t>Vinod Martin, Hemant Kaul, Prof. Ram Kumar Kakani &amp; Others</t>
  </si>
  <si>
    <t>Mobile OS creator</t>
  </si>
  <si>
    <t>JSW Ventures, VenturEast</t>
  </si>
  <si>
    <t>Emflux Motors</t>
  </si>
  <si>
    <t>Electric Motorcycle manufacturer</t>
  </si>
  <si>
    <t>Meher Roy, Nikhil Arora, Meet Kanodia, Krit Sankalp, Nitish Singh, Risabh Gupta</t>
  </si>
  <si>
    <t>Klinic App</t>
  </si>
  <si>
    <t>Pathology &amp; Diagnostic Tests Portal</t>
  </si>
  <si>
    <t>Om Chaudhry</t>
  </si>
  <si>
    <t>Offline Business Aggregator App</t>
  </si>
  <si>
    <t>Malini Patel, Stelcore Management Services, Anjani Prasad</t>
  </si>
  <si>
    <t>Oriano Solar</t>
  </si>
  <si>
    <t>Turnkey Solar Solutions</t>
  </si>
  <si>
    <t>Samridhi Fund</t>
  </si>
  <si>
    <t>Online Grocer</t>
  </si>
  <si>
    <t>Rooter</t>
  </si>
  <si>
    <t>Sports engagement platform</t>
  </si>
  <si>
    <t>Intex Technologies</t>
  </si>
  <si>
    <t>FalconBrick</t>
  </si>
  <si>
    <t>Real-Estate Workflow mobile app</t>
  </si>
  <si>
    <t>Satveer Thakral, LetsVenture, Mumbai Angels</t>
  </si>
  <si>
    <t>ERP solutions provider</t>
  </si>
  <si>
    <t>B Capital Group, Ignition Partners, Greycroft, e.ventures,\\xc2\\xa0 Eight Roads Ventures</t>
  </si>
  <si>
    <t>Clodura</t>
  </si>
  <si>
    <t>Intelligent Sales Assistant</t>
  </si>
  <si>
    <t>Stockroom.io</t>
  </si>
  <si>
    <t>Curated Platform for Developers</t>
  </si>
  <si>
    <t>Satya D Sinha, Gyanendra Singh</t>
  </si>
  <si>
    <t>IFMR Capital Finance</t>
  </si>
  <si>
    <t>iManageMyHotel</t>
  </si>
  <si>
    <t>Hotel Management Solution</t>
  </si>
  <si>
    <t>Jaarvis Accelerator</t>
  </si>
  <si>
    <t>Inner Hour</t>
  </si>
  <si>
    <t>Online Counselling Platform</t>
  </si>
  <si>
    <t>Batlivala &amp; Karani Securities, Venture Works</t>
  </si>
  <si>
    <t>Travel Triangle</t>
  </si>
  <si>
    <t>Online travel agent marketplace</t>
  </si>
  <si>
    <t>RB Investments, SAIF Partners, Bessemer Venture Partners</t>
  </si>
  <si>
    <t>Wandertrails</t>
  </si>
  <si>
    <t>Online Travel, Adventure &amp; Activities Portal</t>
  </si>
  <si>
    <t>Earlsfield Capital</t>
  </si>
  <si>
    <t>Zenatix</t>
  </si>
  <si>
    <t>IoT Based Energy Monitoring &amp; Control</t>
  </si>
  <si>
    <t>pi Ventures, Blume Ventures</t>
  </si>
  <si>
    <t>Cartrade</t>
  </si>
  <si>
    <t>Automobile Classifieds Portal</t>
  </si>
  <si>
    <t>Temasek Holdings</t>
  </si>
  <si>
    <t>MindYourFleet</t>
  </si>
  <si>
    <t>Car Rental Software Solutions</t>
  </si>
  <si>
    <t>Japan Vyas, Tarun Adlakha</t>
  </si>
  <si>
    <t>Edurev</t>
  </si>
  <si>
    <t>Online Education Portal</t>
  </si>
  <si>
    <t>Facebook FB Start programme</t>
  </si>
  <si>
    <t>Voonik</t>
  </si>
  <si>
    <t>Women Apparel &amp; Lifestyle etailer</t>
  </si>
  <si>
    <t>RB Investments, Sequoia Capital</t>
  </si>
  <si>
    <t>Startup Crowd-funding platform</t>
  </si>
  <si>
    <t>Ganesh Natarajan</t>
  </si>
  <si>
    <t>Women Fashion Portal</t>
  </si>
  <si>
    <t>Sistema Asia Fund, Amereus Group, Helion Ventures</t>
  </si>
  <si>
    <t>48East</t>
  </si>
  <si>
    <t>Al Dhaheri family</t>
  </si>
  <si>
    <t>Redesyn</t>
  </si>
  <si>
    <t>Tech Enabler for Artists</t>
  </si>
  <si>
    <t>ThinQbate</t>
  </si>
  <si>
    <t>Medical Automation platform</t>
  </si>
  <si>
    <t>Accel Partners, IDG Ventures, Endiya Partners, pi Ventures, VH Capital, Axilor Partners</t>
  </si>
  <si>
    <t>Flutura</t>
  </si>
  <si>
    <t>Decision Sciences Analytics Solutions</t>
  </si>
  <si>
    <t>Vertex Ventures, Lumis Partners</t>
  </si>
  <si>
    <t>Wassup</t>
  </si>
  <si>
    <t>On Demand Laundry &amp; Dry Cleaning Services</t>
  </si>
  <si>
    <t>Anil Jain &amp; other HNIs</t>
  </si>
  <si>
    <t>Better Mortgage</t>
  </si>
  <si>
    <t>Mortgage Offering Platform</t>
  </si>
  <si>
    <t>Kleiner Perkins, Goldman Sachs, Pine Brook</t>
  </si>
  <si>
    <t>Nurturey</t>
  </si>
  <si>
    <t>Mohit Joshi &amp; Others</t>
  </si>
  <si>
    <t>Fyle</t>
  </si>
  <si>
    <t>Expense Management Solution</t>
  </si>
  <si>
    <t>GoBumpr</t>
  </si>
  <si>
    <t>Online Bike &amp; Car Services provider</t>
  </si>
  <si>
    <t>Mahalingam K, Girish Mathrubootham</t>
  </si>
  <si>
    <t>CCAvenue</t>
  </si>
  <si>
    <t>Connaizen</t>
  </si>
  <si>
    <t>Data Analytics platform</t>
  </si>
  <si>
    <t>Vikram Sud</t>
  </si>
  <si>
    <t>Co-Working Space Platform</t>
  </si>
  <si>
    <t>Vijay Shekhar Sharma, Rajan Anandan, Kunal Shah, Girish Mathrubootham, Punit Soni, Anand Chandrasekaran, Sunil Kalra, Utsav Somani, Vishal Gondal, Vikram Limaye</t>
  </si>
  <si>
    <t>Online Consumer Lending platform</t>
  </si>
  <si>
    <t>PayU, Ribbit Capital, Omidyar Network</t>
  </si>
  <si>
    <t>AirZaar</t>
  </si>
  <si>
    <t>Drone operations management platform</t>
  </si>
  <si>
    <t>Missourie</t>
  </si>
  <si>
    <t>Quake Capital</t>
  </si>
  <si>
    <t>Truebil</t>
  </si>
  <si>
    <t>Online Marketplace for Used Cars</t>
  </si>
  <si>
    <t>Shunwei Capital</t>
  </si>
  <si>
    <t>YourStory</t>
  </si>
  <si>
    <t>Online Media</t>
  </si>
  <si>
    <t>Kalaari Capital Partners, Qualcomm, 3ONE4 Capital Advisors, UC-RNT</t>
  </si>
  <si>
    <t>Imaginate</t>
  </si>
  <si>
    <t>AR &amp; VR platform</t>
  </si>
  <si>
    <t>SRI Capital</t>
  </si>
  <si>
    <t>Online Media Platform</t>
  </si>
  <si>
    <t>Aprameya Radhakrishna, Deepak Natraj, Girish Mathrubootham, Mahesh Murthy, Pallav Nadhani, Pavan Ongole, Sandeep Mathur, Vijay Shekhar Sharma &amp; Others</t>
  </si>
  <si>
    <t>Kalaari Capital, SAIF Partners, Steadview Capital, Sequoia Capital</t>
  </si>
  <si>
    <t>Aisle</t>
  </si>
  <si>
    <t>Online match-making app</t>
  </si>
  <si>
    <t>Konglo Ventures, White Unicorn Ventures, LetsVenture</t>
  </si>
  <si>
    <t>TownScript</t>
  </si>
  <si>
    <t>DIY event registration and ticketing portal</t>
  </si>
  <si>
    <t>BookMyShow</t>
  </si>
  <si>
    <t>Leopetra</t>
  </si>
  <si>
    <t>Solution provider for pet needs</t>
  </si>
  <si>
    <t>Facebook FBStart</t>
  </si>
  <si>
    <t>Blood n Care</t>
  </si>
  <si>
    <t>First Aid care app</t>
  </si>
  <si>
    <t>Bennett, Coleman and Co. Ltd (BCCL)</t>
  </si>
  <si>
    <t>Mobile balance Checking App</t>
  </si>
  <si>
    <t>Softbank Ventures Korea, IMM Investment</t>
  </si>
  <si>
    <t>Vebbler</t>
  </si>
  <si>
    <t>Photo Sharing for Groups</t>
  </si>
  <si>
    <t>Smart Parking Platform</t>
  </si>
  <si>
    <t>Indian Angel Network (IAN), BEENEXT, The Chennai Angels, Sunil Munjal</t>
  </si>
  <si>
    <t>Lets Reap</t>
  </si>
  <si>
    <t>B2B Mobile App for Pharmacies</t>
  </si>
  <si>
    <t>Kunal Shah, Sandeep Tandon, Nitin Saluja, Gagan Goyal</t>
  </si>
  <si>
    <t>Oglas</t>
  </si>
  <si>
    <t>Mobile Advertising App</t>
  </si>
  <si>
    <t>Pankaj Rungta, Yogesh Agarwal</t>
  </si>
  <si>
    <t>Staydobe</t>
  </si>
  <si>
    <t>Co-Living Spaces Aggregator</t>
  </si>
  <si>
    <t>Ishan Manaktala</t>
  </si>
  <si>
    <t>Online Food Ordering &amp; Delivery Portal</t>
  </si>
  <si>
    <t>Chandigarh Angels, Ashish Gupta, Rohit, Ashish Chand, Sunil Singh &amp; Others</t>
  </si>
  <si>
    <t>Johari Shop</t>
  </si>
  <si>
    <t>Online Jewellery etailer</t>
  </si>
  <si>
    <t>NeoStencil</t>
  </si>
  <si>
    <t>Live Online Coaching Classes</t>
  </si>
  <si>
    <t>Brand Capital, Paragon Trust</t>
  </si>
  <si>
    <t>Online freight aggregator</t>
  </si>
  <si>
    <t>Sands Capital, IFC, Accel Partners, Flipkart, Sanjiv Rangrass</t>
  </si>
  <si>
    <t>TaxSutra</t>
  </si>
  <si>
    <t>Online Tax Filing platform</t>
  </si>
  <si>
    <t>TV Mohandas Pai, V Balakrishnan, PV Srinivasan</t>
  </si>
  <si>
    <t>TempoGo</t>
  </si>
  <si>
    <t>IoT &amp; SAAS Solutions for Transportation Industry</t>
  </si>
  <si>
    <t>Panaji</t>
  </si>
  <si>
    <t>K2 Capital</t>
  </si>
  <si>
    <t>GoFynd</t>
  </si>
  <si>
    <t>ecommerce</t>
  </si>
  <si>
    <t>Fashion ecommerce portal</t>
  </si>
  <si>
    <t>Anand Chandrasekaran, Rajiv Mehta, Ramakant Sharma</t>
  </si>
  <si>
    <t>Vow Car Clinic</t>
  </si>
  <si>
    <t>Online/App Based Car cleaning service provider</t>
  </si>
  <si>
    <t>Vishal Malik</t>
  </si>
  <si>
    <t>LearnTron</t>
  </si>
  <si>
    <t>Blended Learning Delivery App for Schools &amp; Corporates</t>
  </si>
  <si>
    <t>MobiDent</t>
  </si>
  <si>
    <t>Dentist Appointments booking platform</t>
  </si>
  <si>
    <t>DanGold Investment Corp</t>
  </si>
  <si>
    <t>Yostra</t>
  </si>
  <si>
    <t>Healthcare Technology Solutions</t>
  </si>
  <si>
    <t>Marico Innovation Foundation (MIF), Villgro</t>
  </si>
  <si>
    <t>Leap India</t>
  </si>
  <si>
    <t>Supply Chain Solutions Provider</t>
  </si>
  <si>
    <t>India Nivesh Growth Fund, Sixth Sense, TCI Ventures</t>
  </si>
  <si>
    <t>FreeCharge</t>
  </si>
  <si>
    <t>Jasper Infotech Pvt Ltd</t>
  </si>
  <si>
    <t>TicketNew</t>
  </si>
  <si>
    <t>Movie Ticket Booking platform</t>
  </si>
  <si>
    <t>Alibaba Pictures</t>
  </si>
  <si>
    <t>Intelligence Node</t>
  </si>
  <si>
    <t>SAAS Based Retail Analytics Solutions</t>
  </si>
  <si>
    <t>BlackSoil Capital Pvt Ltd</t>
  </si>
  <si>
    <t>Securens</t>
  </si>
  <si>
    <t>e-surveillance services provider</t>
  </si>
  <si>
    <t>Mayfield India, Trifecta Capital</t>
  </si>
  <si>
    <t>Loan Frame</t>
  </si>
  <si>
    <t>Small Business Loans Marketplace platform</t>
  </si>
  <si>
    <t>Vedanta Capital, William Campbell, Toos N Daruvala</t>
  </si>
  <si>
    <t>DriveSkool</t>
  </si>
  <si>
    <t>online marketplace for driving schools</t>
  </si>
  <si>
    <t>Aavya Ventures</t>
  </si>
  <si>
    <t>Doctor &amp; Clinic Discovery portal</t>
  </si>
  <si>
    <t>Vinod Martin, Evan Lim, Kanchan Ghoshal, Ram Kumar Kakani</t>
  </si>
  <si>
    <t>LensKart</t>
  </si>
  <si>
    <t>Online eyewear retailer</t>
  </si>
  <si>
    <t>Ronnie Screwvala</t>
  </si>
  <si>
    <t>InstaOffice</t>
  </si>
  <si>
    <t>Zishaan Hayath, Karan Chellani, Mohit Satyan</t>
  </si>
  <si>
    <t>Hansel.io</t>
  </si>
  <si>
    <t>Real-time Mobile App Management Platform</t>
  </si>
  <si>
    <t>IDG Ventures, Endiya Partners</t>
  </si>
  <si>
    <t>Square Yards</t>
  </si>
  <si>
    <t>Property Search Aggregator platform</t>
  </si>
  <si>
    <t>Lohia Group, Andre Hoffman</t>
  </si>
  <si>
    <t>Roambee</t>
  </si>
  <si>
    <t>IoT smart Logistics and Asset Management Company</t>
  </si>
  <si>
    <t>Deutsche Telekom Strategic Investments &amp; Others</t>
  </si>
  <si>
    <t>PaisaWapas</t>
  </si>
  <si>
    <t>Cashback &amp; Coupons platform</t>
  </si>
  <si>
    <t>Vividhity Ventures</t>
  </si>
  <si>
    <t>iService</t>
  </si>
  <si>
    <t>Gadgets Repair &amp; Service Booking platform</t>
  </si>
  <si>
    <t>Blume Ventures, Girish Mathrubootham, Aprameya Radhakrishna</t>
  </si>
  <si>
    <t>Nexus Venture Partners, Blume Ventures</t>
  </si>
  <si>
    <t>SecururAX</t>
  </si>
  <si>
    <t>Cloud-based solutions provider</t>
  </si>
  <si>
    <t>Axilor Ventures, Parampara Early Stage Opportunities Fund &amp; Others</t>
  </si>
  <si>
    <t>Leadburg</t>
  </si>
  <si>
    <t>Personality Development Mobile App</t>
  </si>
  <si>
    <t>Harsh V. Pant, Ratheesh Raveendran</t>
  </si>
  <si>
    <t>ZoloStays</t>
  </si>
  <si>
    <t>Branded PG Accomodation booking platform</t>
  </si>
  <si>
    <t>Nexus Venture Partners, Innoven Capital</t>
  </si>
  <si>
    <t>Oi Media</t>
  </si>
  <si>
    <t>SAAS Based Media Marketing platform</t>
  </si>
  <si>
    <t>Quarizon</t>
  </si>
  <si>
    <t>HipCouch</t>
  </si>
  <si>
    <t>Custom &amp; Modular Furniture platform</t>
  </si>
  <si>
    <t>Curiositi</t>
  </si>
  <si>
    <t>Menterra Social Impact Fund, Unitus Seed Fund</t>
  </si>
  <si>
    <t>TinyStep</t>
  </si>
  <si>
    <t>Parenting Info &amp; Social Network</t>
  </si>
  <si>
    <t>Practo</t>
  </si>
  <si>
    <t>Online Healthcare platform</t>
  </si>
  <si>
    <t>Tencent,\\xc2\\xa0 ru-Net, RSI Fund, Thrive Capital</t>
  </si>
  <si>
    <t>Ketchupp</t>
  </si>
  <si>
    <t>Food Discovery Platform</t>
  </si>
  <si>
    <t>India Quotient and others</t>
  </si>
  <si>
    <t>Hoopy</t>
  </si>
  <si>
    <t>Online Car Service Platform</t>
  </si>
  <si>
    <t>Gwalior</t>
  </si>
  <si>
    <t>Ezytruk</t>
  </si>
  <si>
    <t>Logistics and truck aggregator platform</t>
  </si>
  <si>
    <t>Ajith Nair, Anish K</t>
  </si>
  <si>
    <t>Kratikal</t>
  </si>
  <si>
    <t>Cyber Security Solution provider</t>
  </si>
  <si>
    <t>Amajit Gupta, Praveen Dubey, J.P. Bhatt</t>
  </si>
  <si>
    <t>Direct Create</t>
  </si>
  <si>
    <t>B2B Marketplace for Handicrafts</t>
  </si>
  <si>
    <t>Rajasthan Venture Capital Fund</t>
  </si>
  <si>
    <t>Vahdam Teas</t>
  </si>
  <si>
    <t>Online Tea etailer</t>
  </si>
  <si>
    <t>Mumbai Angels Network, Fireside Ventures, Singapore Angel Network</t>
  </si>
  <si>
    <t>Qwikspec</t>
  </si>
  <si>
    <t>Cloud-based construction</t>
  </si>
  <si>
    <t>PParke</t>
  </si>
  <si>
    <t>Parking Solutions mobile app</t>
  </si>
  <si>
    <t>SB Ventures</t>
  </si>
  <si>
    <t>Weddingz.in</t>
  </si>
  <si>
    <t>Online Marketplace for Wedding Venues and vendors</t>
  </si>
  <si>
    <t>Singularity Ventures</t>
  </si>
  <si>
    <t>Native Special</t>
  </si>
  <si>
    <t>Indian Sweets &amp; Snacks etailer</t>
  </si>
  <si>
    <t>Karur</t>
  </si>
  <si>
    <t>Indian Angel Network, Native Angels Network</t>
  </si>
  <si>
    <t>Fitnapp</t>
  </si>
  <si>
    <t>SD Group</t>
  </si>
  <si>
    <t>Ethosh</t>
  </si>
  <si>
    <t>Visual and Interactive communications Solutions</t>
  </si>
  <si>
    <t>B2B Wholesale Marketplace in India</t>
  </si>
  <si>
    <t>Bessemer Venture Partners, Stellaris Venture Partners, Jungle Venture Partners, Axis Capital</t>
  </si>
  <si>
    <t>IoT platform for Tyre Performance management &amp; tracking</t>
  </si>
  <si>
    <t>IvyCamp Ventures</t>
  </si>
  <si>
    <t>Umang Moondra</t>
  </si>
  <si>
    <t>MessaGif</t>
  </si>
  <si>
    <t>social messaging platform</t>
  </si>
  <si>
    <t>Undisclosed investor</t>
  </si>
  <si>
    <t>SmartHi</t>
  </si>
  <si>
    <t>Audit automation Solutions</t>
  </si>
  <si>
    <t>Singapore based investor</t>
  </si>
  <si>
    <t>CRON Systems</t>
  </si>
  <si>
    <t>Border Intrusion Alert Solutions</t>
  </si>
  <si>
    <t>YourNest Fund II</t>
  </si>
  <si>
    <t>CueMath</t>
  </si>
  <si>
    <t>Maths Learning program</t>
  </si>
  <si>
    <t>CapitalG, Sequoia India</t>
  </si>
  <si>
    <t>ChipperSage</t>
  </si>
  <si>
    <t>India Educational Investment Fund</t>
  </si>
  <si>
    <t>SelectJobs</t>
  </si>
  <si>
    <t>Online Job portal</t>
  </si>
  <si>
    <t>Khel Now</t>
  </si>
  <si>
    <t>Mobile-based Social Platform for Sports</t>
  </si>
  <si>
    <t>Indochine International</t>
  </si>
  <si>
    <t>NowFloats</t>
  </si>
  <si>
    <t>Platform to take businesses online</t>
  </si>
  <si>
    <t>Iron Pillar and IIFL, Blume Ventures, Omidyar Network</t>
  </si>
  <si>
    <t>Lets Transport</t>
  </si>
  <si>
    <t>Online transport vehicle booking platform</t>
  </si>
  <si>
    <t>GMO Japan, Neelesh Bhatnagar</t>
  </si>
  <si>
    <t>BetaOut</t>
  </si>
  <si>
    <t>ECommerce Marketing Software</t>
  </si>
  <si>
    <t>East Ventures &amp; Others</t>
  </si>
  <si>
    <t>Wishberry</t>
  </si>
  <si>
    <t>Crowdfunding Platform</t>
  </si>
  <si>
    <t>Sharad Sharma, Rajan Anandan,\\xc2\\xa0 Amit Ranjan, Alok Mittal &amp; others</t>
  </si>
  <si>
    <t>RML Agtech</t>
  </si>
  <si>
    <t>Agri Decision Support Solution for farmers</t>
  </si>
  <si>
    <t>IvyCap Ventures</t>
  </si>
  <si>
    <t>LoyaltyPrime</t>
  </si>
  <si>
    <t>Loyalty program management solutions</t>
  </si>
  <si>
    <t>Senovo, Unternehmertum Venture Capital, Alexander Bruehl</t>
  </si>
  <si>
    <t>InstaSafe</t>
  </si>
  <si>
    <t>Security-as-a-Service solution provider</t>
  </si>
  <si>
    <t>ABM Knowledgeware</t>
  </si>
  <si>
    <t>eCommerce Marketplace</t>
  </si>
  <si>
    <t>99Games</t>
  </si>
  <si>
    <t>Mobile Game Developer Studio</t>
  </si>
  <si>
    <t>Udupi</t>
  </si>
  <si>
    <t>AirMed Labs</t>
  </si>
  <si>
    <t>Health Tests Booking platform &amp; ePharmacy</t>
  </si>
  <si>
    <t>99PerHour</t>
  </si>
  <si>
    <t>Hyper-local Handyman Service provider</t>
  </si>
  <si>
    <t>V Aanand R</t>
  </si>
  <si>
    <t>Kochi Post</t>
  </si>
  <si>
    <t>English Online News portal</t>
  </si>
  <si>
    <t>Kochi</t>
  </si>
  <si>
    <t>Rajesh Yohannan, Puthen &amp; Cole</t>
  </si>
  <si>
    <t>Intuit Things</t>
  </si>
  <si>
    <t>IoT solutions for home automation applications</t>
  </si>
  <si>
    <t>Sanjay Mehta &amp; Others ( The Ten Minute Million)</t>
  </si>
  <si>
    <t>Cloudrino</t>
  </si>
  <si>
    <t>Cloud based Virtual Servers</t>
  </si>
  <si>
    <t>The Ten Minute Million</t>
  </si>
  <si>
    <t>FabX</t>
  </si>
  <si>
    <t>Used Furniture Marketplace</t>
  </si>
  <si>
    <t>Maptags</t>
  </si>
  <si>
    <t>Smart Online address tags</t>
  </si>
  <si>
    <t>YOLO Health</t>
  </si>
  <si>
    <t>Chandigarh Angels Network (CAN)</t>
  </si>
  <si>
    <t>Heads Up For Tails</t>
  </si>
  <si>
    <t>Online Pet Products Store</t>
  </si>
  <si>
    <t>Register My Marriage</t>
  </si>
  <si>
    <t>Online Marriage Registration services</t>
  </si>
  <si>
    <t>SidQam</t>
  </si>
  <si>
    <t>Healthcare Software System</t>
  </si>
  <si>
    <t>SQue Capital, Grace Capital Ventures, Soham Vencaps</t>
  </si>
  <si>
    <t>India Lends</t>
  </si>
  <si>
    <t>Online Instant personal Loan provider</t>
  </si>
  <si>
    <t>DSG Consumer Partners, American Express Ventures, Cyber Carrier VC, AdvantEdge Partners</t>
  </si>
  <si>
    <t>Slide App</t>
  </si>
  <si>
    <t>Lock screen Rewards mobile app</t>
  </si>
  <si>
    <t>Songhyun Investment</t>
  </si>
  <si>
    <t>Badiyajobs</t>
  </si>
  <si>
    <t>Entry-Level job Seekers platform</t>
  </si>
  <si>
    <t>Streo</t>
  </si>
  <si>
    <t>Live Music Streaming App</t>
  </si>
  <si>
    <t>GEMs Advisory, Quarizon</t>
  </si>
  <si>
    <t>TYGR</t>
  </si>
  <si>
    <t>Transport and logistics mobile App</t>
  </si>
  <si>
    <t>Franchise India</t>
  </si>
  <si>
    <t>Mr Hot Foods</t>
  </si>
  <si>
    <t>UrDoorStep</t>
  </si>
  <si>
    <t>Lakshmi Vilas Bank &amp; undisclosed HNIs</t>
  </si>
  <si>
    <t>On-demand, self-drive bike rental platform</t>
  </si>
  <si>
    <t>Grace Capital Ventures</t>
  </si>
  <si>
    <t>Diro Labs</t>
  </si>
  <si>
    <t>Mobile Contacts Management app</t>
  </si>
  <si>
    <t>Info Edge (India)</t>
  </si>
  <si>
    <t>THB</t>
  </si>
  <si>
    <t>Clinical research and data analytics</t>
  </si>
  <si>
    <t>Ajith Sukumaran, Currae Healthtech Fund</t>
  </si>
  <si>
    <t>LookAtMe</t>
  </si>
  <si>
    <t>Mobile App based Fashion Network</t>
  </si>
  <si>
    <t>Eros Labs</t>
  </si>
  <si>
    <t>Netree</t>
  </si>
  <si>
    <t>Mobile-only Retailers Engagement Solution</t>
  </si>
  <si>
    <t>The Chennai Angels, LetsVenture</t>
  </si>
  <si>
    <t>BookEventz</t>
  </si>
  <si>
    <t>Venue, Events Booking platform</t>
  </si>
  <si>
    <t>Investors from Mumbai Angels &amp; LetsVenture</t>
  </si>
  <si>
    <t>Tailslife</t>
  </si>
  <si>
    <t>Pet Parenting mobile app</t>
  </si>
  <si>
    <t>Mohan Kumar, V. Balakrishnan</t>
  </si>
  <si>
    <t>Self-Driven Car Services booking portal</t>
  </si>
  <si>
    <t>Edelweiss Private Equity</t>
  </si>
  <si>
    <t>WealthApp</t>
  </si>
  <si>
    <t>Online Investment Advisory platform</t>
  </si>
  <si>
    <t>Venk Krishnan, MJ Aravind, Vikram Kotak, Jayant Davar,\\xc2\\xa0 Ramkumar Nishtal, Arjun Sharmaa</t>
  </si>
  <si>
    <t>Vehico</t>
  </si>
  <si>
    <t>Connected Transportation solutions</t>
  </si>
  <si>
    <t>Calcutta Angel Network, Appliyifi</t>
  </si>
  <si>
    <t>Zest Money</t>
  </si>
  <si>
    <t>PayU</t>
  </si>
  <si>
    <t>GoMechanic</t>
  </si>
  <si>
    <t>Online Car servicing Booking platform</t>
  </si>
  <si>
    <t>Stalk Buy Love</t>
  </si>
  <si>
    <t>Fashion Apparel eTailer</t>
  </si>
  <si>
    <t>Kalaari Capital</t>
  </si>
  <si>
    <t>Beauty Products etailer</t>
  </si>
  <si>
    <t>Max Ventures and Industries</t>
  </si>
  <si>
    <t>Wittyparot</t>
  </si>
  <si>
    <t>Content Management &amp; Productivity platform</t>
  </si>
  <si>
    <t>NeuroEquilibrium</t>
  </si>
  <si>
    <t>Unicorn India Ventures</t>
  </si>
  <si>
    <t>Xseed Education</t>
  </si>
  <si>
    <t>Education &amp; learning Tech platform</t>
  </si>
  <si>
    <t>Verlinvest SA</t>
  </si>
  <si>
    <t>Rupaiya Exchange</t>
  </si>
  <si>
    <t>P2P Lending platform</t>
  </si>
  <si>
    <t>Doctor Insta</t>
  </si>
  <si>
    <t>Online Doctor Consulting platform</t>
  </si>
  <si>
    <t>Self-Branded Websites &amp; Apps for Ecommerce</t>
  </si>
  <si>
    <t>Axilor, undisclosed investors</t>
  </si>
  <si>
    <t>Fresh Food Concepts</t>
  </si>
  <si>
    <t>Cold Press Juice manufacturer &amp; seller</t>
  </si>
  <si>
    <t>Siddhartha Gupta, Ashvin Chadha</t>
  </si>
  <si>
    <t>Indifi</t>
  </si>
  <si>
    <t>GoComet</t>
  </si>
  <si>
    <t>Marketplace for International Freight</t>
  </si>
  <si>
    <t>India Quotient, Rajul Garg, Rajesh Yabaji, Chanakya Hridaya, Ramasubramaniam B, Vishwanathan, Nobel House, Sunstone Capital</t>
  </si>
  <si>
    <t>Online business-to-business (B2B) marketplace</t>
  </si>
  <si>
    <t>Zodius Technology Opportunities Fund, Matrix Partners</t>
  </si>
  <si>
    <t>Fitmein</t>
  </si>
  <si>
    <t>Fitness Discovery &amp; Booking platform</t>
  </si>
  <si>
    <t>FiNC, GHV</t>
  </si>
  <si>
    <t>Qacco</t>
  </si>
  <si>
    <t>Hotel Booking platform</t>
  </si>
  <si>
    <t>Lead Angels Network, Anbu Pandian, Prabhakar MR &amp; Others</t>
  </si>
  <si>
    <t>Fitness center aggregator &amp; Booking mobile app</t>
  </si>
  <si>
    <t>MoEngage</t>
  </si>
  <si>
    <t>User analytics and engagement platform</t>
  </si>
  <si>
    <t>Ten3t Health</t>
  </si>
  <si>
    <t>medical grade wearable patch maker</t>
  </si>
  <si>
    <t>V. Krishna Prasad, Bhupen Shah &amp; Others</t>
  </si>
  <si>
    <t>Trading Bells</t>
  </si>
  <si>
    <t>Online Share &amp; Commodity Broking platform</t>
  </si>
  <si>
    <t>Swastika Investmart Ltd</t>
  </si>
  <si>
    <t>SERV\\xe2\\x80\\x99D</t>
  </si>
  <si>
    <t>Financial Services For Unorganized Workforce</t>
  </si>
  <si>
    <t>Digital Financial Service Lab</t>
  </si>
  <si>
    <t>IdeaForge</t>
  </si>
  <si>
    <t>Drone Manufacturing</t>
  </si>
  <si>
    <t>WRV Capital and IndusAge Partners, Infosys Innovation Fund</t>
  </si>
  <si>
    <t>Amagi Media Labs</t>
  </si>
  <si>
    <t>Media Technology Solutions</t>
  </si>
  <si>
    <t>Emerald Media, Premji Invest</t>
  </si>
  <si>
    <t>Pocket Aces</t>
  </si>
  <si>
    <t>Digital Entertainment Company</t>
  </si>
  <si>
    <t>Sequoia Capital India, North Base Media, Aarin Capital, 3one4 Capital, Axilor Ventures, Kunal Shah, Sandeep Tandon</t>
  </si>
  <si>
    <t>Pi Data Centers</t>
  </si>
  <si>
    <t>Cloud Data Center Solutions provider</t>
  </si>
  <si>
    <t>Epsilon Venture Partners</t>
  </si>
  <si>
    <t>TripShelf</t>
  </si>
  <si>
    <t>Holiday Packages provider</t>
  </si>
  <si>
    <t>GEMS Advisory, Quarizon</t>
  </si>
  <si>
    <t>Events &amp; Activities Marketplace</t>
  </si>
  <si>
    <t>Rental property search portal</t>
  </si>
  <si>
    <t>KTB Network, SAIF Partners, BEENEXT, Digital Garage</t>
  </si>
  <si>
    <t>VivoCarat</t>
  </si>
  <si>
    <t>Online jewellery marketplace</t>
  </si>
  <si>
    <t>Tiyo</t>
  </si>
  <si>
    <t>Doctor Search Mobile App</t>
  </si>
  <si>
    <t>Ajith Nair</t>
  </si>
  <si>
    <t>Zoomcar</t>
  </si>
  <si>
    <t>Self-Driven Cab booking platform</t>
  </si>
  <si>
    <t>Cyber Carrier CL</t>
  </si>
  <si>
    <t>BYJU\\xe2\\x80\\x99s</t>
  </si>
  <si>
    <t>Online Learning platform</t>
  </si>
  <si>
    <t>International Financial Corporation</t>
  </si>
  <si>
    <t>Daily Subscription based Delivery service</t>
  </si>
  <si>
    <t>Dr. Apoorv Ranjan Sharma, Anil Jain, Anuj Golecha, Krishna Jhunjhunwala, Anirudh Damani</t>
  </si>
  <si>
    <t>The BlueBook</t>
  </si>
  <si>
    <t>online to offline marketing platform</t>
  </si>
  <si>
    <t>Indian Angel Network, Let\\xe2\\x80\\x99s Venture</t>
  </si>
  <si>
    <t>Babycare Products seller</t>
  </si>
  <si>
    <t>Fireside Ventures &amp; Others</t>
  </si>
  <si>
    <t>Vegetall</t>
  </si>
  <si>
    <t>Online Vegetable eTailer</t>
  </si>
  <si>
    <t>Innoplexus</t>
  </si>
  <si>
    <t>Data as a Service Provider</t>
  </si>
  <si>
    <t>HCS Venture capital fund</t>
  </si>
  <si>
    <t>Mindler</t>
  </si>
  <si>
    <t>Career Planning &amp; Assessment platform</t>
  </si>
  <si>
    <t>Taxmann</t>
  </si>
  <si>
    <t>MCaffeine</t>
  </si>
  <si>
    <t>Personal care product etailer</t>
  </si>
  <si>
    <t>Kaushal Agarwal, Harminder Sahani, KK Mehra, Pranay Jivrajka, Navjot Saini</t>
  </si>
  <si>
    <t>enKast</t>
  </si>
  <si>
    <t>Cloud based CRM for Agencies</t>
  </si>
  <si>
    <t>Ivy League Alumni Angel Network</t>
  </si>
  <si>
    <t>B2B platform for Merchants &amp; Retailers</t>
  </si>
  <si>
    <t>Incubate Fund, Lead Angels Group &amp; Others</t>
  </si>
  <si>
    <t>MyAdvo</t>
  </si>
  <si>
    <t>Legal Advice Platform</t>
  </si>
  <si>
    <t>Pradyumna Dalmia, S. Somasegar &amp; Others</t>
  </si>
  <si>
    <t>Asocon</t>
  </si>
  <si>
    <t>Process management startup</t>
  </si>
  <si>
    <t>LexComply</t>
  </si>
  <si>
    <t>Compliance Management Software</t>
  </si>
  <si>
    <t>Ajay Relan</t>
  </si>
  <si>
    <t>The Postbox</t>
  </si>
  <si>
    <t>Art &amp; Lifestyle ECommerce Store</t>
  </si>
  <si>
    <t>The Chennai Angels, Ritesh Mehta, Aruna Ganesh Ram</t>
  </si>
  <si>
    <t>Pandorum Technologies</t>
  </si>
  <si>
    <t>3D printed experimental Human Liver tissue creator</t>
  </si>
  <si>
    <t>Sachin Bansal, Binny Bansal</t>
  </si>
  <si>
    <t>Dekkho</t>
  </si>
  <si>
    <t>Video Streaming platform</t>
  </si>
  <si>
    <t>Shadowfox</t>
  </si>
  <si>
    <t>On-Demand Delivery Service</t>
  </si>
  <si>
    <t>SAAS ECommerce Retail app</t>
  </si>
  <si>
    <t>Nandan Nilekani</t>
  </si>
  <si>
    <t>Online event-booking platform</t>
  </si>
  <si>
    <t>Lead Angels, Mumbai Angels, LetsVenture, Girish Mathrubootham, Anbu Pandian</t>
  </si>
  <si>
    <t>Healthifyme</t>
  </si>
  <si>
    <t>LetsMD</t>
  </si>
  <si>
    <t>Healthcare plan comparison platform</t>
  </si>
  <si>
    <t>WaterBridge Ventures,</t>
  </si>
  <si>
    <t>Justbooks</t>
  </si>
  <si>
    <t>Library Chain Aggregator</t>
  </si>
  <si>
    <t>CoCreate Ventures</t>
  </si>
  <si>
    <t>InstantPay</t>
  </si>
  <si>
    <t>Digital payments &amp; recharge platform</t>
  </si>
  <si>
    <t>RB Investments,\\xc2\\xa0 Kaleden Holdings</t>
  </si>
  <si>
    <t>PickMyLaundry</t>
  </si>
  <si>
    <t>On-Demand Washing &amp; Dry Cleaning Services</t>
  </si>
  <si>
    <t>Kedar Lele, GHV Accelerator</t>
  </si>
  <si>
    <t>FreshDesk</t>
  </si>
  <si>
    <t>SAAS Based HelpDesk Services</t>
  </si>
  <si>
    <t>Sequoia Capital India, Accel Partners</t>
  </si>
  <si>
    <t>LaundryAnna</t>
  </si>
  <si>
    <t>Healthcare Services Comparison Platform</t>
  </si>
  <si>
    <t>Calcutta Angels Network, LetsVenture, Anupam Mittal, Currae Healthtech Fund</t>
  </si>
  <si>
    <t>Health Food Restaurant Chain</t>
  </si>
  <si>
    <t>Raman Roy, Ashish Gupta, Yogesh Andlay, Vaibhav Jain</t>
  </si>
  <si>
    <t>Zarget</t>
  </si>
  <si>
    <t>SaaS-based web optimisation and marketing platform</t>
  </si>
  <si>
    <t>DoSelect</t>
  </si>
  <si>
    <t>Skill Showcasing platform</t>
  </si>
  <si>
    <t>3one4 Capital, Mumbai Angels, Aarin Capital</t>
  </si>
  <si>
    <t>EasyPolicy</t>
  </si>
  <si>
    <t>Online insurance Portal</t>
  </si>
  <si>
    <t>Unilazer Ventures,</t>
  </si>
  <si>
    <t>Browntape</t>
  </si>
  <si>
    <t>cloud-based software solutions company</t>
  </si>
  <si>
    <t>Gati Ltd</t>
  </si>
  <si>
    <t>Connect India</t>
  </si>
  <si>
    <t>Last mile Delivery Network</t>
  </si>
  <si>
    <t>Aavishkaar Venture Management</t>
  </si>
  <si>
    <t>Corseco</t>
  </si>
  <si>
    <t>AI-based Software as a Service Solution provider</t>
  </si>
  <si>
    <t>Ameera Shah, Vivek Bhargava</t>
  </si>
  <si>
    <t>vImmune</t>
  </si>
  <si>
    <t>Immunisation Management Platform</t>
  </si>
  <si>
    <t>The Gourmet Jar</t>
  </si>
  <si>
    <t>Gourmet Food etailer</t>
  </si>
  <si>
    <t>Chandigarh Angels Network</t>
  </si>
  <si>
    <t>Medzin</t>
  </si>
  <si>
    <t>Online ordering &amp; Delivery of medicines</t>
  </si>
  <si>
    <t>A M Sikander</t>
  </si>
  <si>
    <t>Packaging Material Marketplace</t>
  </si>
  <si>
    <t>IDG Ventures, Accel Partners</t>
  </si>
  <si>
    <t>Technology based Logistics platform</t>
  </si>
  <si>
    <t>JustRide</t>
  </si>
  <si>
    <t>Online Car Sharing platform</t>
  </si>
  <si>
    <t>Justin Kan, Qasar Younis, Paul Bucche, Susa Ventures, Kima Ventures, Axan Venture, SCM Holdings</t>
  </si>
  <si>
    <t>IIM Jobs</t>
  </si>
  <si>
    <t>Online Job Portal</t>
  </si>
  <si>
    <t>India Quotient</t>
  </si>
  <si>
    <t>Online Property Search Portal</t>
  </si>
  <si>
    <t>ADAG Reliance Private Equity</t>
  </si>
  <si>
    <t>GolfLAN</t>
  </si>
  <si>
    <t>Golf Session Online Bookings platform</t>
  </si>
  <si>
    <t>YourNest Angel Fund, iSON</t>
  </si>
  <si>
    <t>Yottaasys</t>
  </si>
  <si>
    <t>Data Sciences platform</t>
  </si>
  <si>
    <t>Gleevoaz Ventures</t>
  </si>
  <si>
    <t>Tone Tag</t>
  </si>
  <si>
    <t>Contactless Payment Solution</t>
  </si>
  <si>
    <t>Arun Seth, T.V. Mohandas Pai, Anand Chandrasekaran, Deepak Ghaisas</t>
  </si>
  <si>
    <t>Life in Control</t>
  </si>
  <si>
    <t>Online Diabetes Management platform</t>
  </si>
  <si>
    <t>Active.ai</t>
  </si>
  <si>
    <t>Banking &amp; Fintech Platform</t>
  </si>
  <si>
    <t>Kalaari Capital, IDG Ventures India</t>
  </si>
  <si>
    <t>ElasticRun</t>
  </si>
  <si>
    <t>Tech driven Logistic &amp; distribution platform</t>
  </si>
  <si>
    <t>Online Rental discovery</t>
  </si>
  <si>
    <t>Used Furniture &amp; Appliances Marketplace</t>
  </si>
  <si>
    <t>Sequoia India, BEENEXT, Helion Ventures</t>
  </si>
  <si>
    <t>PlaySimple</t>
  </si>
  <si>
    <t>Mobile Gaming portal</t>
  </si>
  <si>
    <t>SAIF Partners, IDG Ventures India</t>
  </si>
  <si>
    <t>Stasis Labs</t>
  </si>
  <si>
    <t>Cloud based\\xc2\\xa0 health monitoring platform</t>
  </si>
  <si>
    <t>RTP-HC, Wonder Ventures, Techstars Ventures &amp; Others</t>
  </si>
  <si>
    <t>Scienaptic</t>
  </si>
  <si>
    <t>Pramod Bhasin</t>
  </si>
  <si>
    <t>Koovs</t>
  </si>
  <si>
    <t>Fashion eTailer</t>
  </si>
  <si>
    <t>Times of India Group &amp; Existing investors</t>
  </si>
  <si>
    <t>Lawrato</t>
  </si>
  <si>
    <t>Free Legal Advice</t>
  </si>
  <si>
    <t>Trip Tap Toe</t>
  </si>
  <si>
    <t>Online Travel Portal</t>
  </si>
  <si>
    <t>R.S Sharma</t>
  </si>
  <si>
    <t>Pictor Imaging</t>
  </si>
  <si>
    <t>Product Photography Mobile App</t>
  </si>
  <si>
    <t>GramCover</t>
  </si>
  <si>
    <t>Insurance Marketplace for the Rural Sector</t>
  </si>
  <si>
    <t>Omnivore Capital</t>
  </si>
  <si>
    <t>AerMed</t>
  </si>
  <si>
    <t>Hitesh Windlass</t>
  </si>
  <si>
    <t>WorkIndia</t>
  </si>
  <si>
    <t>Job Board for Clue Collar Jobs</t>
  </si>
  <si>
    <t>Asuka Holdings</t>
  </si>
  <si>
    <t>Bats on delivery</t>
  </si>
  <si>
    <t>Online food, Grocery ordering &amp; Delivery</t>
  </si>
  <si>
    <t>Devdeep Singh</t>
  </si>
  <si>
    <t>numberz.in</t>
  </si>
  <si>
    <t>Cash Flow Management Solution for Businesses</t>
  </si>
  <si>
    <t>Kae Capital, Khosla Impact</t>
  </si>
  <si>
    <t>Housing.com</t>
  </si>
  <si>
    <t>Real Estate Portal</t>
  </si>
  <si>
    <t>Softbank Group</t>
  </si>
  <si>
    <t>Awesummly</t>
  </si>
  <si>
    <t>Short News Mobile App</t>
  </si>
  <si>
    <t>Vivek Bhargava, Ameera Shah</t>
  </si>
  <si>
    <t>VoLT</t>
  </si>
  <si>
    <t>Ed-Tech Platform</t>
  </si>
  <si>
    <t>YMS Mobitech</t>
  </si>
  <si>
    <t>Vymo</t>
  </si>
  <si>
    <t>SaaS-based predictive analytics platform</t>
  </si>
  <si>
    <t>ShubhLoans</t>
  </si>
  <si>
    <t>Consumer Finance &amp; Credit Score platform</t>
  </si>
  <si>
    <t>Sanjai Vohra, V. Bunty Bohra</t>
  </si>
  <si>
    <t>Noddapp</t>
  </si>
  <si>
    <t>App based networking platform</t>
  </si>
  <si>
    <t>Undisclosed multiple investors</t>
  </si>
  <si>
    <t>Knowlarity</t>
  </si>
  <si>
    <t>Cloud Telephony Platform</t>
  </si>
  <si>
    <t>Delta Partners, Sequoia India,\\xc2\\xa0 Mayfield, Blacksoil, Trifecta Capital</t>
  </si>
  <si>
    <t>Infisecure</t>
  </si>
  <si>
    <t>Bot Protection Solutions</t>
  </si>
  <si>
    <t>IDG Ventures, Axilor Ventures</t>
  </si>
  <si>
    <t>Lightspeed Venture Partners India, Lightspeed US</t>
  </si>
  <si>
    <t>FroyoFit</t>
  </si>
  <si>
    <t>Fitness Discovery Platform</t>
  </si>
  <si>
    <t>Dr. Pooja Gandhi</t>
  </si>
  <si>
    <t>Betterplace</t>
  </si>
  <si>
    <t>Background Verification Services</t>
  </si>
  <si>
    <t>Venture Highway</t>
  </si>
  <si>
    <t>Local Language Social Networking Platform</t>
  </si>
  <si>
    <t>Lightspeed India Partners, SAIF Partners, India Quotient, Venture Highway</t>
  </si>
  <si>
    <t>UClean</t>
  </si>
  <si>
    <t>Tech Enabled Laundry Service Provider</t>
  </si>
  <si>
    <t>Servify</t>
  </si>
  <si>
    <t>Personal Device Assistant App</t>
  </si>
  <si>
    <t>Blume Ventures, BEENEXT, Barkawi Holdings GmbH, TM Service Technology Holdings Gmbh, Sreevathsa Prabhakar</t>
  </si>
  <si>
    <t>Hubilo</t>
  </si>
  <si>
    <t>End-to-end Event Organizers Solutions</t>
  </si>
  <si>
    <t>Girish Mathrubootham, VC Karthic, Miten Mehta, Umasankar Nistala, Rakesh Patel, Akash Bhavsar, Jeevanandhan Rajagopal, Vikas Chadha &amp; Others</t>
  </si>
  <si>
    <t>FunOnGo</t>
  </si>
  <si>
    <t>Digital Media Content and Distribution platform</t>
  </si>
  <si>
    <t>Reliance Entertainment</t>
  </si>
  <si>
    <t>121Policy</t>
  </si>
  <si>
    <t>TapChief</t>
  </si>
  <si>
    <t>Professional Expert Advice Platform</t>
  </si>
  <si>
    <t>Paytm, Aprameya Radhakrishna, Subramanya Venkat, Venk Krishnan</t>
  </si>
  <si>
    <t>Kloseby</t>
  </si>
  <si>
    <t>proximity based\\xc2\\xa0 Rewards platform</t>
  </si>
  <si>
    <t>WholeSaleBox</t>
  </si>
  <si>
    <t>B2B Wholesale Apparel Marketplace</t>
  </si>
  <si>
    <t>Manish Maheshwari, Contrarian Vriddhi Fund</t>
  </si>
  <si>
    <t>Crossahead</t>
  </si>
  <si>
    <t>Creative Artists Discovery &amp; Booking platform</t>
  </si>
  <si>
    <t>Mohit Sharma</t>
  </si>
  <si>
    <t>Affordplan</t>
  </si>
  <si>
    <t>Savings platform for Medical Expenses</t>
  </si>
  <si>
    <t>Prime Venture Partners, Kalaari Capital</t>
  </si>
  <si>
    <t>Mobile App for SAAS based Training</t>
  </si>
  <si>
    <t>Silver Range Investments, Lumina Datamatics, Shun Yoshida &amp; Others</t>
  </si>
  <si>
    <t>ShopsUp</t>
  </si>
  <si>
    <t>Hyperlocal Shopping App</t>
  </si>
  <si>
    <t>Anand Sankeshwar, Yang Shu</t>
  </si>
  <si>
    <t>Indofash</t>
  </si>
  <si>
    <t>Ethnic Indian Fashion Marketplace</t>
  </si>
  <si>
    <t>Shekhar Sahu, Nitesh Pant</t>
  </si>
  <si>
    <t>Entropika</t>
  </si>
  <si>
    <t>AI, Machine learning Solutions</t>
  </si>
  <si>
    <t>Dileep Bhatt, Milind Chaudhary</t>
  </si>
  <si>
    <t>MarianaIQ</t>
  </si>
  <si>
    <t>AI-driven B2B marketing platform</t>
  </si>
  <si>
    <t>Chai Thela</t>
  </si>
  <si>
    <t>Quick Service Restaurants</t>
  </si>
  <si>
    <t>Interviewpad</t>
  </si>
  <si>
    <t>Engineering Interview facilitation platform</t>
  </si>
  <si>
    <t>Krishna Rokhale</t>
  </si>
  <si>
    <t>Math Buddy</t>
  </si>
  <si>
    <t>Online Math Learn</t>
  </si>
  <si>
    <t>Menterra Social Impact Fund</t>
  </si>
  <si>
    <t>Pulse</t>
  </si>
  <si>
    <t>Campus Social Networking App</t>
  </si>
  <si>
    <t>Healthy Food Delivery platform</t>
  </si>
  <si>
    <t>Blume Ventures &amp; Others</t>
  </si>
  <si>
    <t>Carcrew.in</t>
  </si>
  <si>
    <t>Online Car repair Marketplace</t>
  </si>
  <si>
    <t>TVS Group</t>
  </si>
  <si>
    <t>MeraKisan</t>
  </si>
  <si>
    <t>Fruit &amp; vegetable eTailer</t>
  </si>
  <si>
    <t>Mahindra Univeg</t>
  </si>
  <si>
    <t>Mystifly</t>
  </si>
  <si>
    <t>Airline Ticket Aggregator</t>
  </si>
  <si>
    <t>Recruit Holdings</t>
  </si>
  <si>
    <t>HelpChat</t>
  </si>
  <si>
    <t>AI Powered Content &amp; Commerce platform</t>
  </si>
  <si>
    <t>American Express Ventures, Sequoia Capital</t>
  </si>
  <si>
    <t>Speech Recognition Solutions</t>
  </si>
  <si>
    <t>IDG Ventures, Indian Angel Network (IAN), YourNest Angel Fund</t>
  </si>
  <si>
    <t>World Art Community</t>
  </si>
  <si>
    <t>Art &amp; Craft Marketplace</t>
  </si>
  <si>
    <t>Viraj Tyagi &amp; Others</t>
  </si>
  <si>
    <t>Giftxoxo</t>
  </si>
  <si>
    <t>Mahindra Holidays &amp; Resorts India Ltd</t>
  </si>
  <si>
    <t>Bharat Bazaar</t>
  </si>
  <si>
    <t>Online B2B Marketplace</t>
  </si>
  <si>
    <t>BeeNext, TV Mohandas Pai, Kunal Shah, Sandeep Tandon</t>
  </si>
  <si>
    <t>Health &amp; Fitness Wearable Device</t>
  </si>
  <si>
    <t>India Gifts Portal</t>
  </si>
  <si>
    <t>Naveen Arya, Tarun Joshi</t>
  </si>
  <si>
    <t>Industrial &amp; Home products marketplace</t>
  </si>
  <si>
    <t>Accel Partners, Jungle Ventures, SeedPlus</t>
  </si>
  <si>
    <t>NetLinx</t>
  </si>
  <si>
    <t>Internet Service Provider</t>
  </si>
  <si>
    <t>Xchange Investors NV, TransGlobal FZC</t>
  </si>
  <si>
    <t>Scandid</t>
  </si>
  <si>
    <t>Product Shopping Comparison App</t>
  </si>
  <si>
    <t>3One4 Capital</t>
  </si>
  <si>
    <t>Remitr</t>
  </si>
  <si>
    <t>Foreign Currency Payments Platform</t>
  </si>
  <si>
    <t>Vijay Shekhar Sharma, Pravin Gandhi,\\xc2\\xa0 Smart Start Fund; Kunal Shah,\\xc2\\xa0 Sandeep Tandon, Vishal Gondal, &amp; Others</t>
  </si>
  <si>
    <t>InnerChef</t>
  </si>
  <si>
    <t>Online food ordering platform</t>
  </si>
  <si>
    <t>Mistletoe, M&amp;S Partners</t>
  </si>
  <si>
    <t>AppsDaily</t>
  </si>
  <si>
    <t>Mobile Phone Theft, Damage Protection platform</t>
  </si>
  <si>
    <t>Zodius Capital, Kalaari Capital, Qualcomm Ventures, Russian venture capital fund Ru-Net, Mumbai Angels</t>
  </si>
  <si>
    <t>MuhurtMaza</t>
  </si>
  <si>
    <t>Online Puja Booking Service</t>
  </si>
  <si>
    <t>Azuro</t>
  </si>
  <si>
    <t>Rental Property Finder platform</t>
  </si>
  <si>
    <t>White Unicorn Ventures, Kae Capital, Mumbai Angels</t>
  </si>
  <si>
    <t>NeuroSynaptic</t>
  </si>
  <si>
    <t>Remote Healthcare Delivery Solutions</t>
  </si>
  <si>
    <t>Indian Angel Network, Healthsquad, Axilor Ventures</t>
  </si>
  <si>
    <t>UE LifeSciences</t>
  </si>
  <si>
    <t>Mobile Health Technology Solutions</t>
  </si>
  <si>
    <t>Kiran Mazumdar-Shaw, Unitus Seed Fund</t>
  </si>
  <si>
    <t>FindmeaShoe</t>
  </si>
  <si>
    <t>Footwear Recommendation App</t>
  </si>
  <si>
    <t>Ventureast Fund Advisors</t>
  </si>
  <si>
    <t>RealBox</t>
  </si>
  <si>
    <t>Data Sciences Platform</t>
  </si>
  <si>
    <t>Sportido</t>
  </si>
  <si>
    <t>Sports Discovery platform</t>
  </si>
  <si>
    <t>Sumpoorna Group</t>
  </si>
  <si>
    <t>GoZefo</t>
  </si>
  <si>
    <t>Helion Venture Partners, BeeNext</t>
  </si>
  <si>
    <t>RayIOT</t>
  </si>
  <si>
    <t>Baby Monitoring Devices manufacturer</t>
  </si>
  <si>
    <t>HAX Accelerator</t>
  </si>
  <si>
    <t>KOOH Sports</t>
  </si>
  <si>
    <t>Sports Training &amp; Technology</t>
  </si>
  <si>
    <t>HDFC, Faering Capital, Elevate Sports</t>
  </si>
  <si>
    <t>Flexiloans</t>
  </si>
  <si>
    <t>Online Funds Raising Platform</t>
  </si>
  <si>
    <t>Sanjay Nayar, Vikram Sud, Anil Jaggia, Narayan Seshadri</t>
  </si>
  <si>
    <t>Sibia Analytics</t>
  </si>
  <si>
    <t>Marketing &amp; Customer Analytics Solutions</t>
  </si>
  <si>
    <t>Radhakrishnan Natarajan &amp; Others</t>
  </si>
  <si>
    <t>Vithi.com</t>
  </si>
  <si>
    <t>Online Hair Extension etailer</t>
  </si>
  <si>
    <t>undisclosed investor</t>
  </si>
  <si>
    <t>Yupp TV</t>
  </si>
  <si>
    <t>Internet-based TV streaming service provider</t>
  </si>
  <si>
    <t>Emerald Media</t>
  </si>
  <si>
    <t>Deyor Camps</t>
  </si>
  <si>
    <t>Branded Camping location Aggregator</t>
  </si>
  <si>
    <t>Nitin Passi, Manickam Mahalingam, Udaan Angels, Rajesh Arora, Arkas Industries</t>
  </si>
  <si>
    <t>GrowX Ventures, Sunil Kalra, Arun Venkatachalam,\\xc2\\xa0 Badal Malick</t>
  </si>
  <si>
    <t>FabAlley</t>
  </si>
  <si>
    <t>online fashion brand store</t>
  </si>
  <si>
    <t>India Quotient, FAO Ventures, Indian Angel Network, Tushar Singh, Ranjan Sharma</t>
  </si>
  <si>
    <t>Shoekonnect</t>
  </si>
  <si>
    <t>B2B Marketplace for Shoes</t>
  </si>
  <si>
    <t>Agra</t>
  </si>
  <si>
    <t>Maya</t>
  </si>
  <si>
    <t>Womens Health Tracker App</t>
  </si>
  <si>
    <t>Rajan Anandan</t>
  </si>
  <si>
    <t>RoboVac</t>
  </si>
  <si>
    <t>waterless car washing solution</t>
  </si>
  <si>
    <t>Virendra Patel</t>
  </si>
  <si>
    <t>Newspatrolling</t>
  </si>
  <si>
    <t>Online News portal</t>
  </si>
  <si>
    <t>Postman</t>
  </si>
  <si>
    <t>API Platform</t>
  </si>
  <si>
    <t>ISFC</t>
  </si>
  <si>
    <t>Education Sector Lending</t>
  </si>
  <si>
    <t>Gray Matters Capital</t>
  </si>
  <si>
    <t>BeatRoute</t>
  </si>
  <si>
    <t>SAAS based mobile application platform</t>
  </si>
  <si>
    <t>Quarizon Consultancy Services LLP</t>
  </si>
  <si>
    <t>Kidsstoppress</t>
  </si>
  <si>
    <t>Parenting and Baby care Platform</t>
  </si>
  <si>
    <t>Karan Bhagat</t>
  </si>
  <si>
    <t>Co-Working Spaces aggregator</t>
  </si>
  <si>
    <t>Punit Soni</t>
  </si>
  <si>
    <t>DailyHunt</t>
  </si>
  <si>
    <t>Vernacular content mobile app</t>
  </si>
  <si>
    <t>ByteDance, Arun Sarin, Matrix Partners, Sequoia Capital India, Omidyar Network,\\xc2\\xa0 Falcon Edge</t>
  </si>
  <si>
    <t>Tazzo Bikes</t>
  </si>
  <si>
    <t>Motorbike rental platform</t>
  </si>
  <si>
    <t>DSG Consumer Partners</t>
  </si>
  <si>
    <t>MyKindofJob</t>
  </si>
  <si>
    <t>Internet &amp; Fresher Job platform</t>
  </si>
  <si>
    <t>Mayank Shah, Shreyans Shah</t>
  </si>
  <si>
    <t>B2B SAAS based product</t>
  </si>
  <si>
    <t>Vishnu Bhat, Rajiv Lunkad, Naresh Ravindranath</t>
  </si>
  <si>
    <t>Sports Social Network mobile app</t>
  </si>
  <si>
    <t>Boman Irani, Dhruv Chitgopekar, Prantik Dasgupta</t>
  </si>
  <si>
    <t>Yumigo</t>
  </si>
  <si>
    <t>App based Travel Discovery and Transactions platform</t>
  </si>
  <si>
    <t>Hemant Sahni</t>
  </si>
  <si>
    <t>Rentalpha</t>
  </si>
  <si>
    <t>equipment rental and leasing company</t>
  </si>
  <si>
    <t>Bravia Capital</t>
  </si>
  <si>
    <t>3Dexter</t>
  </si>
  <si>
    <t>3D Printing Solutions for Edu space</t>
  </si>
  <si>
    <t>Newbie Promoters</t>
  </si>
  <si>
    <t>BabyChakra</t>
  </si>
  <si>
    <t>Parenting and Child Care portal</t>
  </si>
  <si>
    <t>Coppre</t>
  </si>
  <si>
    <t>Copper based items etailer</t>
  </si>
  <si>
    <t>MySUN</t>
  </si>
  <si>
    <t>Solar Energy harnessing products marketplace</t>
  </si>
  <si>
    <t>General Catalyst Partners</t>
  </si>
  <si>
    <t>ePathsala</t>
  </si>
  <si>
    <t>Cloud based ERP for Accreditation &amp; ICT</t>
  </si>
  <si>
    <t>Hyderabad Angels, TLabs</t>
  </si>
  <si>
    <t>Online Furniture Rental platform</t>
  </si>
  <si>
    <t>Lightbox Ventures, Axis Capital &amp; Others</t>
  </si>
  <si>
    <t>Personal Wealth Management Platform &amp; App</t>
  </si>
  <si>
    <t>Saama Capital, Raghunandan G, Aprameya Radhakrishna</t>
  </si>
  <si>
    <t>Actofit</t>
  </si>
  <si>
    <t>Wearable Technology platform &amp; devices</t>
  </si>
  <si>
    <t>Next Orbit Ventures Fund</t>
  </si>
  <si>
    <t>Stayology</t>
  </si>
  <si>
    <t>Stay &amp; Travel related services</t>
  </si>
  <si>
    <t>Ranjan Pai</t>
  </si>
  <si>
    <t>Hipcask</t>
  </si>
  <si>
    <t>Alcoholic beverage discovery platform</t>
  </si>
  <si>
    <t>Train Travel Info mobile app</t>
  </si>
  <si>
    <t>Helion Ventures, Blume ventures</t>
  </si>
  <si>
    <t>ChatOnGo</t>
  </si>
  <si>
    <t>Hyperlocal\\xc2\\xa0 Communication Mobile app</t>
  </si>
  <si>
    <t>Janak Jain</t>
  </si>
  <si>
    <t>B2B Marketplace for traders</t>
  </si>
  <si>
    <t>KAE capital</t>
  </si>
  <si>
    <t>Health Test Discovery &amp; Ordering service</t>
  </si>
  <si>
    <t>BEENEXT</t>
  </si>
  <si>
    <t>Online Food Ordering platform/App</t>
  </si>
  <si>
    <t>IIFL Seed Ventures Fund, Mayfield Ventures</t>
  </si>
  <si>
    <t>Kredx</t>
  </si>
  <si>
    <t>Invoice discounting marketplace</t>
  </si>
  <si>
    <t>CreditMate</t>
  </si>
  <si>
    <t>Credit Report Info platform</t>
  </si>
  <si>
    <t>Pickrr</t>
  </si>
  <si>
    <t>Courier Logistics &amp; Order management Solutions</t>
  </si>
  <si>
    <t>Swastika Company Ltd</t>
  </si>
  <si>
    <t>SatvaKart</t>
  </si>
  <si>
    <t>Online Grocery Etailer</t>
  </si>
  <si>
    <t>SooperMO</t>
  </si>
  <si>
    <t>Android utility app suite creator</t>
  </si>
  <si>
    <t>Lalit Vase</t>
  </si>
  <si>
    <t>OrangeTwig</t>
  </si>
  <si>
    <t>Social Media Marketing platform</t>
  </si>
  <si>
    <t>Fashion Discovery App</t>
  </si>
  <si>
    <t>Astarc Ventures, Anand Chandrasekaran</t>
  </si>
  <si>
    <t>The Kettlery</t>
  </si>
  <si>
    <t>Online Tea Etailer</t>
  </si>
  <si>
    <t>hooting Starts Sports LLP, Franchise India Brands</t>
  </si>
  <si>
    <t>Idea Bubbles</t>
  </si>
  <si>
    <t>Doctor Consulting platform</t>
  </si>
  <si>
    <t>1Crowd, Eureka Forbes Ltd, Shapoorji Pallonji &amp; Co. Ltd.</t>
  </si>
  <si>
    <t>Truck Fleet Operation platform</t>
  </si>
  <si>
    <t>Omnivore Partners</t>
  </si>
  <si>
    <t>Electric Vehicle Manufacturer</t>
  </si>
  <si>
    <t>Hero MotoCorp</t>
  </si>
  <si>
    <t>Pikkol</t>
  </si>
  <si>
    <t>Relocation Service provider</t>
  </si>
  <si>
    <t>Ajay Nanavati, Afsal Salu</t>
  </si>
  <si>
    <t>Velmenni</t>
  </si>
  <si>
    <t>LiFi based wireless communication provider</t>
  </si>
  <si>
    <t>Volta Motors</t>
  </si>
  <si>
    <t>Electric Bike Manufacturer</t>
  </si>
  <si>
    <t>Cyclops</t>
  </si>
  <si>
    <t>Clinical and Wearable Diagnostic Product creator</t>
  </si>
  <si>
    <t>Impact Analytics</t>
  </si>
  <si>
    <t>Business intelligence and data science Startup</t>
  </si>
  <si>
    <t>Aarin Capital, Michael Herzig, Ashish Lakhanpal</t>
  </si>
  <si>
    <t>Talent Next</t>
  </si>
  <si>
    <t>Talent Discovery &amp; Audition management platform</t>
  </si>
  <si>
    <t>Karanpal Singh &amp; Others</t>
  </si>
  <si>
    <t>Artificial Intelligence platform</t>
  </si>
  <si>
    <t>Sequoia India, Exfinity Ventures, growX ventures,</t>
  </si>
  <si>
    <t>Mihup</t>
  </si>
  <si>
    <t>Personal Digital Assistant</t>
  </si>
  <si>
    <t>Renowala</t>
  </si>
  <si>
    <t>Home Improvement Marketplace</t>
  </si>
  <si>
    <t>Pradeep Dhobale</t>
  </si>
  <si>
    <t>IT Risk Assessment and Digital Security Services provider.</t>
  </si>
  <si>
    <t>Amit Choudhary</t>
  </si>
  <si>
    <t>Trackbizz</t>
  </si>
  <si>
    <t>Field Force Automation System</t>
  </si>
  <si>
    <t>Grasshoppers</t>
  </si>
  <si>
    <t>Social Quotient</t>
  </si>
  <si>
    <t>Platform for Social Causes</t>
  </si>
  <si>
    <t>Anita Dongre, Yash Dongre, Milind Sarwate</t>
  </si>
  <si>
    <t>William Bissel</t>
  </si>
  <si>
    <t>Women\xe2\x80\x99s Fashion Apparel eTailer</t>
  </si>
  <si>
    <t>Infina Finance Pvt. Ltd, Uday Kotak</t>
  </si>
  <si>
    <t>CheersOye!</t>
  </si>
  <si>
    <t>Online Gift Vouchers platform</t>
  </si>
  <si>
    <t>Online Eyewear eTailer</t>
  </si>
  <si>
    <t>PremjiInvest</t>
  </si>
  <si>
    <t>Hyperlocal doorstep Beauty Services provider</t>
  </si>
  <si>
    <t>Online Fashion Retailer</t>
  </si>
  <si>
    <t>Bangalore/ Bangkok</t>
  </si>
  <si>
    <t>Venturra Capital, Sequoia India, Susquehanna International Group.\\xc2\\xa0 Wavemaker Partners, Beenext, Beenos, Digital Garage</t>
  </si>
  <si>
    <t>Alternacare</t>
  </si>
  <si>
    <t>Simplilearn</t>
  </si>
  <si>
    <t>Online Certification programs</t>
  </si>
  <si>
    <t>Prozo</t>
  </si>
  <si>
    <t>Study Material Marketplace</t>
  </si>
  <si>
    <t>Earlsfield Capital, Sailender Solanki, Rajiv Solanki</t>
  </si>
  <si>
    <t>TopRankers</t>
  </si>
  <si>
    <t>Online Test Preparation platform</t>
  </si>
  <si>
    <t>CareerNet Consulting Pvt. Ltd, Ideation Initiative Pvt. Ltd,</t>
  </si>
  <si>
    <t>BuildTraders</t>
  </si>
  <si>
    <t>Online Construction Materials Marketplace</t>
  </si>
  <si>
    <t>Idein Ventures</t>
  </si>
  <si>
    <t>Online Learning App</t>
  </si>
  <si>
    <t>Chan Zuckerberg Initiative, Times Internet Ltd, Sequoia Capital, Sofina, Lightspeed Ventures</t>
  </si>
  <si>
    <t>Online Home Rental platform</t>
  </si>
  <si>
    <t>Freshboxx</t>
  </si>
  <si>
    <t>Fruits &amp; vegetable eTailer</t>
  </si>
  <si>
    <t>Hubli</t>
  </si>
  <si>
    <t>Ravi Linganuri</t>
  </si>
  <si>
    <t>CureInstant</t>
  </si>
  <si>
    <t>Social Health Networking Platform</t>
  </si>
  <si>
    <t>Dr. Rameshwar Kumar</t>
  </si>
  <si>
    <t>Poshtic</t>
  </si>
  <si>
    <t>Online health &amp; Wellness platform</t>
  </si>
  <si>
    <t>havya Sharma, Amit Nagar</t>
  </si>
  <si>
    <t>KarmaCircles</t>
  </si>
  <si>
    <t>Peer-to-peer Social Learning platform</t>
  </si>
  <si>
    <t>Harinder Takhar, Zain Raj, Dr. Prasad Kaipa, Abaran Deep, Aseem Sood, Mustafa Patni</t>
  </si>
  <si>
    <t>Purple Style Labs</t>
  </si>
  <si>
    <t>Personal Styling Online platform</t>
  </si>
  <si>
    <t>Augment Ventures, Rahul Kayan, Nikhil Golcha, Shubham Gupta, Roy Kwan</t>
  </si>
  <si>
    <t>Inuxu</t>
  </si>
  <si>
    <t>Online Advertising Solutions</t>
  </si>
  <si>
    <t>Fork Media</t>
  </si>
  <si>
    <t>Online Beauty products eTailer</t>
  </si>
  <si>
    <t>Sunil Munjal, Mariwala family</t>
  </si>
  <si>
    <t>Glam Studios</t>
  </si>
  <si>
    <t>Beauty Salon Aggregator</t>
  </si>
  <si>
    <t>Pradeep Mirani, Aqeel Ahmed, Anand Ladsariya, Nitin Agarwal</t>
  </si>
  <si>
    <t>Findow</t>
  </si>
  <si>
    <t>Fashion Discovery Mobile app</t>
  </si>
  <si>
    <t>Raj Singh Bhandal</t>
  </si>
  <si>
    <t>IdeaChakki</t>
  </si>
  <si>
    <t>Restaurant Menu &amp; Food mobile app</t>
  </si>
  <si>
    <t>ShoeKonnect</t>
  </si>
  <si>
    <t>Footwear &amp; Leather B2B App</t>
  </si>
  <si>
    <t>Indian Angels Network</t>
  </si>
  <si>
    <t>NearBuy</t>
  </si>
  <si>
    <t>Online Deals &amp; Discount platform</t>
  </si>
  <si>
    <t>BlackSoil Capital Pvt. Ltd.</t>
  </si>
  <si>
    <t>ZeroInfy</t>
  </si>
  <si>
    <t>Online Video Lectures platform</t>
  </si>
  <si>
    <t>Calcutta Angels Network</t>
  </si>
  <si>
    <t>Flocareer</t>
  </si>
  <si>
    <t>Jobs &amp; Skill Validation platform</t>
  </si>
  <si>
    <t>Balasubramanian Krishnamurthy, Sidhartha Hazarika &amp; Others</t>
  </si>
  <si>
    <t>LensPick</t>
  </si>
  <si>
    <t>eyewear eTailer</t>
  </si>
  <si>
    <t>Scadea Solutions Inc</t>
  </si>
  <si>
    <t>infeedo</t>
  </si>
  <si>
    <t>Employee engagement platform</t>
  </si>
  <si>
    <t>Dheeraj Jain, Palash Jain, Anupam Mittal, Ameera Shah,\\xc2\\xa0 Vivek Bhargava, Rahul Singh, Ambarish Gupta,</t>
  </si>
  <si>
    <t>Online furniture rental startup</t>
  </si>
  <si>
    <t>Lightbox Ventures and others</t>
  </si>
  <si>
    <t>GoPigeon</t>
  </si>
  <si>
    <t>on-demand logistics service provider</t>
  </si>
  <si>
    <t>NewsDistill</t>
  </si>
  <si>
    <t>City based News Aggregator App</t>
  </si>
  <si>
    <t>Ganesh Narasimhan, Ramana Thumu, Sudhir Mallem</t>
  </si>
  <si>
    <t>DoctorInsta</t>
  </si>
  <si>
    <t>Online Doctor Consultations</t>
  </si>
  <si>
    <t>Milofy</t>
  </si>
  <si>
    <t>Couple Socialization App</t>
  </si>
  <si>
    <t>Liqvid</t>
  </si>
  <si>
    <t>Integrated eLearning content solutions</t>
  </si>
  <si>
    <t>Online Food Ordering &amp; Delivery</t>
  </si>
  <si>
    <t>Codemojo</t>
  </si>
  <si>
    <t>JustLikeNew</t>
  </si>
  <si>
    <t>Online gadget Repair Services Marketplace</t>
  </si>
  <si>
    <t>JoeHukum</t>
  </si>
  <si>
    <t>Enterprise customer engagement solutions</t>
  </si>
  <si>
    <t>Sumit Jain</t>
  </si>
  <si>
    <t>Co Life</t>
  </si>
  <si>
    <t>shared living and working spaces platform</t>
  </si>
  <si>
    <t>PurpleDocs</t>
  </si>
  <si>
    <t>Electronic Health care records platform</t>
  </si>
  <si>
    <t>KellyGamma, Lead Angels &amp; Others</t>
  </si>
  <si>
    <t>Furniture eTailer</t>
  </si>
  <si>
    <t>Goldman Sachs Group, Zodius Technology Fund, Norwest Venture Partners, Bertelsmann India</t>
  </si>
  <si>
    <t>eQuickies</t>
  </si>
  <si>
    <t>Online Book etailer</t>
  </si>
  <si>
    <t>Lothal Angel Ventures</t>
  </si>
  <si>
    <t>Mobile-based social networking platform</t>
  </si>
  <si>
    <t>Anglian Omega Network</t>
  </si>
  <si>
    <t>Gadgetwood</t>
  </si>
  <si>
    <t>On-Demand Gadget repair services platform</t>
  </si>
  <si>
    <t>DailyRounds</t>
  </si>
  <si>
    <t>Mobile App for Doctors</t>
  </si>
  <si>
    <t>Accel Partners, Beenext, Powerhouse Ventures, Akusa Holdings</t>
  </si>
  <si>
    <t>Flixy Games</t>
  </si>
  <si>
    <t>Mobile Game Publisher for Indian audience</t>
  </si>
  <si>
    <t>Rebright Partners</t>
  </si>
  <si>
    <t>HashTaag</t>
  </si>
  <si>
    <t>Mobile App Development company</t>
  </si>
  <si>
    <t>PharmaRack</t>
  </si>
  <si>
    <t>SAAS application for Pharma Industry</t>
  </si>
  <si>
    <t>Currae Healthtech Fund, Unicorn India Ventures</t>
  </si>
  <si>
    <t>\\xc2\\xa0CloudCherry</t>
  </si>
  <si>
    <t>CRM SAAS Platform</t>
  </si>
  <si>
    <t>Vertex Ventures, Cisco Ventures, IDG Ventures</t>
  </si>
  <si>
    <t>Parentlane</t>
  </si>
  <si>
    <t>Social Platform for babycare and parenting</t>
  </si>
  <si>
    <t>Rohit MA</t>
  </si>
  <si>
    <t>First Moms Club</t>
  </si>
  <si>
    <t>Social Network for Mothers</t>
  </si>
  <si>
    <t>Idea Wave Labs</t>
  </si>
  <si>
    <t>inMotion</t>
  </si>
  <si>
    <t>Financial platform for daily wage earning communities</t>
  </si>
  <si>
    <t>Prashant Tandon, Gaurav Agarwal, Gaurav Bhogle, Shrishti Sahu, Shantanu Mathur, Prabhat Aggarwal</t>
  </si>
  <si>
    <t>Let\xe2\x80\x99s Barter</t>
  </si>
  <si>
    <t>Goods &amp; Services Barter Platform</t>
  </si>
  <si>
    <t>Scale Ventures Funds</t>
  </si>
  <si>
    <t>EvenGini</t>
  </si>
  <si>
    <t>Event Registration and Ticketing platform</t>
  </si>
  <si>
    <t>Procam International Pvt. Ltd</t>
  </si>
  <si>
    <t>Parenting Network Platform</t>
  </si>
  <si>
    <t>Flipkart Logistics Pvt. Ltd</t>
  </si>
  <si>
    <t>Canvs</t>
  </si>
  <si>
    <t>Community Platform for Artists and Designers</t>
  </si>
  <si>
    <t>Pratik Seal</t>
  </si>
  <si>
    <t>Beardo</t>
  </si>
  <si>
    <t>Mens Grooming products etailer</t>
  </si>
  <si>
    <t>Instacar</t>
  </si>
  <si>
    <t>Out-Station Taxi Rental Platform</t>
  </si>
  <si>
    <t>Swastika Co Ltd.</t>
  </si>
  <si>
    <t>Virtual Health Clinic for Women</t>
  </si>
  <si>
    <t>Druva</t>
  </si>
  <si>
    <t>Cloud Based Data Protection Solution</t>
  </si>
  <si>
    <t>Sequoia India, EDBI, Blue Cloud Ventures, Hercules Capital</t>
  </si>
  <si>
    <t>Promon</t>
  </si>
  <si>
    <t>Local Commerce Platform</t>
  </si>
  <si>
    <t>Now Capital</t>
  </si>
  <si>
    <t>Fastudent</t>
  </si>
  <si>
    <t>Education eCommerce platform</t>
  </si>
  <si>
    <t>Kanwaljit Singh, Ajay Lakhotia, Pavan Ongole, Ashish Gupta</t>
  </si>
  <si>
    <t>Unocoin</t>
  </si>
  <si>
    <t>Bitcoin Wallet</t>
  </si>
  <si>
    <t>Blume Ventures, Mumbai Angels, ah! Ventures, Digital Currency Group, Boost VC, Bank to the Future and Funders Club</t>
  </si>
  <si>
    <t>Demyto</t>
  </si>
  <si>
    <t>Vehicle maintenance Services platform</t>
  </si>
  <si>
    <t>Enterprise Cloud Solutions</t>
  </si>
  <si>
    <t>Bhavin Turakhia</t>
  </si>
  <si>
    <t>Kalaage</t>
  </si>
  <si>
    <t>Social Networking Platform for Writers</t>
  </si>
  <si>
    <t>Rajasthan Angel Innovators Network</t>
  </si>
  <si>
    <t>HealthKart</t>
  </si>
  <si>
    <t>Online Pharmacy &amp; Health Marketplace</t>
  </si>
  <si>
    <t>Sequoia Capital India, Omidyar Network, Kae Capital</t>
  </si>
  <si>
    <t>Doctor &amp; Clinic\\xc2\\xa0 Discovery Platform</t>
  </si>
  <si>
    <t>Mudit Saxena, Evan Lim</t>
  </si>
  <si>
    <t>RepairEasy</t>
  </si>
  <si>
    <t>Gadget Repair Services Platform</t>
  </si>
  <si>
    <t>Undisclosed HNIs</t>
  </si>
  <si>
    <t>Online Women\\xe2\\x80\\x99s Fashion Marketplace</t>
  </si>
  <si>
    <t>Tokri</t>
  </si>
  <si>
    <t>Hyperlocal Grocery Delivery platform</t>
  </si>
  <si>
    <t>Syska LED group</t>
  </si>
  <si>
    <t>Sheroes</t>
  </si>
  <si>
    <t>Online Job and Career Platform for Women</t>
  </si>
  <si>
    <t>Lumis Partners, The HR Fund, Rajul Garg, Quintillion Media</t>
  </si>
  <si>
    <t>Hyperlocal daily needs Products delivery platform</t>
  </si>
  <si>
    <t>Venk Krishnan, Aprameya Radhakrishna, Anupam Mittal, Kunal Shah, Tracxn Labs, Subramanya SV, Ravi Garkipati</t>
  </si>
  <si>
    <t>Yumlane</t>
  </si>
  <si>
    <t>Retail Food &amp; Snack Offline centres</t>
  </si>
  <si>
    <t>Binny Bansal, Anupam Mittal, Sachin Bhatia, Darius Pandole, Kunal Khattar, Dheerag Jain</t>
  </si>
  <si>
    <t>Xcode</t>
  </si>
  <si>
    <t>Personal Genomics</t>
  </si>
  <si>
    <t>ExtraCarbon</t>
  </si>
  <si>
    <t>Waste Recycle Management platform</t>
  </si>
  <si>
    <t>FlickBay</t>
  </si>
  <si>
    <t>Mobile Based Bollywood Discovery platform</t>
  </si>
  <si>
    <t>Paul Roy</t>
  </si>
  <si>
    <t>Petoo</t>
  </si>
  <si>
    <t>Existing Investors</t>
  </si>
  <si>
    <t>lehlehsports</t>
  </si>
  <si>
    <t>Sports Arena discovery</t>
  </si>
  <si>
    <t>Tricog</t>
  </si>
  <si>
    <t>Healthcare Analytics Platform</t>
  </si>
  <si>
    <t>Inventus Capital Partners, Blume Ventures &amp; Others</t>
  </si>
  <si>
    <t>VST Travels</t>
  </si>
  <si>
    <t>Travel Ticket Booking Software</t>
  </si>
  <si>
    <t>Kerala</t>
  </si>
  <si>
    <t>Promatus Group</t>
  </si>
  <si>
    <t>AdPushUp</t>
  </si>
  <si>
    <t>Ad optimization Platform</t>
  </si>
  <si>
    <t>Geniee, Inc, Purvi Capital</t>
  </si>
  <si>
    <t>Wefly Indoor Skydiving</t>
  </si>
  <si>
    <t>Indoor Skydiving Sports Provider</t>
  </si>
  <si>
    <t>Swastika Company Ltd.</t>
  </si>
  <si>
    <t>Mojarto</t>
  </si>
  <si>
    <t>Original Art, Digital Prints etailer</t>
  </si>
  <si>
    <t>Zipgrid</t>
  </si>
  <si>
    <t>Community services platform</t>
  </si>
  <si>
    <t>1Crowd (through crowd funding)</t>
  </si>
  <si>
    <t>Dental Protection Solution</t>
  </si>
  <si>
    <t>Centre for Innovation Incubation and Entrepreneurship (CIIE)</t>
  </si>
  <si>
    <t>Zeolr/RespirON</t>
  </si>
  <si>
    <t>Healthcare related IoT platform</t>
  </si>
  <si>
    <t>Photo Sharing Mobile App</t>
  </si>
  <si>
    <t>Anupam Mittal, Sharad Sharma &amp; 14 others</t>
  </si>
  <si>
    <t>Men\\xe2\\x80\\x99s Grooming Product etailer</t>
  </si>
  <si>
    <t>Noshir Kaka, Subramanian Ramadorai, Kiran Deshpande, Pankaj Gupta, Ravi Nigam &amp; Others</t>
  </si>
  <si>
    <t>Travelyaari</t>
  </si>
  <si>
    <t>Online ticket booking platform</t>
  </si>
  <si>
    <t>Gujarat Venture Finance Limited (GVFL), Bennett Coleman &amp; Co. Ltd</t>
  </si>
  <si>
    <t>Co-Working Spaces Discovery &amp; Booking platform</t>
  </si>
  <si>
    <t>Khattar Holdings, ThirtyThree Investments, Soumitra Sharma, Deepak Sharma, Sumit Dayal and others</t>
  </si>
  <si>
    <t>Genextstudents</t>
  </si>
  <si>
    <t>Online Tutoring Service provider</t>
  </si>
  <si>
    <t>1Crowd (through crowdfunding)</t>
  </si>
  <si>
    <t>Cloud Based Software Solutions Provider</t>
  </si>
  <si>
    <t>Norwest Venture Partners, Accel India</t>
  </si>
  <si>
    <t>Crofarm</t>
  </si>
  <si>
    <t>Agri-Tech supply chain Solution provider</t>
  </si>
  <si>
    <t>Mukul Singhal, Rohit Jain, Himanshu Aggrawal, Sunil Goyal Ashish Gupta,</t>
  </si>
  <si>
    <t>Faircent.com</t>
  </si>
  <si>
    <t>peer-to-peer lending platform</t>
  </si>
  <si>
    <t>Innovaccer</t>
  </si>
  <si>
    <t>Integrated Enterprise Analytics Platform</t>
  </si>
  <si>
    <t>Westbridge Capital Partners</t>
  </si>
  <si>
    <t>Cuberoot</t>
  </si>
  <si>
    <t>Data Analytics &amp; Audience Management Platform</t>
  </si>
  <si>
    <t>Funcastic</t>
  </si>
  <si>
    <t>B2C vernacular podcast aggregator platform</t>
  </si>
  <si>
    <t>HT Media Ltd, North Base Media</t>
  </si>
  <si>
    <t>Buttercups</t>
  </si>
  <si>
    <t>Women Intimate Wear eTailer</t>
  </si>
  <si>
    <t>Anand Chandrasekaran, Kanwaljit Singh, Manoj Varghese</t>
  </si>
  <si>
    <t>Raw Meat Products eTailer</t>
  </si>
  <si>
    <t>Ashvin Chadha</t>
  </si>
  <si>
    <t>Budget Hotels Aggregator</t>
  </si>
  <si>
    <t>Hike</t>
  </si>
  <si>
    <t>Mobile Messaging App</t>
  </si>
  <si>
    <t>Tencent Holdings, Foxconn Technology Group, Tiger Global, SoftBank Group, Bharti Enterprises</t>
  </si>
  <si>
    <t>Joolz</t>
  </si>
  <si>
    <t>Online Jewellery Store</t>
  </si>
  <si>
    <t>Powerhouse Ventures, M&amp;S Partners</t>
  </si>
  <si>
    <t>SaleBhai</t>
  </si>
  <si>
    <t>Sweets, Dry Fruits &amp; Handicrafts etailer</t>
  </si>
  <si>
    <t>Makkajai</t>
  </si>
  <si>
    <t>Online &amp; Mobile learning for kids</t>
  </si>
  <si>
    <t>Anand Chandrasekaran, Ananth Narayanan, Mekin Maheshwari, Ravi Garikipati, Divyesh Shah, Swastika Company Ltd</t>
  </si>
  <si>
    <t>Gradopedia</t>
  </si>
  <si>
    <t>Career progression Portal</t>
  </si>
  <si>
    <t>Undisclosed Dubai based HNIs</t>
  </si>
  <si>
    <t>MaalGaadi</t>
  </si>
  <si>
    <t>Online Logistics Marketplace</t>
  </si>
  <si>
    <t>Swan Angel Network,Sachin Khandelwal and others</t>
  </si>
  <si>
    <t>ZiPi</t>
  </si>
  <si>
    <t>Mobile Chatbot App</t>
  </si>
  <si>
    <t>Swan Angel Network</t>
  </si>
  <si>
    <t>Appknox</t>
  </si>
  <si>
    <t>Mobile security solutions</t>
  </si>
  <si>
    <t>SeedPlus, Infocomm Investments, Accel Partners RNT Associates</t>
  </si>
  <si>
    <t>Packers &amp; Movers</t>
  </si>
  <si>
    <t>Mobile based eCommerce SAAS platform</t>
  </si>
  <si>
    <t>Kashyap Deorah, Rajul Garg, Maninder Gulati</t>
  </si>
  <si>
    <t>Sesame Software</t>
  </si>
  <si>
    <t>Financial Technology Solutions Provider</t>
  </si>
  <si>
    <t>Kozhikode</t>
  </si>
  <si>
    <t>Speridian Technologies</t>
  </si>
  <si>
    <t>Quikr</t>
  </si>
  <si>
    <t>Classified Listings platform</t>
  </si>
  <si>
    <t>Digio</t>
  </si>
  <si>
    <t>Aadhar based Document Signing platform</t>
  </si>
  <si>
    <t>Ziffity</t>
  </si>
  <si>
    <t>Full Service Ecommerce Agency</t>
  </si>
  <si>
    <t>Aspire Systems</t>
  </si>
  <si>
    <t>Zzungry</t>
  </si>
  <si>
    <t>Satish Vasudeva, Madhusudhan Jujare &amp; Others</t>
  </si>
  <si>
    <t>Puro Wellness</t>
  </si>
  <si>
    <t>healthcare</t>
  </si>
  <si>
    <t>Organic,\\xc2\\xa0 Natural\\xc2\\xa0 Food substitute manufacturer</t>
  </si>
  <si>
    <t>Torrent Group</t>
  </si>
  <si>
    <t>Fitness Gym &amp; Services Discovery platform</t>
  </si>
  <si>
    <t>Saha Fund, Exfinity Venture Partners &amp; Others</t>
  </si>
  <si>
    <t>TAC Security</t>
  </si>
  <si>
    <t>Cyber-Security Solutions Provider</t>
  </si>
  <si>
    <t>Vijay Kedia</t>
  </si>
  <si>
    <t>Notesgen</t>
  </si>
  <si>
    <t>Online Notes Sharing Portal</t>
  </si>
  <si>
    <t>Riju Gupta, Kamal Chabra</t>
  </si>
  <si>
    <t>NearU</t>
  </si>
  <si>
    <t>Marketing app for retailers</t>
  </si>
  <si>
    <t>Dr. Goutam Challagalla</t>
  </si>
  <si>
    <t>Octo.ai</t>
  </si>
  <si>
    <t>Artificial Intelligence based marketing platform</t>
  </si>
  <si>
    <t>Outbox Ventures, Jaspreet Bindra, Arjun Malhotra, Rohan Malhotra, Sidharth Rao, Rakesh Agrawal</t>
  </si>
  <si>
    <t>ShaadiSaga</t>
  </si>
  <si>
    <t>Wedding Website Creator</t>
  </si>
  <si>
    <t>ah! Ventures, Anupam Mittal, Kunal Shah, Sandeep Tandon, Dheeraj Jain, Rohit Chokhani</t>
  </si>
  <si>
    <t>UnaAcademy</t>
  </si>
  <si>
    <t>Free Interactive education platform</t>
  </si>
  <si>
    <t>Blume Ventures, Sachin Bansal, Vijay Shekhar Sharma, Binny Bansal,\\xc2\\xa0 Kunal Shah, Sandeep Tandon, Ashish Tulsian</t>
  </si>
  <si>
    <t>Advenio</t>
  </si>
  <si>
    <t>Clinical Imaging Solution Provider</t>
  </si>
  <si>
    <t>Guarented</t>
  </si>
  <si>
    <t>Home Furnishing rental marketplace</t>
  </si>
  <si>
    <t>Beyond Evolution</t>
  </si>
  <si>
    <t>Mobile Apps &amp; Tech Services provider</t>
  </si>
  <si>
    <t>Vineet Taneja, Kamal Puri</t>
  </si>
  <si>
    <t>Uber Dreams</t>
  </si>
  <si>
    <t>Dreams fulfilling marketplace</t>
  </si>
  <si>
    <t>Mohit Lalvani</t>
  </si>
  <si>
    <t>Convegenius</t>
  </si>
  <si>
    <t>Edutainment platform</t>
  </si>
  <si>
    <t>Michael and Susan Dell Foundation</t>
  </si>
  <si>
    <t>UrbanLadder</t>
  </si>
  <si>
    <t>enCashea</t>
  </si>
  <si>
    <t>Scrap Collection and Recycling platform</t>
  </si>
  <si>
    <t>Kunal Shah, Sandeep Tandon, Tracxn Labs</t>
  </si>
  <si>
    <t>EngineerBabu</t>
  </si>
  <si>
    <t>Mobile App &amp; Web Development company</t>
  </si>
  <si>
    <t>Scale Ventures</t>
  </si>
  <si>
    <t>Cult</t>
  </si>
  <si>
    <t>Health and Fitness Centres</t>
  </si>
  <si>
    <t>WitWorks</t>
  </si>
  <si>
    <t>Consumer IoT Startup</t>
  </si>
  <si>
    <t>Fireside Ventures, Investopad, P39 Capital, Anupam Mittal, Pranay Jivrajka, Maninder Gulati, Abhinav Sinha</t>
  </si>
  <si>
    <t>NearFox</t>
  </si>
  <si>
    <t>Local Lifestyle Content and Discovery Platform</t>
  </si>
  <si>
    <t>Globevestor Angel Fund, Devendra Rane, Ravi Jain,\\xc2\\xa0 Arpan Nagdeve</t>
  </si>
  <si>
    <t>ZoomCar</t>
  </si>
  <si>
    <t>Self-driven car booking platform</t>
  </si>
  <si>
    <t>Ford Smart Mobility Llc</t>
  </si>
  <si>
    <t>Plix</t>
  </si>
  <si>
    <t>Photo and Video Sharing App</t>
  </si>
  <si>
    <t>Instalabs</t>
  </si>
  <si>
    <t>Mobikwik</t>
  </si>
  <si>
    <t>Digital Wallet platform</t>
  </si>
  <si>
    <t>Net1 UEPS Technologies Inc</t>
  </si>
  <si>
    <t>MyDidi</t>
  </si>
  <si>
    <t>on-demand, hyper-local Cleaning services provider</t>
  </si>
  <si>
    <t>Undisclosed Ex Mckinsey Directors and Partners</t>
  </si>
  <si>
    <t>CrownIt</t>
  </si>
  <si>
    <t>Cashback Mobile app</t>
  </si>
  <si>
    <t>Kunal Shah &amp; Sandeep Tandon, Girish Mathrubootham, Anand Chandrasekaran</t>
  </si>
  <si>
    <t>LoanTap</t>
  </si>
  <si>
    <t>Lending platform for Salaried professionals</t>
  </si>
  <si>
    <t>Dr. Abhishek Pandey, Jaysukh Sapra</t>
  </si>
  <si>
    <t>Runnr</t>
  </si>
  <si>
    <t>hyperlocal Logistics services provider</t>
  </si>
  <si>
    <t>Zolo</t>
  </si>
  <si>
    <t>on-demand online talent marketplace</t>
  </si>
  <si>
    <t>Hitouch AG</t>
  </si>
  <si>
    <t>Notion Press</t>
  </si>
  <si>
    <t>Self-Publishing books platform</t>
  </si>
  <si>
    <t>Undisclosed HNI investors</t>
  </si>
  <si>
    <t>LivSpace</t>
  </si>
  <si>
    <t>Online portal for Home Design</t>
  </si>
  <si>
    <t>Bessemer Venture Partners, Jungle Ventures, Helion Ventures</t>
  </si>
  <si>
    <t>iAugmentor Labs</t>
  </si>
  <si>
    <t>Assessment &amp; Learning Platform</t>
  </si>
  <si>
    <t>Rajasthan Angel Investor Network &amp; Others</t>
  </si>
  <si>
    <t>DayBox</t>
  </si>
  <si>
    <t>Fruit &amp; Vegetable Delivery platform</t>
  </si>
  <si>
    <t>Ashutosh Lawania, Rajul Jain, Badal Malick, Rishi Gupta &amp; Others</t>
  </si>
  <si>
    <t>MediaTek Inc.</t>
  </si>
  <si>
    <t>CropIn</t>
  </si>
  <si>
    <t>Agriculture Technology Solutions</t>
  </si>
  <si>
    <t>Sophia Investment ApS</t>
  </si>
  <si>
    <t>Photographer Discovery &amp; Information platform</t>
  </si>
  <si>
    <t>Prime Focus Technologies</t>
  </si>
  <si>
    <t>Hybrid Cloud technology enabled Media ERP platform</t>
  </si>
  <si>
    <t>Ambit Pragma</t>
  </si>
  <si>
    <t>Flyrobe</t>
  </si>
  <si>
    <t>Online fashion rental platform</t>
  </si>
  <si>
    <t>IDG Ventures, Sequoia Capital, GREE Ventures</t>
  </si>
  <si>
    <t>inclov</t>
  </si>
  <si>
    <t>Matchmaking App for Disabled</t>
  </si>
  <si>
    <t>Sarbvir Singh, Raghav Bahl</t>
  </si>
  <si>
    <t>RazorPay</t>
  </si>
  <si>
    <t>MasterCard</t>
  </si>
  <si>
    <t>HR Software Services Startup</t>
  </si>
  <si>
    <t>3one4 Capital, Tracxn Labs, Aaruha Technology Fund, Endiya Partners</t>
  </si>
  <si>
    <t>Seed Investment &amp; Innovation Platform</t>
  </si>
  <si>
    <t>Zaffiro Ventures</t>
  </si>
  <si>
    <t>PressPlay TV</t>
  </si>
  <si>
    <t>Sequoia Capital, SD Ventures, Vistaar Investment Advisors Pvt. Ltd.</t>
  </si>
  <si>
    <t>Playment</t>
  </si>
  <si>
    <t>Mobile Marketplace for Crowdsourced Work</t>
  </si>
  <si>
    <t>WealthTrust</t>
  </si>
  <si>
    <t>Wealth Management App</t>
  </si>
  <si>
    <t>Curefit</t>
  </si>
  <si>
    <t>Online Preventive Healthcare Platform</t>
  </si>
  <si>
    <t>Accel Partners, IDG Ventures, Kalaari Capital</t>
  </si>
  <si>
    <t>StitchWood</t>
  </si>
  <si>
    <t>Custom Furniture Online</t>
  </si>
  <si>
    <t>Deepak Gupta</t>
  </si>
  <si>
    <t>Grab.in</t>
  </si>
  <si>
    <t>hyperlocal logistics service</t>
  </si>
  <si>
    <t>Aramex Ventures Llc</t>
  </si>
  <si>
    <t>Fulfil.IO</t>
  </si>
  <si>
    <t>Cloud Based ERP Software</t>
  </si>
  <si>
    <t>US</t>
  </si>
  <si>
    <t>NeoGrowth</t>
  </si>
  <si>
    <t>SME Lending platform</t>
  </si>
  <si>
    <t>IIFL Wealth Management Seed Venture Fund, Omidyar Network, Khosla Impact, Aspada</t>
  </si>
  <si>
    <t>SeeDoc</t>
  </si>
  <si>
    <t>Video Based Doctor Consulting platform App</t>
  </si>
  <si>
    <t>YourNest Angel Fund\\xc2\\xa0 &amp; Others</t>
  </si>
  <si>
    <t>Event &amp; Movie Ticketing platform</t>
  </si>
  <si>
    <t>Stripes Group, Network 18, Accel Partners, SAIF Partners</t>
  </si>
  <si>
    <t>Sequoia Capital, Rohit Bansal, Kunal Bahl, Sandeep Tandon, Kunal Shah, Zishaan Hayath,\\xc2\\xa0 Abhishek Jain</t>
  </si>
  <si>
    <t>HappilyUnmarried</t>
  </si>
  <si>
    <t>Online Merchandize etailer</t>
  </si>
  <si>
    <t>Don\\xe2\\x80\\x99t Scratch Your Head</t>
  </si>
  <si>
    <t>Full Stack Offline &amp; Online ERP Solution</t>
  </si>
  <si>
    <t>Gaurav Singhvi, Zaffiro Ventures</t>
  </si>
  <si>
    <t>Wedding Wishlist</t>
  </si>
  <si>
    <t>Wedding Wishlist, Gifts &amp; Registry Creation platform</t>
  </si>
  <si>
    <t>Kirthiga Reddy, Renuka Ramanath,Cherry Tin</t>
  </si>
  <si>
    <t>AppDaily</t>
  </si>
  <si>
    <t>Mobile Security App development &amp; Distribution</t>
  </si>
  <si>
    <t>Kalaari Capital, Qualcomm Ventures, ru-Net, Zodius Technology Opportunities Fund,</t>
  </si>
  <si>
    <t>Adytude</t>
  </si>
  <si>
    <t>Gamified Consumer Insights Portal</t>
  </si>
  <si>
    <t>Quickli</t>
  </si>
  <si>
    <t>On-Demand Delivery Startup</t>
  </si>
  <si>
    <t>AVG Group, 500 Startups</t>
  </si>
  <si>
    <t>SpectraVR</t>
  </si>
  <si>
    <t>Virtual Reality Content Studio</t>
  </si>
  <si>
    <t>Rothenberg Ventures</t>
  </si>
  <si>
    <t>Online Car Repair and Servicing Booking platform</t>
  </si>
  <si>
    <t>Alex Chua, Rahul Garg</t>
  </si>
  <si>
    <t>Online Food Ordering &amp; Delivery Platform</t>
  </si>
  <si>
    <t>Kalaari Capital, India Quotient</t>
  </si>
  <si>
    <t>Beauty Products Marketplace</t>
  </si>
  <si>
    <t>JSW Ventures, Blume Ventures &amp; IvyCap Ventures</t>
  </si>
  <si>
    <t>Trak N Tell</t>
  </si>
  <si>
    <t>Car Tracking &amp; Safety System</t>
  </si>
  <si>
    <t>Brian Acton</t>
  </si>
  <si>
    <t>Overcart.com</t>
  </si>
  <si>
    <t>Unboxed &amp; refurbished electronic products marketplace</t>
  </si>
  <si>
    <t>JSW Ventures, Omidyar Network, Sattva Capital, Venture Works</t>
  </si>
  <si>
    <t>SirionLabs</t>
  </si>
  <si>
    <t>SAAS based Service Agreement Management</t>
  </si>
  <si>
    <t>Education Focused Financing Platform</t>
  </si>
  <si>
    <t>Stanford Angels &amp; Entrepreneurs, Harvard Angels</t>
  </si>
  <si>
    <t>MintM</t>
  </si>
  <si>
    <t>Digital Marketing &amp; AdTech Platform</t>
  </si>
  <si>
    <t>Mumbai Angels,\\xc2\\xa0 Times Internet</t>
  </si>
  <si>
    <t>HitGrit</t>
  </si>
  <si>
    <t>Online Legal Consultation platform</t>
  </si>
  <si>
    <t>Ashish Mahajan, Sarvesh Sharma</t>
  </si>
  <si>
    <t>Find My Stay</t>
  </si>
  <si>
    <t>Online Budget Hotel Aggregator &amp; Booking Platform</t>
  </si>
  <si>
    <t>Rishi Parti, Yogesh Bansal</t>
  </si>
  <si>
    <t>YAAP</t>
  </si>
  <si>
    <t>Online Content Discovery, Creation &amp; Distribution Platform</t>
  </si>
  <si>
    <t>Rainmaker Ventures</t>
  </si>
  <si>
    <t>Utoo Cabs</t>
  </si>
  <si>
    <t>Cab aggregation &amp; Rental platform</t>
  </si>
  <si>
    <t>Ajay Piramal</t>
  </si>
  <si>
    <t>Twigly</t>
  </si>
  <si>
    <t>Online Food Ordering &amp; Delivery Startup</t>
  </si>
  <si>
    <t>Tracxn Labs, Hyderabad Angels, Kunal Shah, Gaurav Bhalotia</t>
  </si>
  <si>
    <t>Vernacular Language Content Creation &amp; Sharing App</t>
  </si>
  <si>
    <t>SAIF Partners, India Quotient</t>
  </si>
  <si>
    <t>Urban Tailor</t>
  </si>
  <si>
    <t>E-Tailoring service provider</t>
  </si>
  <si>
    <t>RentMojo</t>
  </si>
  <si>
    <t>Online Furniture Renting Platform</t>
  </si>
  <si>
    <t>Accel Partners, IDG Ventures India</t>
  </si>
  <si>
    <t>CityFurnish</t>
  </si>
  <si>
    <t>HEAL Institute</t>
  </si>
  <si>
    <t>Sports Focused Healthcare Startup</t>
  </si>
  <si>
    <t>Jaspal Bindra, Parth Jindal</t>
  </si>
  <si>
    <t>Augrav</t>
  </si>
  <si>
    <t>Personalized precious Jewellery etailer</t>
  </si>
  <si>
    <t>ShoppinPal</t>
  </si>
  <si>
    <t>M-Commerce Solutions for Retail Stores</t>
  </si>
  <si>
    <t>Plug and Play Tech Center, Steelhead Ventures &amp; Others</t>
  </si>
  <si>
    <t>TransTutors / AskIITians</t>
  </si>
  <si>
    <t>Online Education &amp; Tutoring portals</t>
  </si>
  <si>
    <t>500 Startups</t>
  </si>
  <si>
    <t>WorkApps</t>
  </si>
  <si>
    <t>Enterprise Work Management Software</t>
  </si>
  <si>
    <t>BankerBay</t>
  </si>
  <si>
    <t>Online Investment Banking platform</t>
  </si>
  <si>
    <t>BaggOut</t>
  </si>
  <si>
    <t>Women\\xe2\\x80\\x99s Fashion etailer</t>
  </si>
  <si>
    <t>Sumit Jain, Sumit Jain, Anurag Gupta, Varun Khanna, Faraz Khan</t>
  </si>
  <si>
    <t>Travel Package Marketplace</t>
  </si>
  <si>
    <t>GEMS group</t>
  </si>
  <si>
    <t>SatvaCart</t>
  </si>
  <si>
    <t>Online Grocers</t>
  </si>
  <si>
    <t>Abhijit Avasthi, Karan Chellani, SP Vijay</t>
  </si>
  <si>
    <t>Ridlr</t>
  </si>
  <si>
    <t>Public Transport Mobile App</t>
  </si>
  <si>
    <t>Times Internet, Innoven Capital, Matrix Partners India, Qualcomm Ventures</t>
  </si>
  <si>
    <t>Yellowdig</t>
  </si>
  <si>
    <t>Zuppler</t>
  </si>
  <si>
    <t>Online Food Ordering platform</t>
  </si>
  <si>
    <t>BlueStone</t>
  </si>
  <si>
    <t>Jewellery Etailer</t>
  </si>
  <si>
    <t>IIFL and Accel Partners, Kalaari Capital, IvyCap Ventures, RB Investments</t>
  </si>
  <si>
    <t>underDOGS</t>
  </si>
  <si>
    <t>Game Development Startup</t>
  </si>
  <si>
    <t>Intelli Reboot Digital Pvt. Ltd</t>
  </si>
  <si>
    <t>ImageProVision</t>
  </si>
  <si>
    <t>Image Analysis Solutions</t>
  </si>
  <si>
    <t>Satish Jamdar</t>
  </si>
  <si>
    <t>Sagacito</t>
  </si>
  <si>
    <t>Cloud-Based Enterprise Solutions</t>
  </si>
  <si>
    <t>Star India Pvt. Ltd</t>
  </si>
  <si>
    <t>Deal4Loans / Wishfin</t>
  </si>
  <si>
    <t>\\nLoans Comparison platform\\n\\n\\n\\n     (adsbygoogle = window.adsbygoogle || []).push({});\\n\\n</t>
  </si>
  <si>
    <t>Franklin Templeton International Services Pvt. Ltd</t>
  </si>
  <si>
    <t>NiYO Solutions</t>
  </si>
  <si>
    <t>Payroll &amp; Benefits Software solutions</t>
  </si>
  <si>
    <t>Prime Venture Partners</t>
  </si>
  <si>
    <t>AppLop</t>
  </si>
  <si>
    <t>Mobile Apps SaaS Platform</t>
  </si>
  <si>
    <t>Green House Ventures Accelerator</t>
  </si>
  <si>
    <t>Tax2Win</t>
  </si>
  <si>
    <t>Online Tax Filing Portal</t>
  </si>
  <si>
    <t>Truckola</t>
  </si>
  <si>
    <t>Tech-focused cargo transport startup</t>
  </si>
  <si>
    <t>Abhishek Agarwal, Krishnakumar Nataraj, Sarath Sura, Shanti Mohan, Sarthak and Nihit Agarwal, Suramya Gupta</t>
  </si>
  <si>
    <t>iServe Financial</t>
  </si>
  <si>
    <t>Loan Comparison &amp; Deals platform</t>
  </si>
  <si>
    <t>Nilesh Shah</t>
  </si>
  <si>
    <t>MyTaxiIndia</t>
  </si>
  <si>
    <t>Online Car rental booking platform</t>
  </si>
  <si>
    <t>Nihon Kotsu Co</t>
  </si>
  <si>
    <t>AbeRuk</t>
  </si>
  <si>
    <t>Online Marketplace for books</t>
  </si>
  <si>
    <t>Swastika Company Pvt Ltd</t>
  </si>
  <si>
    <t>Wiwigo</t>
  </si>
  <si>
    <t>Inter-City Taxi Booking platform</t>
  </si>
  <si>
    <t>Drums Food</t>
  </si>
  <si>
    <t>Yogurt and Ice Cream maker</t>
  </si>
  <si>
    <t>Verlinvest, DSG Consumer Partners</t>
  </si>
  <si>
    <t>Chikoop</t>
  </si>
  <si>
    <t>Free Ad based Voice Calling</t>
  </si>
  <si>
    <t>BRIDGEi2I</t>
  </si>
  <si>
    <t>Data Analytics Platform</t>
  </si>
  <si>
    <t>Online marketplace for used automobiles</t>
  </si>
  <si>
    <t>Beenext, Digital Garage, Lightbox, Beenos</t>
  </si>
  <si>
    <t>On-Demand Healthcare Service provider</t>
  </si>
  <si>
    <t>MapmyIndia</t>
  </si>
  <si>
    <t>Atomberg</t>
  </si>
  <si>
    <t>smart, energy efficient home appliance manufacturer</t>
  </si>
  <si>
    <t>Parampara Capital</t>
  </si>
  <si>
    <t>Coutloot</t>
  </si>
  <si>
    <t>Fashion Re-Commerce Platform</t>
  </si>
  <si>
    <t>Limo</t>
  </si>
  <si>
    <t>Bus Aggregator Mobile app</t>
  </si>
  <si>
    <t>iCliniq</t>
  </si>
  <si>
    <t>Doctor Consultation platform</t>
  </si>
  <si>
    <t>MadhanKumar Madathupalayam</t>
  </si>
  <si>
    <t>GoGo Truck</t>
  </si>
  <si>
    <t>Truck Aggregator &amp; Booking platform</t>
  </si>
  <si>
    <t>Vyome Biosciences</t>
  </si>
  <si>
    <t>Treatment Development for Antibiotic-resistant diseases</t>
  </si>
  <si>
    <t>Romulus Capital</t>
  </si>
  <si>
    <t>SillyMonks</t>
  </si>
  <si>
    <t>Digital Media and Entertainment Startup</t>
  </si>
  <si>
    <t>Sreenivasa Reddy Musani</t>
  </si>
  <si>
    <t>K-12 Maths Learning Courses</t>
  </si>
  <si>
    <t>Sequoia Capital, Unitus Seed Fund</t>
  </si>
  <si>
    <t>Student Micro-Loan platform</t>
  </si>
  <si>
    <t>Yeahmobi, Fenqile</t>
  </si>
  <si>
    <t>Intgrea</t>
  </si>
  <si>
    <t>Post merger Integration Partners</t>
  </si>
  <si>
    <t>HelpShift</t>
  </si>
  <si>
    <t>Mobile CRM Platform</t>
  </si>
  <si>
    <t>Microsoft Ventures, Salesforce Ventures</t>
  </si>
  <si>
    <t>CreditVidya</t>
  </si>
  <si>
    <t>Credit Scoring Platform</t>
  </si>
  <si>
    <t>Grey Campus</t>
  </si>
  <si>
    <t>Sarath Sura</t>
  </si>
  <si>
    <t>ListUp</t>
  </si>
  <si>
    <t>Location based Classified Mobile app</t>
  </si>
  <si>
    <t>Kae Capital, Kunal Shah, Sandeep Tandon</t>
  </si>
  <si>
    <t>6Degree</t>
  </si>
  <si>
    <t>Tech-enabled Fashion Talent platform</t>
  </si>
  <si>
    <t>Shopwati</t>
  </si>
  <si>
    <t>Online Fashion Discussion Community</t>
  </si>
  <si>
    <t>Sanjiv Rai</t>
  </si>
  <si>
    <t>Cookifi</t>
  </si>
  <si>
    <t>Online Chef Discovery &amp; Booking Service</t>
  </si>
  <si>
    <t>Kunal Shah, Aneesh Reddy, Tracxn Labs, Venkat Tadanki, Krishna Mehra, Amit Rathore</t>
  </si>
  <si>
    <t>StoreKing</t>
  </si>
  <si>
    <t>Connecting Small Town Consumers to E-Commerce</t>
  </si>
  <si>
    <t>Axiata Digital</t>
  </si>
  <si>
    <t>Wired Hub</t>
  </si>
  <si>
    <t>Co-Working Spaces</t>
  </si>
  <si>
    <t>Ankit Maheshwari, Anand Singh</t>
  </si>
  <si>
    <t>MySeniorDoctor</t>
  </si>
  <si>
    <t>Online medical support platform</t>
  </si>
  <si>
    <t>BlackJag Partners</t>
  </si>
  <si>
    <t>Teabox</t>
  </si>
  <si>
    <t>Online Tea Store</t>
  </si>
  <si>
    <t>Siliguri</t>
  </si>
  <si>
    <t>Cameron Jones</t>
  </si>
  <si>
    <t>ExtraaEdge</t>
  </si>
  <si>
    <t>Student Acquisition Platform</t>
  </si>
  <si>
    <t>Ritesh Dwivedy, Priti Padhy</t>
  </si>
  <si>
    <t>EPayLater</t>
  </si>
  <si>
    <t>Fin-Tech Platform</t>
  </si>
  <si>
    <t>3 undisclosed HNIs</t>
  </si>
  <si>
    <t>Kyazoonga</t>
  </si>
  <si>
    <t>Online event ticketing Platform</t>
  </si>
  <si>
    <t>Paytunes</t>
  </si>
  <si>
    <t>Mobile based rewards platform</t>
  </si>
  <si>
    <t>CIO Angel Network, Indian Angel Network</t>
  </si>
  <si>
    <t>Kickstart Jobs</t>
  </si>
  <si>
    <t>Entry level hiring platform</t>
  </si>
  <si>
    <t>Vivek Joshi, Mohit Satyanand, Amit Banati, Arun Khanna</t>
  </si>
  <si>
    <t>Freshee</t>
  </si>
  <si>
    <t>FMCG</t>
  </si>
  <si>
    <t>Household packaging &amp; Storage product manufacturer</t>
  </si>
  <si>
    <t>MadRat Games</t>
  </si>
  <si>
    <t>Wearable Gaming Platform</t>
  </si>
  <si>
    <t>Ratan Tata, Bhavish Aggarwal, Ankit Bhati, Binny Bansal, Girish Mathrubootham</t>
  </si>
  <si>
    <t>Jazzmyride</t>
  </si>
  <si>
    <t>Auto Parts &amp; Accessories eTailer</t>
  </si>
  <si>
    <t>TVS Automobile Solutions Ltd</t>
  </si>
  <si>
    <t>AutoSense</t>
  </si>
  <si>
    <t>Data Analytics based Customer Management Services</t>
  </si>
  <si>
    <t>Redsun Telematics</t>
  </si>
  <si>
    <t>Internet of Things Platform</t>
  </si>
  <si>
    <t>KhanaGadi</t>
  </si>
  <si>
    <t>Online Food Delivery for Train Travelers</t>
  </si>
  <si>
    <t>Bombay Shirt Company</t>
  </si>
  <si>
    <t>Online custom Shirt retailer</t>
  </si>
  <si>
    <t>Matrubharti</t>
  </si>
  <si>
    <t>e-Book Publisher</t>
  </si>
  <si>
    <t>Viridian Capital</t>
  </si>
  <si>
    <t>EdTechReview</t>
  </si>
  <si>
    <t>Education based online portal</t>
  </si>
  <si>
    <t>EVC Ventures</t>
  </si>
  <si>
    <t>Bonhomia</t>
  </si>
  <si>
    <t>Premium Tea &amp; Coffee Capsules maker</t>
  </si>
  <si>
    <t>Valpro Capital and existing investors</t>
  </si>
  <si>
    <t>Gobolt</t>
  </si>
  <si>
    <t>MCube8</t>
  </si>
  <si>
    <t>Jivox</t>
  </si>
  <si>
    <t>Data Driven Advertising platform</t>
  </si>
  <si>
    <t>You &amp; Mr Jones, Fortisure Ventures, Diaz Nesamoney</t>
  </si>
  <si>
    <t>Sminq</t>
  </si>
  <si>
    <t>Queue management Mobile app</t>
  </si>
  <si>
    <t>Saama Capital, Blume Ventures &amp; Vaibhav Domkundwar</t>
  </si>
  <si>
    <t>CureJoy</t>
  </si>
  <si>
    <t>Online Alternative health community platform</t>
  </si>
  <si>
    <t>Accel Partners India</t>
  </si>
  <si>
    <t>Oneway.cab</t>
  </si>
  <si>
    <t>Taxi Rental Platform</t>
  </si>
  <si>
    <t>GrabOnRent</t>
  </si>
  <si>
    <t>On-demand product rental marketplace</t>
  </si>
  <si>
    <t>IvyCap Ventures and Unicorn India Ventures</t>
  </si>
  <si>
    <t>Contact Management Mobile App</t>
  </si>
  <si>
    <t>Unnati Helpers</t>
  </si>
  <si>
    <t>Help Hiring Platform</t>
  </si>
  <si>
    <t>Athletto</t>
  </si>
  <si>
    <t>Sports Venue discovery and booking platform</t>
  </si>
  <si>
    <t>Atul Ingle</t>
  </si>
  <si>
    <t>Saavn</t>
  </si>
  <si>
    <t>Web/Mobile Music Streaming service</t>
  </si>
  <si>
    <t>USA</t>
  </si>
  <si>
    <t>Guy Oseary</t>
  </si>
  <si>
    <t>ThinkPhi</t>
  </si>
  <si>
    <t>Sustainable Green Tech Solution developer</t>
  </si>
  <si>
    <t>Nimmagadda Prasad</t>
  </si>
  <si>
    <t>Cleartax</t>
  </si>
  <si>
    <t>Online Tax Filing Platform</t>
  </si>
  <si>
    <t>Ravi Adusumalli, SAIF Partners</t>
  </si>
  <si>
    <t>Silvan Innovation Labs</t>
  </si>
  <si>
    <t>Home Automation Solutions</t>
  </si>
  <si>
    <t>Infuse Ventures</t>
  </si>
  <si>
    <t>GreytHR</t>
  </si>
  <si>
    <t>Payroll &amp; HR Software Developer</t>
  </si>
  <si>
    <t>New Enterprise Associates (NEA), Blume Ventures</t>
  </si>
  <si>
    <t>Duffl</t>
  </si>
  <si>
    <t>Fashion Rental Marketplace</t>
  </si>
  <si>
    <t>BetOnIndia Technology Pvt Ltd</t>
  </si>
  <si>
    <t>BYG</t>
  </si>
  <si>
    <t>Fitness centre Discovery &amp; Booking Mobile app</t>
  </si>
  <si>
    <t>Sanjay Verma, Amit Khanna (LetsVenture)</t>
  </si>
  <si>
    <t>Dipper</t>
  </si>
  <si>
    <t>Freight Logistics Marketplace</t>
  </si>
  <si>
    <t>Qonfuse</t>
  </si>
  <si>
    <t>Online Test Papers for competitive exams</t>
  </si>
  <si>
    <t>Hamraj Kumar</t>
  </si>
  <si>
    <t>The Indian IRIS</t>
  </si>
  <si>
    <t>Govt Policy Research &amp; Information portal</t>
  </si>
  <si>
    <t>Timbru Ventures</t>
  </si>
  <si>
    <t>Onspoon</t>
  </si>
  <si>
    <t>Online Platform for Event Sponsorship</t>
  </si>
  <si>
    <t>REstate</t>
  </si>
  <si>
    <t>Real Estate Platform</t>
  </si>
  <si>
    <t>Cleartrip</t>
  </si>
  <si>
    <t>Concur Technologies, Gund Investment</t>
  </si>
  <si>
    <t>ProcMart</t>
  </si>
  <si>
    <t>Online Procurement Marketplace</t>
  </si>
  <si>
    <t>IndiaMart</t>
  </si>
  <si>
    <t>Celerix</t>
  </si>
  <si>
    <t>Fintech Product Development &amp; Services Startup</t>
  </si>
  <si>
    <t>Bitkemy Ventures</t>
  </si>
  <si>
    <t>NatureNama</t>
  </si>
  <si>
    <t>Online Outdoors &amp; travel</t>
  </si>
  <si>
    <t>Unicorn Venture</t>
  </si>
  <si>
    <t>CyclopsMedtech</t>
  </si>
  <si>
    <t>Medical Technology Provider</t>
  </si>
  <si>
    <t>CP Bothra</t>
  </si>
  <si>
    <t>Syona Cosmetics</t>
  </si>
  <si>
    <t>Beauty Products &amp; Training to Salons &amp; Spas</t>
  </si>
  <si>
    <t>PrettySecrets</t>
  </si>
  <si>
    <t>Women Lingerie Store</t>
  </si>
  <si>
    <t>RB Investments PTE Ltd, Orios Venture Partners</t>
  </si>
  <si>
    <t>SpiderG</t>
  </si>
  <si>
    <t>Online invoice app for SMEs</t>
  </si>
  <si>
    <t>Rahul Kirloskar, Fusion Tech Ventures, Adi Saravanan, Pravin Dongre, Mahendra Doshi</t>
  </si>
  <si>
    <t>FarEye</t>
  </si>
  <si>
    <t>Logistics Management Software</t>
  </si>
  <si>
    <t>Saif Partners</t>
  </si>
  <si>
    <t>The Uolo</t>
  </si>
  <si>
    <t>School Parent Communication App</t>
  </si>
  <si>
    <t>Purvi Ventures, Rajul Garg, Vipin Arora</t>
  </si>
  <si>
    <t>Staqu</t>
  </si>
  <si>
    <t>Artificial Intelligence based search platform</t>
  </si>
  <si>
    <t>Padhopadhao</t>
  </si>
  <si>
    <t>Home Tutors search &amp; Discovery</t>
  </si>
  <si>
    <t>Rise India</t>
  </si>
  <si>
    <t>Drivify</t>
  </si>
  <si>
    <t>Professional Driver discovery &amp; Booking Mobile app</t>
  </si>
  <si>
    <t>Jitendra Gupta, Pankaj Tripathi</t>
  </si>
  <si>
    <t>PratiLipi</t>
  </si>
  <si>
    <t>Multi-Lingual self-publishing platform</t>
  </si>
  <si>
    <t>ParaBlu</t>
  </si>
  <si>
    <t>Cloud Data Security &amp; Privacy Solutions</t>
  </si>
  <si>
    <t>Schedulers Logistics</t>
  </si>
  <si>
    <t>Cold Storage Logistics solutions</t>
  </si>
  <si>
    <t>GVFL</t>
  </si>
  <si>
    <t>LEAP India</t>
  </si>
  <si>
    <t>Supply Chain Equipment &amp; Services provider</t>
  </si>
  <si>
    <t>Mayfield Ventures</t>
  </si>
  <si>
    <t>KabadiExpress</t>
  </si>
  <si>
    <t>Free Door Step Scrap Pickup Service</t>
  </si>
  <si>
    <t>YourDost</t>
  </si>
  <si>
    <t>Online counselling &amp; Personal coaching platform</t>
  </si>
  <si>
    <t>SAIF Partners, Aprameya Radhakrishnan, Phanindra Sama, Subba Rao Telidevara, Vibhu Garg, Paula Ravindra Mariwala, Gaurav Bhalotia</t>
  </si>
  <si>
    <t>Gomalon</t>
  </si>
  <si>
    <t>Online Spa &amp; Salon discovery &amp; Booking platform</t>
  </si>
  <si>
    <t>Voler Cars</t>
  </si>
  <si>
    <t>Self-Driven Car rental platform</t>
  </si>
  <si>
    <t>Kanodia family, Amit Banka</t>
  </si>
  <si>
    <t>GVFL Ltd</t>
  </si>
  <si>
    <t>Online Hotel aggregator &amp; Booking platform</t>
  </si>
  <si>
    <t>Accel Partners, RB Investments</t>
  </si>
  <si>
    <t>Locanix</t>
  </si>
  <si>
    <t>GPS based SaaS Solutions</t>
  </si>
  <si>
    <t>Online Working Capital Business Loans Platform</t>
  </si>
  <si>
    <t>Bertelsmann India Investments, Mayfield India, Saama Capital, India Quotient</t>
  </si>
  <si>
    <t>Hello Tax</t>
  </si>
  <si>
    <t>Sanjeev Sinha</t>
  </si>
  <si>
    <t>MySuperBrain</t>
  </si>
  <si>
    <t>Online Talent Discovery Platform for Kids</t>
  </si>
  <si>
    <t>Soniks Consulting</t>
  </si>
  <si>
    <t>BlogBeats</t>
  </si>
  <si>
    <t>Online Blogging Platform</t>
  </si>
  <si>
    <t>LetReach</t>
  </si>
  <si>
    <t>ECommerce SAAS Solutions</t>
  </si>
  <si>
    <t>vCommission</t>
  </si>
  <si>
    <t>TrendieApp</t>
  </si>
  <si>
    <t>Visual Content Marketing</t>
  </si>
  <si>
    <t>Harsh Vardhan Hada</t>
  </si>
  <si>
    <t>ImpactGuru</t>
  </si>
  <si>
    <t>Piyush Jain</t>
  </si>
  <si>
    <t>Velvetcase</t>
  </si>
  <si>
    <t>Online designer jewellery marketplace</t>
  </si>
  <si>
    <t>Uniqorn Ventures Fund, TV Mohandas Pai, S Somasegar</t>
  </si>
  <si>
    <t>Meru Cabs</t>
  </si>
  <si>
    <t>Online/ Mobile Tax Cab booking</t>
  </si>
  <si>
    <t>Campus Diaries</t>
  </si>
  <si>
    <t>Student focussed Content Discovery portal</t>
  </si>
  <si>
    <t>Aarin Capital</t>
  </si>
  <si>
    <t>Scripbox</t>
  </si>
  <si>
    <t>Online Mutual Fund Investment platform</t>
  </si>
  <si>
    <t>Omidyar Network, Accel Partners &amp; existing investors</t>
  </si>
  <si>
    <t>Biryani Blues</t>
  </si>
  <si>
    <t>QSR Chain</t>
  </si>
  <si>
    <t>Carpediem Capital &amp; Others</t>
  </si>
  <si>
    <t>MotoMojo</t>
  </si>
  <si>
    <t>Mobile based Vehicle maintenance App</t>
  </si>
  <si>
    <t>Niloufer Dundh, Fauzan Rahim, Balamurugan Mani,</t>
  </si>
  <si>
    <t>Parking Technology Platform</t>
  </si>
  <si>
    <t>Prescribez</t>
  </si>
  <si>
    <t>Ankush Mehta</t>
  </si>
  <si>
    <t>Airwood</t>
  </si>
  <si>
    <t>Agri Data &amp; Analytics Platform</t>
  </si>
  <si>
    <t>StartupXseed Ventures</t>
  </si>
  <si>
    <t>Mobile &amp; Digital Wallet</t>
  </si>
  <si>
    <t>GMO Payment Gateway, MediaTek</t>
  </si>
  <si>
    <t>iDreamCareer</t>
  </si>
  <si>
    <t>Career Planning Services Portal</t>
  </si>
  <si>
    <t>Zwayam</t>
  </si>
  <si>
    <t>Online Recruitment Platform</t>
  </si>
  <si>
    <t>BoiBanit</t>
  </si>
  <si>
    <t>Online Food Delivery platform</t>
  </si>
  <si>
    <t>Zuver</t>
  </si>
  <si>
    <t>Car driver Discovery App</t>
  </si>
  <si>
    <t>Shruth &amp; Smith Group, Hermes Group</t>
  </si>
  <si>
    <t>Prepathon</t>
  </si>
  <si>
    <t>Competitive Exam learning platform</t>
  </si>
  <si>
    <t>EasyRoads</t>
  </si>
  <si>
    <t>Road Trip planning Mobile app</t>
  </si>
  <si>
    <t>Rohan Angrish, Hrishi Oberoi, Rahul Mehta, Kapil Hetamsaria, Pranav Dedhia</t>
  </si>
  <si>
    <t>Eyewear &amp; Accessories etailer</t>
  </si>
  <si>
    <t>International Finance Corp, TPG Growth, Adveq Management, IDG Ventures, Ratan Tata, Kris Gopalakrishnan</t>
  </si>
  <si>
    <t>Seclore</t>
  </si>
  <si>
    <t>Enterprise Security Technology platform</t>
  </si>
  <si>
    <t>Sistema Asia Fund, Helion Venture, VentureEast, India Alternatives</t>
  </si>
  <si>
    <t>SolarTown</t>
  </si>
  <si>
    <t>Solar Rooftop system installation company</t>
  </si>
  <si>
    <t>Grex.in</t>
  </si>
  <si>
    <t>Comarete</t>
  </si>
  <si>
    <t>Telecom &amp; Media IT services company</t>
  </si>
  <si>
    <t>MyDentistChoice</t>
  </si>
  <si>
    <t>Medical Supplies eTailer</t>
  </si>
  <si>
    <t>Intelligent Tech platform for Finance vertical</t>
  </si>
  <si>
    <t>Kalaari Capital Accelerator Program</t>
  </si>
  <si>
    <t>Affordable non-emergency medical service health plans</t>
  </si>
  <si>
    <t>Indee</t>
  </si>
  <si>
    <t>Web Video Streaming Platform</t>
  </si>
  <si>
    <t>eCommerce product discovery software</t>
  </si>
  <si>
    <t>IDG Ventures, Inventus Capital, Indian Angel Network</t>
  </si>
  <si>
    <t>WebAlligator</t>
  </si>
  <si>
    <t>Cloud Based Software Solutions</t>
  </si>
  <si>
    <t>Group of undisclosed Angel Investors &amp; HNIs</t>
  </si>
  <si>
    <t>EduAce Services</t>
  </si>
  <si>
    <t>Education Workshops &amp; mentoring programs</t>
  </si>
  <si>
    <t>Lucknow</t>
  </si>
  <si>
    <t>MoMagic Technologies</t>
  </si>
  <si>
    <t>Social commerce platform</t>
  </si>
  <si>
    <t>Rajul Garg &amp; Others</t>
  </si>
  <si>
    <t>Zebroads</t>
  </si>
  <si>
    <t>Logistics and Warehousing services</t>
  </si>
  <si>
    <t>Locus</t>
  </si>
  <si>
    <t>Logistics Intelligence platform</t>
  </si>
  <si>
    <t>Exfinity Venture Partners, Blume Ventures, BeeNext, Rajesh Ranavat</t>
  </si>
  <si>
    <t>Toko Innovations</t>
  </si>
  <si>
    <t>Children\\xe2\\x80\\x99s Entertainment Portal</t>
  </si>
  <si>
    <t>Roopak Saluja, Vishal Khare</t>
  </si>
  <si>
    <t>Rentickle</t>
  </si>
  <si>
    <t>Furniture, appliances Portal</t>
  </si>
  <si>
    <t>Manish Kheterpal, Vinay Mittal, Dinesh Mittal, Sandeep Gupta</t>
  </si>
  <si>
    <t>Health &amp; Fitness App</t>
  </si>
  <si>
    <t>IDG Ventures India, Inventus Capital, Blume Ventures</t>
  </si>
  <si>
    <t>Conversion Rate Optimization Platform</t>
  </si>
  <si>
    <t>Accel Partners, Matrix Partners, Girish Mathrubootham</t>
  </si>
  <si>
    <t>InnoNano Research</t>
  </si>
  <si>
    <t>Clean Water Technology</t>
  </si>
  <si>
    <t>NanoHoldings</t>
  </si>
  <si>
    <t>SchoolWear</t>
  </si>
  <si>
    <t>School Uniform &amp; Supplies Marketplace</t>
  </si>
  <si>
    <t>Norwest Venture Partners, DST Global, Accel Partners</t>
  </si>
  <si>
    <t>Zenify</t>
  </si>
  <si>
    <t>Home rental Discovery &amp; Booking Portal</t>
  </si>
  <si>
    <t>Faircent</t>
  </si>
  <si>
    <t>Online Peer to Peer Lending platform</t>
  </si>
  <si>
    <t>JM Financial Products Ltd, Arun Tadanki, Doreswamy Nandkishore, Kshitij Jain</t>
  </si>
  <si>
    <t>Fractal Analytics</t>
  </si>
  <si>
    <t>Data Analytics Company</t>
  </si>
  <si>
    <t>Khazanah Nasional Berhad</t>
  </si>
  <si>
    <t>Free Online Education Platform</t>
  </si>
  <si>
    <t>Blume Ventures, Rajan Anandan, Sumit Jain, Aprameya Radhakrishna, Sujeet Kumar, Phanindra Sama</t>
  </si>
  <si>
    <t>Creation Investments Capital Management, SAIF Partners, Sequoia Capital, Aspada Ventures</t>
  </si>
  <si>
    <t>Life Circle</t>
  </si>
  <si>
    <t>Senior Healthcare Services</t>
  </si>
  <si>
    <t>GROUPE SOS</t>
  </si>
  <si>
    <t>Dream Wallets</t>
  </si>
  <si>
    <t>Online Crowdfunding platform</t>
  </si>
  <si>
    <t>Rakesh Gupta, Aditya Aggarwal, Siddharth Banerjee, Vikas Ranjan, Anshul Jindal, Sunil Koul, and Sanjeev Agrawal</t>
  </si>
  <si>
    <t>ShabdNagari</t>
  </si>
  <si>
    <t>Hindi social networking portal</t>
  </si>
  <si>
    <t>Kanpur</t>
  </si>
  <si>
    <t>ah! Ventures</t>
  </si>
  <si>
    <t>Galleri5</t>
  </si>
  <si>
    <t>Visual Content Discovery platform</t>
  </si>
  <si>
    <t>Phanindra Sama, Raghunandan G,</t>
  </si>
  <si>
    <t>Derbii</t>
  </si>
  <si>
    <t>Carpooling Services</t>
  </si>
  <si>
    <t>Anurag Chauhan</t>
  </si>
  <si>
    <t>StayZilla</t>
  </si>
  <si>
    <t>Budget Room Aggregator Booking platform</t>
  </si>
  <si>
    <t>Matrix Partners, Nexus Ventures</t>
  </si>
  <si>
    <t>WoW Express</t>
  </si>
  <si>
    <t>E-Commerce Logistics Solutions</t>
  </si>
  <si>
    <t>Undisclosed Investors &amp; Tamarind Family Private Trust</t>
  </si>
  <si>
    <t>Smart Learning products</t>
  </si>
  <si>
    <t>S Chand, AdvantEdge Partners</t>
  </si>
  <si>
    <t>BedBathMore</t>
  </si>
  <si>
    <t>Home Decor eMarketplace</t>
  </si>
  <si>
    <t>Kinnevik Group, Rocket Internet</t>
  </si>
  <si>
    <t>Murgency</t>
  </si>
  <si>
    <t>Medical Emergency Response App</t>
  </si>
  <si>
    <t>Rata Tata</t>
  </si>
  <si>
    <t>Crownit</t>
  </si>
  <si>
    <t>Mobile customer rewards management platform</t>
  </si>
  <si>
    <t>Undisclosed investors, Accel Partners, Helion Venture Partners</t>
  </si>
  <si>
    <t>Blinge</t>
  </si>
  <si>
    <t>Apparel Rental platform</t>
  </si>
  <si>
    <t>Anupam Mittal, Anuj Srivastava, Ankit Nagori</t>
  </si>
  <si>
    <t>TheSmartQ</t>
  </si>
  <si>
    <t>Food Ordering Mobile App</t>
  </si>
  <si>
    <t>PurpleHealth</t>
  </si>
  <si>
    <t>Online health-on-demand platform</t>
  </si>
  <si>
    <t>Katabole Technology Venture</t>
  </si>
  <si>
    <t>Fundamentor</t>
  </si>
  <si>
    <t>Aptitude Development Program</t>
  </si>
  <si>
    <t>Subramanya SV</t>
  </si>
  <si>
    <t>EduPristine</t>
  </si>
  <si>
    <t>Online Certification Courses</t>
  </si>
  <si>
    <t>Kaizen Management Advisors, DeVry Inc</t>
  </si>
  <si>
    <t>BhiveWorkspace</t>
  </si>
  <si>
    <t>Reality</t>
  </si>
  <si>
    <t>Parenting &amp; Child Care app</t>
  </si>
  <si>
    <t>Sujeet Kumar, Aprameya, Sumit Jain, Subramanya Venkat, Venk, Ravi Machani, Hitesh Gupta, Rohit Choudhary</t>
  </si>
  <si>
    <t>Appie</t>
  </si>
  <si>
    <t>Location-based offline retail discovery platform</t>
  </si>
  <si>
    <t>Artificial Intelligence Platform</t>
  </si>
  <si>
    <t>TaxiVaxi</t>
  </si>
  <si>
    <t>Cab Aggregating Platform</t>
  </si>
  <si>
    <t>Veqta</t>
  </si>
  <si>
    <t>On Demand Digital Sports Network</t>
  </si>
  <si>
    <t>Chatsworth Management, ITW Digital</t>
  </si>
  <si>
    <t>i2ifunding</t>
  </si>
  <si>
    <t>Online Peer to Peer Funding</t>
  </si>
  <si>
    <t>EduRev</t>
  </si>
  <si>
    <t>Pradeep Reddy Kamasan</t>
  </si>
  <si>
    <t>Hoppingo</t>
  </si>
  <si>
    <t>Fashion Discovery platform</t>
  </si>
  <si>
    <t>Eatonomist</t>
  </si>
  <si>
    <t>MCube Capital Advisors Pvt Ltd</t>
  </si>
  <si>
    <t>Goalwise</t>
  </si>
  <si>
    <t>Online investment platform</t>
  </si>
  <si>
    <t>Roast</t>
  </si>
  <si>
    <t>Mobile entertainment App</t>
  </si>
  <si>
    <t>Address Health</t>
  </si>
  <si>
    <t>Pediatric Primary Healthcare Network</t>
  </si>
  <si>
    <t>Arcatron Mobility</t>
  </si>
  <si>
    <t>Mobility Devices for differently abled</t>
  </si>
  <si>
    <t>Sudhir Mehta</t>
  </si>
  <si>
    <t>SheThePeople</t>
  </si>
  <si>
    <t>Digital platform for Women</t>
  </si>
  <si>
    <t>Anand Mahindra</t>
  </si>
  <si>
    <t>Online Income Tax Filing platform</t>
  </si>
  <si>
    <t>FF Angel, Sequoia Capital</t>
  </si>
  <si>
    <t>Consure Medical</t>
  </si>
  <si>
    <t>Medical Devices Kit manufacturer</t>
  </si>
  <si>
    <t>Accel Partners, Indian Angel Network, India Innovation Fund India Venture Partners</t>
  </si>
  <si>
    <t>mChamp</t>
  </si>
  <si>
    <t>Celebrity Entertainment Contest App</t>
  </si>
  <si>
    <t>Pianta</t>
  </si>
  <si>
    <t>Online healthcare service discovery platform</t>
  </si>
  <si>
    <t>Kunal Shah, Sandeep Tandon</t>
  </si>
  <si>
    <t>Vahanalytics</t>
  </si>
  <si>
    <t>Safe driving Analytics platform</t>
  </si>
  <si>
    <t>Anirudh Damani, Vikram Lakhotia</t>
  </si>
  <si>
    <t>Play Your Sport</t>
  </si>
  <si>
    <t>Location based Sports &amp; Fitness Discovery App</t>
  </si>
  <si>
    <t>Ashish Gupta and other undisclosed investors</t>
  </si>
  <si>
    <t>Apparel &amp; Lifestyle eTailer</t>
  </si>
  <si>
    <t>HT Media Ltd</t>
  </si>
  <si>
    <t>CCavenue</t>
  </si>
  <si>
    <t>NSI Infinium Global Pvt. Ltd</t>
  </si>
  <si>
    <t>HBM Healthcare Investments</t>
  </si>
  <si>
    <t>Tpot</t>
  </si>
  <si>
    <t>Ashish Gupta</t>
  </si>
  <si>
    <t>MachaDalo</t>
  </si>
  <si>
    <t>Hyperlocal Advertising Platform</t>
  </si>
  <si>
    <t>Dil Mil</t>
  </si>
  <si>
    <t>Matchmaking Mobile App</t>
  </si>
  <si>
    <t>SFO / Bangalore</t>
  </si>
  <si>
    <t>Nelstone Ventures, Transmedia Capital, Maiden Lane Ventures, CSC Upshot &amp; Angel investors</t>
  </si>
  <si>
    <t>PicsDream</t>
  </si>
  <si>
    <t>Online Marketplace for Photographers</t>
  </si>
  <si>
    <t>Raman Roy</t>
  </si>
  <si>
    <t>Process 9</t>
  </si>
  <si>
    <t>online translation and transliteration</t>
  </si>
  <si>
    <t>Indian Angel Network, Alok Sharma, Kris Gopalakrishnan, Saurabh Srivastava, and Ajai Chowdhry</t>
  </si>
  <si>
    <t>Housing</t>
  </si>
  <si>
    <t>Vineet Singh</t>
  </si>
  <si>
    <t>Roll Mafia</t>
  </si>
  <si>
    <t>Rolls &amp; Biryanis QSR chain</t>
  </si>
  <si>
    <t>Equentia Natural Resource &amp; Other undisclosed investors</t>
  </si>
  <si>
    <t>Hungama</t>
  </si>
  <si>
    <t>Digital Media Entertainment Portal</t>
  </si>
  <si>
    <t>Xiaomi Inc</t>
  </si>
  <si>
    <t>Highway Delite</t>
  </si>
  <si>
    <t>Various Highway Help Services</t>
  </si>
  <si>
    <t>N.S. Raghavan Centre for Entrepreneurial Learning</t>
  </si>
  <si>
    <t>Cult Fitness</t>
  </si>
  <si>
    <t>Healthcare training programs</t>
  </si>
  <si>
    <t>Mukesh Bansal</t>
  </si>
  <si>
    <t>Haptik</t>
  </si>
  <si>
    <t>Personal Assistant App</t>
  </si>
  <si>
    <t>Gadget &amp; Appliances Service App</t>
  </si>
  <si>
    <t>Blume Ventures, Barkawi Holdings GmbH, TM Service Technology Holdings GmbH</t>
  </si>
  <si>
    <t>Shipsy</t>
  </si>
  <si>
    <t>Logistics Solutions</t>
  </si>
  <si>
    <t>DTDC Express Ltd</t>
  </si>
  <si>
    <t>gear6</t>
  </si>
  <si>
    <t>Online bike service and repairs platform</t>
  </si>
  <si>
    <t>Ninestarter</t>
  </si>
  <si>
    <t>Mobile based on-demand Beauty Services platform</t>
  </si>
  <si>
    <t>Truly Social</t>
  </si>
  <si>
    <t>Mobile Gaming Studio</t>
  </si>
  <si>
    <t>London</t>
  </si>
  <si>
    <t>Nazara Technologies Pvt Ltd</t>
  </si>
  <si>
    <t>Curated Food, event &amp; Lifestyle guide</t>
  </si>
  <si>
    <t>IDG, Indian Angel Network</t>
  </si>
  <si>
    <t>Vahan</t>
  </si>
  <si>
    <t>Mobile Education Platform</t>
  </si>
  <si>
    <t>Villgro</t>
  </si>
  <si>
    <t>imedilane</t>
  </si>
  <si>
    <t>Online Health Diagnosis platform</t>
  </si>
  <si>
    <t>Mahendra Patel, Nilender Chauhan</t>
  </si>
  <si>
    <t>Living Local</t>
  </si>
  <si>
    <t>Social discovery platform</t>
  </si>
  <si>
    <t>Rattan Chadha</t>
  </si>
  <si>
    <t>Vegfru</t>
  </si>
  <si>
    <t>Online Fruit &amp; Vegetable Marketplace</t>
  </si>
  <si>
    <t>Wingify</t>
  </si>
  <si>
    <t>Oyo</t>
  </si>
  <si>
    <t>Online Branded Budget Room Booking Service</t>
  </si>
  <si>
    <t>Softbank, Sequoia Capital, Lightspeed Venture Partners, Greenoaks Capital, DSG Consumer Partners and Venture Nursery</t>
  </si>
  <si>
    <t>PriceRaja</t>
  </si>
  <si>
    <t>Price Comparison Portal</t>
  </si>
  <si>
    <t>Prashant Puri</t>
  </si>
  <si>
    <t>MagicX</t>
  </si>
  <si>
    <t>On-Demand Task Management App</t>
  </si>
  <si>
    <t>Kris Gopalakrishnan, Dr. Ranjan Pai</t>
  </si>
  <si>
    <t>Happydemic</t>
  </si>
  <si>
    <t>Artist Discovery &amp; Booking platform</t>
  </si>
  <si>
    <t>Shaan</t>
  </si>
  <si>
    <t>LenDenClub</t>
  </si>
  <si>
    <t>Peer-to-Peer Lending Platform</t>
  </si>
  <si>
    <t>Anirudh Damani, Daud Ali, Narendra Karnavat, Vikas Kapoor, Vikram Lakhotia, Krishna Jhunjhunwaala, Jayesh Shah</t>
  </si>
  <si>
    <t>Indi.com</t>
  </si>
  <si>
    <t>Video Social Network</t>
  </si>
  <si>
    <t>Anil Kapoor</t>
  </si>
  <si>
    <t>Legalraasta</t>
  </si>
  <si>
    <t>Online legal Services for Startups</t>
  </si>
  <si>
    <t>Pravin Khandelwal, Yatin Kumar Jain</t>
  </si>
  <si>
    <t>RainCan</t>
  </si>
  <si>
    <t>Subscription-based grocery delivery Mobile App</t>
  </si>
  <si>
    <t>Dr. Aniruddha Malpani</t>
  </si>
  <si>
    <t>Hippily</t>
  </si>
  <si>
    <t>Fashion ECommerce App</t>
  </si>
  <si>
    <t>Dr. Sridhar Ramaswamy, Rakesh Mathur</t>
  </si>
  <si>
    <t>kredX</t>
  </si>
  <si>
    <t>Invoice discounting\\xc2\\xa0 Marketplace</t>
  </si>
  <si>
    <t>Prime Venture Partners,</t>
  </si>
  <si>
    <t>Wedwise</t>
  </si>
  <si>
    <t>Wedding related services community</t>
  </si>
  <si>
    <t>StartUp Equity Partners</t>
  </si>
  <si>
    <t>BeaconsTalk</t>
  </si>
  <si>
    <t>contextual mobile advertising</t>
  </si>
  <si>
    <t>Rajeev Agrawal, Prashant Gooty</t>
  </si>
  <si>
    <t>Deal 4Loans</t>
  </si>
  <si>
    <t>Loan Comparison Portal</t>
  </si>
  <si>
    <t>Ram Shriram, Neeraj Arora, Puru Vashishtha</t>
  </si>
  <si>
    <t>Online Car &amp; Bike Insurance Comparison portal</t>
  </si>
  <si>
    <t>Mount Nathan Advisors</t>
  </si>
  <si>
    <t>Blue Box Media</t>
  </si>
  <si>
    <t>Online Tech Portals</t>
  </si>
  <si>
    <t>Mahavir Pratap Sharma, Ajay Data, Yogesh Chaudhary, Sanjay Phophaliya, Siddharth Agarwal, Kamal Kothari</t>
  </si>
  <si>
    <t>Vyomo</t>
  </si>
  <si>
    <t>On-Demand Beauty Service provider</t>
  </si>
  <si>
    <t>Naturals Salon Chain</t>
  </si>
  <si>
    <t>Organicshop</t>
  </si>
  <si>
    <t>Marketplace for organic products</t>
  </si>
  <si>
    <t>Vivek Nathani, Yogesh Chaudhary, Mahavir Pratap Sharma, Kamal Kothari, H C Jain</t>
  </si>
  <si>
    <t>MInd Your Fleet</t>
  </si>
  <si>
    <t>Car Rental Software</t>
  </si>
  <si>
    <t>NestAway</t>
  </si>
  <si>
    <t>Furnished Home Rental Platform</t>
  </si>
  <si>
    <t>Tapchief</t>
  </si>
  <si>
    <t>Expert Advice Platform</t>
  </si>
  <si>
    <t>Bike Aggregator App</t>
  </si>
  <si>
    <t>Pawan Munjal, AdvantEdge Partners, Astarc Ventures</t>
  </si>
  <si>
    <t>Yufta</t>
  </si>
  <si>
    <t>Women\\xe2\\x80\\x99s Fashion ECommerce Portal</t>
  </si>
  <si>
    <t>Ajay Data &amp; other HNIs</t>
  </si>
  <si>
    <t>Smytten</t>
  </si>
  <si>
    <t>Online Discovery and Shopping Platform</t>
  </si>
  <si>
    <t>Houssup</t>
  </si>
  <si>
    <t>interior design and home furnishing portal</t>
  </si>
  <si>
    <t>Mitin Patel, Gaurav Agarwal</t>
  </si>
  <si>
    <t>Jugnoo</t>
  </si>
  <si>
    <t>On-demand Delivery &amp; Logistics platform</t>
  </si>
  <si>
    <t>Paytm &amp; existing investors</t>
  </si>
  <si>
    <t>Tork Motocycles</t>
  </si>
  <si>
    <t>Auto</t>
  </si>
  <si>
    <t>Electric Motorcycle Manufacturer</t>
  </si>
  <si>
    <t>Bhavish Aggarwal, Ankit Bhati</t>
  </si>
  <si>
    <t>Betaout</t>
  </si>
  <si>
    <t>customer intelligence and marketing automation platform</t>
  </si>
  <si>
    <t>Stanford Angels, LetsVenture, Chennai Angels, Hyderabad Angels, Mumbai Angels</t>
  </si>
  <si>
    <t>DriversCart</t>
  </si>
  <si>
    <t>on-demand chauffeur provider</t>
  </si>
  <si>
    <t>Eyewear etailing platform</t>
  </si>
  <si>
    <t>College &amp; Student information platform</t>
  </si>
  <si>
    <t>Man Capital</t>
  </si>
  <si>
    <t>OYOfit</t>
  </si>
  <si>
    <t>Fitness Services Aggregator platform</t>
  </si>
  <si>
    <t>RN Agarwal</t>
  </si>
  <si>
    <t>Oliveboard</t>
  </si>
  <si>
    <t>Online exam practice &amp; preparation platform</t>
  </si>
  <si>
    <t>Online certification platform</t>
  </si>
  <si>
    <t>Maverick Capital Ventures, Sequoia Capital, Omidyar Network</t>
  </si>
  <si>
    <t>Fashion and Store discovery mobile app</t>
  </si>
  <si>
    <t>YourNest Angel Fund, Rajul Garg</t>
  </si>
  <si>
    <t>Broomberg</t>
  </si>
  <si>
    <t>Cleaning Services Provider</t>
  </si>
  <si>
    <t>Undisclosed Angel investors &amp; HNIs</t>
  </si>
  <si>
    <t>m.paani</t>
  </si>
  <si>
    <t>Loyalty rewards platform</t>
  </si>
  <si>
    <t>Blume Ventures, Adil Allana, Aprameya Radhakrishna, Gautam Ivatury, Signal Point Partners</t>
  </si>
  <si>
    <t>hyperlocal fashion retail platform</t>
  </si>
  <si>
    <t>Ajay Data &amp; undisclosed HNIs</t>
  </si>
  <si>
    <t>mishTag</t>
  </si>
  <si>
    <t>Style, Fashion Discovery Mobile app</t>
  </si>
  <si>
    <t>M&amp;Y Partners, SVG Media, Anthil Ventures &amp; others</t>
  </si>
  <si>
    <t>Advanced Structures India</t>
  </si>
  <si>
    <t>Automotive Design and Engineering company</t>
  </si>
  <si>
    <t>GirnarSoft</t>
  </si>
  <si>
    <t>Mobile based Meat ordering App</t>
  </si>
  <si>
    <t>Mayfield India II Management Ltd</t>
  </si>
  <si>
    <t>Knolskae</t>
  </si>
  <si>
    <t>Educational Gamification &amp; Simulation platform</t>
  </si>
  <si>
    <t>Inventus Capital Partners, HR Fund</t>
  </si>
  <si>
    <t>Converged Backup &amp; Data Protection Solutions for Enterprises</t>
  </si>
  <si>
    <t>NTT Finance, Telephone Corporation</t>
  </si>
  <si>
    <t>TOKO Innovation Studios</t>
  </si>
  <si>
    <t>Children\xe2\x80\x99s Entertainment Games &amp; Products</t>
  </si>
  <si>
    <t>Indian Angel network</t>
  </si>
  <si>
    <t>Commut</t>
  </si>
  <si>
    <t>Shuttle Service Provider</t>
  </si>
  <si>
    <t>intouchapp</t>
  </si>
  <si>
    <t>Dropkaffe</t>
  </si>
  <si>
    <t>Ready-to-Drink Beverage Producer</t>
  </si>
  <si>
    <t>GrowthStory, Apurva Salapuria, Hitesh Oberoi, Sidharth Pansari, Nirupa Shankar</t>
  </si>
  <si>
    <t>Transerv</t>
  </si>
  <si>
    <t>Digital Payments platform</t>
  </si>
  <si>
    <t>IDFC SPICE Fund, Micromax Informatics</t>
  </si>
  <si>
    <t>ClearTax</t>
  </si>
  <si>
    <t>Online filing of Tax returns</t>
  </si>
  <si>
    <t>Max Levchin, Scott Banister</t>
  </si>
  <si>
    <t>Social Fashion ECommerce Discovery platform</t>
  </si>
  <si>
    <t>Micro Grocery Delivery Platform</t>
  </si>
  <si>
    <t>CareonGO</t>
  </si>
  <si>
    <t>Farooq Oomerbhoy, Anupam Mittal, Anand Mittal, Ravi Garikipati, Vibhu Garg, Singapore Angel Network, Konglo Ventures</t>
  </si>
  <si>
    <t>Train Related Information portal</t>
  </si>
  <si>
    <t>Nandan Nilekani, Helion Ventures, Omidyar Networks, Blume Ventures</t>
  </si>
  <si>
    <t>ICHR</t>
  </si>
  <si>
    <t>Mobile based Children health Information app</t>
  </si>
  <si>
    <t>Online Wedding Information Portal</t>
  </si>
  <si>
    <t>Blume Ventures &amp; Other unnamed Investors</t>
  </si>
  <si>
    <t>Online Doctor Discovery &amp; Chat platform</t>
  </si>
  <si>
    <t>Rebright Partners, Anand Rajaraman, Venky Harinarayan</t>
  </si>
  <si>
    <t>Impact Guru</t>
  </si>
  <si>
    <t>Online Crowdfunding platform for NGOs &amp; Social Projects</t>
  </si>
  <si>
    <t>RB Investments, Fundnel</t>
  </si>
  <si>
    <t>Chauffeurs Discovery for private car owners</t>
  </si>
  <si>
    <t>Gympik</t>
  </si>
  <si>
    <t>Fitness Centres, Gym Discovery online marketplace</t>
  </si>
  <si>
    <t>Testbook</t>
  </si>
  <si>
    <t>S Chand &amp; Co</t>
  </si>
  <si>
    <t>IQlect</t>
  </si>
  <si>
    <t>Lip-Bu Tan, Michael Marks, Nicolas Braithwaite</t>
  </si>
  <si>
    <t>MoMark</t>
  </si>
  <si>
    <t>Mobile Wallet Aggregation platform</t>
  </si>
  <si>
    <t>Skedool</t>
  </si>
  <si>
    <t>AI based Office Assistant Mobile App</t>
  </si>
  <si>
    <t>Seattle / Bangalore</t>
  </si>
  <si>
    <t>Kludein LLC\\nPhanindra Sama, Narayan Ramachandran, Pranav Pai</t>
  </si>
  <si>
    <t>Systemantics</t>
  </si>
  <si>
    <t>Industrial robots maker</t>
  </si>
  <si>
    <t>Nandan Nilekani, Accel Partners</t>
  </si>
  <si>
    <t>Vertuals</t>
  </si>
  <si>
    <t>Audio Visual Digital Content creators for Brands</t>
  </si>
  <si>
    <t>Dino Morea</t>
  </si>
  <si>
    <t>Imarticus Learning</t>
  </si>
  <si>
    <t>Financial Services &amp; Analytics Education Institute</t>
  </si>
  <si>
    <t>Blinc Advisors, Amit Nanavati, Tashwinder Singh, Taranjit Jaswal, Amit Khanna</t>
  </si>
  <si>
    <t>Shouut</t>
  </si>
  <si>
    <t>Social Discovery Mobile app</t>
  </si>
  <si>
    <t>Parenting Social Network Platform</t>
  </si>
  <si>
    <t>Matt Glickman</t>
  </si>
  <si>
    <t>Aahaa</t>
  </si>
  <si>
    <t>Office Products Super Store</t>
  </si>
  <si>
    <t>YourNest Angel Fund,</t>
  </si>
  <si>
    <t>Smart wheelchair Design and Development</t>
  </si>
  <si>
    <t>Sudhir Mehta, Anoop Hingorani</t>
  </si>
  <si>
    <t>FTCash</t>
  </si>
  <si>
    <t>Mobile Payments Platform</t>
  </si>
  <si>
    <t>Civilsdaily</t>
  </si>
  <si>
    <t>Civil Services News Aggregator</t>
  </si>
  <si>
    <t>Manoj Kumar &amp; Other undisclosed investors</t>
  </si>
  <si>
    <t>Zappka</t>
  </si>
  <si>
    <t>Mobile App discovery and review platform</t>
  </si>
  <si>
    <t>Daman Soni, Rajat Gupta &amp; Others</t>
  </si>
  <si>
    <t>Tarusa World</t>
  </si>
  <si>
    <t>Handicraft products eTailer</t>
  </si>
  <si>
    <t>Mohit Gulati</t>
  </si>
  <si>
    <t>medECUBE</t>
  </si>
  <si>
    <t>Healthcare related Services provider</t>
  </si>
  <si>
    <t>Artiman Ventures</t>
  </si>
  <si>
    <t>N.O.W</t>
  </si>
  <si>
    <t>Bike Taxi Service &amp; Hyperlocal Delivery App</t>
  </si>
  <si>
    <t>Ruchirans Jaipuria, Anuj Sanghi</t>
  </si>
  <si>
    <t>B2B marketplace for Farmers &amp; Retailers</t>
  </si>
  <si>
    <t>Accel Partners, Qualcomm Ventures, M&amp;S Partners, Zop Smart</t>
  </si>
  <si>
    <t>Reach</t>
  </si>
  <si>
    <t>Cross Platform P2P file sharing mobile app</t>
  </si>
  <si>
    <t>Rebright Partners, Sol Primero, Sudhir Anandarao, Ankur Warikoo, Ankur Singla</t>
  </si>
  <si>
    <t>Vanity Cube</t>
  </si>
  <si>
    <t>Hyperlocal Beauty Services platform</t>
  </si>
  <si>
    <t>Unicorn Ventures</t>
  </si>
  <si>
    <t>Curated Fashion ECommerce portal</t>
  </si>
  <si>
    <t>Naveen Tewari, Abhay Singhal, Amit Gupta, Piyush Shah, Raghunandan G, Rajiv Mehta</t>
  </si>
  <si>
    <t>Medidaili</t>
  </si>
  <si>
    <t>Medical Support service platform</t>
  </si>
  <si>
    <t>Undisclosed private investors</t>
  </si>
  <si>
    <t>Finomena</t>
  </si>
  <si>
    <t>Credit Worthiness Big Data Analytics</t>
  </si>
  <si>
    <t>Cookaroo</t>
  </si>
  <si>
    <t>Vijay Krishna Yadav</t>
  </si>
  <si>
    <t>vPhrase Analytics</t>
  </si>
  <si>
    <t>AI based data analytics platform</t>
  </si>
  <si>
    <t>Apoorv Ranjan Sharma, Daud Ali and others</t>
  </si>
  <si>
    <t>LoveCycles</t>
  </si>
  <si>
    <t>Women\\xe2\\x80\\x99s health Tracker</t>
  </si>
  <si>
    <t>Kartrocket</t>
  </si>
  <si>
    <t>ECommerce SAAS platform</t>
  </si>
  <si>
    <t>Undisclosed Japanese investor, Bertelsmann India Investments, Nirvana Digital India Fund, Nirvana Digital Investment Holding Co Ltd, 500 Start-Ups</t>
  </si>
  <si>
    <t>dunzo</t>
  </si>
  <si>
    <t>Daily Task Management App</t>
  </si>
  <si>
    <t>Aspada Investment Advisors, Blume Ventures.</t>
  </si>
  <si>
    <t>Indiamart</t>
  </si>
  <si>
    <t>B2B Marketplace for SMBs</t>
  </si>
  <si>
    <t>Amadeus Capital</t>
  </si>
  <si>
    <t>SmartVizX</t>
  </si>
  <si>
    <t>Virtual Reality Solutions</t>
  </si>
  <si>
    <t>Indian Angel Network, Stanford Angels, Entrepreneurs India</t>
  </si>
  <si>
    <t>Interior Design &amp; Home D\\xc3\\xa9cor Solutions</t>
  </si>
  <si>
    <t>Vipul Parekh, ajesh K Murthy,</t>
  </si>
  <si>
    <t>Nukkad Shops</t>
  </si>
  <si>
    <t>Hyperlocal Grocery Delivery Service</t>
  </si>
  <si>
    <t>PurpleTalk Inc</t>
  </si>
  <si>
    <t>Cloudacar</t>
  </si>
  <si>
    <t>Carpooling Mobile App</t>
  </si>
  <si>
    <t>Amit Choudhary, Anuj Puri</t>
  </si>
  <si>
    <t>Justride</t>
  </si>
  <si>
    <t>Self Drive Car Rental</t>
  </si>
  <si>
    <t>Dheeraj Jain &amp; Other angel investors</t>
  </si>
  <si>
    <t>Yana</t>
  </si>
  <si>
    <t>Personal AI Transaction Engine App</t>
  </si>
  <si>
    <t>Puneet Gupta,</t>
  </si>
  <si>
    <t>Big Fish Ventures</t>
  </si>
  <si>
    <t>premium dining lounges Chain</t>
  </si>
  <si>
    <t>Stylflip</t>
  </si>
  <si>
    <t>Pre-Owned Fashion marketplace mobile app</t>
  </si>
  <si>
    <t>Raj Gala Shah, Zaheer Memon</t>
  </si>
  <si>
    <t>Contract Management Software Solutions platform</t>
  </si>
  <si>
    <t>Pune/Seattle</t>
  </si>
  <si>
    <t>Ignition Partners, Greycroft Partners, Fidelity Growth Partners India</t>
  </si>
  <si>
    <t>Supplified</t>
  </si>
  <si>
    <t>Construction material eTailer</t>
  </si>
  <si>
    <t>Mohit Goel</t>
  </si>
  <si>
    <t>JollyFoodFellow</t>
  </si>
  <si>
    <t>Food Related Marketing &amp; Branding platform</t>
  </si>
  <si>
    <t>Janak Parikh</t>
  </si>
  <si>
    <t>PinkBlue</t>
  </si>
  <si>
    <t>Hari Krishna, Ajay Modani, Dr V Ravinder, Anirudh Rastogi, Abhishek Jain, Rakesh Gakhar, Rajeev Mudumba, Nagendra Prasad Bhanuprakash</t>
  </si>
  <si>
    <t>TruckingCube</t>
  </si>
  <si>
    <t>Domestic, Commercial, and Industrial Goods Movers</t>
  </si>
  <si>
    <t>Agarwal Movers Group</t>
  </si>
  <si>
    <t>eSwasthya</t>
  </si>
  <si>
    <t>Online Medicine Delivery Aggregator</t>
  </si>
  <si>
    <t>Hemang Sahani</t>
  </si>
  <si>
    <t>FlipClass</t>
  </si>
  <si>
    <t>Tutor Search Platform</t>
  </si>
  <si>
    <t>S Chand and Co Pvt Ltd, Blume Ventures</t>
  </si>
  <si>
    <t>Proximit</t>
  </si>
  <si>
    <t>Advertising Technology</t>
  </si>
  <si>
    <t>Funding through 1Crowd platform</t>
  </si>
  <si>
    <t>WithMe</t>
  </si>
  <si>
    <t>Personalized Fashion App</t>
  </si>
  <si>
    <t>Alex Kuruvilla, Pradeep Guha, Saket Dhankar, Rajan Pandhare</t>
  </si>
  <si>
    <t>Hyperlocal Home Maintenance services</t>
  </si>
  <si>
    <t>Chandrashekar Tallapragada, Pankaj Kapoor</t>
  </si>
  <si>
    <t>Avagmah</t>
  </si>
  <si>
    <t>Kris Gopalakrishnan, Atul Nishar</t>
  </si>
  <si>
    <t>Online Job Board</t>
  </si>
  <si>
    <t>Wealthy</t>
  </si>
  <si>
    <t>Online Investment management portal</t>
  </si>
  <si>
    <t>Zishaan Hayath, Abhishek Goyal, Arjun and Rohan Malhotra, Harpreet Singh Grover, Gagan Dugal</t>
  </si>
  <si>
    <t>Pramati</t>
  </si>
  <si>
    <t>Specialized Patient Care platform</t>
  </si>
  <si>
    <t>Qlivery</t>
  </si>
  <si>
    <t>Ondemand Concierge Service</t>
  </si>
  <si>
    <t>HealthEnablr</t>
  </si>
  <si>
    <t>Doctor Discovery and booking platform</t>
  </si>
  <si>
    <t>Liftiee</t>
  </si>
  <si>
    <t>Car/ bike Pooling App</t>
  </si>
  <si>
    <t>Rannvijay Singh, Anita Hassanandani</t>
  </si>
  <si>
    <t>Hello Curry</t>
  </si>
  <si>
    <t>Quick Service Restaurant Chain</t>
  </si>
  <si>
    <t>Sashi Reddi &amp; Other unnamed investors</t>
  </si>
  <si>
    <t>goSporto</t>
  </si>
  <si>
    <t>Online Sports discovery and booking platform</t>
  </si>
  <si>
    <t>Naveen Gupta</t>
  </si>
  <si>
    <t>OneClickWash</t>
  </si>
  <si>
    <t>Online Laundry &amp; Washing service Booking &amp; Delivery</t>
  </si>
  <si>
    <t>Girnar Software</t>
  </si>
  <si>
    <t>Online News Media Network</t>
  </si>
  <si>
    <t>Google Capital</t>
  </si>
  <si>
    <t>Room On Call</t>
  </si>
  <si>
    <t>Budget hotel aggregator</t>
  </si>
  <si>
    <t>CASHurDRIVE Marketing Pvt Ltd</t>
  </si>
  <si>
    <t>Educational Video Content Creator</t>
  </si>
  <si>
    <t>Sequoia India, Sofina</t>
  </si>
  <si>
    <t>Abraaj Group</t>
  </si>
  <si>
    <t>DrivoJoy</t>
  </si>
  <si>
    <t>On-demand 2-wheeler Servicing platform</t>
  </si>
  <si>
    <t>Indian Angel Network, Tracxn Labs &amp; Others</t>
  </si>
  <si>
    <t>Smartron</t>
  </si>
  <si>
    <t>Internet of Things Device manufacturer</t>
  </si>
  <si>
    <t>Sachin Tendulkar</t>
  </si>
  <si>
    <t>LifCare</t>
  </si>
  <si>
    <t>Online Pharmacy portal</t>
  </si>
  <si>
    <t>Rajul Garg, Alok Mittal, Kunal Shah, Rishi Mandawat, Dheeraj Jain, Sandeep Tandon, Dexter Angel Circle</t>
  </si>
  <si>
    <t>CreditSeva</t>
  </si>
  <si>
    <t>Online Credit management tools</t>
  </si>
  <si>
    <t>Pix Vine Capital, Infocomm Development Authority of Singapore</t>
  </si>
  <si>
    <t>CityShor</t>
  </si>
  <si>
    <t>online lifestyle media recommendation portal</t>
  </si>
  <si>
    <t>GAIN</t>
  </si>
  <si>
    <t>Endless Robotics</t>
  </si>
  <si>
    <t>Interior Painting Automation</t>
  </si>
  <si>
    <t>Devidas Desai, Vipul Gautam, Singapore Angel Network</t>
  </si>
  <si>
    <t>SP Robotics</t>
  </si>
  <si>
    <t>Robotic Classes for Students</t>
  </si>
  <si>
    <t>Indian Angel Network,</t>
  </si>
  <si>
    <t>500 Startups, Littlerock, Singularity Ventures</t>
  </si>
  <si>
    <t>Healthcare related solutions</t>
  </si>
  <si>
    <t>BitChemy Ventures, Maheshwari Investments Pvt Ltd, Anshoo Gaur, Rama Krishna Reddy, Sandeep Seerapu</t>
  </si>
  <si>
    <t>HashLearn</t>
  </si>
  <si>
    <t>Mobile based private tutoring services</t>
  </si>
  <si>
    <t>Bhavish Aggarwal, Binny Bansal,\\xc2\\xa0 Rajan Anandan, Mekin Maheshwar, Sunil Kalra, Anupam Mittal, Krishna Mehra, Singapore Angel Network</t>
  </si>
  <si>
    <t>Wheelstreet</t>
  </si>
  <si>
    <t>Online Bike Rental platform</t>
  </si>
  <si>
    <t>Broadbean Capital services</t>
  </si>
  <si>
    <t>Horntell</t>
  </si>
  <si>
    <t>Unified Push Notification service</t>
  </si>
  <si>
    <t>Bharanidharan Viswanathan, Sanjiv Mittal, Shobhit Shukla, Rahul Agarwal</t>
  </si>
  <si>
    <t>Schoolkart</t>
  </si>
  <si>
    <t>Online Marketplace for Schools</t>
  </si>
  <si>
    <t>HealthEminds</t>
  </si>
  <si>
    <t>Online mental healthcare</t>
  </si>
  <si>
    <t>Robin Utthappa</t>
  </si>
  <si>
    <t>Babygogo</t>
  </si>
  <si>
    <t>Child healthcare experts aggregator mobile app</t>
  </si>
  <si>
    <t>Rajul Garg, Daljit Singh, Aditya Vij, Kishore Kumar, Shuchin Bajaj</t>
  </si>
  <si>
    <t>Veritas Finance</t>
  </si>
  <si>
    <t>Asset Based Lending platform</t>
  </si>
  <si>
    <t>Sarva Capital</t>
  </si>
  <si>
    <t>QikShip</t>
  </si>
  <si>
    <t>Mobile based Logistics provider</t>
  </si>
  <si>
    <t>FixNix</t>
  </si>
  <si>
    <t>GRC SAAS Platform</t>
  </si>
  <si>
    <t>Jay Vijayan</t>
  </si>
  <si>
    <t>Mobile Balance Check App</t>
  </si>
  <si>
    <t>SoftBank Ventures Korea</t>
  </si>
  <si>
    <t>Touchkin</t>
  </si>
  <si>
    <t>Predictive Healthcare platform</t>
  </si>
  <si>
    <t>Alok Mittal, Amit Gupta, Anuj Srivastava, Himanshu Aggarwal, Raghunandan G, Puneet Agarwal</t>
  </si>
  <si>
    <t>SwitchMe</t>
  </si>
  <si>
    <t>Home Loan Rate comparison platform</t>
  </si>
  <si>
    <t>Mohandas Pai, Hiro Mashita, Singapore Angel Network, 500 Startups, Rajan Anandan, Ajay Sarupria</t>
  </si>
  <si>
    <t>Transcell</t>
  </si>
  <si>
    <t>Family Stem Cell Banking Services</t>
  </si>
  <si>
    <t>Blue Tokai Coffee</t>
  </si>
  <si>
    <t>Specialty Coffee Etailer</t>
  </si>
  <si>
    <t>Snow Leopard Technology Ventures</t>
  </si>
  <si>
    <t>Altizone</t>
  </si>
  <si>
    <t>IoT &amp; M2M Solutions</t>
  </si>
  <si>
    <t>Wipro Ventures,\\xc2\\xa0 Lumis Partners</t>
  </si>
  <si>
    <t>Oust App</t>
  </si>
  <si>
    <t>Competitive Exam Preparation Platform</t>
  </si>
  <si>
    <t>T V Mohandas Pai,\\xc2\\xa0 Aarin Capital</t>
  </si>
  <si>
    <t>Strike</t>
  </si>
  <si>
    <t>Mobile Email productivity tool</t>
  </si>
  <si>
    <t>Multiple investors through Ten Minute Million competition</t>
  </si>
  <si>
    <t>MaaxMarket</t>
  </si>
  <si>
    <t>Marketing Automation platform</t>
  </si>
  <si>
    <t>Gamooz</t>
  </si>
  <si>
    <t>Augmented Reality Solutions</t>
  </si>
  <si>
    <t>SoundSurround</t>
  </si>
  <si>
    <t>Audio Technology Solutions</t>
  </si>
  <si>
    <t>Mazkara</t>
  </si>
  <si>
    <t>Beauty &amp; Wellness Platform</t>
  </si>
  <si>
    <t>Pune / Dubai</t>
  </si>
  <si>
    <t>Dunamis Ventures Pte Ltd.</t>
  </si>
  <si>
    <t>RoadGods</t>
  </si>
  <si>
    <t>Auto Spare Parts eTailer</t>
  </si>
  <si>
    <t>Green House Ventures (GHV)</t>
  </si>
  <si>
    <t>Pindropmusic</t>
  </si>
  <si>
    <t>Music Discovery Mobile App</t>
  </si>
  <si>
    <t>Woodpie</t>
  </si>
  <si>
    <t>Book Recommendation Service</t>
  </si>
  <si>
    <t>Ingram Content Group</t>
  </si>
  <si>
    <t>Perfumery</t>
  </si>
  <si>
    <t>Fragrances &amp; Perfume eTailer</t>
  </si>
  <si>
    <t>Oranda Global &amp; Others</t>
  </si>
  <si>
    <t>Magic Crate</t>
  </si>
  <si>
    <t>Children Education Platform</t>
  </si>
  <si>
    <t>TV Mohandas Pai, Aarin Capital</t>
  </si>
  <si>
    <t>ZenDrive</t>
  </si>
  <si>
    <t>Safe Driving Data &amp; Analytics platform</t>
  </si>
  <si>
    <t>Bangalore / SFO</t>
  </si>
  <si>
    <t>Sherpa Capital, Nyca Partners and Thomvest Ventures</t>
  </si>
  <si>
    <t>Smartcooky</t>
  </si>
  <si>
    <t>Marketplace for Health Foods</t>
  </si>
  <si>
    <t>Vandana Luthra,</t>
  </si>
  <si>
    <t>Turtlemint</t>
  </si>
  <si>
    <t>online personalized insurance platform</t>
  </si>
  <si>
    <t>BHIVE</t>
  </si>
  <si>
    <t>Workspace Rentals</t>
  </si>
  <si>
    <t>Raghunandan G, Venturesity, Arihant Patni</t>
  </si>
  <si>
    <t>Gingercrush</t>
  </si>
  <si>
    <t>Personalized Products &amp; Merchandize eTailer</t>
  </si>
  <si>
    <t>Saha Fund, TV Mohandas Pai, Zia Mody, Mumbai Angels, Ananda Kallugadde, Rakesh Desai, Rakesh Malhotra</t>
  </si>
  <si>
    <t>American Vision</t>
  </si>
  <si>
    <t>Optical Store Aggregator Platform</t>
  </si>
  <si>
    <t>DawaiLelo</t>
  </si>
  <si>
    <t>Healthcare Services &amp; Online Pharmacy Mobile App</t>
  </si>
  <si>
    <t>Varanasi</t>
  </si>
  <si>
    <t>Pet Products eTailer</t>
  </si>
  <si>
    <t>LiveNutriFit</t>
  </si>
  <si>
    <t>Weight loss &amp; Healthcare Info portal</t>
  </si>
  <si>
    <t>Mohit Goel, Vinod Jain &amp; Others</t>
  </si>
  <si>
    <t>Industrial &amp; Home Products Marketplace</t>
  </si>
  <si>
    <t>iStyleYou</t>
  </si>
  <si>
    <t>Personal Fashion Stylist App</t>
  </si>
  <si>
    <t>AdUrCup</t>
  </si>
  <si>
    <t>Ad Network</t>
  </si>
  <si>
    <t>Weddingz</t>
  </si>
  <si>
    <t>online marketplace for wedding venues and vendors</t>
  </si>
  <si>
    <t>Urban Dhobi</t>
  </si>
  <si>
    <t>On Demand Laundry Services</t>
  </si>
  <si>
    <t>Vinod Bansal, Sanjeev Singhal</t>
  </si>
  <si>
    <t>Gray Routes</t>
  </si>
  <si>
    <t>Last mile logistics solutions</t>
  </si>
  <si>
    <t>Mahesh Parasuraman, Rahul Gautam &amp; Others</t>
  </si>
  <si>
    <t>Xpressbees</t>
  </si>
  <si>
    <t>ECommerce Logistics solutions</t>
  </si>
  <si>
    <t>SAIF Partners, IDG Ventures India, Vertex Ventures, Valiant Capital</t>
  </si>
  <si>
    <t>Invictus Oncology</t>
  </si>
  <si>
    <t>Cancer therapeutic Info &amp; Solutions</t>
  </si>
  <si>
    <t>Mobile App Tech Solutions</t>
  </si>
  <si>
    <t>Endiya Partners, Mekin Maheshwari, Rajesh Sawhney</t>
  </si>
  <si>
    <t>Inc42</t>
  </si>
  <si>
    <t>Startup Focused Media News Portal</t>
  </si>
  <si>
    <t>India Ventures, Aarin Capital &amp; Others</t>
  </si>
  <si>
    <t>Personalized fitness coaching &amp; Fitness band</t>
  </si>
  <si>
    <t>Edelweiss Financial Services</t>
  </si>
  <si>
    <t>Capzest</t>
  </si>
  <si>
    <t>Lion Ventures</t>
  </si>
  <si>
    <t>GlamStudios</t>
  </si>
  <si>
    <t>Online Salon Aggregator</t>
  </si>
  <si>
    <t>Aqeel Ahmed</t>
  </si>
  <si>
    <t>Affimity</t>
  </si>
  <si>
    <t>Social Networking platform</t>
  </si>
  <si>
    <t>Anandakanda</t>
  </si>
  <si>
    <t>Medicine Intake Reminder System</t>
  </si>
  <si>
    <t>JoulestoWatts</t>
  </si>
  <si>
    <t>IT services &amp; Talent collaboration services startup</t>
  </si>
  <si>
    <t>Manipal Global Education Services</t>
  </si>
  <si>
    <t>Shopkirana</t>
  </si>
  <si>
    <t>Retailer Supply Chain platform</t>
  </si>
  <si>
    <t>Atul Jain, Anil Gelra, Jaikumar Nair</t>
  </si>
  <si>
    <t>Stylofie</t>
  </si>
  <si>
    <t>Online Beauty Parlour search &amp; discovery Platform</t>
  </si>
  <si>
    <t>Jaideep Mehta</t>
  </si>
  <si>
    <t>OyBob</t>
  </si>
  <si>
    <t>Hyperlocal Products &amp; Services marketplace</t>
  </si>
  <si>
    <t>Sachin Dalal</t>
  </si>
  <si>
    <t>ActOnMagic</t>
  </si>
  <si>
    <t>Cloud Analytics and Management Products</t>
  </si>
  <si>
    <t>Jayabalan Subramanian</t>
  </si>
  <si>
    <t>premium Tea and Coffee</t>
  </si>
  <si>
    <t>Alok Rawat, Grey Orange Robotics</t>
  </si>
  <si>
    <t>iGrenEnergi</t>
  </si>
  <si>
    <t>Solar Power Solutions</t>
  </si>
  <si>
    <t>Sunil Mehta</t>
  </si>
  <si>
    <t>RKSV</t>
  </si>
  <si>
    <t>Online Stock Trading Platform</t>
  </si>
  <si>
    <t>Aasaanjobs</t>
  </si>
  <si>
    <t>Online Recruitment Marketplace</t>
  </si>
  <si>
    <t>Aspada Advisors, IDG Ventures,\\xc2\\xa0 Inventus Capital</t>
  </si>
  <si>
    <t>Snapdeal</t>
  </si>
  <si>
    <t>Horizontal Online Marketplace</t>
  </si>
  <si>
    <t>Ontario Teachers\\xe2\\x80\\x99 Pension Plan &amp; Others</t>
  </si>
  <si>
    <t>Transportation &amp; On-demand delivery aggregator</t>
  </si>
  <si>
    <t>Saumya Tandon</t>
  </si>
  <si>
    <t>Snapbizz</t>
  </si>
  <si>
    <t>Connectivity platform for local grocery stores</t>
  </si>
  <si>
    <t>GoYaNo</t>
  </si>
  <si>
    <t>Events &amp; Restaurant Discovery Marketplace App</t>
  </si>
  <si>
    <t>Mukesh Kumar Gupta</t>
  </si>
  <si>
    <t>Online Household Product Rental platform</t>
  </si>
  <si>
    <t>Vaibhav Doshi, Abhay Singhal, Vibhu Garg, Joby Babu, Abhishek Acharya, Manish Shah</t>
  </si>
  <si>
    <t>Buddy</t>
  </si>
  <si>
    <t>Micro Lending Platform for eCommerce purchases</t>
  </si>
  <si>
    <t>Blume Ventures,\\xc2\\xa0 Tracxn Labs</t>
  </si>
  <si>
    <t>Legistify</t>
  </si>
  <si>
    <t>Online Legal services platform</t>
  </si>
  <si>
    <t>Ranjit Singh</t>
  </si>
  <si>
    <t>TableHero</t>
  </si>
  <si>
    <t>Dynamic Restaurant Website creator</t>
  </si>
  <si>
    <t>GrowX Ventures, Kunal Shah, Sandeep Tandon, Haresh Chawla, Powai Lake Ventures, Globevestor</t>
  </si>
  <si>
    <t>BetterPlace</t>
  </si>
  <si>
    <t>Data analytics based Verification services Platform</t>
  </si>
  <si>
    <t>Salebhai</t>
  </si>
  <si>
    <t>Sweets, Eatables, Handicrafts Online Marketplace</t>
  </si>
  <si>
    <t>Virendra Shekhawat, Deepak Chokhani, Yogesh Patel &amp; Others</t>
  </si>
  <si>
    <t>icustommadeit</t>
  </si>
  <si>
    <t>Professional Custom creators Marketplace</t>
  </si>
  <si>
    <t>Brand Capital, Siddhivinayak Skyscrapers, Dinesh R. Challa</t>
  </si>
  <si>
    <t>Tring</t>
  </si>
  <si>
    <t>Instant Messaging App</t>
  </si>
  <si>
    <t>Vishwadeep Bajaj &amp; Others</t>
  </si>
  <si>
    <t>Doctor &amp; Clinics Discovery platform</t>
  </si>
  <si>
    <t>Rajnish Sinha, Prijit Debnath, Kanchan Ghoshal</t>
  </si>
  <si>
    <t>Timemytask</t>
  </si>
  <si>
    <t>On-Demand home cleaning services</t>
  </si>
  <si>
    <t>Lead Angels</t>
  </si>
  <si>
    <t>GameZop</t>
  </si>
  <si>
    <t>Mobile Gaming Platform</t>
  </si>
  <si>
    <t>KWAN Entertainment &amp; Marketing Solutions, Powerhouse Ventures &amp; Others</t>
  </si>
  <si>
    <t>Notary Mama</t>
  </si>
  <si>
    <t>On-demand Legal documentation and registration service</t>
  </si>
  <si>
    <t>Dr Nandish Domlur, Amit Sandill</t>
  </si>
  <si>
    <t>The Viral Fever</t>
  </si>
  <si>
    <t>Independent Online Video production company</t>
  </si>
  <si>
    <t>Avanti Learning</t>
  </si>
  <si>
    <t>Private Coaching Classes</t>
  </si>
  <si>
    <t>Michael &amp; Susan Dell Foundation</t>
  </si>
  <si>
    <t>Bollant Industries</t>
  </si>
  <si>
    <t>Eco-friendly consumer &amp; packaging products</t>
  </si>
  <si>
    <t>GetVee</t>
  </si>
  <si>
    <t>Matrimony &amp; Couples only mobile platform</t>
  </si>
  <si>
    <t>Lightspeed Venture Partners, K Ganesh</t>
  </si>
  <si>
    <t>HealthKumbh</t>
  </si>
  <si>
    <t>Health related Information portal</t>
  </si>
  <si>
    <t>Unlaze</t>
  </si>
  <si>
    <t>Social Networking app for outdoor interests</t>
  </si>
  <si>
    <t>Sujal Shah, Dino Morea</t>
  </si>
  <si>
    <t>Tracxn</t>
  </si>
  <si>
    <t>Indian Startup ecosystem trends analyzer &amp; funding platform</t>
  </si>
  <si>
    <t>Nandan Nilekani, Mohandas Pai, Neeraj Arora, Anand Rajaraman, Girish Mathrubootham, Aneesh Reddy &amp; Teruhide Sato</t>
  </si>
  <si>
    <t>Careongo</t>
  </si>
  <si>
    <t>Online Pharmacy store</t>
  </si>
  <si>
    <t>Farooq Oomerbhoy &amp; Other angel investors</t>
  </si>
  <si>
    <t>Ark Robot</t>
  </si>
  <si>
    <t>Warehouse Automation</t>
  </si>
  <si>
    <t>Qualcomm (Through QPrize Contest)</t>
  </si>
  <si>
    <t>Jaypore</t>
  </si>
  <si>
    <t>Ethnic Products marketplace</t>
  </si>
  <si>
    <t>Aavishkaar</t>
  </si>
  <si>
    <t>Finance Buddha</t>
  </si>
  <si>
    <t>Online Loan Comparison &amp; Discovery platform</t>
  </si>
  <si>
    <t>Chennai Angels</t>
  </si>
  <si>
    <t>AlmaConnect</t>
  </si>
  <si>
    <t>Alumni social network</t>
  </si>
  <si>
    <t>Mohandas Pai, Varun Aggarwal</t>
  </si>
  <si>
    <t>Advantage Club</t>
  </si>
  <si>
    <t>mobile platform for corporate employee benefits</t>
  </si>
  <si>
    <t>Purvi Ventures &amp; Others</t>
  </si>
  <si>
    <t>LocalRamu</t>
  </si>
  <si>
    <t>mobile based aggregator for local service providers</t>
  </si>
  <si>
    <t>3 undisclosed investors</t>
  </si>
  <si>
    <t>Baby Berry</t>
  </si>
  <si>
    <t>Parenting Mobile app</t>
  </si>
  <si>
    <t>Nitin Bagmane &amp; Other undisclosed investors</t>
  </si>
  <si>
    <t>Hyperlocal Discover Mobile App</t>
  </si>
  <si>
    <t>Lightspeed India</t>
  </si>
  <si>
    <t>First Eat</t>
  </si>
  <si>
    <t>SigTuple</t>
  </si>
  <si>
    <t>Healthcare based Tech Solutions</t>
  </si>
  <si>
    <t>Sachin Bansal, Binny Bansal, Accel Partners &amp; Others</t>
  </si>
  <si>
    <t>Taskbob</t>
  </si>
  <si>
    <t>Hyperlocal Handyman services platform</t>
  </si>
  <si>
    <t>IvyCap Ventures, Orios Venture Partners, Mayfield India</t>
  </si>
  <si>
    <t>Styledotme</t>
  </si>
  <si>
    <t>Mobile Fashion App</t>
  </si>
  <si>
    <t>NewsLaundry</t>
  </si>
  <si>
    <t>Independent News Media Portal</t>
  </si>
  <si>
    <t>Omidyar Network,\\xc2\\xa0 Vikram Lal, Abhijit Bhandari, Mahesh Murthy, Shashank Bhagat</t>
  </si>
  <si>
    <t>CupoNation</t>
  </si>
  <si>
    <t>Deals and Discount platform</t>
  </si>
  <si>
    <t>Rocket Internet AG, Holtzbrink Ventures, New Enterprise Associates (NEA), e.ventures, ru-Net, Deutsche Telekom Strategic Investments (DTSI), Silicon Valley Bank</t>
  </si>
  <si>
    <t>Aarav UAV</t>
  </si>
  <si>
    <t>unmanned aerial vehicles creator</t>
  </si>
  <si>
    <t>StartupXseed Ventures, The Phoenix Fund and others</t>
  </si>
  <si>
    <t>Sayfix</t>
  </si>
  <si>
    <t>Hyperlocal Home Services Provider</t>
  </si>
  <si>
    <t>Yajnanarayana Kammaje</t>
  </si>
  <si>
    <t>LoanZen</t>
  </si>
  <si>
    <t>Peer to peer Lending marketplace</t>
  </si>
  <si>
    <t>Tracxn Syndicate</t>
  </si>
  <si>
    <t>Peer to peer property listing platform</t>
  </si>
  <si>
    <t>Beenext, Digital Garage, Beenos, Qualgro, Mamoru Taniya, SAIF Partners</t>
  </si>
  <si>
    <t>AppilyEver</t>
  </si>
  <si>
    <t>Online wedding services marketplace</t>
  </si>
  <si>
    <t>Varun Aggarwal, Suresh Venkat, Raj Y</t>
  </si>
  <si>
    <t>Pocketin</t>
  </si>
  <si>
    <t>Hotel reservations &amp; Deal platform</t>
  </si>
  <si>
    <t>FeetApart</t>
  </si>
  <si>
    <t>Employee engagements &amp; Rewards platform</t>
  </si>
  <si>
    <t>Vishal Bali &amp; Others</t>
  </si>
  <si>
    <t>B2B commerce Marketplace</t>
  </si>
  <si>
    <t>CarveNiche</t>
  </si>
  <si>
    <t>Personalized Learning Solutions &amp; products</t>
  </si>
  <si>
    <t>Calcutta Angels, Lead Angels &amp; Others</t>
  </si>
  <si>
    <t>Juspay</t>
  </si>
  <si>
    <t>Digital Payments solutions</t>
  </si>
  <si>
    <t>Accel Partners, Ashish Hemrajani, Parikshit Dar, Rajesh Balpande</t>
  </si>
  <si>
    <t>Funcart</t>
  </si>
  <si>
    <t>Party Supplies Etailer</t>
  </si>
  <si>
    <t>Freedom Smart Labs</t>
  </si>
  <si>
    <t>IoT retail solutions</t>
  </si>
  <si>
    <t>Kapil Goel</t>
  </si>
  <si>
    <t>EduBridge</t>
  </si>
  <si>
    <t>Skill development and vocational training platform</t>
  </si>
  <si>
    <t>Insitor Impact Asia Fund, Acumen Fund</t>
  </si>
  <si>
    <t>Nestaway</t>
  </si>
  <si>
    <t>Hopscotch</t>
  </si>
  <si>
    <t>Baby &amp; Kids Products Online Flash sales platform</t>
  </si>
  <si>
    <t>PinClick</t>
  </si>
  <si>
    <t>Online real estate listings</t>
  </si>
  <si>
    <t>Health Food / Personal Care Marketplace</t>
  </si>
  <si>
    <t>Rajan Anandan, Pramod Bhasin, Siddharth Pai, TV Mohandas Pai, Manvinder Singh Banga</t>
  </si>
  <si>
    <t>Helpi</t>
  </si>
  <si>
    <t>On Demand Cleaning Services Mobile App</t>
  </si>
  <si>
    <t>DogSpot</t>
  </si>
  <si>
    <t>Online Pet Store</t>
  </si>
  <si>
    <t>Career360</t>
  </si>
  <si>
    <t>College Education Portal</t>
  </si>
  <si>
    <t>MeritTrac</t>
  </si>
  <si>
    <t>B9 Beverages</t>
  </si>
  <si>
    <t>Craft Beer manufacturing company</t>
  </si>
  <si>
    <t>Sequoia Capital, Kunal Bahl, Rohit Bansal, Deepinder Goyal, Ashish Dhawan, Mayank Singhal</t>
  </si>
  <si>
    <t>WIMWI Foods</t>
  </si>
  <si>
    <t>Healthy food manufacturing &amp; sales startup</t>
  </si>
  <si>
    <t>MyChild App</t>
  </si>
  <si>
    <t>Child Disorder Information &amp; Education</t>
  </si>
  <si>
    <t>Samir Bangara, Anisha Mittal, Amit Gupta, Pallav Nadhani, Lalit Mangal, Arihant Patni, Dr. Ritesh Malik, Deobrat Singh, Saurab Paruthi, Singapore Angel Network.</t>
  </si>
  <si>
    <t>Instaproc</t>
  </si>
  <si>
    <t>B2B Procurement Marketplace for Office Products</t>
  </si>
  <si>
    <t>Dinesh Agarwal</t>
  </si>
  <si>
    <t>360Ride</t>
  </si>
  <si>
    <t>Ride Sharing platform</t>
  </si>
  <si>
    <t>Alef\\nMobitech</t>
  </si>
  <si>
    <t>Cloud Mobility Solutions</t>
  </si>
  <si>
    <t>Tata Capital Innovation Fund</t>
  </si>
  <si>
    <t>BFSI</t>
  </si>
  <si>
    <t>Startup Funding Deal Discovery &amp; Execution platform</t>
  </si>
  <si>
    <t>Qdesq</t>
  </si>
  <si>
    <t>Branded Workspaces Aggregator</t>
  </si>
  <si>
    <t>Dheeraj Jain, Jagdish Kumar, Bharat Gupta, Ankush Saigal, Praveen Saini</t>
  </si>
  <si>
    <t>Sensara</t>
  </si>
  <si>
    <t>TV Search, Guide and Remote mobile app</t>
  </si>
  <si>
    <t>Lalitesh Katragadda,\\xc2\\xa0 Ganayantrika Systems</t>
  </si>
  <si>
    <t>Zebpay</t>
  </si>
  <si>
    <t>Bitcoin Buying &amp; Selling Mobile App</t>
  </si>
  <si>
    <t>Arjun Handa, Amit Jindal, Nagendra Chaudhary</t>
  </si>
  <si>
    <t>PlanMy\\nMedicalTrip</t>
  </si>
  <si>
    <t>Medical Tourism platform</t>
  </si>
  <si>
    <t>Bhanu Vikram Parsotam, Rohan Desai and Paras Patel</t>
  </si>
  <si>
    <t>MyCity4Kids</t>
  </si>
  <si>
    <t>Children Education &amp; Information platform</t>
  </si>
  <si>
    <t>SIDBI Venture Capital Limited, YourNest Angel Fund</t>
  </si>
  <si>
    <t>Justdakhila.com</t>
  </si>
  <si>
    <t>School Student admissions platform</t>
  </si>
  <si>
    <t>Ankur Gupta</t>
  </si>
  <si>
    <t>PitStop</t>
  </si>
  <si>
    <t>Automobile Service Booking App</t>
  </si>
  <si>
    <t>Myntra/LivSpace Founders</t>
  </si>
  <si>
    <t>Bikxie</t>
  </si>
  <si>
    <t>Two Wheeler Taxi Service</t>
  </si>
  <si>
    <t>Infurnia</t>
  </si>
  <si>
    <t>Online Furniture Customization platform</t>
  </si>
  <si>
    <t>Mobile Based Education platform</t>
  </si>
  <si>
    <t>Newbie Promoter Pvt Ltd</t>
  </si>
  <si>
    <t>Online Travel/Hotel Booking platform</t>
  </si>
  <si>
    <t>Ctrip.com International Ltd</t>
  </si>
  <si>
    <t>Melorra</t>
  </si>
  <si>
    <t>Online/ Mobile Jewellery Retailer</t>
  </si>
  <si>
    <t>Lightbox Ventures</t>
  </si>
  <si>
    <t>ConfirmTKT</t>
  </si>
  <si>
    <t>Train PNR Status Prediction Platform</t>
  </si>
  <si>
    <t>Krishna Jhujhunwala, Dr. Apoorv Ranjan Sharma, Anirudh Damani, Anand Ladsariya, Sanjay Mehta &amp; Others</t>
  </si>
  <si>
    <t>Gyaanzone</t>
  </si>
  <si>
    <t>Career Planning and Education Advisory Platform</t>
  </si>
  <si>
    <t>GBIM Technologies Pvt Ltd</t>
  </si>
  <si>
    <t>FlatFurnish</t>
  </si>
  <si>
    <t>Online Furnishing Rental Platform</t>
  </si>
  <si>
    <t>Arun Chandra Mohan</t>
  </si>
  <si>
    <t>Lumiere</t>
  </si>
  <si>
    <t>Organic Food eTailer</t>
  </si>
  <si>
    <t>Online Fashion Apparel Retailer</t>
  </si>
  <si>
    <t>Nahata Family, Waheed Alli</t>
  </si>
  <si>
    <t>Wishup</t>
  </si>
  <si>
    <t>Mobile app based Concierge Service</t>
  </si>
  <si>
    <t>500 Startups, Mato Peric, TracxnLabs</t>
  </si>
  <si>
    <t>FreshMenu</t>
  </si>
  <si>
    <t>Online / Mobile Food Ordering platform</t>
  </si>
  <si>
    <t>Zodius Capital, Lightspeed Venture Partners</t>
  </si>
  <si>
    <t>SavvyMob</t>
  </si>
  <si>
    <t>Last Minute Hotel Bookings mobile marketplace</t>
  </si>
  <si>
    <t>TV Mohandas Pai, LetsVenture</t>
  </si>
  <si>
    <t>Fashionablyin</t>
  </si>
  <si>
    <t>Mobile based Geo-target Fashion Marketplace</t>
  </si>
  <si>
    <t>Ranjan Mahtani</t>
  </si>
  <si>
    <t>GIC, Tiger Global Management, Nexus Venture Partners</t>
  </si>
  <si>
    <t>Hike Messenger</t>
  </si>
  <si>
    <t>P2P Messaging Service</t>
  </si>
  <si>
    <t>Matt Mullenweg, Adam D\\xe2\\x80\\x99Angelo, Aditya Agarwal,\\xc2\\xa0 Ruchi Sanghvi &amp; Others</t>
  </si>
  <si>
    <t>iBus Networks</t>
  </si>
  <si>
    <t>Next Generation in-building connectivity</t>
  </si>
  <si>
    <t>Vallabh Bhanshali, N Squared Management LLC, Jagdish &amp; Sandeep Mehta Family Office</t>
  </si>
  <si>
    <t>Happy2Refer</t>
  </si>
  <si>
    <t>Mobile based Referral Platform</t>
  </si>
  <si>
    <t>Equity Crest, Vinners, Sparknext</t>
  </si>
  <si>
    <t>CarTrade</t>
  </si>
  <si>
    <t>Auto Classifieds Portal</t>
  </si>
  <si>
    <t>Temasek Holdings, March Capital, Warburg Pincus</t>
  </si>
  <si>
    <t>Rentomo</t>
  </si>
  <si>
    <t>peer-to-peer renting Marketplace</t>
  </si>
  <si>
    <t>Shiva Ashok &amp; Other unnamed investors</t>
  </si>
  <si>
    <t>Roder</t>
  </si>
  <si>
    <t>inter-city cab aggregator</t>
  </si>
  <si>
    <t>Bucker</t>
  </si>
  <si>
    <t>50k Ventures, Munish Jauhar, Pulkit Jain, Rohit Narang</t>
  </si>
  <si>
    <t>Care24</t>
  </si>
  <si>
    <t>Professional Health Services Platform</t>
  </si>
  <si>
    <t>Obino</t>
  </si>
  <si>
    <t>Weigh Loss Coaching</t>
  </si>
  <si>
    <t>Snapshopr</t>
  </si>
  <si>
    <t>Visual Search &amp; Image Recognition Platform</t>
  </si>
  <si>
    <t>Amod Malviya</t>
  </si>
  <si>
    <t>Buildkar</t>
  </si>
  <si>
    <t>Construction Material Marketplace</t>
  </si>
  <si>
    <t>Mustafa Wajid, Umang Kumar &amp; Others</t>
  </si>
  <si>
    <t>Orahi</t>
  </si>
  <si>
    <t>TV to Mobile audience Platform</t>
  </si>
  <si>
    <t>Flipkart, Saavn, Micromax, Dhiraj Rajaram, Ambiga Dhiraj, Dinesh Agarwal, Samir Bangara, Sanjay Nath, Arihant Patni</t>
  </si>
  <si>
    <t>Remidio</t>
  </si>
  <si>
    <t>Healthcare Product Manufacturer</t>
  </si>
  <si>
    <t>Cipher-Plexus Capital Advisors &amp; Indian HNIs</t>
  </si>
  <si>
    <t>Fitness related Social Networking App &amp; Forum</t>
  </si>
  <si>
    <t>Varun Khurana, Samar Singla, Vinay Bansal,</t>
  </si>
  <si>
    <t>evibe.in</t>
  </si>
  <si>
    <t>Party Hall Booking platform</t>
  </si>
  <si>
    <t>Hyderabad Angels, Lalit Mangal,\\xc2\\xa0 Vikas Malpani, Gaurav Bhalotia, LV Prasad</t>
  </si>
  <si>
    <t>healthcare aggregator platform</t>
  </si>
  <si>
    <t>Times Group</t>
  </si>
  <si>
    <t>Jobick</t>
  </si>
  <si>
    <t>Mobile app based Job Search</t>
  </si>
  <si>
    <t>Abhinav Mathur</t>
  </si>
  <si>
    <t>Plick</t>
  </si>
  <si>
    <t>Instant Content Transfer Mobile App</t>
  </si>
  <si>
    <t>Sanjay Mehta</t>
  </si>
  <si>
    <t>Voice Friends</t>
  </si>
  <si>
    <t>Dating &amp; Singles Chat Platform</t>
  </si>
  <si>
    <t>Huzaifa Khorakiwala</t>
  </si>
  <si>
    <t>SAAS DIY\\xc2\\xa0 ECommerce Platform</t>
  </si>
  <si>
    <t>Bertelsmann India Investments, Nirvana Digital India Fund, Nirvana Digital Investment Holding, 500 Startups</t>
  </si>
  <si>
    <t>Online/Mobile food ordering platform</t>
  </si>
  <si>
    <t>Harmony Partners, RB Investments &amp; existing investors</t>
  </si>
  <si>
    <t>Parenting Social Network</t>
  </si>
  <si>
    <t>Cashkaro</t>
  </si>
  <si>
    <t>Coupon &amp; Cashback platform</t>
  </si>
  <si>
    <t>Gameezop</t>
  </si>
  <si>
    <t>Casual Gaming platform</t>
  </si>
  <si>
    <t>Anand Chandrasekaran &amp; Others</t>
  </si>
  <si>
    <t>DailyObjects</t>
  </si>
  <si>
    <t>Mobile Accessories etailer</t>
  </si>
  <si>
    <t>Unilazer Fund,\\xc2\\xa0 Phanindra Sama, Peyush Bansal</t>
  </si>
  <si>
    <t>Local language Mobile OS</t>
  </si>
  <si>
    <t>Omidyar Network,</t>
  </si>
  <si>
    <t>CollegeDunia</t>
  </si>
  <si>
    <t>Educational College Search platform</t>
  </si>
  <si>
    <t>Umang Kumar</t>
  </si>
  <si>
    <t>Social Business Incubator &amp; Fund</t>
  </si>
  <si>
    <t>Lemelson Foundation, Michael and Susan Dell Foundation</t>
  </si>
  <si>
    <t>Reddoorz</t>
  </si>
  <si>
    <t>Budget Accomodation Aggregator</t>
  </si>
  <si>
    <t>IndustryBuying</t>
  </si>
  <si>
    <t>B2B Industrial Goods Marketplace</t>
  </si>
  <si>
    <t>Just Buy Live</t>
  </si>
  <si>
    <t>B2B Marketplace for Distributors</t>
  </si>
  <si>
    <t>IMbesharam</t>
  </si>
  <si>
    <t>Adult Products Etailers</t>
  </si>
  <si>
    <t>New Delhi / US</t>
  </si>
  <si>
    <t>Undisclosed US Based Investors</t>
  </si>
  <si>
    <t>Moodoo</t>
  </si>
  <si>
    <t>Social Meeting organizer App</t>
  </si>
  <si>
    <t>Mumbai / UK</t>
  </si>
  <si>
    <t>Sa\\xc3\\xafd Business School Seed Fund.</t>
  </si>
  <si>
    <t>Saral Designs</t>
  </si>
  <si>
    <t>Women Hygiene Product Manufacturer</t>
  </si>
  <si>
    <t>Farooq Adam, Ambi Parameswaran,</t>
  </si>
  <si>
    <t>FirstCry</t>
  </si>
  <si>
    <t>Kids Focused eTailer</t>
  </si>
  <si>
    <t>Personal Finance Mobile App</t>
  </si>
  <si>
    <t>Rob Chandra</t>
  </si>
  <si>
    <t>Easypolicy</t>
  </si>
  <si>
    <t>Unilazer Ventures</t>
  </si>
  <si>
    <t>SoftBank Corp</t>
  </si>
  <si>
    <t>CREO</t>
  </si>
  <si>
    <t>Smartphone OS Developer</t>
  </si>
  <si>
    <t>Sequoia Capital, Beenext Ventures, India Quotient, Anand Chandrasekaran</t>
  </si>
  <si>
    <t>ShabdaNagari</t>
  </si>
  <si>
    <t>Hindi Language Social Networking Portal</t>
  </si>
  <si>
    <t>Kanpur Angels &amp; Others</t>
  </si>
  <si>
    <t>Little</t>
  </si>
  <si>
    <t>Deal Discovery App</t>
  </si>
  <si>
    <t>GIC</t>
  </si>
  <si>
    <t>SnapBizz</t>
  </si>
  <si>
    <t>Mobile based Retail Market Ecosystem</t>
  </si>
  <si>
    <t>Jungle Ventures, Taurus Value Creation, Konly Venture, Blume Ventures</t>
  </si>
  <si>
    <t>on-demand concierge services</t>
  </si>
  <si>
    <t>Chandigarh Angels Funding</t>
  </si>
  <si>
    <t>PlexusMD</t>
  </si>
  <si>
    <t>Social Network for Healthcare Professionals</t>
  </si>
  <si>
    <t>Arihant Patni, Avnish Mehra, Pranay Adhvaryu, Ravi Sampat</t>
  </si>
  <si>
    <t>Silvan</t>
  </si>
  <si>
    <t>Home Automation &amp; Security Solutions</t>
  </si>
  <si>
    <t>EPS</t>
  </si>
  <si>
    <t>Electronic Payments Solution Company</t>
  </si>
  <si>
    <t>APIS Partners</t>
  </si>
  <si>
    <t>Enterprise Cloud Based Data Processing</t>
  </si>
  <si>
    <t>Institutional Venture Partners, Norwest Venture Partners, Lightspeed Venture Partners, CRV</t>
  </si>
  <si>
    <t>Gajty</t>
  </si>
  <si>
    <t>Salons &amp; Spa Chain</t>
  </si>
  <si>
    <t>Purvi Ventures</t>
  </si>
  <si>
    <t>SIFTR Labs</t>
  </si>
  <si>
    <t>Photography curation &amp; Aggregator platform</t>
  </si>
  <si>
    <t>SME Online Buying Hub</t>
  </si>
  <si>
    <t>Nandan Nilekani, Accel Partners, Kalaari Capital and Inventus Capital</t>
  </si>
  <si>
    <t>SkyCandle</t>
  </si>
  <si>
    <t>Home D\\xc3\\xa9cor Product etailer</t>
  </si>
  <si>
    <t>GPA group</t>
  </si>
  <si>
    <t>Teabox.com</t>
  </si>
  <si>
    <t>Specialty Tea ETailer</t>
  </si>
  <si>
    <t>Buildzar</t>
  </si>
  <si>
    <t>Construction Material ETailer</t>
  </si>
  <si>
    <t>Puneet Dalmia</t>
  </si>
  <si>
    <t>Applicate</t>
  </si>
  <si>
    <t>Sales, Market, Distribution &amp; Data Analytics Platform</t>
  </si>
  <si>
    <t>WhatsOnRent</t>
  </si>
  <si>
    <t>Lalit Mangal &amp; Others</t>
  </si>
  <si>
    <t>Zebi (yet to launch)</t>
  </si>
  <si>
    <t>Data Intelligence &amp; Analytics</t>
  </si>
  <si>
    <t>Un disclosed investors</t>
  </si>
  <si>
    <t>Truce</t>
  </si>
  <si>
    <t>Vegetables &amp; Fruits Supply Chain</t>
  </si>
  <si>
    <t>Anupam Mittal, Amit Gupta, Utsav Somani, Neeraj Goenka, Farooq Adam Mukadam</t>
  </si>
  <si>
    <t>JustDoc</t>
  </si>
  <si>
    <t>Consumer Interne</t>
  </si>
  <si>
    <t>Medical Video Consultation platform</t>
  </si>
  <si>
    <t>TV Mohandas Pai, Mohit Saxena, Raghunandan G, Singapore Angel Network, TracxnLabs</t>
  </si>
  <si>
    <t>Myeglu</t>
  </si>
  <si>
    <t>Connected Smart Home Solutions</t>
  </si>
  <si>
    <t>Foxconn Technology Group &amp; Others</t>
  </si>
  <si>
    <t>BitGiving</t>
  </si>
  <si>
    <t>Crowd Funding Platform</t>
  </si>
  <si>
    <t>Harminder Sahni, Krishna Mehra, Sanjay Bakshi</t>
  </si>
  <si>
    <t>Online Fitness &amp; Educational information Aggregator</t>
  </si>
  <si>
    <t>Jodhpur</t>
  </si>
  <si>
    <t>Rental Bike Aggregator App</t>
  </si>
  <si>
    <t>Maple Capital Advisors</t>
  </si>
  <si>
    <t>Indians focused Matchmaking App</t>
  </si>
  <si>
    <t>TermSheet, ah! Ventures</t>
  </si>
  <si>
    <t>Fresh Food Delivery platform</t>
  </si>
  <si>
    <t>Zodius Technology Fund, Lightspeed Venture Partners</t>
  </si>
  <si>
    <t>Online marketplace for cars</t>
  </si>
  <si>
    <t>Kalaari Capital, Inventus Capital, Tekton Ventures, Kae Capital</t>
  </si>
  <si>
    <t>Rare Media</t>
  </si>
  <si>
    <t>Mobile &amp; Cloud based App developer</t>
  </si>
  <si>
    <t>TinMen</t>
  </si>
  <si>
    <t>Lead Angel Network</t>
  </si>
  <si>
    <t>CodingLabs</t>
  </si>
  <si>
    <t>Coding Skill Showcase &amp; Resume Builder</t>
  </si>
  <si>
    <t>Vineet Nalla</t>
  </si>
  <si>
    <t>FindUrClass</t>
  </si>
  <si>
    <t>Hobby &amp; Activity Class Aggregator</t>
  </si>
  <si>
    <t>Amit Patni, Anirudh Damani, Samir Shah</t>
  </si>
  <si>
    <t>DesignBids</t>
  </si>
  <si>
    <t>Interior Design Marketplace</t>
  </si>
  <si>
    <t>Online Education Information platform</t>
  </si>
  <si>
    <t>Black White Orange Brands</t>
  </si>
  <si>
    <t>Brand Licensing Startup</t>
  </si>
  <si>
    <t>Biteclub</t>
  </si>
  <si>
    <t>Gourmet Food Discovery &amp; Delivery platform</t>
  </si>
  <si>
    <t>growX ventures</t>
  </si>
  <si>
    <t>Patel Logistics</t>
  </si>
  <si>
    <t>Transportation &amp; Logistics Platform</t>
  </si>
  <si>
    <t>Frontline Strategy</t>
  </si>
  <si>
    <t>Enterprise Marketing Automation platform</t>
  </si>
  <si>
    <t>Aarin Capital Partners, TV Mohandas Pai</t>
  </si>
  <si>
    <t>Zapluk</t>
  </si>
  <si>
    <t>Health, Wellness &amp; Beauty Services App</t>
  </si>
  <si>
    <t>Godof Hospitals</t>
  </si>
  <si>
    <t>Digital Healthcare</t>
  </si>
  <si>
    <t>Pankaj Gupta</t>
  </si>
  <si>
    <t>RoomsTonite</t>
  </si>
  <si>
    <t>Last Minute Hotel Booking App</t>
  </si>
  <si>
    <t>Lashit Sanghvi, Nikhil Vora, Venkat Vardhan,Mohammed Bin Abdul Rehman Al Khalifa,\\xc2\\xa0 Ralph Berezan, Vissal Mathew,\\xc2\\xa0 Balamurali Krishna</t>
  </si>
  <si>
    <t>Kaaryah</t>
  </si>
  <si>
    <t>Womens Fashion Wear Portal</t>
  </si>
  <si>
    <t>The Saha Fund, TV Mohandas Pai</t>
  </si>
  <si>
    <t>Anakage</t>
  </si>
  <si>
    <t>Product Learning platform</t>
  </si>
  <si>
    <t>CIO Angel Network (CAN)</t>
  </si>
  <si>
    <t>EasyKhaana</t>
  </si>
  <si>
    <t>Online Food ordering &amp; Delivery platform</t>
  </si>
  <si>
    <t>App based Bus Pooling Services</t>
  </si>
  <si>
    <t>Sequoia Capital, Times Internet Ltd &amp; One more Fund</t>
  </si>
  <si>
    <t>Eckovation</t>
  </si>
  <si>
    <t>Social Learning Platform</t>
  </si>
  <si>
    <t>Chandigarh Angel Network (CAN)</t>
  </si>
  <si>
    <t>Fitcircle</t>
  </si>
  <si>
    <t>Social Fitness platform</t>
  </si>
  <si>
    <t>Beerud Sheth and Ravi Mantha</t>
  </si>
  <si>
    <t>Applop</t>
  </si>
  <si>
    <t>On Demand Mobile app developer</t>
  </si>
  <si>
    <t>GHV Accelerator</t>
  </si>
  <si>
    <t>CaRPM</t>
  </si>
  <si>
    <t>Car Maintenance &amp; Management mobile app</t>
  </si>
  <si>
    <t>NDTV Wedding portal</t>
  </si>
  <si>
    <t>Online Wedding Marketplace</t>
  </si>
  <si>
    <t>CerraCap</t>
  </si>
  <si>
    <t>Splitkart</t>
  </si>
  <si>
    <t>Splitting Bills Mobile App</t>
  </si>
  <si>
    <t>Rajesh Sawhney, Anupam Mittal, Dinesh Agarwal, Gaurav Gupta,</t>
  </si>
  <si>
    <t>IOT Energy Management Analytics platform</t>
  </si>
  <si>
    <t>Customfurnish</t>
  </si>
  <si>
    <t>Custom Made furniture e-tailer</t>
  </si>
  <si>
    <t>Agnus Capital</t>
  </si>
  <si>
    <t>ru-Net, Sequoia Capital,\\xc2\\xa0 Lightbox Ventures</t>
  </si>
  <si>
    <t>Vlurn</t>
  </si>
  <si>
    <t>eLearning platform</t>
  </si>
  <si>
    <t>Vidyadhar Sarfare</t>
  </si>
  <si>
    <t>Leaf Wearables</t>
  </si>
  <si>
    <t>Smart Safety Wearable Devices</t>
  </si>
  <si>
    <t>Ajeet Khurana Jinesh Shah, Vikram Chachra, Dr. Aniruddha Malpani</t>
  </si>
  <si>
    <t>Coolshare</t>
  </si>
  <si>
    <t>Cab Sharing service Mobile app</t>
  </si>
  <si>
    <t>Gopal Aggarwal</t>
  </si>
  <si>
    <t>mFicient</t>
  </si>
  <si>
    <t>Cloud Enterprise Mobility Platform</t>
  </si>
  <si>
    <t>HeyBiz</t>
  </si>
  <si>
    <t>Online Shopping Assistant Mobile app</t>
  </si>
  <si>
    <t>Strategic Funding</t>
  </si>
  <si>
    <t>Yumist</t>
  </si>
  <si>
    <t>Home Cooked Food Order &amp; Delivery platform</t>
  </si>
  <si>
    <t>Unilazer Ventures, Orios Venture Partners, Steven Lurie</t>
  </si>
  <si>
    <t>Jigsaw Academy</t>
  </si>
  <si>
    <t>Online School for Analytics learning</t>
  </si>
  <si>
    <t>Chat based personal Assistant App</t>
  </si>
  <si>
    <t>TracxnLabs, Jitendra Gupta, Prashant Tandon</t>
  </si>
  <si>
    <t>Picture creation &amp; Social mobile app</t>
  </si>
  <si>
    <t>Nonbanking finance company</t>
  </si>
  <si>
    <t>SAIF Partners, Accion</t>
  </si>
  <si>
    <t>JumboBasket</t>
  </si>
  <si>
    <t>eCommerce returns etailer</t>
  </si>
  <si>
    <t>Online Freight Services Aggregator</t>
  </si>
  <si>
    <t>Tiger Global Management, Yuri Milner, Apoletto, Accel Partners, Flipkart</t>
  </si>
  <si>
    <t>HomeStudio</t>
  </si>
  <si>
    <t>Online Branded Furniture etailer</t>
  </si>
  <si>
    <t>Bren Corporation</t>
  </si>
  <si>
    <t>PropheSee</t>
  </si>
  <si>
    <t>Digital Analytics Platform</t>
  </si>
  <si>
    <t>i2e1</t>
  </si>
  <si>
    <t>Internet Network Infrastructure Services</t>
  </si>
  <si>
    <t>GrowX Ventures</t>
  </si>
  <si>
    <t>Holisol Logistics</t>
  </si>
  <si>
    <t>Supply Chain &amp; Logistics Solutions</t>
  </si>
  <si>
    <t>CLSA Capital Partners ARIA IV Funds</t>
  </si>
  <si>
    <t>Stay Simple Resorts</t>
  </si>
  <si>
    <t>Holiday Resort Chain</t>
  </si>
  <si>
    <t>Mr. Sudhir &amp; Ms. Shalini Sethi, Mr. Praveen Someshwar</t>
  </si>
  <si>
    <t>Paynear</t>
  </si>
  <si>
    <t>Mobile Point of Sale solutions</t>
  </si>
  <si>
    <t>Mitesh Majithia</t>
  </si>
  <si>
    <t>Chillr</t>
  </si>
  <si>
    <t>Peer-to-Peer Money Transfer &amp; Recharge App</t>
  </si>
  <si>
    <t>Sequoia Capital, Blume Ventures, Uniqorn Ventures and other</t>
  </si>
  <si>
    <t>EureQa</t>
  </si>
  <si>
    <t>Test Automation SAAS platform</t>
  </si>
  <si>
    <t>Hyderabad/USA</t>
  </si>
  <si>
    <t>Sashi Reddi, Gabriel Investments</t>
  </si>
  <si>
    <t>LocalCircles</t>
  </si>
  <si>
    <t>Citizens Engagement Platform</t>
  </si>
  <si>
    <t>GetFocus</t>
  </si>
  <si>
    <t>Indoor Navigation &amp; Analytics Solutions</t>
  </si>
  <si>
    <t>Hyperlocal On-Demand Household Services platform</t>
  </si>
  <si>
    <t>OnlineRTI</t>
  </si>
  <si>
    <t>Online RTI application services</t>
  </si>
  <si>
    <t>LetsVenture, Mohandas Pai</t>
  </si>
  <si>
    <t>Powerstores</t>
  </si>
  <si>
    <t>ECommerce Website Creation SAAS platform</t>
  </si>
  <si>
    <t>Extreme Venture Partners\\xc2\\xa0 William Bissell</t>
  </si>
  <si>
    <t>Wedding Venues &amp; Vendors Marketplace</t>
  </si>
  <si>
    <t>Rajan Anandan, Zoya Akhtar, Reema Kagati, Ruchi Narain, Amrish Kumar, Hrishikesh Parandekar</t>
  </si>
  <si>
    <t>Intelligent Interfaces</t>
  </si>
  <si>
    <t>Interface development platform for Government officials</t>
  </si>
  <si>
    <t>Yet to Launch platform</t>
  </si>
  <si>
    <t>Capricoast</t>
  </si>
  <si>
    <t>Modular Furnishings Marketplace</t>
  </si>
  <si>
    <t>Accel Partners India, RB Investments</t>
  </si>
  <si>
    <t>JetSetGo</t>
  </si>
  <si>
    <t>Private Jet Bookings Marketplace</t>
  </si>
  <si>
    <t>Cabsguru</t>
  </si>
  <si>
    <t>Cab search Comparison &amp; Booking platform</t>
  </si>
  <si>
    <t>Prashanth Ranganathan</t>
  </si>
  <si>
    <t>Whoop</t>
  </si>
  <si>
    <t>Performance Optimization Platform for athletes</t>
  </si>
  <si>
    <t>Boston</t>
  </si>
  <si>
    <t>Infosys</t>
  </si>
  <si>
    <t>Event Venue Booking Platform</t>
  </si>
  <si>
    <t>Mumbai Angels, Singapore Angel Network, Zishaan Hayath</t>
  </si>
  <si>
    <t>Deal Street Asia</t>
  </si>
  <si>
    <t>Digital Media Platform</t>
  </si>
  <si>
    <t>Vijay Shekhar Sharma, Singapore Angels Network</t>
  </si>
  <si>
    <t>Streamoid</t>
  </si>
  <si>
    <t>visual search and discovery platform</t>
  </si>
  <si>
    <t>Bangalore / Palo Alto</t>
  </si>
  <si>
    <t>Housejoy</t>
  </si>
  <si>
    <t>Amazon, Vertex Ventures, Qualcomm, Ru-Net Technology Partners, Matrix Partners</t>
  </si>
  <si>
    <t>Bluebirch</t>
  </si>
  <si>
    <t>End to End reverse logistics Solution platform</t>
  </si>
  <si>
    <t>Chicago Capital Ventures, Sanjay Mehta, Others</t>
  </si>
  <si>
    <t>MeraDoctor</t>
  </si>
  <si>
    <t>Virtual Health consultation app</t>
  </si>
  <si>
    <t>Unilazer</t>
  </si>
  <si>
    <t>STAGE 3</t>
  </si>
  <si>
    <t>Online Renting platform</t>
  </si>
  <si>
    <t>Nisha Sharma, Puneet Dalmia, Balaji Prabhakar</t>
  </si>
  <si>
    <t>Logistics Services Provider</t>
  </si>
  <si>
    <t>SAIF Partners and others</t>
  </si>
  <si>
    <t>Series B (includes Debt financing)</t>
  </si>
  <si>
    <t>Data Science &amp; UX design Learning platform</t>
  </si>
  <si>
    <t>Allen Blue, John Katzman, Naveen Tewari, Kartik Hosanagar, Kashyap Deorah, 500 Startups, Blue Fog Capital</t>
  </si>
  <si>
    <t>Eatfresh</t>
  </si>
  <si>
    <t>Online marketplace for Chef Meals</t>
  </si>
  <si>
    <t>Ampere Vehicles</t>
  </si>
  <si>
    <t>Electric Bike Manufacturers</t>
  </si>
  <si>
    <t>Kris Gopalakrishnan &amp; Others</t>
  </si>
  <si>
    <t>Focus Digit</t>
  </si>
  <si>
    <t>ECommerce platform solutions</t>
  </si>
  <si>
    <t>Turning Ideas</t>
  </si>
  <si>
    <t>The News Minute</t>
  </si>
  <si>
    <t>Online Media Publication</t>
  </si>
  <si>
    <t>Quintillion Media</t>
  </si>
  <si>
    <t>CBREX</t>
  </si>
  <si>
    <t>International Hiring Platform</t>
  </si>
  <si>
    <t>Mumbai / NY</t>
  </si>
  <si>
    <t>Prahlad Rao, Sundara Rajan, Vikram Chachra</t>
  </si>
  <si>
    <t>TruckMandi</t>
  </si>
  <si>
    <t>Logistics Service Provider Marketplace</t>
  </si>
  <si>
    <t>Ritesh Dwivedy, Ramakant Sharma, Mount Nathan Advisors</t>
  </si>
  <si>
    <t>Peppertap</t>
  </si>
  <si>
    <t>Hyperlocal\\xc2\\xa0 Grocery Delivery Service</t>
  </si>
  <si>
    <t>part of $40M Series B round</t>
  </si>
  <si>
    <t>Sports Education Platform</t>
  </si>
  <si>
    <t>TCS, HDFC, Faering Capital, Elevate Sports</t>
  </si>
  <si>
    <t>Bike, Appliances Renting marketplace</t>
  </si>
  <si>
    <t>Anand Chandrasekaran, Rajesh Sawhney, Kalpana Tatavarti, Shivanandan Pare</t>
  </si>
  <si>
    <t>Industrybuying</t>
  </si>
  <si>
    <t>Online Marketplace for Industrial Goods</t>
  </si>
  <si>
    <t>Murugappa Group, TVS Group, Vellayan Subbiah, Arathi Krishna, Arun Venkatachalam</t>
  </si>
  <si>
    <t>Reward points mobile app</t>
  </si>
  <si>
    <t>Mobile accessories online store</t>
  </si>
  <si>
    <t>Palred Technologies Ltd</t>
  </si>
  <si>
    <t>Additional investment from parent company</t>
  </si>
  <si>
    <t>PlanetGogo</t>
  </si>
  <si>
    <t>Content Discovery &amp; reward points platform</t>
  </si>
  <si>
    <t>HT Digital Media Holdings Ltd</t>
  </si>
  <si>
    <t>Arya.ai</t>
  </si>
  <si>
    <t>YourNest Angel Fund, Venture Nursery</t>
  </si>
  <si>
    <t>Medical Consultation &amp; Doctor appointment booking platform</t>
  </si>
  <si>
    <t>Rishi Parti, BrahmaX Ventures</t>
  </si>
  <si>
    <t>Mobile Fitness App</t>
  </si>
  <si>
    <t>Medi Assist</t>
  </si>
  <si>
    <t>Strategic Investment</t>
  </si>
  <si>
    <t>LafaLafa</t>
  </si>
  <si>
    <t>Digital Coupons, Deal &amp; Cashback aggregator app</t>
  </si>
  <si>
    <t>Vectr Ventures</t>
  </si>
  <si>
    <t>Mobile Game development &amp; Design platform</t>
  </si>
  <si>
    <t>Blume Ventures, Flipkart</t>
  </si>
  <si>
    <t>Shotang.com</t>
  </si>
  <si>
    <t>B2B eCommerce Marketplace</t>
  </si>
  <si>
    <t>Exfinity Venture Partners, Unitus Impact Livelihoods Fund</t>
  </si>
  <si>
    <t>Furniture and appliances rental platform</t>
  </si>
  <si>
    <t>Jitendra Gupta</t>
  </si>
  <si>
    <t>Black White Orange</t>
  </si>
  <si>
    <t>B2B Merchandize platform</t>
  </si>
  <si>
    <t>Collaborative Licensing Ventures LLP</t>
  </si>
  <si>
    <t>Kolabro</t>
  </si>
  <si>
    <t>Real Estate focused Tech platform</t>
  </si>
  <si>
    <t>Umang Kumar, Ruchir Arora &amp; others</t>
  </si>
  <si>
    <t>Photographer Online search &amp; booking platform</t>
  </si>
  <si>
    <t>Town Essentials</t>
  </si>
  <si>
    <t>Grocery Delivery platform</t>
  </si>
  <si>
    <t>Sharad Hegde, Girish Reddy, Siddharth Patil, Shrikant Patil</t>
  </si>
  <si>
    <t>Bumper</t>
  </si>
  <si>
    <t>Mobile Car Servicing appointment app</t>
  </si>
  <si>
    <t>Hotify</t>
  </si>
  <si>
    <t>New Curation Mobile App</t>
  </si>
  <si>
    <t>Mahavir Pratap Sharma</t>
  </si>
  <si>
    <t>MobiKwik</t>
  </si>
  <si>
    <t>Sequoia Capital, Tree Line Asia, Innoven Capital</t>
  </si>
  <si>
    <t>Additional Funding</t>
  </si>
  <si>
    <t>Yet to Launch</t>
  </si>
  <si>
    <t>Online Food Ordering &amp; Delivery platform</t>
  </si>
  <si>
    <t>Amit Gupta, Sahil Barua, Mukul Singhal, Tracxn Labs</t>
  </si>
  <si>
    <t>CityFlo</t>
  </si>
  <si>
    <t>Bus Aggregation and rental mobile app</t>
  </si>
  <si>
    <t>Findyahan</t>
  </si>
  <si>
    <t>hyperlocal online Services platform</t>
  </si>
  <si>
    <t>Times Group Brand Capital</t>
  </si>
  <si>
    <t>Bridge funding</t>
  </si>
  <si>
    <t>Sabse</t>
  </si>
  <si>
    <t>WiFi \xe2\x80\x93 first Cloud communication platform</t>
  </si>
  <si>
    <t>Pokkt</t>
  </si>
  <si>
    <t>Alternate Mobile Monetization platform</t>
  </si>
  <si>
    <t>Segnel Venture, Shinji Kimura, Sundar Chanrai, JAFCO Asia, SingTel\\xe2\\x80\\x99s Innov8, Jungle Ventures, K Ganesh</t>
  </si>
  <si>
    <t>oibanit</t>
  </si>
  <si>
    <t>Online Food Ordering Marketplace</t>
  </si>
  <si>
    <t>Varun Ahuja, Anubhav Verma</t>
  </si>
  <si>
    <t>Stuffed</t>
  </si>
  <si>
    <t>Quick Service Restaurant &amp; Online Delivery</t>
  </si>
  <si>
    <t>Riqueza Capital</t>
  </si>
  <si>
    <t>Funding happened in Sept 2015</t>
  </si>
  <si>
    <t>LoanBaba</t>
  </si>
  <si>
    <t>Online Loans Marketplace</t>
  </si>
  <si>
    <t>Deyor Rooms</t>
  </si>
  <si>
    <t>Dheeraj Jain &amp; Others</t>
  </si>
  <si>
    <t>Bidgely</t>
  </si>
  <si>
    <t>Efficient Energy Management platform</t>
  </si>
  <si>
    <t>USA/India</t>
  </si>
  <si>
    <t>Constellation Technology Ventures (Exelon Corporation), E.ON, RWE, Khosla Ventures</t>
  </si>
  <si>
    <t>Digital Intelligent learning platform</t>
  </si>
  <si>
    <t>Voice Call incentivization mobile app</t>
  </si>
  <si>
    <t>YourDOST</t>
  </si>
  <si>
    <t>Online Counselling and psychological support platform</t>
  </si>
  <si>
    <t>Phanindra Sama, Aprameya Radhakrishna, Aneesh Reddy, Neeraj Jawalkar, Sanjay Anandaram, Pavan Ongole, Venk Krishnan</t>
  </si>
  <si>
    <t>BookMyBai</t>
  </si>
  <si>
    <t>Domestic Help Aggregation platform</t>
  </si>
  <si>
    <t>Vineel Nalla &amp; Others</t>
  </si>
  <si>
    <t>MyIndianStay</t>
  </si>
  <si>
    <t>Home Stay &amp; room rentals platform</t>
  </si>
  <si>
    <t>Bobble</t>
  </si>
  <si>
    <t>Selfie Mobile App</t>
  </si>
  <si>
    <t>SAIF Partners &amp; others</t>
  </si>
  <si>
    <t>RepUp</t>
  </si>
  <si>
    <t>Online Reputation Management Platform</t>
  </si>
  <si>
    <t>Satvacart</t>
  </si>
  <si>
    <t>Pre-Series A Bridge</t>
  </si>
  <si>
    <t>POPxo.com</t>
  </si>
  <si>
    <t>Online content platform for women</t>
  </si>
  <si>
    <t>IDG Ventures India, Kalaari Capital, 500 Startups</t>
  </si>
  <si>
    <t>SparesHub</t>
  </si>
  <si>
    <t>Online Vehicle Spare Parts etailer</t>
  </si>
  <si>
    <t>Hyderabad Angels, M&amp;S Partners</t>
  </si>
  <si>
    <t>Explara</t>
  </si>
  <si>
    <t>Event Ticketing platform</t>
  </si>
  <si>
    <t>Hyderabad Angels, Singapore Angel Network, Ness Wadia</t>
  </si>
  <si>
    <t>Soothe Healthcare</t>
  </si>
  <si>
    <t>affordable Personal Healthcare Products</t>
  </si>
  <si>
    <t>Saina Nehwal</t>
  </si>
  <si>
    <t>2nd seed funding</t>
  </si>
  <si>
    <t>Yuvi Hospitality</t>
  </si>
  <si>
    <t>Premium dining Lounges &amp; restaurants</t>
  </si>
  <si>
    <t>Chandralekha Construction Pvt. Ltd.</t>
  </si>
  <si>
    <t>AppVirality</t>
  </si>
  <si>
    <t>Mobile Growth Hacking\\nPlatform</t>
  </si>
  <si>
    <t>Rajan Anandan, Mike Galgon, Ravi Gururaj, Ashim Mehra,\\xc2\\xa0 Mohit Saxena, Internet Group, TNN Capital and others</t>
  </si>
  <si>
    <t>iStar Skill Development</t>
  </si>
  <si>
    <t>Skill Training Startup</t>
  </si>
  <si>
    <t>Michael &amp; Susan Dell Foundation, Unitus Seed Fund</t>
  </si>
  <si>
    <t>BigStylist.com</t>
  </si>
  <si>
    <t>Beauty and Wellness Marketplace</t>
  </si>
  <si>
    <t>Marketplace App for Bangkok</t>
  </si>
  <si>
    <t>Sequoia India, BEENEXT Ventures, Kunal Shah &amp; Sandeep Tandon</t>
  </si>
  <si>
    <t>Didi</t>
  </si>
  <si>
    <t>On-demand Maids Service Provider</t>
  </si>
  <si>
    <t>Jozef Bardik, Leo Wang Sangeeth Ram</t>
  </si>
  <si>
    <t>Skoov.com</t>
  </si>
  <si>
    <t>eCommerce Product Search Engine</t>
  </si>
  <si>
    <t>Chefs Basket</t>
  </si>
  <si>
    <t>Ready to cook packaged Foods</t>
  </si>
  <si>
    <t>SAIF Partners, Haresh Chawla</t>
  </si>
  <si>
    <t>Product Customization Platform</t>
  </si>
  <si>
    <t>TV Mohandas Pai\\xe2\\x80\\x99s family office</t>
  </si>
  <si>
    <t>Delight Foods</t>
  </si>
  <si>
    <t>Branded Food products online sales</t>
  </si>
  <si>
    <t>Lensbridge Capital, Mape Advisory Group, Fireside Ventures</t>
  </si>
  <si>
    <t>Talent platform for Fashion professionals</t>
  </si>
  <si>
    <t>Goa/Hyderabad</t>
  </si>
  <si>
    <t>Centre For Incubation &amp; Business Acceleration (CIBA), Goa</t>
  </si>
  <si>
    <t>Auto Insurance Online platform</t>
  </si>
  <si>
    <t>Mount Nathan Advisors Pte Ltd</t>
  </si>
  <si>
    <t>Grab</t>
  </si>
  <si>
    <t>Hyperlocal Logistics Service Provider</t>
  </si>
  <si>
    <t>Hitwicket</t>
  </si>
  <si>
    <t>Cricket Management Mobile Game</t>
  </si>
  <si>
    <t>Flashdoor</t>
  </si>
  <si>
    <t>On Demand Laundry Service platform</t>
  </si>
  <si>
    <t>Sujeet Kumar, Ankit Nagori, Traxcn Labs</t>
  </si>
  <si>
    <t>Cashkaro.com</t>
  </si>
  <si>
    <t>Ecommerce Discount &amp; Cashback coupons platform</t>
  </si>
  <si>
    <t>Absentia</t>
  </si>
  <si>
    <t>Virtual Reality Headset creator</t>
  </si>
  <si>
    <t>Astarc Ventures, 50K Ventures &amp; others</t>
  </si>
  <si>
    <t>Home Improvement Service platform</t>
  </si>
  <si>
    <t>Logtally</t>
  </si>
  <si>
    <t>TaskBucks</t>
  </si>
  <si>
    <t>mobile-only tasks marketplace</t>
  </si>
  <si>
    <t>Times Internet</t>
  </si>
  <si>
    <t>CraftsVilla</t>
  </si>
  <si>
    <t>Women Ethnic Wear\\xc2\\xa0 Online Marketplace</t>
  </si>
  <si>
    <t>Sequoia India, Lightspeed Venture Partners, Nexus Venture Partners, Global Founders Capital, Apoletto</t>
  </si>
  <si>
    <t>Numerical Computing &amp; Data Science Platform</t>
  </si>
  <si>
    <t>Gordon and Betty Moore Foundation</t>
  </si>
  <si>
    <t>StyleTag</t>
  </si>
  <si>
    <t>Designer fashion Jewellery Marketplace</t>
  </si>
  <si>
    <t>Jitu Virwani</t>
  </si>
  <si>
    <t>Online Products Discovery Platform</t>
  </si>
  <si>
    <t>Rimpal Chawla, Anuj Srivastava</t>
  </si>
  <si>
    <t>BiBox</t>
  </si>
  <si>
    <t>Kids Tool kit for Innovation platform</t>
  </si>
  <si>
    <t>Ravi Krishnamurthy</t>
  </si>
  <si>
    <t>Mobile Learning Solutions</t>
  </si>
  <si>
    <t>Noida / Singapore</t>
  </si>
  <si>
    <t>Enablers platform</t>
  </si>
  <si>
    <t>Car Aggregator &amp; Retail Mobile App</t>
  </si>
  <si>
    <t>Baillie Gifford, Falcon Edge Capital, Tiger Global, SoftBank Group, DST Global, Didi Kuaidi</t>
  </si>
  <si>
    <t>Series F ( More Details Here)</t>
  </si>
  <si>
    <t>conversational commerce mobile app</t>
  </si>
  <si>
    <t>ScoopWhoop</t>
  </si>
  <si>
    <t>Viral Content web Platform</t>
  </si>
  <si>
    <t>Hipship</t>
  </si>
  <si>
    <t>Express local delivery platform</t>
  </si>
  <si>
    <t>Inara Capital , Rishi Khiani</t>
  </si>
  <si>
    <t>On-Demand Local Logistics provider</t>
  </si>
  <si>
    <t>Palaash Ventures</t>
  </si>
  <si>
    <t>Truelancer</t>
  </si>
  <si>
    <t>Curated Freelancer Marketplace</t>
  </si>
  <si>
    <t>Blackstone Valley Group, Raghu Vohra, Aditya Dev Sood, Kamal Bansal</t>
  </si>
  <si>
    <t>AHA Taxis</t>
  </si>
  <si>
    <t>Online Taxi Rental Platform</t>
  </si>
  <si>
    <t>Bessemer Venture Partner, Accel, SAIF Partners</t>
  </si>
  <si>
    <t>SenseGiz</t>
  </si>
  <si>
    <t>Smartwatch Maker</t>
  </si>
  <si>
    <t>Belgaum</t>
  </si>
  <si>
    <t>Karnataka Semiconductor Venture Capital firm</t>
  </si>
  <si>
    <t>PlaceofOrigin</t>
  </si>
  <si>
    <t>Online Gourmet Food Marketplace</t>
  </si>
  <si>
    <t>S.D. Shibulal, Kris Gopalakrishnan, Srinath Batni, Professor Tarun Khanna,\\xc2\\xa0 Ganapathy Venugopal.</t>
  </si>
  <si>
    <t>Fourseven</t>
  </si>
  <si>
    <t>Sales &amp; Productivity Software</t>
  </si>
  <si>
    <t>Pune / US</t>
  </si>
  <si>
    <t>New Enterprise Associates</t>
  </si>
  <si>
    <t>Shopsense</t>
  </si>
  <si>
    <t>ecommerce related software product platform</t>
  </si>
  <si>
    <t>Kae Capital, Kunal Bahl, Rohit Bansal</t>
  </si>
  <si>
    <t>Ram Kumar Kakani, Pradeep K Jaisingh, Sunil T V, Vijay Ghadge, Hemant Kaul, Gurmeet Chahal &amp; Others</t>
  </si>
  <si>
    <t>OUWT</t>
  </si>
  <si>
    <t>Nightlife Discovery Mobile App</t>
  </si>
  <si>
    <t>HeyPillow</t>
  </si>
  <si>
    <t>Online Real Estate Marketplace</t>
  </si>
  <si>
    <t>Hampton Capital</t>
  </si>
  <si>
    <t>Healers At Home</t>
  </si>
  <si>
    <t>Home Healthcare Services platform,</t>
  </si>
  <si>
    <t>Daljit Singh, Dr. Pramath Raj Sinha, BVR Mohan Reddy</t>
  </si>
  <si>
    <t>Caravan Craft</t>
  </si>
  <si>
    <t>Indian Ethnic Crafts Etailer</t>
  </si>
  <si>
    <t>Unitus Seed Fund, Bijou Kurien, Narayan Ramachandran</t>
  </si>
  <si>
    <t>Talkoot</t>
  </si>
  <si>
    <t>Social platform for traders and investors</t>
  </si>
  <si>
    <t>RentoMojo</t>
  </si>
  <si>
    <t>Online Furniture, Home Appliances Rental Platform</t>
  </si>
  <si>
    <t>IDG Ventures India,\\xc2\\xa0 Accel Partners India</t>
  </si>
  <si>
    <t>Medikoe</t>
  </si>
  <si>
    <t>Healthcare Services Discovery platform</t>
  </si>
  <si>
    <t>Anil Menon</t>
  </si>
  <si>
    <t>Health and Beauty Services Marketplace</t>
  </si>
  <si>
    <t>Swastika</t>
  </si>
  <si>
    <t>ServX</t>
  </si>
  <si>
    <t>Automotive Services platform</t>
  </si>
  <si>
    <t>Manish Gupta</t>
  </si>
  <si>
    <t>Naaptol</t>
  </si>
  <si>
    <t>Online and TV Shopping Marketplace</t>
  </si>
  <si>
    <t>Mitsui &amp; Co., New Enterprise Associates, Canaan Partners, Silicon Valley Bank</t>
  </si>
  <si>
    <t>Late Stage</t>
  </si>
  <si>
    <t>Chennai/ Singapore</t>
  </si>
  <si>
    <t>EarlySalary.com</t>
  </si>
  <si>
    <t>Mobile App based Loan disbursement platform</t>
  </si>
  <si>
    <t>Ashok Agarwal</t>
  </si>
  <si>
    <t>Tooler</t>
  </si>
  <si>
    <t>On Demand Laundry Services App</t>
  </si>
  <si>
    <t>Raghu Khanna, Sameer Gupta</t>
  </si>
  <si>
    <t>S Chand</t>
  </si>
  <si>
    <t>Education Content Provider</t>
  </si>
  <si>
    <t>IFC Everstone Group</t>
  </si>
  <si>
    <t>Stelae</t>
  </si>
  <si>
    <t>Content Management Software Solutions</t>
  </si>
  <si>
    <t>GoQii</t>
  </si>
  <si>
    <t>Fitness Tracking Management Solutions</t>
  </si>
  <si>
    <t>New Enterprise Associates, Cheetah Mobile</t>
  </si>
  <si>
    <t>Hyper-local Grocery Delivery platform</t>
  </si>
  <si>
    <t>Softbank, Tiger Global, Sequoia Capital, Apoletto Managers</t>
  </si>
  <si>
    <t>Pluss</t>
  </si>
  <si>
    <t>Hyperlocal healthcare product Delivery Service provider</t>
  </si>
  <si>
    <t>IDG Ventures, M &amp; S partners, Powerhouse Ventures (USA).</t>
  </si>
  <si>
    <t>KountMoney</t>
  </si>
  <si>
    <t>Online Lending Marketplace</t>
  </si>
  <si>
    <t>Tracxn, Ashish Goenka &amp; Others</t>
  </si>
  <si>
    <t>StayGlad</t>
  </si>
  <si>
    <t>On Demand Beauty Services Platform</t>
  </si>
  <si>
    <t>Bessemer Venture Partners, Anil Chopra</t>
  </si>
  <si>
    <t>Self Driven Rental Car Platform</t>
  </si>
  <si>
    <t>Pre-Series A bridge round</t>
  </si>
  <si>
    <t>Education Content etailer</t>
  </si>
  <si>
    <t>LearnOn</t>
  </si>
  <si>
    <t>Clud based Learning platform</t>
  </si>
  <si>
    <t>JMR Infotech India Pvt Ltd</t>
  </si>
  <si>
    <t>Talentrack</t>
  </si>
  <si>
    <t>Talent Exchange &amp; Talent Services Marketplace</t>
  </si>
  <si>
    <t>Unigrowth Inc</t>
  </si>
  <si>
    <t>M-TAXI</t>
  </si>
  <si>
    <t>Two-Wheeler Taxi Service</t>
  </si>
  <si>
    <t>Mandeep Singh, Jairaj Singh</t>
  </si>
  <si>
    <t>Baxi</t>
  </si>
  <si>
    <t>Manish Kheterpal, Alok Mittal,\\xc2\\xa0 Puneet Dalmia,</t>
  </si>
  <si>
    <t>Superhero Brands</t>
  </si>
  <si>
    <t>character merchandize sales platform</t>
  </si>
  <si>
    <t>MoMagic</t>
  </si>
  <si>
    <t>Mobile Application Developer</t>
  </si>
  <si>
    <t>FIH Mobile Ltd</t>
  </si>
  <si>
    <t>QikPod</t>
  </si>
  <si>
    <t>Ecommerce Delivery locker services</t>
  </si>
  <si>
    <t>Flipkart, Accel Partners, Delhivery, Foxconn</t>
  </si>
  <si>
    <t>Butterfly Interactive</t>
  </si>
  <si>
    <t>extra curricular activities marketplace app</t>
  </si>
  <si>
    <t>Bro4U</t>
  </si>
  <si>
    <t>Hyperlocal Online Home services provider</t>
  </si>
  <si>
    <t>Sargod Ventures</t>
  </si>
  <si>
    <t>Easy Business Loans platform</t>
  </si>
  <si>
    <t>Accel Partners, Elevar Equity, Pramod Bhasin, Rajan Anandan, Gaurav Dalmia, Abhishek Goyal, Gagan Hasteer , Arun Tadanki</t>
  </si>
  <si>
    <t>Performance based Wholesale Marketplace</t>
  </si>
  <si>
    <t>EasyFix</t>
  </si>
  <si>
    <t>Professional Services Marketplace</t>
  </si>
  <si>
    <t>Muvizz</t>
  </si>
  <si>
    <t>Movie-on-demand platform</t>
  </si>
  <si>
    <t>Ashish Todi, Abhinav Patodia, Kumar Shwetabh</t>
  </si>
  <si>
    <t>Abhibus</t>
  </si>
  <si>
    <t>us ticketing and fleet management platform</t>
  </si>
  <si>
    <t>Paytm (One97 communications)</t>
  </si>
  <si>
    <t>Shopalyst</t>
  </si>
  <si>
    <t>Product discovery &amp; recommendation platform</t>
  </si>
  <si>
    <t>Mobile Payments App</t>
  </si>
  <si>
    <t>Beauty &amp; Wellness Products e-tailer</t>
  </si>
  <si>
    <t>Harsh Mariwala, Atul Nishar, Dalip Pathak, Michael Carlos</t>
  </si>
  <si>
    <t>Voylla</t>
  </si>
  <si>
    <t>Fashion jewelry and accessories e-tailer</t>
  </si>
  <si>
    <t>Peepul Capital</t>
  </si>
  <si>
    <t>IndiaLends</t>
  </si>
  <si>
    <t>DSG consumer Partners, Paragon Partners</t>
  </si>
  <si>
    <t>Pre-Series A Bridge round</t>
  </si>
  <si>
    <t>Rock N Shop</t>
  </si>
  <si>
    <t>Premium Apparel shopping portal</t>
  </si>
  <si>
    <t>High Networth Individuals (undisclosed)</t>
  </si>
  <si>
    <t>DocPlexus</t>
  </si>
  <si>
    <t>Exclusive Platform for Doctors &amp; Healthcare professionals</t>
  </si>
  <si>
    <t>Uniqorn ventures, ASP Consulting</t>
  </si>
  <si>
    <t>Job Board</t>
  </si>
  <si>
    <t>Satyen Kothari, Keshav Sanghi, Riddhesh Gandhi &amp; Others</t>
  </si>
  <si>
    <t>SportzVillage</t>
  </si>
  <si>
    <t>Sports Management &amp; Physical Education Business</t>
  </si>
  <si>
    <t>Gaja Capital Private Equity Fund</t>
  </si>
  <si>
    <t>SportyBeans</t>
  </si>
  <si>
    <t>multi-sport program for preschoolers</t>
  </si>
  <si>
    <t>QSR &amp; Online delivery portal</t>
  </si>
  <si>
    <t>Ashvin Chadha, Avtar Monga, Udaan Angels, Dheeraj Jain</t>
  </si>
  <si>
    <t>Welcome Cure</t>
  </si>
  <si>
    <t>Online Homeopathy Clinic</t>
  </si>
  <si>
    <t>Unnamed Media house and HNIs</t>
  </si>
  <si>
    <t>SchoolGuru</t>
  </si>
  <si>
    <t>E-Learning Service Provider</t>
  </si>
  <si>
    <t>High Networth Individuals from India &amp; USA</t>
  </si>
  <si>
    <t>Naturally Yours</t>
  </si>
  <si>
    <t>Organic Food etailer</t>
  </si>
  <si>
    <t>GoJavas</t>
  </si>
  <si>
    <t>Delivery &amp; Logistics Service provider</t>
  </si>
  <si>
    <t>Strategic Funding (Series C)</t>
  </si>
  <si>
    <t>Product Discovery &amp; comparison App</t>
  </si>
  <si>
    <t>Micromax Informatics</t>
  </si>
  <si>
    <t>Online Apparels Fashion brand</t>
  </si>
  <si>
    <t>Mato Peric, Peter Kabel &amp; others</t>
  </si>
  <si>
    <t>ZuperMeal</t>
  </si>
  <si>
    <t>Home Cooked Food marketplace &amp; Delivery</t>
  </si>
  <si>
    <t>Sanjeev Kapoor,\\xc2\\xa0 Ravi Saxena &amp; Others</t>
  </si>
  <si>
    <t>Cube26</t>
  </si>
  <si>
    <t>Gesture based Mobile Development</t>
  </si>
  <si>
    <t>Tiger Global Management, Flipkart</t>
  </si>
  <si>
    <t>Hotel Mobile CRM Software platform</t>
  </si>
  <si>
    <t>Pune / Singapore</t>
  </si>
  <si>
    <t>Life.SREDA, Qualgro</t>
  </si>
  <si>
    <t>Grabhouse</t>
  </si>
  <si>
    <t>Rental Accommodation Search platform</t>
  </si>
  <si>
    <t>Sequoia and Kalaari Capital.</t>
  </si>
  <si>
    <t>Quifers</t>
  </si>
  <si>
    <t>Logistics Tech Platform</t>
  </si>
  <si>
    <t>Vikas Agarwal, Vishal Khare, Sanjeev Kakkar, Smile Group</t>
  </si>
  <si>
    <t>Developer Portfolio Showcase platform</t>
  </si>
  <si>
    <t>Doctors Network Mobile App</t>
  </si>
  <si>
    <t>Cloud Lending</t>
  </si>
  <si>
    <t>End-to-End Lending platform</t>
  </si>
  <si>
    <t>Bangalore / San Mateo</t>
  </si>
  <si>
    <t>SF Capital Group</t>
  </si>
  <si>
    <t>Inayo</t>
  </si>
  <si>
    <t>on-demand healthcare marketplace</t>
  </si>
  <si>
    <t>Kemark Ventures, Amit Ranjan, Zishaan Hayath and Others</t>
  </si>
  <si>
    <t>WoNoBo</t>
  </si>
  <si>
    <t>360-degree view creating platform</t>
  </si>
  <si>
    <t>Kulzy</t>
  </si>
  <si>
    <t>Advertising &amp; Marketing Community Networking platform</t>
  </si>
  <si>
    <t>Seedfund, Bedrock Ventures</t>
  </si>
  <si>
    <t>Zeppery</t>
  </si>
  <si>
    <t>Food Ordering &amp; Delivery App</t>
  </si>
  <si>
    <t>Suyash Sharma</t>
  </si>
  <si>
    <t>Zify</t>
  </si>
  <si>
    <t>Sean O\\xe2\\x80\\x99Sullivan &amp; Others</t>
  </si>
  <si>
    <t>Online P2P lending marketplace</t>
  </si>
  <si>
    <t>Aarin Capital Partners</t>
  </si>
  <si>
    <t>B2B marketplace for industrial goods</t>
  </si>
  <si>
    <t>Gridle</t>
  </si>
  <si>
    <t>Cloud Based Collaboration platform</t>
  </si>
  <si>
    <t>global community for travellers</t>
  </si>
  <si>
    <t>500 Startups, IDG Ventures &amp; Advantedge fund, Neeraj Arora, Leon Seynave</t>
  </si>
  <si>
    <t>Mubble</t>
  </si>
  <si>
    <t>Prepaid Bill manager App</t>
  </si>
  <si>
    <t>Voodoo</t>
  </si>
  <si>
    <t>Mobile Only Shopping Assistant</t>
  </si>
  <si>
    <t>Lookup</t>
  </si>
  <si>
    <t>Mobile Messaging Assistant App</t>
  </si>
  <si>
    <t>Khosla Impact, Biz Stone, Catamaran Ventures, Global Founders Capital, European investment fund</t>
  </si>
  <si>
    <t>AskMyGift</t>
  </si>
  <si>
    <t>Personalized Wish List creator app</t>
  </si>
  <si>
    <t>Gaana.com</t>
  </si>
  <si>
    <t>Music Streaming mobile app</t>
  </si>
  <si>
    <t>Raw Meat &amp; Ready to eat food etailer</t>
  </si>
  <si>
    <t>GymTrekker</t>
  </si>
  <si>
    <t>Gym Discovery platform</t>
  </si>
  <si>
    <t>Dewang Neralla,Roopak Taneja, Manisha Gupta</t>
  </si>
  <si>
    <t>Bounty App</t>
  </si>
  <si>
    <t>Online Purchase rewards app</t>
  </si>
  <si>
    <t>Fireside Ventures, Mumbai Angels MAPE Advisory Group.</t>
  </si>
  <si>
    <t>Homers.in</t>
  </si>
  <si>
    <t>Home rental platform</t>
  </si>
  <si>
    <t>Devesh Rai G, Rajesh Aggarwal, Amitpal Bhutani</t>
  </si>
  <si>
    <t>mShipper</t>
  </si>
  <si>
    <t>Crowdsourced Delivery platform</t>
  </si>
  <si>
    <t>Vijai Laxmi</t>
  </si>
  <si>
    <t>BolRealty</t>
  </si>
  <si>
    <t>Real Estate Insights platform</t>
  </si>
  <si>
    <t>Manpreet Singh</t>
  </si>
  <si>
    <t>S-Cube Futuretech</t>
  </si>
  <si>
    <t>Structural &amp; Civil Engg Service Automation</t>
  </si>
  <si>
    <t>Startup Funding Marketplace</t>
  </si>
  <si>
    <t>Accel Partners, Anupam Mittal &amp; other marquee investors</t>
  </si>
  <si>
    <t>Citrus Payment</t>
  </si>
  <si>
    <t>Payments Solution platform</t>
  </si>
  <si>
    <t>Sequoia Capital, Ascent Capital, eContext Asia, Beenos Asia</t>
  </si>
  <si>
    <t>Holidify</t>
  </si>
  <si>
    <t>Travel Destination Discovery platform</t>
  </si>
  <si>
    <t>Aarti Group</t>
  </si>
  <si>
    <t>PrimaSeller</t>
  </si>
  <si>
    <t>Order Fulfillment SAAS platform</t>
  </si>
  <si>
    <t>Dr. Aniruddha Malpani Manish Gupta, M&amp;S Partners &amp; others</t>
  </si>
  <si>
    <t>Opinio</t>
  </si>
  <si>
    <t>Last Mile Delivery Service</t>
  </si>
  <si>
    <t>Delhivery, Sands Capital and Accel Partners</t>
  </si>
  <si>
    <t>Attune Technologies</t>
  </si>
  <si>
    <t>Healthcare IT Solutions &amp; services</t>
  </si>
  <si>
    <t>Qualcomm Venture, Norwest Venture Partners</t>
  </si>
  <si>
    <t>iChef.in</t>
  </si>
  <si>
    <t>Gourmet Meals Delivery</t>
  </si>
  <si>
    <t>Springboard Ventures</t>
  </si>
  <si>
    <t>Jiyo Natural</t>
  </si>
  <si>
    <t>Healthy Meals Food delivery platform</t>
  </si>
  <si>
    <t>AgentDesks</t>
  </si>
  <si>
    <t>Real Estate Mobile CRM</t>
  </si>
  <si>
    <t>New York/ India</t>
  </si>
  <si>
    <t>Sierra Ventures, Cota Capital, Vegas Tech Fund</t>
  </si>
  <si>
    <t>White Owl Brewery</t>
  </si>
  <si>
    <t>Micro-Brewery</t>
  </si>
  <si>
    <t>Arihant Patni, RAAY Global Investments</t>
  </si>
  <si>
    <t>MealHopper</t>
  </si>
  <si>
    <t>Home Made Food Marketplace</t>
  </si>
  <si>
    <t>Alok Bajpai, Rajnish Kumar, Amit Dey</t>
  </si>
  <si>
    <t>Zenify.in</t>
  </si>
  <si>
    <t>residential rental management platform</t>
  </si>
  <si>
    <t>Atul Jalan, Shrikanth &amp; Bharath</t>
  </si>
  <si>
    <t>Personalized Stock Intelligence Platform</t>
  </si>
  <si>
    <t>R Natarajan, Mohan Alexander</t>
  </si>
  <si>
    <t>Medd</t>
  </si>
  <si>
    <t>Personal Diagnostic Mobile App</t>
  </si>
  <si>
    <t>Group of Angel investors</t>
  </si>
  <si>
    <t>Leaping Caravan</t>
  </si>
  <si>
    <t>Online food ordering &amp; Delivery service</t>
  </si>
  <si>
    <t>Frsh</t>
  </si>
  <si>
    <t>Mumbai Angels, Mayank Bhangdia, Kae Capital</t>
  </si>
  <si>
    <t>Qik Stay</t>
  </si>
  <si>
    <t>Hotel Aggregator &amp; booking platform</t>
  </si>
  <si>
    <t>ID Enablers Pvt Ltd</t>
  </si>
  <si>
    <t>Parcelled</t>
  </si>
  <si>
    <t>Online Logistics Platform</t>
  </si>
  <si>
    <t>AlmaMapper</t>
  </si>
  <si>
    <t>Online Student &amp; Campus Social Networking platform</t>
  </si>
  <si>
    <t>Oswal Techno Ventures LLP</t>
  </si>
  <si>
    <t>Flexing It</t>
  </si>
  <si>
    <t>Professionals &amp; Project Search Marketplace</t>
  </si>
  <si>
    <t>undisclosed private investors</t>
  </si>
  <si>
    <t>Netmeds.com</t>
  </si>
  <si>
    <t>OrbiMed, Pradip Dadha Group</t>
  </si>
  <si>
    <t>Tiger Global Management, Matrix Partners</t>
  </si>
  <si>
    <t>Jombay</t>
  </si>
  <si>
    <t>Psychometric Test Online Software</t>
  </si>
  <si>
    <t>Ventureworks India</t>
  </si>
  <si>
    <t>Happitoo</t>
  </si>
  <si>
    <t>Location based Nightlife recommendation\\xc2\\xa0 Platform</t>
  </si>
  <si>
    <t>Unnamed investor</t>
  </si>
  <si>
    <t>Roadrunnr</t>
  </si>
  <si>
    <t>Hyperlocal Logistics Service</t>
  </si>
  <si>
    <t>Sequoia Capital, Nexus Venture Partners</t>
  </si>
  <si>
    <t>Simpli5d</t>
  </si>
  <si>
    <t>Online user engagement platform</t>
  </si>
  <si>
    <t>Redcliffe Capital, YourNest Angel Fund</t>
  </si>
  <si>
    <t>Bridge Funding</t>
  </si>
  <si>
    <t>ORIGA Leasing</t>
  </si>
  <si>
    <t>Asset Financing platform</t>
  </si>
  <si>
    <t>ah! Ventures, 500 Startups &amp; Other HNIs</t>
  </si>
  <si>
    <t>Smartivity.in</t>
  </si>
  <si>
    <t>Virtual Reality activity based learning platform</t>
  </si>
  <si>
    <t>S Chand and Co Pvt Ltd</t>
  </si>
  <si>
    <t>Jupiter Capital</t>
  </si>
  <si>
    <t>Tavaga</t>
  </si>
  <si>
    <t>Investment management platform</t>
  </si>
  <si>
    <t>Industrial Toons Marketplace</t>
  </si>
  <si>
    <t>Accel Partner, Jungle Ventures</t>
  </si>
  <si>
    <t>ZopHop</t>
  </si>
  <si>
    <t>Public Commute helper App</t>
  </si>
  <si>
    <t>Amit Singhal, PK Gulati &amp; others</t>
  </si>
  <si>
    <t>Artificial Intelligence Ecommerce Chatbot</t>
  </si>
  <si>
    <t>Instavans</t>
  </si>
  <si>
    <t>Truck Aggregator &amp; Logistics service</t>
  </si>
  <si>
    <t>Suresh Vaswani</t>
  </si>
  <si>
    <t>LiftO</t>
  </si>
  <si>
    <t>Ridesharing Mobile app</t>
  </si>
  <si>
    <t>Rajesh Bhatia, Dheeraj Mehta &amp; Others</t>
  </si>
  <si>
    <t>TinyOwl</t>
  </si>
  <si>
    <t>Food Discovery &amp; Delivery Mobile app</t>
  </si>
  <si>
    <t>Sequoia Capital, Matrix Partners</t>
  </si>
  <si>
    <t>Toppr.com</t>
  </si>
  <si>
    <t>Competitive exam learning platform</t>
  </si>
  <si>
    <t>Kleeto</t>
  </si>
  <si>
    <t>Document Digitization platform</t>
  </si>
  <si>
    <t>GREX</t>
  </si>
  <si>
    <t>proximity marketing &amp; Mobile Advertising platform</t>
  </si>
  <si>
    <t>Puneet Bhatia &amp; others</t>
  </si>
  <si>
    <t>Autorickshaw Aggregator &amp; Booking platform</t>
  </si>
  <si>
    <t>TOFlo</t>
  </si>
  <si>
    <t>FinTech Startup Incubation platform</t>
  </si>
  <si>
    <t>Tania Johny Palathinkal</t>
  </si>
  <si>
    <t>FXMartIndia</t>
  </si>
  <si>
    <t>Payment Services platform</t>
  </si>
  <si>
    <t>Strategic Investment (Majority Stake)</t>
  </si>
  <si>
    <t>Stylecracker</t>
  </si>
  <si>
    <t>Personalized Styling platform</t>
  </si>
  <si>
    <t>Group of HNI investors</t>
  </si>
  <si>
    <t>Luxuryhues</t>
  </si>
  <si>
    <t>Luxury goods\\xc2\\xa0 Shopping Platform</t>
  </si>
  <si>
    <t>Reliance Capital</t>
  </si>
  <si>
    <t>Part of Series A raised in June 2015</t>
  </si>
  <si>
    <t>Zivame</t>
  </si>
  <si>
    <t>Online Lingerie Marketplace</t>
  </si>
  <si>
    <t>Zodius Technology Fund, Khazanah Nasional Berhad</t>
  </si>
  <si>
    <t>Capillary Tech</t>
  </si>
  <si>
    <t>Cloud software solutions</t>
  </si>
  <si>
    <t>Warburg Pincus, Sequoia Capital, Norwest Venture Partners</t>
  </si>
  <si>
    <t>Jobspire</t>
  </si>
  <si>
    <t>Job Search Platform</t>
  </si>
  <si>
    <t>Purvi Capital</t>
  </si>
  <si>
    <t>Doctor consultancy Mobile App</t>
  </si>
  <si>
    <t>India Quotient &amp; other investors</t>
  </si>
  <si>
    <t>Vistaar Finance</t>
  </si>
  <si>
    <t>Small Business Financing (NBFC)</t>
  </si>
  <si>
    <t>WestBridge Capital, Omidyar Network, Elevar Equity, Saama Capital,\\xc2\\xa0 Lok Capital</t>
  </si>
  <si>
    <t>HiJinny</t>
  </si>
  <si>
    <t>Beauty &amp; Wellness Services Marketplace</t>
  </si>
  <si>
    <t>CMYK Health Boutique Pvt Ltd &amp; Other individual investors</t>
  </si>
  <si>
    <t>Clapsnslaps</t>
  </si>
  <si>
    <t>Online Movie Review Platform</t>
  </si>
  <si>
    <t>R M Picture Company Pvt. Ltd.</t>
  </si>
  <si>
    <t>Blubox</t>
  </si>
  <si>
    <t>ECommerce Brands\\xe2\\x80\\x99 Full Service Agency</t>
  </si>
  <si>
    <t>Ashish Jhalani</t>
  </si>
  <si>
    <t>RoomCentral</t>
  </si>
  <si>
    <t>Cloud-based Hotel Booking Platform</t>
  </si>
  <si>
    <t>Karanpal Singh</t>
  </si>
  <si>
    <t>YouthKiAwaaz</t>
  </si>
  <si>
    <t>Community Driven News/Views Platform</t>
  </si>
  <si>
    <t>Raghav Bahl, Ritu Kapur</t>
  </si>
  <si>
    <t>Nalin Jain, Shomil Pant, Dinesh Kundu &amp; others</t>
  </si>
  <si>
    <t>Restaurant Ratings &amp; Reviews platform</t>
  </si>
  <si>
    <t>Temasek, Vy Capital</t>
  </si>
  <si>
    <t>Sahayog Dairy</t>
  </si>
  <si>
    <t>Dairy Based Product Manufacturer</t>
  </si>
  <si>
    <t>Acumen Fund</t>
  </si>
  <si>
    <t>MockBank</t>
  </si>
  <si>
    <t>Government Test Preparation platform</t>
  </si>
  <si>
    <t>ReportBee</t>
  </si>
  <si>
    <t>Smart Report Cards for Schools</t>
  </si>
  <si>
    <t>GuruG Learning</t>
  </si>
  <si>
    <t>Teacher empowerment platform</t>
  </si>
  <si>
    <t>OnlineTyari</t>
  </si>
  <si>
    <t>Multilingual Test Preparation Platform</t>
  </si>
  <si>
    <t>500 Startups, TV Mohandas Pai, Tandem Capital, Vikram Chachra, Aloke Bajpai</t>
  </si>
  <si>
    <t>Industrial Tools Marketplace</t>
  </si>
  <si>
    <t>Kalaari Capital, SAIF Partners, Beenextan investment fund</t>
  </si>
  <si>
    <t>The/Nudge Foundation</t>
  </si>
  <si>
    <t>Non Profit Organization to alleviate poverty</t>
  </si>
  <si>
    <t>Nanadan Nilekani, InMobi, Paytm</t>
  </si>
  <si>
    <t>FitMeIn</t>
  </si>
  <si>
    <t>Gym &amp; Fitness Studios Subscription platform</t>
  </si>
  <si>
    <t>Green House Ventures</t>
  </si>
  <si>
    <t>Envoged</t>
  </si>
  <si>
    <t>pre-used luxury item Marketplace</t>
  </si>
  <si>
    <t>Ankush Nijhawan, Manish Dhingra, Gaurav Bhatnagar</t>
  </si>
  <si>
    <t>pre-used apparel shopping mobile app</t>
  </si>
  <si>
    <t>Renomania</t>
  </si>
  <si>
    <t>Home Design &amp; D\\xc3\\xa9cor platform</t>
  </si>
  <si>
    <t>Subodh Gupta</t>
  </si>
  <si>
    <t>CredR</t>
  </si>
  <si>
    <t>Used Vehicles Marketplace</t>
  </si>
  <si>
    <t>Eight Road Ventures</t>
  </si>
  <si>
    <t>YatraGenie</t>
  </si>
  <si>
    <t>Online Bus &amp; Cab ticketing platform</t>
  </si>
  <si>
    <t>Ash Bhardwaj</t>
  </si>
  <si>
    <t>CanvasFlip</t>
  </si>
  <si>
    <t>Mobile App testing platform</t>
  </si>
  <si>
    <t>Shadowfax</t>
  </si>
  <si>
    <t>Hyperlocal Delivery Services</t>
  </si>
  <si>
    <t>UE Life Sciences</t>
  </si>
  <si>
    <t>Early Cancer Detection Solutions</t>
  </si>
  <si>
    <t>US/India</t>
  </si>
  <si>
    <t>Aarin Capital, Unitus Seed Fund</t>
  </si>
  <si>
    <t>Cab rental Mobile app</t>
  </si>
  <si>
    <t>Falcon Edge Capital, NY based Hedge Fund, Tiger Global, Softbank</t>
  </si>
  <si>
    <t>Online Insurance Distribution Platform</t>
  </si>
  <si>
    <t>Cataraman Ventures</t>
  </si>
  <si>
    <t>Part of $12M Series B funding</t>
  </si>
  <si>
    <t>Mobile Marketing Automation Platform</t>
  </si>
  <si>
    <t>Helion Venture Partners, Exfinity Ventures</t>
  </si>
  <si>
    <t>Prepaid Mobile Bill Manager App</t>
  </si>
  <si>
    <t>Tea Trails</t>
  </si>
  <si>
    <t>Chain of Tea Caf\\xc3\\xa9\\xe2\\x80\\x99s</t>
  </si>
  <si>
    <t>Anil Matai, Vikram Tandon, Shyam Sundar R &amp; others</t>
  </si>
  <si>
    <t>Room on Call</t>
  </si>
  <si>
    <t>Branded Budget Hotel Marketplace</t>
  </si>
  <si>
    <t>Payal Syal</t>
  </si>
  <si>
    <t>FYNE</t>
  </si>
  <si>
    <t>Home Fitting &amp; Fixtures Marketplace</t>
  </si>
  <si>
    <t>Sandeep Dama &amp; Others</t>
  </si>
  <si>
    <t>ChaiPoint</t>
  </si>
  <si>
    <t>Food Subscription platform</t>
  </si>
  <si>
    <t>WedmeGood.com</t>
  </si>
  <si>
    <t>Wedding Planning Platform</t>
  </si>
  <si>
    <t>XSTOK</t>
  </si>
  <si>
    <t>B2B Mobile Auction Marketplace</t>
  </si>
  <si>
    <t>Oliphans Capital</t>
  </si>
  <si>
    <t>UniLog</t>
  </si>
  <si>
    <t>ECommerce Data Analytics Platform</t>
  </si>
  <si>
    <t>Paintcollar</t>
  </si>
  <si>
    <t>Designer Merchandize Marketplace</t>
  </si>
  <si>
    <t>Applyifi</t>
  </si>
  <si>
    <t>Private label Fashion eTailer</t>
  </si>
  <si>
    <t>Khazanah Nasional Berhad, Helion Venture Partners</t>
  </si>
  <si>
    <t>Bueno</t>
  </si>
  <si>
    <t>Online Food ordering &amp; delivery</t>
  </si>
  <si>
    <t>High Networth Individuals (No details)</t>
  </si>
  <si>
    <t>Plabro</t>
  </si>
  <si>
    <t>Real Estate Broker Platform App</t>
  </si>
  <si>
    <t>Sachin Bansal &amp; Binny Bansal, Sol Primero, Outbox Ventures, Sangram Singh</t>
  </si>
  <si>
    <t>Online Health &amp; Wellness platform</t>
  </si>
  <si>
    <t>Accel Partners, Subrata Mitra, Larry Braitman, Venk Krishna</t>
  </si>
  <si>
    <t>Briston Technomach</t>
  </si>
  <si>
    <t>Internet of Things platform</t>
  </si>
  <si>
    <t>LabStreet</t>
  </si>
  <si>
    <t>Diagnostic Labs aggregator platform</t>
  </si>
  <si>
    <t>Multiple investors</t>
  </si>
  <si>
    <t>DailyNinja</t>
  </si>
  <si>
    <t>Aprameya Radhakrishna, Naman Sarawagi, Afsal Salu,</t>
  </si>
  <si>
    <t>Portea Medical</t>
  </si>
  <si>
    <t>Home Medical Care Services</t>
  </si>
  <si>
    <t>Accel Partners, International Finance Corporation (IFC), Qualcomm Ventures, Ventureast</t>
  </si>
  <si>
    <t>Neotrade Analytics</t>
  </si>
  <si>
    <t>Real-Time stock data platform</t>
  </si>
  <si>
    <t>DishCo</t>
  </si>
  <si>
    <t>Food discovery &amp; table booking app</t>
  </si>
  <si>
    <t>Anand Mahindra, Uday Punj, Ashish Hemrajani, Sanjeev Mehra</t>
  </si>
  <si>
    <t>coupons and cashback aggregator app</t>
  </si>
  <si>
    <t>thru Accelerator</t>
  </si>
  <si>
    <t>ConnectAbank</t>
  </si>
  <si>
    <t>Financial Products lead generation platform</t>
  </si>
  <si>
    <t>Prakhar Bumb</t>
  </si>
  <si>
    <t>VillFarm</t>
  </si>
  <si>
    <t>Sustainable Agri-inputs Firm</t>
  </si>
  <si>
    <t>Unitus Seed Fund, Rianta Capital, R Ramaraj, Sunil Edwards</t>
  </si>
  <si>
    <t>Bestdealfinance</t>
  </si>
  <si>
    <t>Financial Services Portal</t>
  </si>
  <si>
    <t>Kalaari Capital, YourNest Angel Fund</t>
  </si>
  <si>
    <t>GameXS.in</t>
  </si>
  <si>
    <t>Pre-owned games Marketplace</t>
  </si>
  <si>
    <t>Content-based Subscription eCommerce platform</t>
  </si>
  <si>
    <t>Karan Bajwa, Amanpreet Bajaj, Manish Vij</t>
  </si>
  <si>
    <t>Virtual Logic</t>
  </si>
  <si>
    <t>virtual reality, 3d simulation and stereoscopic products</t>
  </si>
  <si>
    <t>Swarnim Multiventures</t>
  </si>
  <si>
    <t>Furdo</t>
  </si>
  <si>
    <t>Online Interior Designing platform</t>
  </si>
  <si>
    <t>Bhavdeep Reddy</t>
  </si>
  <si>
    <t>LogiNext</t>
  </si>
  <si>
    <t>End-to-end Logistics platform</t>
  </si>
  <si>
    <t>Korra</t>
  </si>
  <si>
    <t>Private Label Apparel sales</t>
  </si>
  <si>
    <t>Asha Jadeja Motwani &amp; Others</t>
  </si>
  <si>
    <t>Credihealth</t>
  </si>
  <si>
    <t>Healthcare Consulting platform</t>
  </si>
  <si>
    <t>Rajat Malhotra</t>
  </si>
  <si>
    <t>Amigobulls</t>
  </si>
  <si>
    <t>Stock Market Portal</t>
  </si>
  <si>
    <t>Sharad Sharma, Vijay Anand, Mohandas Pai. Pallav Nadhani, Singapore Angels Network &amp; others</t>
  </si>
  <si>
    <t>SilverPush</t>
  </si>
  <si>
    <t>Cross-device retargeting platform</t>
  </si>
  <si>
    <t>Gurgaon / SFO</t>
  </si>
  <si>
    <t>M&amp;S Partners</t>
  </si>
  <si>
    <t>Juggernaut</t>
  </si>
  <si>
    <t>Digital &amp; Physical Publishing platform</t>
  </si>
  <si>
    <t>William Bissell, Neeraj Aggarwal, Nandan Nilekani</t>
  </si>
  <si>
    <t>Phanindra Sama, Anupam Mittal, Vijay Shekhar Sharma, Vishal Gondal, Sateesh Andara &amp; others</t>
  </si>
  <si>
    <t>Quintype</t>
  </si>
  <si>
    <t>Data Driven Publishing platform</t>
  </si>
  <si>
    <t>Raghav Bahl</t>
  </si>
  <si>
    <t>Capabiliti</t>
  </si>
  <si>
    <t>Employee OnBoarding &amp; Orientation platform</t>
  </si>
  <si>
    <t>500 Startups, Smile Multimedia, Kunal Bahl, Rohit Bansal, Girish Matrubootham</t>
  </si>
  <si>
    <t>Fourth Partner Energy</t>
  </si>
  <si>
    <t>Solar Power Solutions company</t>
  </si>
  <si>
    <t>Infuse Ventures, The Chennai Angels</t>
  </si>
  <si>
    <t>Kanwaljit Singh, TV Mohandas Pai</t>
  </si>
  <si>
    <t>TravelKhana</t>
  </si>
  <si>
    <t>online meal-booking platform for train travelers</t>
  </si>
  <si>
    <t>Astarc Ventures &amp; Others</t>
  </si>
  <si>
    <t>hyperlocal delivery platform</t>
  </si>
  <si>
    <t>500 Startups, Mato Peric &amp; Others</t>
  </si>
  <si>
    <t>Cab Booking app platform</t>
  </si>
  <si>
    <t>Didi Kuaidi</t>
  </si>
  <si>
    <t>late Stage (part of $500M funding rnd)</t>
  </si>
  <si>
    <t>E-Commerce &amp; M-Commerce platform</t>
  </si>
  <si>
    <t>Alibaba Group, Ant Financial</t>
  </si>
  <si>
    <t>Late Stage (Alibaba @ 40% equity)</t>
  </si>
  <si>
    <t>Inmobi</t>
  </si>
  <si>
    <t>Mobile Advertising platform</t>
  </si>
  <si>
    <t>Tennenbaum Capital Partners &amp; Others</t>
  </si>
  <si>
    <t>Hyperlocal Grocery Delivery</t>
  </si>
  <si>
    <t>Sequoia India, SAIF Partners.</t>
  </si>
  <si>
    <t>Hugefly</t>
  </si>
  <si>
    <t>Ecommerce Product recommendation platform</t>
  </si>
  <si>
    <t>Mayank Singhal and others</t>
  </si>
  <si>
    <t>Brigge</t>
  </si>
  <si>
    <t>Activity Based Social Network</t>
  </si>
  <si>
    <t>Zakoopi</t>
  </si>
  <si>
    <t>Uniqorn Ventures</t>
  </si>
  <si>
    <t>LoanCircle</t>
  </si>
  <si>
    <t>Consumer lending marketplace</t>
  </si>
  <si>
    <t>Zishaan Hayath, Rahul Khanna &amp; Others</t>
  </si>
  <si>
    <t>Infoworks</t>
  </si>
  <si>
    <t>Big Data Management Platform</t>
  </si>
  <si>
    <t>Bangalore / USA</t>
  </si>
  <si>
    <t>Nexus Venture Partners, Knoll Ventures and others</t>
  </si>
  <si>
    <t>RedDoorz</t>
  </si>
  <si>
    <t>Budget Accommodation Platform</t>
  </si>
  <si>
    <t>FirstTouch</t>
  </si>
  <si>
    <t>Local Mobile OS</t>
  </si>
  <si>
    <t>Kunal Bahl, Rohit Bansal, Pranay Chulet, Naveen Tiwari, Amit Gupta, Mayank Singhal</t>
  </si>
  <si>
    <t>Super angel round</t>
  </si>
  <si>
    <t>Eywa Media</t>
  </si>
  <si>
    <t>Digital Signal processing platform</t>
  </si>
  <si>
    <t>ah! Ventures, Viktor Koenig PE Fund, Mantra Ventures</t>
  </si>
  <si>
    <t>Ecommerce Marketplace</t>
  </si>
  <si>
    <t>Alibaba, Foxconn, Softbank</t>
  </si>
  <si>
    <t>Late Stage Round 7th (More details)</t>
  </si>
  <si>
    <t>Ressy</t>
  </si>
  <si>
    <t>Restaurant Discount app</t>
  </si>
  <si>
    <t>Mohandas Pai &amp; others</t>
  </si>
  <si>
    <t>Cuelearn</t>
  </si>
  <si>
    <t>Tech-enabled learning</t>
  </si>
  <si>
    <t>Alok Mittal</t>
  </si>
  <si>
    <t>The Home Salon</t>
  </si>
  <si>
    <t>on-demand home beauty and wellness portal</t>
  </si>
  <si>
    <t>VentureNursery</t>
  </si>
  <si>
    <t>Jusride</t>
  </si>
  <si>
    <t>Self Driven Car rental</t>
  </si>
  <si>
    <t>Alok Mittal, Zeeshan Hayat, Niraj Singh, Nikunj Jain, Anirudh Damani, Punit Goyal</t>
  </si>
  <si>
    <t>Oyorooms</t>
  </si>
  <si>
    <t>Budget Hotel accommodation brand</t>
  </si>
  <si>
    <t>SoftBank Group, Greenoaks Capital, Sequoia Capital,\\xc2\\xa0 Lightspeed India</t>
  </si>
  <si>
    <t>Glowship</t>
  </si>
  <si>
    <t>Energy &amp; Environment Online Marketplace</t>
  </si>
  <si>
    <t>Wizrocket</t>
  </si>
  <si>
    <t>User Engagment &amp; Analytics platform</t>
  </si>
  <si>
    <t>Sequoia Capital, Accel Partners</t>
  </si>
  <si>
    <t>Pickingo</t>
  </si>
  <si>
    <t>On-Demand Delivery Logistics</t>
  </si>
  <si>
    <t>Orios Venture Partners, Zishaan Hayath</t>
  </si>
  <si>
    <t>Grex</t>
  </si>
  <si>
    <t>fund raising platform for startups</t>
  </si>
  <si>
    <t>Kunal Bajaj, Chandru Badrinarayanan</t>
  </si>
  <si>
    <t>Rebright Partners, Ankush Nijhawan, Gaurav Bhatnagar, Manish Dhingra</t>
  </si>
  <si>
    <t>Zo Rooms</t>
  </si>
  <si>
    <t>Online budget hotel chain</t>
  </si>
  <si>
    <t>Tiger Global Management, Orios Venture Partners</t>
  </si>
  <si>
    <t>Doormint</t>
  </si>
  <si>
    <t>Hyperlocal Handyman services</t>
  </si>
  <si>
    <t>Helion Venture Partners, Kalaari Capital</t>
  </si>
  <si>
    <t>NightStay</t>
  </si>
  <si>
    <t>hotel booking app</t>
  </si>
  <si>
    <t>BedRock Ventures, Rajesh Sawhney, Shailesh Singh</t>
  </si>
  <si>
    <t>Zocalo</t>
  </si>
  <si>
    <t>Rental Accomodation finder</t>
  </si>
  <si>
    <t>Sachin Bhatia, Rajesh Sawhney</t>
  </si>
  <si>
    <t>Sunday Realty Solutions</t>
  </si>
  <si>
    <t>Tech Platform for property brokers</t>
  </si>
  <si>
    <t>Ramesh Jogani, Shailesh Viswanathan, Jay Srinivasan</t>
  </si>
  <si>
    <t>Klozee</t>
  </si>
  <si>
    <t>Luxury Apparel rental</t>
  </si>
  <si>
    <t>Tracxn Labs</t>
  </si>
  <si>
    <t>Appvigil</t>
  </si>
  <si>
    <t>App security\\xc2\\xa0 testing platform</t>
  </si>
  <si>
    <t>Ravi Gururaj, Gaurav Sharma, Viswanath Ramachandran, RippleWave</t>
  </si>
  <si>
    <t>pre Series-A</t>
  </si>
  <si>
    <t>practo</t>
  </si>
  <si>
    <t>Doctor Appointment booking app</t>
  </si>
  <si>
    <t>Sofina, Google Capital, Altimeter Capital, Sequoia Capital Global Equities, Yuri Milner, Sequoia Capital, Matrix Partners</t>
  </si>
  <si>
    <t>LoudShout</t>
  </si>
  <si>
    <t>anonymous bulletin board app</t>
  </si>
  <si>
    <t>Sanjay Sethi, Ravi Jaipuria &amp; others</t>
  </si>
  <si>
    <t>Wetravelsolo</t>
  </si>
  <si>
    <t>Travel community platform</t>
  </si>
  <si>
    <t>CCube Angels, Frontline Strategy</t>
  </si>
  <si>
    <t>Ketto</t>
  </si>
  <si>
    <t>Crowd funding platform</t>
  </si>
  <si>
    <t>Chennai Angels, Calcutta Angels, ah! Ventures, Intellecap Impact Investment Network, Indus Age Partners, Singapore Angel Network, India Internet Fund, LetsVenture</t>
  </si>
  <si>
    <t>Mobile based PoS solution</t>
  </si>
  <si>
    <t>Horizons Ventures, Capricorn Investment Group, Social+Capital, Helion Advisors, Berggruen Holdings</t>
  </si>
  <si>
    <t>NDTV ecommerce venture</t>
  </si>
  <si>
    <t>Car &amp; Bike ecommerce platform</t>
  </si>
  <si>
    <t>Inflexionpoint, Pramod Bhasin, Sixth Sense Ventures, Vindi Banga, Hiro Mashita</t>
  </si>
  <si>
    <t>Carl\\xe2\\x80\\x99s Jr</t>
  </si>
  <si>
    <t>Fast food Chain Franchisee</t>
  </si>
  <si>
    <t>EasyRewardz</t>
  </si>
  <si>
    <t>Loyalty Programs &amp; Reward Points</t>
  </si>
  <si>
    <t>Wealth First, Ashneer Grover, Atul Phadnis</t>
  </si>
  <si>
    <t>GIBSS</t>
  </si>
  <si>
    <t>Energy saving solutions provider</t>
  </si>
  <si>
    <t>responsAbility Investments, Infuse Ventures</t>
  </si>
  <si>
    <t>StoreMore.in</t>
  </si>
  <si>
    <t>Self-Storage Spaces</t>
  </si>
  <si>
    <t>Bedrock Ventures</t>
  </si>
  <si>
    <t>Grocery retail Mobile app</t>
  </si>
  <si>
    <t>Best Foodworks</t>
  </si>
  <si>
    <t>Taxi Rental platform</t>
  </si>
  <si>
    <t>Nihon Kotsu,</t>
  </si>
  <si>
    <t>Pre Series-A</t>
  </si>
  <si>
    <t>eSadar</t>
  </si>
  <si>
    <t>Neha Vats, Gaurav Vats</t>
  </si>
  <si>
    <t>Actionable Analytics</t>
  </si>
  <si>
    <t>Machine Learning Platform</t>
  </si>
  <si>
    <t>New Delhi/ Houston</t>
  </si>
  <si>
    <t>B M Gupta, Vinod Singhal</t>
  </si>
  <si>
    <t>MyPoolin</t>
  </si>
  <si>
    <t>mobile social network</t>
  </si>
  <si>
    <t>QPrize from Qualcomm Ventures</t>
  </si>
  <si>
    <t>QPrize Contest Winners</t>
  </si>
  <si>
    <t>NearBuy (previously\\xc2\\xa0 groupon India)</t>
  </si>
  <si>
    <t>Hyper-Local Ecommerce</t>
  </si>
  <si>
    <t>Inkmonk</t>
  </si>
  <si>
    <t>Girish Mathrubootham, Phanindra Sama, Vikram Chachra, Others from LetsVenture</t>
  </si>
  <si>
    <t>ToneTag</t>
  </si>
  <si>
    <t>mobile payment software platform</t>
  </si>
  <si>
    <t>Reliance Capital Venture</t>
  </si>
  <si>
    <t>Grey Orange</t>
  </si>
  <si>
    <t>Automated Storage &amp; Warehousing Solution</t>
  </si>
  <si>
    <t>Livspace</t>
  </si>
  <si>
    <t>Home Design &amp; D\\xc3\\xa9cor solutions</t>
  </si>
  <si>
    <t>Helion Ventures, Jungle Ventures &amp; Bessemer Venture Partners</t>
  </si>
  <si>
    <t>WOW! MOMO</t>
  </si>
  <si>
    <t>Subscription based Online Grocery platform</t>
  </si>
  <si>
    <t>Ajeet Khurana &amp; Others</t>
  </si>
  <si>
    <t>Allygrow Technologies</t>
  </si>
  <si>
    <t>engineering services company</t>
  </si>
  <si>
    <t>Zodius Technology Fund</t>
  </si>
  <si>
    <t>Infogain</t>
  </si>
  <si>
    <t>Business and IT consulting</t>
  </si>
  <si>
    <t>ChrysCapital</t>
  </si>
  <si>
    <t>Credit Card Fraud protection solutions</t>
  </si>
  <si>
    <t>Sequoia Capital, Lightspeed Ventures</t>
  </si>
  <si>
    <t>Online &amp; mobile Grocery store</t>
  </si>
  <si>
    <t>Career Community for Women</t>
  </si>
  <si>
    <t>Quintillion Media, 500 Startups</t>
  </si>
  <si>
    <t>Mutual Fund Investing platform</t>
  </si>
  <si>
    <t>Accel Partners, Deep Kalra, Rajesh Magow, Mohit Gupta, Shamik Sharma</t>
  </si>
  <si>
    <t>etaout</t>
  </si>
  <si>
    <t>Ecommerce Marketing Software Platform</t>
  </si>
  <si>
    <t>Amit Ranjan, Vijay Shekhar Sharma, Kunal Bahl, Girish Mathrubootham &amp;\\xc2\\xa0 Group of other Angel investors</t>
  </si>
  <si>
    <t>IFMR Holdings</t>
  </si>
  <si>
    <t>Financial Inclusion platform</t>
  </si>
  <si>
    <t>Accion, LeapFrog Investments, Lok Capital</t>
  </si>
  <si>
    <t>Massblurb</t>
  </si>
  <si>
    <t>Digital Marketing automation solution</t>
  </si>
  <si>
    <t>LetsVenture, Mumbai Angels</t>
  </si>
  <si>
    <t>Mobile Commerce for Farmers</t>
  </si>
  <si>
    <t>VoxWeb</t>
  </si>
  <si>
    <t>Picture based Social App</t>
  </si>
  <si>
    <t>Jitendra Gupta &amp; others</t>
  </si>
  <si>
    <t>Logistics service platform</t>
  </si>
  <si>
    <t>Gujarat based angel investors, MMY co-Founder</t>
  </si>
  <si>
    <t>VanityCube</t>
  </si>
  <si>
    <t>Group of angel investors</t>
  </si>
  <si>
    <t>Edu4Share</t>
  </si>
  <si>
    <t>Exam Preparation Platform</t>
  </si>
  <si>
    <t>Nalin Jain &amp; other angel investors</t>
  </si>
  <si>
    <t>Startup Focused Online Publisher</t>
  </si>
  <si>
    <t>Ratan Tata, Vani Kola, T V Mohandas Pai, Karthee Madasamay</t>
  </si>
  <si>
    <t>Sampurnearth</t>
  </si>
  <si>
    <t>Waste Management Solutions</t>
  </si>
  <si>
    <t>Intellecap Impact Investment Network, family office fund</t>
  </si>
  <si>
    <t>Orobind</t>
  </si>
  <si>
    <t>App based Fitness coaching</t>
  </si>
  <si>
    <t>Existing &amp; New Investors</t>
  </si>
  <si>
    <t>pre series A</t>
  </si>
  <si>
    <t>Fixy</t>
  </si>
  <si>
    <t>On demand cleaning &amp; fixing services</t>
  </si>
  <si>
    <t>MSM Box</t>
  </si>
  <si>
    <t>Beauty &amp; Lifestyle platform</t>
  </si>
  <si>
    <t>Rohit Goel</t>
  </si>
  <si>
    <t>ShadowFax</t>
  </si>
  <si>
    <t>on-demand delivery service</t>
  </si>
  <si>
    <t>Kunal Bahl, Rohit Bansal, Zishaan Hayath, Prashant Malik</t>
  </si>
  <si>
    <t>Gadgets 360</t>
  </si>
  <si>
    <t>One97 Communications</t>
  </si>
  <si>
    <t>IntelligenceNODE</t>
  </si>
  <si>
    <t>New Enterprise Associates, Orios Venture Partners</t>
  </si>
  <si>
    <t>HyperVerge</t>
  </si>
  <si>
    <t>Deep Learning Cloud Algorithms</t>
  </si>
  <si>
    <t>NEA, Milliways Ventures, Naya Ventures</t>
  </si>
  <si>
    <t>Twyst</t>
  </si>
  <si>
    <t>Location based engagement &amp; rewards platform</t>
  </si>
  <si>
    <t>Rohit Bhatia, Sunil Nikhar, Vaibhav Domkundwar, Siddharth Nautiyal</t>
  </si>
  <si>
    <t>IDfy</t>
  </si>
  <si>
    <t>Online Identity Verification Services platform</t>
  </si>
  <si>
    <t>NEA, Blume Ventures &amp; others</t>
  </si>
  <si>
    <t>Zoojoo.be</t>
  </si>
  <si>
    <t>Corporate Wellness App</t>
  </si>
  <si>
    <t>Fashionove</t>
  </si>
  <si>
    <t>Fashion Search &amp; Review Platform</t>
  </si>
  <si>
    <t>Umesh Yadav</t>
  </si>
  <si>
    <t>TimeSaverz</t>
  </si>
  <si>
    <t>Hyperlocal Maintenance, Repair &amp; Cleaning services</t>
  </si>
  <si>
    <t>pre-owned Luxury online apparel seller</t>
  </si>
  <si>
    <t>Manish Dhingra, Ankush Nijhawa, Gaurav Bhatnagar</t>
  </si>
  <si>
    <t>MebelKart</t>
  </si>
  <si>
    <t>AskMe</t>
  </si>
  <si>
    <t>LabsAdvisor</t>
  </si>
  <si>
    <t>Online Diagnostic Tests Marketplace</t>
  </si>
  <si>
    <t>Group of Angel Investors</t>
  </si>
  <si>
    <t>Flatpebble</t>
  </si>
  <si>
    <t>Online marketplace for Photographers</t>
  </si>
  <si>
    <t>Bluegape.com</t>
  </si>
  <si>
    <t>Visual Blogging platform</t>
  </si>
  <si>
    <t>ah! Ventures, Times Internet, Rudy Gopalakrishnan</t>
  </si>
  <si>
    <t>ePoise</t>
  </si>
  <si>
    <t>Orios Venture Partners, Amit Ranjan &amp; others</t>
  </si>
  <si>
    <t>Jolly Food Fellow</t>
  </si>
  <si>
    <t>Food Customer analytics platform</t>
  </si>
  <si>
    <t>The 1947</t>
  </si>
  <si>
    <t>BookMeIn</t>
  </si>
  <si>
    <t>Professional Service Appointment booking service</t>
  </si>
  <si>
    <t>Ajmera Group of Companies</t>
  </si>
  <si>
    <t>iZofy</t>
  </si>
  <si>
    <t>Scientific Horoscope Online Assistance platform</t>
  </si>
  <si>
    <t>Prime Capital Markets Ltd</t>
  </si>
  <si>
    <t>rBus</t>
  </si>
  <si>
    <t>Tech enabled AC bus service</t>
  </si>
  <si>
    <t>India Quotient, Anupam Mittal &amp; others</t>
  </si>
  <si>
    <t>Qyk App</t>
  </si>
  <si>
    <t>On-Demand App based Professional service provider</t>
  </si>
  <si>
    <t>GrowX ventures, Tracxn Labs, Powai Lake Ventures, and Sahil Barua</t>
  </si>
  <si>
    <t>Restaurant Reservation Platform</t>
  </si>
  <si>
    <t>RevX</t>
  </si>
  <si>
    <t>Cross-channel CRM platform</t>
  </si>
  <si>
    <t>Norwest Venture Partners, Nexus Venture Partners, Helion Venture Partners, Draper Fisher Jurvetson, Peepul Capital</t>
  </si>
  <si>
    <t>ICustomMadeIt</t>
  </si>
  <si>
    <t>on-Demand Washing &amp; Dry-Cleaning</t>
  </si>
  <si>
    <t>Belita</t>
  </si>
  <si>
    <t>On-Demand Beauty Service</t>
  </si>
  <si>
    <t>India Quotient, LetsVenture investors, Lead Angels</t>
  </si>
  <si>
    <t>EzySolare</t>
  </si>
  <si>
    <t>solar products and services marketplace</t>
  </si>
  <si>
    <t>FoodTalkIndia</t>
  </si>
  <si>
    <t>Online Food Community Platform</t>
  </si>
  <si>
    <t>Private Cloud Networks SAAS platform</t>
  </si>
  <si>
    <t>Group of Investors</t>
  </si>
  <si>
    <t>Eazy Coach</t>
  </si>
  <si>
    <t>Ravi Agarwal</t>
  </si>
  <si>
    <t>Djubo.com</t>
  </si>
  <si>
    <t>Cloud Based Hotel Sales Platform</t>
  </si>
  <si>
    <t>Ibibo Group</t>
  </si>
  <si>
    <t>BetterButter.in</t>
  </si>
  <si>
    <t>online recipe sharing platform</t>
  </si>
  <si>
    <t>Growx Ventures, Manish Singhal</t>
  </si>
  <si>
    <t>Beauty &amp; Lifestyle Mobile Marketplace</t>
  </si>
  <si>
    <t>Rocket Internet</t>
  </si>
  <si>
    <t>RollMafia</t>
  </si>
  <si>
    <t>QSR Restaurant Chain</t>
  </si>
  <si>
    <t>Equentia Natural Resources</t>
  </si>
  <si>
    <t>iamwire</t>
  </si>
  <si>
    <t>Digital Media publishing platform</t>
  </si>
  <si>
    <t>Li Tao, Li Jian, Draphant Consultants, Nitin Garg, Saurabh Jain, Mohit Agarwal</t>
  </si>
  <si>
    <t>DropKaffe</t>
  </si>
  <si>
    <t>Online Coffee Delivery platform</t>
  </si>
  <si>
    <t>Manish Singhal, P39 Capital &amp; Others</t>
  </si>
  <si>
    <t>Reverie</t>
  </si>
  <si>
    <t>Language Localization Cloud platform</t>
  </si>
  <si>
    <t>Aspada Investment Advisors, Qualcomm Ventures</t>
  </si>
  <si>
    <t>Infinite Analytics</t>
  </si>
  <si>
    <t>Big Data &amp; predictive Analysis Platform</t>
  </si>
  <si>
    <t>Ratan Tata, Nikhil Vora &amp; others</t>
  </si>
  <si>
    <t>Delhivery, Tracxn Labs</t>
  </si>
  <si>
    <t>Retigence Technologies</t>
  </si>
  <si>
    <t>Business IT Intelligence Services</t>
  </si>
  <si>
    <t>Cloudcherry Analytics</t>
  </si>
  <si>
    <t>CRM / Analytics platform</t>
  </si>
  <si>
    <t>The Chennai Angels, IDG Ventures India</t>
  </si>
  <si>
    <t>01/07/015</t>
  </si>
  <si>
    <t>HandyHome</t>
  </si>
  <si>
    <t>Hyperlocal Electronics repair Service</t>
  </si>
  <si>
    <t>Bessemer Ventures, Kae Capital</t>
  </si>
  <si>
    <t>ah! Ventures, Vivek Joshi, Mohit Satyanand &amp; others</t>
  </si>
  <si>
    <t>Personal Investment</t>
  </si>
  <si>
    <t>NxtGen</t>
  </si>
  <si>
    <t>IT infrastructure &amp; Data Center services</t>
  </si>
  <si>
    <t>IFC, Axon Partners, Intel Capital</t>
  </si>
  <si>
    <t>BankBazaar</t>
  </si>
  <si>
    <t>Online Financial Services</t>
  </si>
  <si>
    <t>Amazon, Fidelity Growth Partners, Mousse Partners</t>
  </si>
  <si>
    <t>Series C\\n(More here)</t>
  </si>
  <si>
    <t>Gozoomo</t>
  </si>
  <si>
    <t>Used Car Marketplace</t>
  </si>
  <si>
    <t>Rajan Anandan, Kunal Bahl, Rohit Bansal, Rahul Khanna</t>
  </si>
  <si>
    <t>CultureAlley</t>
  </si>
  <si>
    <t>Language Learning App</t>
  </si>
  <si>
    <t>Goqii</t>
  </si>
  <si>
    <t>Mobile Fitness Marketplace</t>
  </si>
  <si>
    <t>Custom Merchandize platform</t>
  </si>
  <si>
    <t>Gokul Jaykrishna, Brand Capital</t>
  </si>
  <si>
    <t>P2P Pre-owned goods marketplace</t>
  </si>
  <si>
    <t>Rebright Partners, Tracxn Labs, Aneesh Reddy</t>
  </si>
  <si>
    <t>Stitchwood</t>
  </si>
  <si>
    <t>Custom Furniture Marketplace</t>
  </si>
  <si>
    <t>Powai Lake Ventures, Ajeet Khurana &amp; others</t>
  </si>
  <si>
    <t>Online Tailoring Services</t>
  </si>
  <si>
    <t>ConfirmtTkt</t>
  </si>
  <si>
    <t>Rail Ticket Confirmation predictor</t>
  </si>
  <si>
    <t>Pravin Agarwala &amp; others</t>
  </si>
  <si>
    <t>Paper Boat</t>
  </si>
  <si>
    <t>Ethnic Beverages manufacturer</t>
  </si>
  <si>
    <t>Sofina, Hillhouse Capital</t>
  </si>
  <si>
    <t>getNow</t>
  </si>
  <si>
    <t>Hyperlocal Goods marketplace</t>
  </si>
  <si>
    <t>Atulya Mittal</t>
  </si>
  <si>
    <t>Wudstay</t>
  </si>
  <si>
    <t>Budget Accommodation aggregator</t>
  </si>
  <si>
    <t>Mangroves Capital Partners, Vikas Saxena</t>
  </si>
  <si>
    <t>Liases Foras</t>
  </si>
  <si>
    <t>Real Estate Rating &amp; Analysis</t>
  </si>
  <si>
    <t>DMG information Asia Pacific</t>
  </si>
  <si>
    <t>Eatlo</t>
  </si>
  <si>
    <t>Powai Lake Ventures, Globeinvestor, Abhishekh Goyal</t>
  </si>
  <si>
    <t>DSG Consumer Partners, Siddharth Parekh</t>
  </si>
  <si>
    <t>Quinto</t>
  </si>
  <si>
    <t>Food Discovery App</t>
  </si>
  <si>
    <t>Jaydeep Barman</t>
  </si>
  <si>
    <t>Music Streaming App</t>
  </si>
  <si>
    <t>Tiger Global Management, Bertelsmann India, Steadview Capital, Liberty Media, Mousse Partners, Quilvest</t>
  </si>
  <si>
    <t>Big Data &amp; Analytics platform</t>
  </si>
  <si>
    <t>Mumbai / Global</t>
  </si>
  <si>
    <t>Sunrise Capital GmBH, Big Data Investments B.V</t>
  </si>
  <si>
    <t>Axtria</t>
  </si>
  <si>
    <t>India / US</t>
  </si>
  <si>
    <t>Helion Venture Partners,Amarpreet Sawhney, Deshpande Foundation, Fred Khosravi, Richard S. Braddock</t>
  </si>
  <si>
    <t>33Coupons</t>
  </si>
  <si>
    <t>Coupon Aggregator Platform</t>
  </si>
  <si>
    <t>Not Disclosed</t>
  </si>
  <si>
    <t>Ampere</t>
  </si>
  <si>
    <t>Electric Scooter manufacturer</t>
  </si>
  <si>
    <t>Hopping Chef</t>
  </si>
  <si>
    <t>Online Food-Tech Platform</t>
  </si>
  <si>
    <t>Mirah Hospitality</t>
  </si>
  <si>
    <t>Collectabillia</t>
  </si>
  <si>
    <t>Celebrity Fashion Brand</t>
  </si>
  <si>
    <t>Online Finance lending platform</t>
  </si>
  <si>
    <t>Saama Capital, Mayfield, Ashvin Chadha, Shailesh Mehta</t>
  </si>
  <si>
    <t>Lybrate</t>
  </si>
  <si>
    <t>Healthcare Mobile App</t>
  </si>
  <si>
    <t>Tiger Global Management, Ratan Tata, Nexus Venture Partners</t>
  </si>
  <si>
    <t>Self-driven vehicle rental</t>
  </si>
  <si>
    <t>Sequoia Capital, Empire Angels, NGP</t>
  </si>
  <si>
    <t>\\xc2\\xa0News in shorts</t>
  </si>
  <si>
    <t>\\xc2\\xa0News Aggregator mobile app</t>
  </si>
  <si>
    <t>\\xc2\\xa0Noida</t>
  </si>
  <si>
    <t>\\xc2\\xa0Tiger Global</t>
  </si>
  <si>
    <t>\\xc2\\xa020,000,000</t>
  </si>
  <si>
    <t>\\xc2\\xa0Series B</t>
  </si>
  <si>
    <t>\\xc2\\xa0Bluestone</t>
  </si>
  <si>
    <t>\\xc2\\xa0Online Jewellery Store</t>
  </si>
  <si>
    <t>\\xc2\\xa0Bangalore</t>
  </si>
  <si>
    <t>\\xc2\\xa0IvyCap Ventures, Accel Partners, Dragoneer Investment Group</t>
  </si>
  <si>
    <t>\\xc2\\xa016,200,000</t>
  </si>
  <si>
    <t>\\xc2\\xa0Shopsity</t>
  </si>
  <si>
    <t>\\xc2\\xa0Fashion Info Aggregator App</t>
  </si>
  <si>
    <t>\\xc2\\xa0Gurgaon</t>
  </si>
  <si>
    <t>\\xc2\\xa0 Sandeep Aggarwal, Teruhide Sato</t>
  </si>
  <si>
    <t>\\xc2\\xa0N/A</t>
  </si>
  <si>
    <t>\\xc2\\xa0Notesgen</t>
  </si>
  <si>
    <t>\\xc2\\xa0Online Study Notes Marketplace</t>
  </si>
  <si>
    <t>\\xc2\\xa0New Delhi</t>
  </si>
  <si>
    <t>\\xc2\\xa0Rajeev Saraf, Arvind Jha, R. Satya Narayanan</t>
  </si>
  <si>
    <t>\\xc2\\xa010/7/2015</t>
  </si>
  <si>
    <t>\\xc2\\xa0Infinity Assurance</t>
  </si>
  <si>
    <t>\\xc2\\xa0Warranty Programs Service Administration</t>
  </si>
  <si>
    <t>\\xc2\\xa0Indian Angel Network</t>
  </si>
  <si>
    <t>\\xc2\\xa0600,000</t>
  </si>
  <si>
    <t>\\xc2\\xa0Footprints Education</t>
  </si>
  <si>
    <t>\\xc2\\xa0Pre-School Chain</t>
  </si>
  <si>
    <t>\\xc2\\xa0LetsVenture, Kumar Bansal, Kshitij Jain</t>
  </si>
  <si>
    <t>\\xc2\\xa0685,000</t>
  </si>
  <si>
    <t>\\xc2\\xa0Loylty Rewards</t>
  </si>
  <si>
    <t>\\xc2\\xa0Premium Loyalty Rewards Point Management</t>
  </si>
  <si>
    <t>\\xc2\\xa0Mumbai</t>
  </si>
  <si>
    <t>\\xc2\\xa0IndianIdeas.com</t>
  </si>
  <si>
    <t>\\xc2\\xa019,350,000</t>
  </si>
  <si>
    <t>\\xc2\\xa0Late Stage</t>
  </si>
  <si>
    <t>\\xc2\\xa0Ameyo</t>
  </si>
  <si>
    <t>\\xc2\\xa0Contact Center Software Platform</t>
  </si>
  <si>
    <t>\\xc2\\xa0Forum Synergies PE Fund</t>
  </si>
  <si>
    <t>\\xc2\\xa05,000,000</t>
  </si>
  <si>
    <t>\\xc2\\xa0Series A</t>
  </si>
  <si>
    <t>\\xc2\\xa0Mamagoto</t>
  </si>
  <si>
    <t>\\xc2\\xa0Casual Dining restaurant Chain</t>
  </si>
  <si>
    <t>\\xc2\\xa0Goldman Sachs</t>
  </si>
  <si>
    <t>\\xc2\\xa010,000,000</t>
  </si>
  <si>
    <t>\\xc2\\xa0Satvacart</t>
  </si>
  <si>
    <t>\\xc2\\xa0Online Grocery Delivery</t>
  </si>
  <si>
    <t>\\xc2\\xa0Palaash Ventures</t>
  </si>
  <si>
    <t>MySmartPrice</t>
  </si>
  <si>
    <t>Online comparison engine</t>
  </si>
  <si>
    <t>Accel Partners, Helion Venture Partners</t>
  </si>
  <si>
    <t>Residential Rental management platform</t>
  </si>
  <si>
    <t>Atul Jalan</t>
  </si>
  <si>
    <t>Boxmyspace</t>
  </si>
  <si>
    <t>Physical Storage warehouses</t>
  </si>
  <si>
    <t>Ritesh Veera, Singapore Angel Network, Orios Venture Partners,</t>
  </si>
  <si>
    <t>HackerRank</t>
  </si>
  <si>
    <t>Tech Recruitment platform</t>
  </si>
  <si>
    <t>HR Technology fund</t>
  </si>
  <si>
    <t>WoWexpress</t>
  </si>
  <si>
    <t>Tech enabled logistics platform</t>
  </si>
  <si>
    <t>Tamarind Family Private Trust</t>
  </si>
  <si>
    <t>Budget Hotel Accommodation</t>
  </si>
  <si>
    <t>Softbank, Sequoia Capital</t>
  </si>
  <si>
    <t>Restaurant customer engagement platform</t>
  </si>
  <si>
    <t>InstaLively.com</t>
  </si>
  <si>
    <t>Live video streaming app</t>
  </si>
  <si>
    <t>Anupam Mittal, Anand Chandrasekaran, Uday Shankar, Chetan Bhagat</t>
  </si>
  <si>
    <t>Hyper local logistics platform</t>
  </si>
  <si>
    <t>Sequoia Capital, Nexus Venture Partners, Blume Ventures</t>
  </si>
  <si>
    <t>Pradyumna Dalmia, Sudhir Rao &amp; Others</t>
  </si>
  <si>
    <t>QuikWallet</t>
  </si>
  <si>
    <t>F&amp;B sector Mobile Payment platform</t>
  </si>
  <si>
    <t>Follow on Funding</t>
  </si>
  <si>
    <t>Omnikart</t>
  </si>
  <si>
    <t>Industrial Supplies B2B ecommerce</t>
  </si>
  <si>
    <t>Sumit Gandhi, Manish Gandhi</t>
  </si>
  <si>
    <t>Tiger Global, Orios Venture Partners.</t>
  </si>
  <si>
    <t>No confirmation</t>
  </si>
  <si>
    <t>Payment Solutions platform</t>
  </si>
  <si>
    <t>Catamaran Ventures, New India Investment Corporation</t>
  </si>
  <si>
    <t>ZenRadius</t>
  </si>
  <si>
    <t>Online Hiring Platform</t>
  </si>
  <si>
    <t>Tracxn Labs, Deepak Singh</t>
  </si>
  <si>
    <t>Joy by nature</t>
  </si>
  <si>
    <t>Organic Food ecommerce</t>
  </si>
  <si>
    <t>Mumbai Angels, Vriddhi Fund, Others</t>
  </si>
  <si>
    <t>Iqlect</t>
  </si>
  <si>
    <t>deGustibus</t>
  </si>
  <si>
    <t>Fine Dining Restaurant Chain</t>
  </si>
  <si>
    <t>India Value Fund Advisors</t>
  </si>
  <si>
    <t>Luxury Rental Homes</t>
  </si>
  <si>
    <t>Flipkart, Tiger Global</t>
  </si>
  <si>
    <t>Mobile Point of Sale payment solution</t>
  </si>
  <si>
    <t>Falcon Edge Capital, Meru Capital, Ola, Matrix Partners, DSG Consumer Partners, Axis Bank</t>
  </si>
  <si>
    <t>Myonsto</t>
  </si>
  <si>
    <t>Jayant Bokadia</t>
  </si>
  <si>
    <t>iCrushiFlush</t>
  </si>
  <si>
    <t>Casual Dating App</t>
  </si>
  <si>
    <t>Clinical Genomics Provider</t>
  </si>
  <si>
    <t>HolidayIQ</t>
  </si>
  <si>
    <t>Travel information portal</t>
  </si>
  <si>
    <t>Fitness Marketplace</t>
  </si>
  <si>
    <t>Online &amp; Mobile classified listings</t>
  </si>
  <si>
    <t>AB Kinnevik, Falcon Edge Capital, Coatue Management</t>
  </si>
  <si>
    <t>Private Jet/ Helicopter Marketplace</t>
  </si>
  <si>
    <t>YourWeCan Ventures</t>
  </si>
  <si>
    <t>BroEx</t>
  </si>
  <si>
    <t>Real Estate Broker network App</t>
  </si>
  <si>
    <t>Bridge round</t>
  </si>
  <si>
    <t>Shopatplaces</t>
  </si>
  <si>
    <t>Ethnic/ Traditional Fashion Store</t>
  </si>
  <si>
    <t>Used Bikes Marketplace</t>
  </si>
  <si>
    <t>Fidelity Growth Partners</t>
  </si>
  <si>
    <t>ManageMySpa</t>
  </si>
  <si>
    <t>Spa &amp; Salon Management Software</t>
  </si>
  <si>
    <t>Townrush</t>
  </si>
  <si>
    <t>B2B logistics delivery platform</t>
  </si>
  <si>
    <t>Logistics Automation Platform</t>
  </si>
  <si>
    <t>growX ventures,\\xc2\\xa0 Manish Singhal</t>
  </si>
  <si>
    <t>Bevy</t>
  </si>
  <si>
    <t>Varun Agarwal &amp; Others</t>
  </si>
  <si>
    <t>Online home d\\xc3\\xa9cor marketplace</t>
  </si>
  <si>
    <t>Goldman Sachs, Zodius Technology Fund, Bertelsmann India Investments Norwest Venture Partners.</t>
  </si>
  <si>
    <t>Flipkart.com</t>
  </si>
  <si>
    <t>Steadview Capital and existing investors</t>
  </si>
  <si>
    <t>Late Stage, 10th Round More here</t>
  </si>
  <si>
    <t>Hyperlocal food &amp; grocery store</t>
  </si>
  <si>
    <t>Accel Partners, Traxcn Labs &amp; Others</t>
  </si>
  <si>
    <t>Sandeep Parwal, Krishan Gupta &amp; Others</t>
  </si>
  <si>
    <t>Zimmber</t>
  </si>
  <si>
    <t>Hyperlocal Handyman Services</t>
  </si>
  <si>
    <t>IDG Ventures India, Omidyar Network, Sherpalo Ventures,\\xc2\\xa0 Mohandas Pai</t>
  </si>
  <si>
    <t>trueHb</t>
  </si>
  <si>
    <t>Medical Tech Instruments</t>
  </si>
  <si>
    <t>Sachin and Binny Bansal, Malvinder and Shivinder Singh, Gurpreet Singh &amp; others</t>
  </si>
  <si>
    <t>Zovi.com / Little App</t>
  </si>
  <si>
    <t>Hyperlocal Deals Marketplace</t>
  </si>
  <si>
    <t>Paytm, SAIF Partners,\\xc2\\xa0 Tiger Global Management &amp; others</t>
  </si>
  <si>
    <t>Swajal</t>
  </si>
  <si>
    <t>Innovative Water Solutions</t>
  </si>
  <si>
    <t>Abhishek Gupta</t>
  </si>
  <si>
    <t>Pipa Bella</t>
  </si>
  <si>
    <t>Online Jewelry Store</t>
  </si>
  <si>
    <t>LionRock Capital</t>
  </si>
  <si>
    <t>Pragmatix</t>
  </si>
  <si>
    <t>Business intelligence &amp; Analytics</t>
  </si>
  <si>
    <t>SIDBI Venture Capital Ltd</t>
  </si>
  <si>
    <t>Droom.in</t>
  </si>
  <si>
    <t>Used Vehicle Marketplace</t>
  </si>
  <si>
    <t>Lightbox Ventures, Beenos</t>
  </si>
  <si>
    <t>Educational Board Games</t>
  </si>
  <si>
    <t>Kunal Bahl, Rohit Bansal</t>
  </si>
  <si>
    <t>Noodle Play</t>
  </si>
  <si>
    <t>Chinese food delivery</t>
  </si>
  <si>
    <t>Elliot Stechman, Gautam Sinha, Ambarish Ray</t>
  </si>
  <si>
    <t>On-Demand Laundry &amp; Dry cleaning App</t>
  </si>
  <si>
    <t>B S Nagesh</t>
  </si>
  <si>
    <t>Cartisan</t>
  </si>
  <si>
    <t>On-Demand Car services App</t>
  </si>
  <si>
    <t>YouWeCan Ventures,\\xc2\\xa0 Aprameya Radhakrishna</t>
  </si>
  <si>
    <t>LazyLad</t>
  </si>
  <si>
    <t>Hyperlocal Grocery App</t>
  </si>
  <si>
    <t>Jai Choi, Kiyohiro Sugashita, Hirokazu</t>
  </si>
  <si>
    <t>TripFactory</t>
  </si>
  <si>
    <t>Online Curated Holiday package bookings</t>
  </si>
  <si>
    <t>Aarin Capital Partners,</t>
  </si>
  <si>
    <t>Prothom</t>
  </si>
  <si>
    <t>Hasbro Toy Manufacturer</t>
  </si>
  <si>
    <t>Oliphabs Capital</t>
  </si>
  <si>
    <t>Bona Vita</t>
  </si>
  <si>
    <t>Beauty and Wellness Platform</t>
  </si>
  <si>
    <t>Aprameya Radhakrishna</t>
  </si>
  <si>
    <t>Veeba Foods</t>
  </si>
  <si>
    <t>Healthy Food Manufacturer</t>
  </si>
  <si>
    <t>DSG Consumer Partners, Saama Capital.</t>
  </si>
  <si>
    <t>Kae Capital, Anupam Mittal</t>
  </si>
  <si>
    <t>Meritnation</t>
  </si>
  <si>
    <t>Eattreatonline</t>
  </si>
  <si>
    <t>Healthy Food Online Community</t>
  </si>
  <si>
    <t>Group of 15 Angel Investors</t>
  </si>
  <si>
    <t>Used two-wheeler Marketplace</t>
  </si>
  <si>
    <t>GrowthStory</t>
  </si>
  <si>
    <t>Glamrs</t>
  </si>
  <si>
    <t>Online Fashion Video Portal</t>
  </si>
  <si>
    <t>Ventureworks India, Blume Ventures, Batlivala &amp; Karani Securities, Nikunj Jhaveri</t>
  </si>
  <si>
    <t>Proviera</t>
  </si>
  <si>
    <t>Probiotic Technology Products Manufacturer</t>
  </si>
  <si>
    <t>Arth DesignBuild</t>
  </si>
  <si>
    <t>Architectural Design &amp; Consulting</t>
  </si>
  <si>
    <t>Srinivas Tirupati</t>
  </si>
  <si>
    <t>Saama</t>
  </si>
  <si>
    <t>Big Data &amp; Analytics Services</t>
  </si>
  <si>
    <t>Carrick Capital Partners</t>
  </si>
  <si>
    <t>AllIzHealth</t>
  </si>
  <si>
    <t>Preventive Healthcare Services</t>
  </si>
  <si>
    <t>Mumbai Angels &amp; Other angel investors</t>
  </si>
  <si>
    <t>Tech-enabled Rural Healthcare Services</t>
  </si>
  <si>
    <t>Ennovent Impact Investment Holding</t>
  </si>
  <si>
    <t>Entropy Innovations</t>
  </si>
  <si>
    <t>Engineering Innovations</t>
  </si>
  <si>
    <t>Mark Mobius &amp; 9 Other Angel investors</t>
  </si>
  <si>
    <t>Propstack</t>
  </si>
  <si>
    <t>Real Estate Intelligence Platform</t>
  </si>
  <si>
    <t>DMG Information</t>
  </si>
  <si>
    <t>Online Car Rental Affiliates</t>
  </si>
  <si>
    <t>Arkin Net</t>
  </si>
  <si>
    <t>Data Center Software platform</t>
  </si>
  <si>
    <t>Little Black Book Delhi</t>
  </si>
  <si>
    <t>Online City &amp; Lifestyle Guide</t>
  </si>
  <si>
    <t>Rajan Anandan, Niraj Singh, Sachin Bhatia, Singapore Angel Network &amp; Aseem Vadehra</t>
  </si>
  <si>
    <t>P2P Payments platform</t>
  </si>
  <si>
    <t>Sharad Sharma, Rajan Anandan, Sunil Kalra, Amit Ranjan, Rohan Malhotra,\\xc2\\xa0 Arjun Malhotra, Gautam Gandhi</t>
  </si>
  <si>
    <t>iCustomadeit</t>
  </si>
  <si>
    <t>Bespoke Merchandize Marketplace</t>
  </si>
  <si>
    <t>Virendra Shahney, Dr Paresh Doshi</t>
  </si>
  <si>
    <t>KAARYAH</t>
  </si>
  <si>
    <t>Women Lifestyle Marketplace</t>
  </si>
  <si>
    <t>Logistics Solution Provider</t>
  </si>
  <si>
    <t>Video Intelligence Platform</t>
  </si>
  <si>
    <t>Zopper</t>
  </si>
  <si>
    <t>Tiger Global,\\xc2\\xa0 Nirvana Ventures Advisors</t>
  </si>
  <si>
    <t>eCommerce platform</t>
  </si>
  <si>
    <t>Morgan Stanley</t>
  </si>
  <si>
    <t>kWatt Solutions</t>
  </si>
  <si>
    <t>Renewable energy solutions</t>
  </si>
  <si>
    <t>Healthcare\\nService provider</t>
  </si>
  <si>
    <t>Fidelity Growth Partners, Fidelity Biosciences</t>
  </si>
  <si>
    <t>Auto Rickshaw Based Services</t>
  </si>
  <si>
    <t>Snow Leopard, Paytm</t>
  </si>
  <si>
    <t>PosterGully</t>
  </si>
  <si>
    <t>Artist / Designer Marketplace</t>
  </si>
  <si>
    <t>Natarajan Iyer,Rajesh Sawhney,\\xc2\\xa0 &amp; other Angel investors.</t>
  </si>
  <si>
    <t>Applied Solar Technologies</t>
  </si>
  <si>
    <t>Off-grid Solar Power</t>
  </si>
  <si>
    <t>Future Fund,Bessemer Venture, Capricorn Investment and IFC</t>
  </si>
  <si>
    <t>Private Label lingerie Ecommerce</t>
  </si>
  <si>
    <t>Online Food Ordering</t>
  </si>
  <si>
    <t>Norwest Venture Partners, SAIF Partners, Accel Partners</t>
  </si>
  <si>
    <t>PayMango</t>
  </si>
  <si>
    <t>Mobile Commerce Platform</t>
  </si>
  <si>
    <t>Printland</t>
  </si>
  <si>
    <t>Online Printing Services</t>
  </si>
  <si>
    <t>Teritree</t>
  </si>
  <si>
    <t>Digital Marketing Services</t>
  </si>
  <si>
    <t>KCL</t>
  </si>
  <si>
    <t>Travel Guide Mobile App</t>
  </si>
  <si>
    <t>Pawan Borle, SVP Fly Dubai &amp; Others</t>
  </si>
  <si>
    <t>Fashion Ecommerce store</t>
  </si>
  <si>
    <t>Sequoia Capital, Seedfund</t>
  </si>
  <si>
    <t>AdStringO</t>
  </si>
  <si>
    <t>Mobile Compression Software</t>
  </si>
  <si>
    <t>Arihant Patni, Vishal Khare,\\xc2\\xa0 Viswanath Ramachandran</t>
  </si>
  <si>
    <t>M&amp;S Partners Pte. Ltd</t>
  </si>
  <si>
    <t>La Renon</t>
  </si>
  <si>
    <t>Global Healthcare products</t>
  </si>
  <si>
    <t>Homelane</t>
  </si>
  <si>
    <t>Home Furnishing Solutions</t>
  </si>
  <si>
    <t>iSTAR</t>
  </si>
  <si>
    <t>Skill Training &amp; Placement Platform</t>
  </si>
  <si>
    <t>Shippr</t>
  </si>
  <si>
    <t>Intra-City Logistics service</t>
  </si>
  <si>
    <t>i2india Pvt Ltd</t>
  </si>
  <si>
    <t>FoodAbhi</t>
  </si>
  <si>
    <t>online tiffin service aggregator</t>
  </si>
  <si>
    <t>Karma Recycling</t>
  </si>
  <si>
    <t>Electronic Goods recycling service</t>
  </si>
  <si>
    <t>Infuse Ventures, Low Carbon Enterprise Fund</t>
  </si>
  <si>
    <t>CouponRaja</t>
  </si>
  <si>
    <t>Online Coupon &amp; comparison platform</t>
  </si>
  <si>
    <t>Mahesh Pratapneni, Pallab Chatterjee &amp; others</t>
  </si>
  <si>
    <t>Babychakra</t>
  </si>
  <si>
    <t>Parents &amp; Kids Online platform</t>
  </si>
  <si>
    <t>Mumbai Angels, Patni Family Office, Singapore Angel Network, Karan Maheshwari, Jatin Aneja, Kishor Ganji, Roopa Nath</t>
  </si>
  <si>
    <t>Jiffstore</t>
  </si>
  <si>
    <t>Unitus Seed Fund, Times Internet</t>
  </si>
  <si>
    <t>additional funding round</t>
  </si>
  <si>
    <t>MyDentist</t>
  </si>
  <si>
    <t>Dental Clinic chain</t>
  </si>
  <si>
    <t>LGT Group, Asian Healthcare fund, Seedfund</t>
  </si>
  <si>
    <t>Moovo</t>
  </si>
  <si>
    <t>On-Demand Logistics Service</t>
  </si>
  <si>
    <t>3D Printer Manufacturer</t>
  </si>
  <si>
    <t>Neoteric Infomatique Limited</t>
  </si>
  <si>
    <t>Hansa Customer Equity</t>
  </si>
  <si>
    <t>IT / Customer Engagement Consulting</t>
  </si>
  <si>
    <t>ASK Pravi</t>
  </si>
  <si>
    <t>Gopal Srinivasan, Sashi Reddy, Amit Gupta, Pallav Nadhani</t>
  </si>
  <si>
    <t>CAKART.in</t>
  </si>
  <si>
    <t>Online Education Marketplace</t>
  </si>
  <si>
    <t>Sunil Maheshwari &amp; group of investors</t>
  </si>
  <si>
    <t>FundsIndia.com</t>
  </si>
  <si>
    <t>Financial Services Platform</t>
  </si>
  <si>
    <t>Faering Capital, Foundation Capital, Inventus Capital Partners</t>
  </si>
  <si>
    <t>Cupick</t>
  </si>
  <si>
    <t>Social Network for Artists</t>
  </si>
  <si>
    <t>Group of Angel Investors from US/India</t>
  </si>
  <si>
    <t>Startup funding platform</t>
  </si>
  <si>
    <t>Sachin Bansal, Bunny Bansal &amp; other investors</t>
  </si>
  <si>
    <t>Holachef</t>
  </si>
  <si>
    <t>elong</t>
  </si>
  <si>
    <t>Data Driven recruitment recommendation</t>
  </si>
  <si>
    <t>Kunal Bahl, Rohit Bansal, Blume Ventures, Phanindra Sama, Raju Reddy</t>
  </si>
  <si>
    <t>Travel Search Engine</t>
  </si>
  <si>
    <t>SkillAngels</t>
  </si>
  <si>
    <t>Brain Games Platform</t>
  </si>
  <si>
    <t>Sprout Angels LLP</t>
  </si>
  <si>
    <t>Vidgyor</t>
  </si>
  <si>
    <t>Video Advertisement Platform</t>
  </si>
  <si>
    <t>AngelPrime</t>
  </si>
  <si>
    <t>Banihal</t>
  </si>
  <si>
    <t>Algorithmic Match Making Platform</t>
  </si>
  <si>
    <t>New Delhi / California</t>
  </si>
  <si>
    <t>Dr David Cheriton</t>
  </si>
  <si>
    <t>Goodservice</t>
  </si>
  <si>
    <t>Mobile Chat based concierge service</t>
  </si>
  <si>
    <t>Online Budget Hotel Booking Service</t>
  </si>
  <si>
    <t>Matrix Partners India, SAIF Partners</t>
  </si>
  <si>
    <t>EduKart</t>
  </si>
  <si>
    <t>Online education marketplace</t>
  </si>
  <si>
    <t>Holostik Group, YouWeCan Ventures, 500 Startups, Vijay Shekhar Sharma, Manish Kheterpal, Amit Patni</t>
  </si>
  <si>
    <t>Healthians.com</t>
  </si>
  <si>
    <t>Preventive healthcare services</t>
  </si>
  <si>
    <t>LabInApp</t>
  </si>
  <si>
    <t>Science Learning App</t>
  </si>
  <si>
    <t>Beauty and Wellness platform</t>
  </si>
  <si>
    <t>Sigrid Education</t>
  </si>
  <si>
    <t>Indix</t>
  </si>
  <si>
    <t>SaaS product intelligence platform</t>
  </si>
  <si>
    <t>Nokia Growth Partners, Nexus Venture Partners, Avalon Ventures</t>
  </si>
  <si>
    <t>The Porter</t>
  </si>
  <si>
    <t>Sequoia Capital, Kae Capital, Anupam Mittal, Sandeep Tandon</t>
  </si>
  <si>
    <t>Retention.ai</t>
  </si>
  <si>
    <t>App Analytics platform</t>
  </si>
  <si>
    <t>Mercury Fund, Anshu Sharma, Pratyush Prasanna, Robert Winters &amp; others</t>
  </si>
  <si>
    <t>Fusion Microfinance</t>
  </si>
  <si>
    <t>Micro Finance Platform</t>
  </si>
  <si>
    <t>Development finance institution Belgian Investment Company, Oikocredit</t>
  </si>
  <si>
    <t>Zinka</t>
  </si>
  <si>
    <t>Freight logistics platform</t>
  </si>
  <si>
    <t>Accel Partners, Flipkart</t>
  </si>
  <si>
    <t>Credit Management Services</t>
  </si>
  <si>
    <t>IDG Ventures India, Elevar Equity, Accion Venture Lab</t>
  </si>
  <si>
    <t>GetMyPeon</t>
  </si>
  <si>
    <t>Hyperlocal services marketplace</t>
  </si>
  <si>
    <t>SAIF Partners,\\xc2\\xa0 Accel Partners</t>
  </si>
  <si>
    <t>Beauty services Mobile Marketplace</t>
  </si>
  <si>
    <t>Tracxn Labs, Sahil Barua</t>
  </si>
  <si>
    <t>AdWyze</t>
  </si>
  <si>
    <t>Marketing / Advertising Automation platform</t>
  </si>
  <si>
    <t>Mape Advisory</t>
  </si>
  <si>
    <t>Naveen Tiwari, Mohit Saxena, Amit Gupta, Piyush Shah, Manish Dugar</t>
  </si>
  <si>
    <t>Online Lingerie platform</t>
  </si>
  <si>
    <t>Kanwaljit Singh, Angie Mahtaney, Manoj Varghese</t>
  </si>
  <si>
    <t>Railways Information Mobile app</t>
  </si>
  <si>
    <t>Helion Ventures, Omidiyar Network, Blume Ventures and Ujama</t>
  </si>
  <si>
    <t>aagaar.com</t>
  </si>
  <si>
    <t>Hyperlocal grocery delivery</t>
  </si>
  <si>
    <t>Flatchat</t>
  </si>
  <si>
    <t>Flat rental Mobile App</t>
  </si>
  <si>
    <t>Commonfloor</t>
  </si>
  <si>
    <t>MyCFO</t>
  </si>
  <si>
    <t>Wealth Management Platform</t>
  </si>
  <si>
    <t>Sameer Koticha</t>
  </si>
  <si>
    <t>Foodpanda</t>
  </si>
  <si>
    <t>Goldman Sachs, Rocket Internet</t>
  </si>
  <si>
    <t>Termsheet</t>
  </si>
  <si>
    <t>Fund Raising Platform</t>
  </si>
  <si>
    <t>Anand Vijay, Nipun Dureja, Satyajit Heeralal, Keith Rodricks, Gaurav Lochan, Azmul Haque, Nikhil Bagri</t>
  </si>
  <si>
    <t>Workforce Management Software</t>
  </si>
  <si>
    <t>Rishi Vasudev, Amit Gupta, Rajiv Nayan</t>
  </si>
  <si>
    <t>Online Art Marketplace</t>
  </si>
  <si>
    <t>Viraj Tyagi &amp; others</t>
  </si>
  <si>
    <t>SpoonJoy</t>
  </si>
  <si>
    <t>Seed Schools</t>
  </si>
  <si>
    <t>Affordable Education</t>
  </si>
  <si>
    <t>Ignis Careers</t>
  </si>
  <si>
    <t>Career Development</t>
  </si>
  <si>
    <t>Real Estate Advisory</t>
  </si>
  <si>
    <t>Fintellix</t>
  </si>
  <si>
    <t>Banking Analytics Platform</t>
  </si>
  <si>
    <t>IDG Ventures, Sequoia Capital</t>
  </si>
  <si>
    <t>Customer360</t>
  </si>
  <si>
    <t>Vishwas Patel</t>
  </si>
  <si>
    <t>Ecommerce Logistics</t>
  </si>
  <si>
    <t>Tiger Global Management, Multiples Alternate Asset Management, Nexus Venture Partners, Times Internet</t>
  </si>
  <si>
    <t>IDG Ventures, Kris Gopalakrishnan</t>
  </si>
  <si>
    <t>Fidelity Growth Partners India, SAIF Partners,\\xc2\\xa0 Helion Ventures</t>
  </si>
  <si>
    <t>Accel Partners, Tiger Global Management</t>
  </si>
  <si>
    <t>BuyHatke</t>
  </si>
  <si>
    <t>Online Product Comparison</t>
  </si>
  <si>
    <t>S.Gopalakrishnan, Beenos</t>
  </si>
  <si>
    <t>KleverKid</t>
  </si>
  <si>
    <t>Uniken</t>
  </si>
  <si>
    <t>Online Security Platform</t>
  </si>
  <si>
    <t>Exfinity Ventures</t>
  </si>
  <si>
    <t>Bridge Round Pre-Series B</t>
  </si>
  <si>
    <t>GrandOpinion</t>
  </si>
  <si>
    <t>Online Medical Diagnostic</t>
  </si>
  <si>
    <t>Florida based Angel investor</t>
  </si>
  <si>
    <t>ZapStitch</t>
  </si>
  <si>
    <t>Cloud Data Integration Platform</t>
  </si>
  <si>
    <t>Helion Venture Partners, Orios Venture Partners</t>
  </si>
  <si>
    <t>Mobile Laundry Cleaning Service</t>
  </si>
  <si>
    <t>Arun Chandra Mohan, Praveen Sinha</t>
  </si>
  <si>
    <t>12/05.2015</t>
  </si>
  <si>
    <t>Mobiefit</t>
  </si>
  <si>
    <t>Prototyze</t>
  </si>
  <si>
    <t>Plancess</t>
  </si>
  <si>
    <t>Rajendra Gogri,\\xc2\\xa0 Chandrakant Gogri</t>
  </si>
  <si>
    <t>WorkHorse</t>
  </si>
  <si>
    <t>Service-On-Demand Mobile App</t>
  </si>
  <si>
    <t>Intelligent Data Analytics</t>
  </si>
  <si>
    <t>Rajan Anandan, Teru Sato, Aneesh Reddy, Venkatesh Valluri</t>
  </si>
  <si>
    <t>MyCuteOffice</t>
  </si>
  <si>
    <t>Online Office Rental</t>
  </si>
  <si>
    <t>IndianRoots.com</t>
  </si>
  <si>
    <t>Lifestyle Ecommerce Portal</t>
  </si>
  <si>
    <t>KJS Group</t>
  </si>
  <si>
    <t>RedPolka</t>
  </si>
  <si>
    <t>Online Fashion Aggregator</t>
  </si>
  <si>
    <t>Venturesity</t>
  </si>
  <si>
    <t>Online Job skills Showcase</t>
  </si>
  <si>
    <t>Phanindra Sama, Jay Sethuram, Hemant Kanakia, Ravi Trivedi</t>
  </si>
  <si>
    <t>TheBetterIndia.com</t>
  </si>
  <si>
    <t>Online News Media</t>
  </si>
  <si>
    <t>Mohandas Pai</t>
  </si>
  <si>
    <t>Pre-Series Bridge</t>
  </si>
  <si>
    <t>Enterprise Communication Platform</t>
  </si>
  <si>
    <t>Samir Shah</t>
  </si>
  <si>
    <t>Offline Tea Chain</t>
  </si>
  <si>
    <t>Akosha</t>
  </si>
  <si>
    <t>Business Messaging App</t>
  </si>
  <si>
    <t>Cooey</t>
  </si>
  <si>
    <t>Health Mobile App</t>
  </si>
  <si>
    <t>Subhash Goyal</t>
  </si>
  <si>
    <t>MeetUniv</t>
  </si>
  <si>
    <t>Online Ed-Tech Platform</t>
  </si>
  <si>
    <t>Peesh Venture Capital</t>
  </si>
  <si>
    <t>Inspirock</t>
  </si>
  <si>
    <t>Online Travel Planning</t>
  </si>
  <si>
    <t>MakeMyTrip Innovation Fund</t>
  </si>
  <si>
    <t>Crown-it</t>
  </si>
  <si>
    <t>Hyperlocal Mobile Marketplace</t>
  </si>
  <si>
    <t>Trucksfirst</t>
  </si>
  <si>
    <t>Trucking Logistic Operations</t>
  </si>
  <si>
    <t>SAIF partners</t>
  </si>
  <si>
    <t>B2C Messaging App</t>
  </si>
  <si>
    <t>Biz Stone</t>
  </si>
  <si>
    <t>SunTerrace</t>
  </si>
  <si>
    <t>Rooftop Solar Plants</t>
  </si>
  <si>
    <t>Sunergy Investors</t>
  </si>
  <si>
    <t>\\xc2\\xa0Nudgespot</t>
  </si>
  <si>
    <t>Kae Capital, Anoop Goyal, Mike Shah, VA Sastry</t>
  </si>
  <si>
    <t>Online Car Portal</t>
  </si>
  <si>
    <t>HDFC Bank</t>
  </si>
  <si>
    <t>1% stake</t>
  </si>
  <si>
    <t>EveningFlavors</t>
  </si>
  <si>
    <t>Online Table Reservation</t>
  </si>
  <si>
    <t>Sandiep Shrivatsava</t>
  </si>
  <si>
    <t>ZenParent</t>
  </si>
  <si>
    <t>Parents focused Web Content</t>
  </si>
  <si>
    <t>i2india Ventures</t>
  </si>
  <si>
    <t>Newgen Payments</t>
  </si>
  <si>
    <t>Payments Solution Provider</t>
  </si>
  <si>
    <t>Jan Manten</t>
  </si>
  <si>
    <t>UrbanPro</t>
  </si>
  <si>
    <t>On-demand Service marketplace</t>
  </si>
  <si>
    <t>Nirvana Venture Advisors</t>
  </si>
  <si>
    <t>On-Demand Business messaging</t>
  </si>
  <si>
    <t>Manipal Group</t>
  </si>
  <si>
    <t>Renderlogy</t>
  </si>
  <si>
    <t>Online Home D\\xc3\\xa9cor</t>
  </si>
  <si>
    <t>Astarc Ventures</t>
  </si>
  <si>
    <t>API Workflow platform</t>
  </si>
  <si>
    <t>Casa2inns</t>
  </si>
  <si>
    <t>Affordable Hotel Booking Online</t>
  </si>
  <si>
    <t>Accel Partners, Kalaari Capital</t>
  </si>
  <si>
    <t>FleetRover</t>
  </si>
  <si>
    <t>Logistics Intelligence</t>
  </si>
  <si>
    <t>Tim Chen, Sanjay Venkat</t>
  </si>
  <si>
    <t>TheKarrier</t>
  </si>
  <si>
    <t>Last Mile Logistics</t>
  </si>
  <si>
    <t>Sol Primero, Outbox Ventures, Nikunj Jain</t>
  </si>
  <si>
    <t>Self-driven Car rental</t>
  </si>
  <si>
    <t>Series B Interim Funding</t>
  </si>
  <si>
    <t>Truweight</t>
  </si>
  <si>
    <t>Weight Management Service</t>
  </si>
  <si>
    <t>Electric Scooter Manufacturer</t>
  </si>
  <si>
    <t>Accel Partners, SAIF Partners</t>
  </si>
  <si>
    <t>Bluegape</t>
  </si>
  <si>
    <t>Web Content Publishing</t>
  </si>
  <si>
    <t>Rudy Gopalakrishnan, ah! Ventures</t>
  </si>
  <si>
    <t>KeepTrax</t>
  </si>
  <si>
    <t>Location Based App</t>
  </si>
  <si>
    <t>Dallas / Hyderabad</t>
  </si>
  <si>
    <t>InstaLively</t>
  </si>
  <si>
    <t>Video Streaming</t>
  </si>
  <si>
    <t>Rajesh Sawheny , Rajan Anandan, Amit Ranjan, Niraj Singh, AECAL, MeraEvents.</t>
  </si>
  <si>
    <t>Pricejugaad</t>
  </si>
  <si>
    <t>Price Comparison</t>
  </si>
  <si>
    <t>Amit Tyagi, Sandeep Acharya &amp; others</t>
  </si>
  <si>
    <t>Online Classifieds</t>
  </si>
  <si>
    <t>Tiger Global, Investment AB Kinnevik, Steadview Capital</t>
  </si>
  <si>
    <t>Series G (Check prev funding details here)</t>
  </si>
  <si>
    <t>PressPlay</t>
  </si>
  <si>
    <t>Travel Entertainment</t>
  </si>
  <si>
    <t>Sequoia Capital, Jason Hirschhorn, Jarett Posner, and Amit Bhatiani</t>
  </si>
  <si>
    <t>Ajit Surana, Sanjay Mehta</t>
  </si>
  <si>
    <t>FirstCry.com</t>
  </si>
  <si>
    <t>Silicon Valley Ventures, NEA Ventures, Valiant Capital, IDG Ventures India,\\xc2\\xa0 SAIF Partners, Vertex Ventures</t>
  </si>
  <si>
    <t>Series D ( In Feb it was announced they raised 26M, but it is 36M, so added here)</t>
  </si>
  <si>
    <t>Digital / Mobile Wallet</t>
  </si>
  <si>
    <t>Tree Line Asia, Cisco Investments, American Express, Sequoia Capital</t>
  </si>
  <si>
    <t>Olacabs</t>
  </si>
  <si>
    <t>Cab Aggregator</t>
  </si>
  <si>
    <t>DST Global, Steadview Capital, Tiger Global, Accel Partners &amp; Others</t>
  </si>
  <si>
    <t>Series E (Updated from 315M to 400M after Press Release)</t>
  </si>
  <si>
    <t>Device Repair Svcs</t>
  </si>
  <si>
    <t>Ajai Chowdhry, Ashvin Chadha, Yogesh Bansal,\\nNitin Singhal &amp; Others</t>
  </si>
  <si>
    <t>Premium Beverages</t>
  </si>
  <si>
    <t>Kanwaljit Singh, Shripad Nadkarni, Sarvesh Shahra &amp; Others</t>
  </si>
  <si>
    <t>Changer Mints</t>
  </si>
  <si>
    <t>Hyderabad based investor</t>
  </si>
  <si>
    <t>Online Furnishing\\neCommerce</t>
  </si>
  <si>
    <t>Sequoia Capital, TR Capital, Steadview Capital, SAIF Partners, Kalaari Capital</t>
  </si>
  <si>
    <t>Purple Squirrel</t>
  </si>
  <si>
    <t>Matrix Partners India, India Quotient</t>
  </si>
  <si>
    <t>Interactive\\xc2\\xa0 How-To Guides</t>
  </si>
  <si>
    <t>Helion Venture Partner, Powerhouse Ventures, GSF and Other angel investors</t>
  </si>
  <si>
    <t>iMMi Life</t>
  </si>
  <si>
    <t>Mobile Health Tech</t>
  </si>
  <si>
    <t>Restaurant Reviews</t>
  </si>
  <si>
    <t>ZopNow</t>
  </si>
  <si>
    <t>Dragoneer Investment, Accel Partners, Qualcomm Ventures, Times Internet</t>
  </si>
  <si>
    <t>Nayi Disha</t>
  </si>
  <si>
    <t>Ajay Relan,</t>
  </si>
  <si>
    <t>13/04.2015</t>
  </si>
  <si>
    <t>Commeasure</t>
  </si>
  <si>
    <t>Online Hotel Booking</t>
  </si>
  <si>
    <t>Online Kitchen Furniture</t>
  </si>
  <si>
    <t>LocalOye</t>
  </si>
  <si>
    <t>Hyper-local Online Services</t>
  </si>
  <si>
    <t>Tiger Global Management, Lightspeed Venture Partners</t>
  </si>
  <si>
    <t>Hyper-Local Online/Mobile Grocery</t>
  </si>
  <si>
    <t>Tiger Global, Sequoia Capital</t>
  </si>
  <si>
    <t>PepperTap</t>
  </si>
  <si>
    <t>SAIF Partners, Sequoia Capital</t>
  </si>
  <si>
    <t>Online Policy Aggregator</t>
  </si>
  <si>
    <t>PremjiInvest, Tiger Global, Ribbit Capital</t>
  </si>
  <si>
    <t>Hyperlocal Mobile Services Marketplace</t>
  </si>
  <si>
    <t>SAIF Partners, Accel Partners, Kunal Bahl, Rohit Bansal</t>
  </si>
  <si>
    <t>OnDemand\\nMobile Handyman Services</t>
  </si>
  <si>
    <t>Orios Venture Partners, Mayfield India</t>
  </si>
  <si>
    <t>Robosoft</t>
  </si>
  <si>
    <t>Mobile App Development</t>
  </si>
  <si>
    <t>Ascent Capital, Kalaari Capital</t>
  </si>
  <si>
    <t>On-Demand Handyman Services</t>
  </si>
  <si>
    <t>Powai Lake Ventures</t>
  </si>
  <si>
    <t>Beauty &amp; Wellness Mobile App</t>
  </si>
  <si>
    <t>Pastiwala</t>
  </si>
  <si>
    <t>Material Collection &amp; Recycling</t>
  </si>
  <si>
    <t>1mg (Healthkartplus)</t>
  </si>
  <si>
    <t>Online Pharmacy &amp; Drug DB</t>
  </si>
  <si>
    <t>Deep Kalra, Sequoia Capital, Omidyar Network, Intel Capital &amp; Kae Capital</t>
  </si>
  <si>
    <t>Freshdesk</t>
  </si>
  <si>
    <t>Online / Mobile Customer Support</t>
  </si>
  <si>
    <t>Tiger Global, Google Capital &amp; Accel Partners</t>
  </si>
  <si>
    <t>Sulekha.com</t>
  </si>
  <si>
    <t>Online Classifieds &amp; Listings</t>
  </si>
  <si>
    <t>GIC ventures</t>
  </si>
  <si>
    <t>FindYahan</t>
  </si>
  <si>
    <t>The Phoenix Fund</t>
  </si>
  <si>
    <t>Eat.Shop.Love</t>
  </si>
  <si>
    <t>Fashion ECommerce</t>
  </si>
  <si>
    <t>Private Coaching Centers</t>
  </si>
  <si>
    <t>Michael &amp; Susan Dell Foundation, Pearson Learning Fund</t>
  </si>
  <si>
    <t>Mayfield Ventures, Kalaari Capital, Helion Ventures</t>
  </si>
  <si>
    <t>Craftstvilla</t>
  </si>
  <si>
    <t>Ethnic Product eCommerce</t>
  </si>
  <si>
    <t>Sequoia Capital, Nexus venture Partners, Lightspeed Ventures, GFC</t>
  </si>
  <si>
    <t>HeadOut</t>
  </si>
  <si>
    <t>Last Minute Travel Deals mobile marketplace</t>
  </si>
  <si>
    <t>Version One Ventures, 500 Startups, Nexus Venture Partners and Arena Ventures</t>
  </si>
  <si>
    <t>usiness expense management</t>
  </si>
  <si>
    <t>Auto Rickshaw based Logistics</t>
  </si>
  <si>
    <t>Rakesh Mathur, Vikas Taneja &amp; others</t>
  </si>
  <si>
    <t>Restaurant reservation app</t>
  </si>
  <si>
    <t>Deepak Shahdadpuri, Gulpreet Kohli</t>
  </si>
  <si>
    <t>Phone Warrior</t>
  </si>
  <si>
    <t>Spam Call block App</t>
  </si>
  <si>
    <t>Lightspeed Ventures</t>
  </si>
  <si>
    <t>Accel US, Accel India, SAIF Partners.</t>
  </si>
  <si>
    <t>Torqus</t>
  </si>
  <si>
    <t>Restaurant Management Platform</t>
  </si>
  <si>
    <t>S S Mukherji &amp; Others</t>
  </si>
  <si>
    <t>Food Logistics &amp; Delivery</t>
  </si>
  <si>
    <t>Oliphans Capital, Haresh Chawla</t>
  </si>
  <si>
    <t>LogicRoots</t>
  </si>
  <si>
    <t>Interactive Educational Games</t>
  </si>
  <si>
    <t>Ah! Ventures, Calcutta Angels,\\xc2\\xa0 91SpringBoard</t>
  </si>
  <si>
    <t>GIBBS</t>
  </si>
  <si>
    <t>Clean Tech</t>
  </si>
  <si>
    <t>Infuse Ventures fund</t>
  </si>
  <si>
    <t>Babajobs</t>
  </si>
  <si>
    <t>Grey collar Job Board</t>
  </si>
  <si>
    <t>SEEK Ltd &amp; affiliates</t>
  </si>
  <si>
    <t>Online Furniture ecommerce</t>
  </si>
  <si>
    <t>Anand Rajaraman, Venky Harinarayan</t>
  </si>
  <si>
    <t>Jay Robotix</t>
  </si>
  <si>
    <t>Robotic Program learning</t>
  </si>
  <si>
    <t>Cross Border Angels &amp; others</t>
  </si>
  <si>
    <t>Naaptol.com</t>
  </si>
  <si>
    <t>Tele-Shopping / eCommerce</t>
  </si>
  <si>
    <t>Mitsui &amp; Co &amp; existing investors</t>
  </si>
  <si>
    <t>ReGlobe</t>
  </si>
  <si>
    <t>Used Gadgets Buy / Refurbishing</t>
  </si>
  <si>
    <t>Bessemer Ventures, Blume Ventures</t>
  </si>
  <si>
    <t>Cloud Enterprise Software</t>
  </si>
  <si>
    <t>Greycroft Partners, Fidelity Growth Partners</t>
  </si>
  <si>
    <t>Startup Analytics platform</t>
  </si>
  <si>
    <t>Dazo</t>
  </si>
  <si>
    <t>Mobile Food Ordering app</t>
  </si>
  <si>
    <t>Sumit Jain, Aprameya Radhakrishna, Alok Goel, Rajan Anandan, Amit Agrawal, Vinay Goel, Gaurav Munjal, Ashish Dev Kapur</t>
  </si>
  <si>
    <t>Tradelab</t>
  </si>
  <si>
    <t>Financial Markets Software</t>
  </si>
  <si>
    <t>PiQube</t>
  </si>
  <si>
    <t>Hiring Analytics platform</t>
  </si>
  <si>
    <t>The HR Fund</t>
  </si>
  <si>
    <t>Bessemer Venture Partners, SAIF Partners</t>
  </si>
  <si>
    <t>TrulyMadly.com</t>
  </si>
  <si>
    <t>Helion Venture Partners, Kae Capital</t>
  </si>
  <si>
    <t>Vserv</t>
  </si>
  <si>
    <t>Maverick Capital, IDG Ventures India</t>
  </si>
  <si>
    <t>Intruo.com</t>
  </si>
  <si>
    <t>Ashutosh Lawania, Alok Goel &amp; others</t>
  </si>
  <si>
    <t>Niffler</t>
  </si>
  <si>
    <t>CustomFurnish.com</t>
  </si>
  <si>
    <t>Madhukar Gangadi, Satish Reddy, Srini Raju, Srini Koppolu &amp; SIDBI</t>
  </si>
  <si>
    <t>MapMyGenome</t>
  </si>
  <si>
    <t>Rajan Anandan &amp; other angel investors</t>
  </si>
  <si>
    <t>Crowdfire (formerly Justunfollow)</t>
  </si>
  <si>
    <t>Bite Club</t>
  </si>
  <si>
    <t>Powai Lake Ventures, Aneesh Reddy, Ashish Kashyap, Alok Mittal</t>
  </si>
  <si>
    <t>Localbanya</t>
  </si>
  <si>
    <t>Shrem Strategies</t>
  </si>
  <si>
    <t>Appedo</t>
  </si>
  <si>
    <t>Fitraq.com</t>
  </si>
  <si>
    <t>Tarun Arora</t>
  </si>
  <si>
    <t>ChargeBee</t>
  </si>
  <si>
    <t>Tiger Global, Accel Partners</t>
  </si>
  <si>
    <t>Groupon India</t>
  </si>
  <si>
    <t>IAN Ventures, Alok Sharma, Kris Gopalakrishnan, Saurabh Srivastava, Ajai Chowdhry</t>
  </si>
  <si>
    <t>MoonFrog Labs</t>
  </si>
  <si>
    <t>Tiger Global, Sequoia Capital.</t>
  </si>
  <si>
    <t>Rocket Internet AG &amp; others</t>
  </si>
  <si>
    <t>More details</t>
  </si>
  <si>
    <t>DiabetOmics</t>
  </si>
  <si>
    <t>VentureEast,\\xc2\\xa0 Varaprasad Reddy</t>
  </si>
  <si>
    <t>Qyk</t>
  </si>
  <si>
    <t>Powai Lake Ventures, Zishan Hayath, Abhishek Goyal, Sahil Barua</t>
  </si>
  <si>
    <t>Daily Rounds</t>
  </si>
  <si>
    <t>Kae Capital, GSF, Teruhide Sato</t>
  </si>
  <si>
    <t>Zishaan Hayath, Lalit Mangal, Harpreet Singh Grover</t>
  </si>
  <si>
    <t>Routofy</t>
  </si>
  <si>
    <t>Digital Gorkha</t>
  </si>
  <si>
    <t>Ramesh kavediya</t>
  </si>
  <si>
    <t>IDG Ventures, Naveen Tewari</t>
  </si>
  <si>
    <t>The Better India</t>
  </si>
  <si>
    <t>I-cube-N</t>
  </si>
  <si>
    <t>Value Fund Advisors</t>
  </si>
  <si>
    <t>Drivestream</t>
  </si>
  <si>
    <t>Wipro</t>
  </si>
  <si>
    <t>wWhere</t>
  </si>
  <si>
    <t>Minority stake, Strategic</t>
  </si>
  <si>
    <t>IDG Ventures, Outbox Ventures</t>
  </si>
  <si>
    <t>Graphic India</t>
  </si>
  <si>
    <t>CA Media LP,\\xc2\\xa0 Start Media.</t>
  </si>
  <si>
    <t>Harness Handitouch</t>
  </si>
  <si>
    <t>Armat Group</t>
  </si>
  <si>
    <t>Lets Corp</t>
  </si>
  <si>
    <t>Wu Chay Chin</t>
  </si>
  <si>
    <t>CollateBox</t>
  </si>
  <si>
    <t>Mahindra First Choice</t>
  </si>
  <si>
    <t>Valiant Capital</t>
  </si>
  <si>
    <t>Round One</t>
  </si>
  <si>
    <t>HT Media, Arun Duggal</t>
  </si>
  <si>
    <t>Mosambee</t>
  </si>
  <si>
    <t>RVCF and SIDBI</t>
  </si>
  <si>
    <t>LightBox Ventures</t>
  </si>
  <si>
    <t>Cubito</t>
  </si>
  <si>
    <t>Sol Primero</t>
  </si>
  <si>
    <t>JAFCO Asia, Keystone Group, Dragoneer Investment, Accel Partners</t>
  </si>
  <si>
    <t>Artoo</t>
  </si>
  <si>
    <t>Accion Venture Labs, Rianta Capital</t>
  </si>
  <si>
    <t>Fxkart.com</t>
  </si>
  <si>
    <t>Dr Mushtaq Shah, Dr Faraz Naqvi</t>
  </si>
  <si>
    <t>Rozgar Mela</t>
  </si>
  <si>
    <t>Impact Investment Holding, Upaya Social Ventures</t>
  </si>
  <si>
    <t>Greenoaks capital, Sequoia Capital, LightSpeed Ventures</t>
  </si>
  <si>
    <t>Roposo.com</t>
  </si>
  <si>
    <t>Tiger Global Management, Indian Quotient, Binny Bansal</t>
  </si>
  <si>
    <t>Teewe</t>
  </si>
  <si>
    <t>Sequoia Capital, India Quotient</t>
  </si>
  <si>
    <t>Urjas</t>
  </si>
  <si>
    <t>Solidarity Venture Capital &amp; others</t>
  </si>
  <si>
    <t>Chargein</t>
  </si>
  <si>
    <t>Pittie Group</t>
  </si>
  <si>
    <t>Yogurt Labs</t>
  </si>
  <si>
    <t>Nick Adams, Kiran Bhat, Family Pot Investments LLP</t>
  </si>
  <si>
    <t>LimeRoad.com</t>
  </si>
  <si>
    <t>Tiger Global, Matrix Partners, Lightspeed Venture Partners</t>
  </si>
  <si>
    <t>Team Indus</t>
  </si>
  <si>
    <t>Nandan Nilekani, Rajiv Mody, Ajai Chowdhary</t>
  </si>
  <si>
    <t>Arohan Financial Services</t>
  </si>
  <si>
    <t>Tano Capital</t>
  </si>
  <si>
    <t>BillDesk</t>
  </si>
  <si>
    <t>TA Associates</t>
  </si>
  <si>
    <t>Incremental Capital</t>
  </si>
  <si>
    <t>Triphobo</t>
  </si>
  <si>
    <t>Mayfield Ventures, Kalaari Capital</t>
  </si>
  <si>
    <t>Series B (More Here)</t>
  </si>
  <si>
    <t>Aryaka</t>
  </si>
  <si>
    <t>Trinity Ventures, InterWest Partners, Mohr Davidow Ventures, Presidio Ventures</t>
  </si>
  <si>
    <t>Appsdaily</t>
  </si>
  <si>
    <t>Zodius Capital, Ru-Net, Kalaari Capital,\\xc2\\xa0 Qualcomm Ventures</t>
  </si>
  <si>
    <t>Faaya</t>
  </si>
  <si>
    <t>Seed\\nFunding</t>
  </si>
  <si>
    <t>At the 10 minute million event</t>
  </si>
  <si>
    <t>InstaBounce</t>
  </si>
  <si>
    <t>Chloroplast Foods</t>
  </si>
  <si>
    <t>Dealwithus</t>
  </si>
  <si>
    <t>CleverSharks</t>
  </si>
  <si>
    <t>Leaf</t>
  </si>
  <si>
    <t>SmartPocket</t>
  </si>
  <si>
    <t>Sol Primero, Rajiv Mehta</t>
  </si>
  <si>
    <t>For mobile app</t>
  </si>
  <si>
    <t>Orios Venture Partner</t>
  </si>
  <si>
    <t>Valiant Capital Partners</t>
  </si>
  <si>
    <t>Frsh.co.in</t>
  </si>
  <si>
    <t>India Quotient, Kae Capital</t>
  </si>
  <si>
    <t>Manthan</t>
  </si>
  <si>
    <t>Temasek, Norwest Venture Partners</t>
  </si>
  <si>
    <t>Kobster.com</t>
  </si>
  <si>
    <t>Splice Advisors</t>
  </si>
  <si>
    <t>Culture Machine</t>
  </si>
  <si>
    <t>Tiger Global, Times Internet, Zodius Capital</t>
  </si>
  <si>
    <t>Ant Financial Services (Alipay)</t>
  </si>
  <si>
    <t>Strategic Investment (25% stake)</t>
  </si>
  <si>
    <t>Aisle.co</t>
  </si>
  <si>
    <t>Anand Vijay, Shashank Mehrotra &amp; Others</t>
  </si>
  <si>
    <t>Valiant Capital, Tybourne Capital, Sequoia Capital, RuNet and Sofina</t>
  </si>
  <si>
    <t>NewsHunt</t>
  </si>
  <si>
    <t>Falcon Edge Capital, Matrix Partners India, Sequoia Capital India and Omidyar Network</t>
  </si>
  <si>
    <t>MyNoticePeriod</t>
  </si>
  <si>
    <t>CarDekho.com</t>
  </si>
  <si>
    <t>Faaso\\xe2\\x80\\x99s</t>
  </si>
  <si>
    <t>CarTrade.com</t>
  </si>
  <si>
    <t>Chip Perry</t>
  </si>
  <si>
    <t>Mangrove Capital Partners</t>
  </si>
  <si>
    <t>SAIF Partners, Sequoia Capital, Aspada</t>
  </si>
  <si>
    <t>Nimble Wireless</t>
  </si>
  <si>
    <t>Townscript</t>
  </si>
  <si>
    <t>Karan Bajwa, Parvesh Bareja , Sunjay Kapur, Amanpreet Bajaj</t>
  </si>
  <si>
    <t>Stayzilla</t>
  </si>
  <si>
    <t>Nexus Venture Partners, Matrix Partners</t>
  </si>
  <si>
    <t>CimplyFive</t>
  </si>
  <si>
    <t>Suresh Senapaty, TV Mohandas Pai</t>
  </si>
  <si>
    <t>20Dresses</t>
  </si>
  <si>
    <t>Srinivas Aluri, Srinivas Modukury, BS Nagesh</t>
  </si>
  <si>
    <t>Itzcash</t>
  </si>
  <si>
    <t>Ashok Goel (promoter)</t>
  </si>
  <si>
    <t>Promoter Commitment</t>
  </si>
  <si>
    <t>NewsInShorts</t>
  </si>
  <si>
    <t>Tiger Global, Rebright Partners, Sachin and Binny Bansal</t>
  </si>
  <si>
    <t>iTraveller.com</t>
  </si>
  <si>
    <t>NextGen</t>
  </si>
  <si>
    <t>Mumbai Angels &amp; Group of other investors</t>
  </si>
  <si>
    <t>Wooplr.com</t>
  </si>
  <si>
    <t>Helion Venture Partners</t>
  </si>
  <si>
    <t>Springleap</t>
  </si>
  <si>
    <t>Cross Border Angels</t>
  </si>
  <si>
    <t>Klip.in</t>
  </si>
  <si>
    <t>Calcutta Angels, Venture Nursery Angels Mumbai Angels</t>
  </si>
  <si>
    <t>Brick Eagle</t>
  </si>
  <si>
    <t>Appbase</t>
  </si>
  <si>
    <t>DA-IICT, Techstars, Carnegie Mellon University, Startup Brasil program</t>
  </si>
  <si>
    <t>Grant + Seed funding</t>
  </si>
  <si>
    <t>Sequoia Capital, Ranjan Pai, Mohandas Pai &amp; others</t>
  </si>
  <si>
    <t>Trip38</t>
  </si>
  <si>
    <t>InterGlobe Technology Quotient, Lantern Capital</t>
  </si>
  <si>
    <t>Smartairtrip.com</t>
  </si>
  <si>
    <t>SAIF Partners, Fulcrum Ventures</t>
  </si>
  <si>
    <t>Caravan Craft Retail</t>
  </si>
  <si>
    <t>Unitus Seed Fund\\nNarayan Ramachandran, Bijou Kurien</t>
  </si>
  <si>
    <t>SquadRun</t>
  </si>
  <si>
    <t>Amit Ranjan, Deepinder Goyal, Zishaan Hayath, Powai Lake Ventures</t>
  </si>
  <si>
    <t>Clonect Solutions</t>
  </si>
  <si>
    <t>V Balakrishnan, T V Mohandas Pai, BC Prabhakar</t>
  </si>
  <si>
    <t>V Balakrishnan, T V Mohandas Pai</t>
  </si>
  <si>
    <t>Sumit Jain, Rajat Jain, Sanjay Bhasin</t>
  </si>
  <si>
    <t>FreshWorld</t>
  </si>
  <si>
    <t>Kris Gopalakrishnan, Nagaraja Prakasam</t>
  </si>
  <si>
    <t>Matrix Partners, Sequoia Capital, Nexus Venture Partners</t>
  </si>
  <si>
    <t>Momoe</t>
  </si>
  <si>
    <t>IDG Ventures India, Jungle Ventures, India Quotient.</t>
  </si>
  <si>
    <t>Tiger Global Management, Sequoia Capital India</t>
  </si>
  <si>
    <t>TPG Growth, TR Capital, IDG Ventures</t>
  </si>
  <si>
    <t>VioletStreet</t>
  </si>
  <si>
    <t>Venkat Vallabhneni, Sudhakar Reddy, Srinivasa Rao Paturi</t>
  </si>
  <si>
    <t>DeNA Co., Japan &amp; Teruhide Sato (in Addition to MKS Switzerland &amp; Kris GopalKrishnan)</t>
  </si>
  <si>
    <t>#Fame</t>
  </si>
  <si>
    <t>TO THE NEW Ventures</t>
  </si>
  <si>
    <t>Tom Clausen, Rohan Ajila, Haldyn Glass</t>
  </si>
  <si>
    <t>Near.in</t>
  </si>
  <si>
    <t>Anupam Mittal, Manish Vij, Prashant Tandon, Gaurav Agarwal, Akash Agarwal, Himanshu Aggarwal, Kevin Parikh</t>
  </si>
  <si>
    <t>Purplle.com</t>
  </si>
  <si>
    <t>NumberMall</t>
  </si>
  <si>
    <t>Tookitaki</t>
  </si>
  <si>
    <t>Jungle Ventures, Redbright Partners, Blume Ventures</t>
  </si>
  <si>
    <t>Private\\nEquity</t>
  </si>
  <si>
    <t>Frankly</t>
  </si>
  <si>
    <t>Devesh Sachdev, Ashish Tiwari</t>
  </si>
  <si>
    <t>Valuation at $4M</t>
  </si>
  <si>
    <t>Seedrs Crowd funding platform</t>
  </si>
  <si>
    <t>Crowd funding</t>
  </si>
  <si>
    <t>Bewakoof</t>
  </si>
  <si>
    <t>Rohit Bansal, Kunal Bahl, Nikhil Vora</t>
  </si>
  <si>
    <t>Stridalyzer</t>
  </si>
  <si>
    <t>Kickstarter</t>
  </si>
  <si>
    <t>Crowd Funding</t>
  </si>
  <si>
    <t>3rd Round</t>
  </si>
  <si>
    <t>Sokrati</t>
  </si>
  <si>
    <t>IvyCap Ventures, Inventus Capital</t>
  </si>
  <si>
    <t>JS Capital, Helion Venture Partners, Capricorn Investment Group</t>
  </si>
  <si>
    <t>TapCibo</t>
  </si>
  <si>
    <t>Alok Goel</t>
  </si>
  <si>
    <t>Verayu</t>
  </si>
  <si>
    <t>GWB Group, Blume Ventures</t>
  </si>
  <si>
    <t>MyDreamStore</t>
  </si>
  <si>
    <t>Rajan Anandan, Mike Galgon, Ashim Mehra, Mohit Saxena, Ravi Gururaj, TNN Capital &amp; IIG</t>
  </si>
  <si>
    <t>RateGain</t>
  </si>
  <si>
    <t>15/01.2015</t>
  </si>
  <si>
    <t>Rajan Anandan, Shankar Mahadevan, Deep Kalra &amp; Others</t>
  </si>
  <si>
    <t>Adroitent Pvt. Ltd.</t>
  </si>
  <si>
    <t>ShopClues</t>
  </si>
  <si>
    <t>Tiger Global &amp; Other investors</t>
  </si>
  <si>
    <t>More Details</t>
  </si>
  <si>
    <t>Refiral</t>
  </si>
  <si>
    <t>Cogent E Services</t>
  </si>
  <si>
    <t>Ping Digital</t>
  </si>
  <si>
    <t>Consortium of Angel Investors</t>
  </si>
  <si>
    <t>HealthyWorld.in</t>
  </si>
  <si>
    <t>Hostel Dunia</t>
  </si>
  <si>
    <t>Hyderabad Angels (at Startup Heroes event)</t>
  </si>
  <si>
    <t>Play your sport</t>
  </si>
  <si>
    <t>Yo Grad</t>
  </si>
  <si>
    <t>Enabli</t>
  </si>
  <si>
    <t>CBS</t>
  </si>
  <si>
    <t>Eduardo Saverin &amp; Velos Capital</t>
  </si>
  <si>
    <t>Premji Invest &amp; Mayfield Fund</t>
  </si>
  <si>
    <t>Mayfield India, Kalaari Capital, Helion Ventures</t>
  </si>
  <si>
    <t>Knit</t>
  </si>
  <si>
    <t>Rohit Jain, Amit Rambhia &amp; Others</t>
  </si>
  <si>
    <t>To fund edu startups</t>
  </si>
  <si>
    <t>22/01//2015</t>
  </si>
  <si>
    <t>Corporate360</t>
  </si>
  <si>
    <t>Freshmonk</t>
  </si>
  <si>
    <t>August Capital Partners, Michael Blakey</t>
  </si>
  <si>
    <t>Englishleap.com</t>
  </si>
  <si>
    <t>ANALEC</t>
  </si>
  <si>
    <t>Majority Stake</t>
  </si>
  <si>
    <t>Antuit</t>
  </si>
  <si>
    <t>Goldman Sachs, Zodius Capital</t>
  </si>
  <si>
    <t>Caratlane.com</t>
  </si>
  <si>
    <t>Inventus Capital Partners, IDG Ventures</t>
  </si>
  <si>
    <t>Impartus</t>
  </si>
  <si>
    <t>Kaizen Private Equity</t>
  </si>
  <si>
    <t>Thrill App</t>
  </si>
  <si>
    <t>People Group (Shaadi.com)</t>
  </si>
  <si>
    <t>Hillhouse Capital, Tybourne Capital</t>
  </si>
  <si>
    <t>Grabhouse.com</t>
  </si>
  <si>
    <t>Kalaari Capital, Sequoia Capital</t>
  </si>
  <si>
    <t>Printvenue</t>
  </si>
  <si>
    <t>Asia Pacific Internet Group</t>
  </si>
  <si>
    <t>Graphene</t>
  </si>
  <si>
    <t>KARSEMVEN Fund</t>
  </si>
  <si>
    <t>Govt backed VC Fund</t>
  </si>
  <si>
    <t>Exfinity Fund, GrowX Ventures.</t>
  </si>
  <si>
    <t>Simplotel</t>
  </si>
  <si>
    <t>Strategic Funding, Minority stake</t>
  </si>
  <si>
    <t>couponmachine.in</t>
  </si>
  <si>
    <t>UK based Group of Angel Investors</t>
  </si>
  <si>
    <t>Date</t>
  </si>
  <si>
    <t>Industry</t>
  </si>
  <si>
    <t>City</t>
  </si>
  <si>
    <t>Investment Type</t>
  </si>
  <si>
    <t>Year</t>
  </si>
  <si>
    <t>Month</t>
  </si>
  <si>
    <t>Amount Crore INR</t>
  </si>
  <si>
    <t>Funding Stage Clean</t>
  </si>
  <si>
    <t xml:space="preserve">Venture - Series </t>
  </si>
  <si>
    <t>Customer Sourcing Platform</t>
  </si>
  <si>
    <t>Post-Purchase Customer Engagement Platform</t>
  </si>
  <si>
    <t>Mobile SAAS ECommerce platform for SMEs</t>
  </si>
  <si>
    <t>Gesture based Smartwatch manufacturer</t>
  </si>
  <si>
    <t>Falcon Edge Capital, Capital Advisers</t>
  </si>
  <si>
    <t>Hyperlocal Discovery &amp; Rewards platform</t>
  </si>
  <si>
    <t>Social Commerce Fashion platform</t>
  </si>
  <si>
    <t>Cloud based health monitoring platform</t>
  </si>
  <si>
    <t>Delta Partners, Sequoia India, Mayfield, Blacksoil, Trifecta Capital</t>
  </si>
  <si>
    <t>proximity based Rewards platform</t>
  </si>
  <si>
    <t>Hyperlocal Communication Mobile app</t>
  </si>
  <si>
    <t>Dheeraj Jain, Palash Jain, Anupam Mittal, Ameera Shah, Vivek Bhargava, Rahul Singh, Ambarish Gupta,</t>
  </si>
  <si>
    <t>CloudCherry</t>
  </si>
  <si>
    <t>Doctor &amp; Clinic Discovery Platform</t>
  </si>
  <si>
    <t>Organic, Natural Food substitute manufacturer</t>
  </si>
  <si>
    <t>Globevestor Angel Fund, Devendra Rane, Ravi Jain, Arpan Nagdeve</t>
  </si>
  <si>
    <t>Mumbai Angels, Times Internet</t>
  </si>
  <si>
    <t>Invoice discounting Marketplace</t>
  </si>
  <si>
    <t>Wipro Ventures, Lumis Partners</t>
  </si>
  <si>
    <t>Blume Ventures, Tracxn Labs</t>
  </si>
  <si>
    <t>Lalitesh Katragadda, Ganayantrika Systems</t>
  </si>
  <si>
    <t>SAAS DIY ECommerce Platform</t>
  </si>
  <si>
    <t>Unilazer Fund, Phanindra Sama, Peyush Bansal</t>
  </si>
  <si>
    <t>Extreme Venture Partners William Bissell</t>
  </si>
  <si>
    <t>Women Ethnic Wear Online Marketplace</t>
  </si>
  <si>
    <t>Manish Kheterpal, Alok Mittal, Puneet Dalmia,</t>
  </si>
  <si>
    <t>Location based Nightlife recommendation Platform</t>
  </si>
  <si>
    <t>Luxury goods Shopping Platform</t>
  </si>
  <si>
    <t>App security testing platform</t>
  </si>
  <si>
    <t>NearBuy (previously groupon India)</t>
  </si>
  <si>
    <t>News in shorts</t>
  </si>
  <si>
    <t>News Aggregator mobile app</t>
  </si>
  <si>
    <t>Bluestone</t>
  </si>
  <si>
    <t>Shopsity</t>
  </si>
  <si>
    <t>Fashion Info Aggregator App</t>
  </si>
  <si>
    <t>Online Study Notes Marketplace</t>
  </si>
  <si>
    <t>Infinity Assurance</t>
  </si>
  <si>
    <t>Warranty Programs Service Administration</t>
  </si>
  <si>
    <t>Footprints Education</t>
  </si>
  <si>
    <t>Pre-School Chain</t>
  </si>
  <si>
    <t>Loylty Rewards</t>
  </si>
  <si>
    <t>Premium Loyalty Rewards Point Management</t>
  </si>
  <si>
    <t>Ameyo</t>
  </si>
  <si>
    <t>Contact Center Software Platform</t>
  </si>
  <si>
    <t>Mamagoto</t>
  </si>
  <si>
    <t>Casual Dining restaurant Chain</t>
  </si>
  <si>
    <t>Online Grocery Delivery</t>
  </si>
  <si>
    <t>Tiger Global, Nirvana Ventures Advisors</t>
  </si>
  <si>
    <t>Nudgespot</t>
  </si>
  <si>
    <t>Interactive How-To Guides</t>
  </si>
  <si>
    <t>Zodius Capital, Ru-Net, Kalaari Capital, Qualcomm Ventures</t>
  </si>
  <si>
    <t>The Nudge Foundation</t>
  </si>
  <si>
    <t>"BYJU'S"</t>
  </si>
  <si>
    <t>Whatxe2x80x99s Up Life</t>
  </si>
  <si>
    <t>"Women's Fashion Clothing Online Platform"</t>
  </si>
  <si>
    <t>Byjuxe2x80x99s</t>
  </si>
  <si>
    <t>Creatorxe2x80x99s Gurukul</t>
  </si>
  <si>
    <t>SERVxe2x80x99D</t>
  </si>
  <si>
    <t>BYJUxe2x80x99s</t>
  </si>
  <si>
    <t>Online Womenxe2x80x99s Fashion Marketplace</t>
  </si>
  <si>
    <t>Menxe2x80x99s Grooming Product etailer</t>
  </si>
  <si>
    <t>Donxe2x80x99t Scratch Your Head</t>
  </si>
  <si>
    <t>Womenxe2x80x99s Fashion etailer</t>
  </si>
  <si>
    <t>Childrenxe2x80x99s Entertainment Portal</t>
  </si>
  <si>
    <t>Womenxe2x80x99s Fashion ECommerce Portal</t>
  </si>
  <si>
    <t>Womenxe2x80x99s health Tracker</t>
  </si>
  <si>
    <t>Interior Design &amp; Home Dxc3xa9cor Solutions</t>
  </si>
  <si>
    <t>AlefnMobitech</t>
  </si>
  <si>
    <t>PlanMynMedicalTrip</t>
  </si>
  <si>
    <t>Mobile Growth HackingnPlatform</t>
  </si>
  <si>
    <t>Chain of Tea Cafxc3xa9xe2x80x99s</t>
  </si>
  <si>
    <t>Carlxe2x80x99s Jr</t>
  </si>
  <si>
    <t>HealthcarenService provider</t>
  </si>
  <si>
    <t>Online Home Dxc3xa9cor</t>
  </si>
  <si>
    <t>Online FurnishingneCommerce</t>
  </si>
  <si>
    <t>SeednFunding</t>
  </si>
  <si>
    <t>Faasoxe2x80x99s</t>
  </si>
  <si>
    <t>PrivatenEquity</t>
  </si>
  <si>
    <t>Sub Industry</t>
  </si>
  <si>
    <t>Investors</t>
  </si>
  <si>
    <t>Amount USD</t>
  </si>
  <si>
    <t>Primary Investor</t>
  </si>
  <si>
    <t>Investor Count</t>
  </si>
  <si>
    <t>Multiple Investors</t>
  </si>
  <si>
    <t>Sequoia, Capitalg, Accel</t>
  </si>
  <si>
    <t>Rb Investments</t>
  </si>
  <si>
    <t>Dg Daiwa Ventures, Dg Incubation</t>
  </si>
  <si>
    <t>Ackermans &amp; Van Haaren, Healthquad, Rebright Partners, Toppan Printing</t>
  </si>
  <si>
    <t>Altimeter Capital, Dst Global</t>
  </si>
  <si>
    <t>Tiw Private Equity</t>
  </si>
  <si>
    <t>Sc Gg India Mobility Holdings Llc</t>
  </si>
  <si>
    <t>Ms Dhoni</t>
  </si>
  <si>
    <t>Xl Innovate</t>
  </si>
  <si>
    <t>Rps Ventures</t>
  </si>
  <si>
    <t>Growth Dna</t>
  </si>
  <si>
    <t>Lok Capital, Iifl Wealth</t>
  </si>
  <si>
    <t>Waterbridge Ventures</t>
  </si>
  <si>
    <t>Triton Investment Advisors, Pidilite Industries Director Ajay Parekh</t>
  </si>
  <si>
    <t>Ian Fund</t>
  </si>
  <si>
    <t>Unilever, Beehive Capital Advisor, Abcom Investments, Parekh Marine Transport,</t>
  </si>
  <si>
    <t>Bac Acquisitions, Unifi Aif, Brd Securities, Northern R Capital</t>
  </si>
  <si>
    <t>Didi Chuxing</t>
  </si>
  <si>
    <t>Massif, A Dutch Government Fund</t>
  </si>
  <si>
    <t>Omphalos Ventures India Llp</t>
  </si>
  <si>
    <t>Rb Investments, Singapore</t>
  </si>
  <si>
    <t>Zigexn</t>
  </si>
  <si>
    <t>Kddi</t>
  </si>
  <si>
    <t>Stellaris Ventures</t>
  </si>
  <si>
    <t>Shunwei Capital,Quotient, Mayfield</t>
  </si>
  <si>
    <t>Makemytrip Limited</t>
  </si>
  <si>
    <t>Cdc Group Plc</t>
  </si>
  <si>
    <t>Mdi Ventures &amp; Telkom Indonesia</t>
  </si>
  <si>
    <t>Avtar Monga, Chief Operating Office At Idfc Bank, Aditya Malik</t>
  </si>
  <si>
    <t>Responsability</t>
  </si>
  <si>
    <t>Kingsway Fci Fund, Kck Global</t>
  </si>
  <si>
    <t>Tpg Growth, The Rise Fund</t>
  </si>
  <si>
    <t>Payu</t>
  </si>
  <si>
    <t>Bharat Innovation, Idfc-Parampara Capital, Arthavida Ventures, Jitendra Gupta</t>
  </si>
  <si>
    <t>Makemytrip</t>
  </si>
  <si>
    <t>Tpg, Norwest Venture Partners, Sequoia Capital &amp; Matrix Partners</t>
  </si>
  <si>
    <t>Sabre Partners, Puneet Dalmia</t>
  </si>
  <si>
    <t>Aspire Logistics Llc</t>
  </si>
  <si>
    <t>Shorooq Investments, Letsventure</t>
  </si>
  <si>
    <t>Speciale Invest</t>
  </si>
  <si>
    <t>Shiva Gunapu</t>
  </si>
  <si>
    <t>High Net-Worth Individuals</t>
  </si>
  <si>
    <t>Il&amp;Fs Private Equity, Kae Capital</t>
  </si>
  <si>
    <t>Letsventure</t>
  </si>
  <si>
    <t>Rs Shanbag</t>
  </si>
  <si>
    <t>Fundamentum, Saif Partners, Bessemer Venture Partners, Rb Investments</t>
  </si>
  <si>
    <t>Tr Capital</t>
  </si>
  <si>
    <t>Sar Group</t>
  </si>
  <si>
    <t>Infoedge</t>
  </si>
  <si>
    <t>Ranjan Pai, Apoorva Patni, Beenext Ventures,Growx Ventures</t>
  </si>
  <si>
    <t>Hdfc Life, Hdfc Asset Management</t>
  </si>
  <si>
    <t>Aegon Nv</t>
  </si>
  <si>
    <t>Hr Fund</t>
  </si>
  <si>
    <t>Amit Burman, Sidbi Venture Capital</t>
  </si>
  <si>
    <t>Sucseed Venture Partners</t>
  </si>
  <si>
    <t>Bhavesh Manglani, Suraj Saharan, Darshan Upadhyay, Sanjay Notani</t>
  </si>
  <si>
    <t>Fullerton Financial Holdings Pte Ltd</t>
  </si>
  <si>
    <t>Tribe Impact Capital Llp</t>
  </si>
  <si>
    <t>Michael &amp; Susan Dell Foundation, Lgt Impact Ventures</t>
  </si>
  <si>
    <t>Pnc, Citi Ventures</t>
  </si>
  <si>
    <t>Kris Gopalakrishnan, Pratithi Investment Trust, Memg Family Office, S Gopal</t>
  </si>
  <si>
    <t>Runet &amp; Other</t>
  </si>
  <si>
    <t>Amazon-Patni Jv</t>
  </si>
  <si>
    <t>Indian Fintech Fund, Rainmatter</t>
  </si>
  <si>
    <t>Sunil Kant Munjal, Hero Electronixxe2X80X99S Corporate Financing Arm, Electronic Development Fund</t>
  </si>
  <si>
    <t>Goldman Sachs, Hedge Fund</t>
  </si>
  <si>
    <t>Dmi Finance</t>
  </si>
  <si>
    <t>Leapfrog Investments, Aspada Investment, Quona Capital</t>
  </si>
  <si>
    <t>Ifmr Capital</t>
  </si>
  <si>
    <t>Chennai Angels, Lead Angels, Letsventure</t>
  </si>
  <si>
    <t>Rnt Capital</t>
  </si>
  <si>
    <t>Hdfc Bank, Axis Bank</t>
  </si>
  <si>
    <t>Nb Ventures</t>
  </si>
  <si>
    <t>Idg Ventures</t>
  </si>
  <si>
    <t>Ht Media</t>
  </si>
  <si>
    <t>Roundglass Partners Llc</t>
  </si>
  <si>
    <t>Accel Partners, Sequoia Capital, Rb Investments</t>
  </si>
  <si>
    <t>Insuresillience Investment Fund</t>
  </si>
  <si>
    <t>Axilor Ventures, E-City Ventures Atul Goel</t>
  </si>
  <si>
    <t>Jones Lang Lasalle</t>
  </si>
  <si>
    <t>Cio Angel Network</t>
  </si>
  <si>
    <t>Idg Ventures India</t>
  </si>
  <si>
    <t>Infosys Co-Founder Kris Gopalakrishnan</t>
  </si>
  <si>
    <t>Pioneering Ventures, Syngenta Ag</t>
  </si>
  <si>
    <t>Idg Ventures, Idfc-Parampara Fund</t>
  </si>
  <si>
    <t>Gail India Ltd</t>
  </si>
  <si>
    <t>Notion Capital, Idg Ventures</t>
  </si>
  <si>
    <t>Sabre Partners, Memg Cdc</t>
  </si>
  <si>
    <t>Javelin Startupo Victory Fund</t>
  </si>
  <si>
    <t>Nb Ventures, Mediassist</t>
  </si>
  <si>
    <t>Matrix Partners, Accel</t>
  </si>
  <si>
    <t>Blume Ventures, Idg Ventures &amp; Indian Angel Network</t>
  </si>
  <si>
    <t>Orient Blackswan</t>
  </si>
  <si>
    <t>Saif Partners, Ycombinator, Venture Highway</t>
  </si>
  <si>
    <t>Wellington Management, Dg Ventures India, True North</t>
  </si>
  <si>
    <t>Nexus, Gree Ventures</t>
  </si>
  <si>
    <t>Saif Partners, Helion Ventures, Fil Capital Management</t>
  </si>
  <si>
    <t>Dsg Consumer Partners, Sequoia Capital, Saama Capital</t>
  </si>
  <si>
    <t>Indian Angel Network, Ian Fund</t>
  </si>
  <si>
    <t>Matrix Partners India, Waterbridge Ventures, Whiteboard Capital, Sarbvir Singh</t>
  </si>
  <si>
    <t>Tanncam Investment &amp; Sistema Asia Fund</t>
  </si>
  <si>
    <t>Yournest Angel Fund</t>
  </si>
  <si>
    <t>Stellaris Venture Partners, Mayur Abhaya, Rohit Ma</t>
  </si>
  <si>
    <t>Sri Capital, Beenext, Pravega Ventures</t>
  </si>
  <si>
    <t>Softbank Group, Sequoia Capital India, Lightspeed Venture Partners, Greenoaks Capital, Hero Enterprise</t>
  </si>
  <si>
    <t>Rpg Enterprises</t>
  </si>
  <si>
    <t>Wrv Capital, Qualcomm Ventures, Edelweiss Private Equity, Artiman Ventures</t>
  </si>
  <si>
    <t>Ian Fund, Beenext, Indian Angel Network</t>
  </si>
  <si>
    <t>Chennai Angels, Keiretsu Forum</t>
  </si>
  <si>
    <t>Ecl Finance</t>
  </si>
  <si>
    <t>Dsg Consumer Partners, Saama Capital</t>
  </si>
  <si>
    <t>Susquehanna Growth Equity Llc</t>
  </si>
  <si>
    <t>Advantedge</t>
  </si>
  <si>
    <t>Innoven Capital India</t>
  </si>
  <si>
    <t>Av Thomas Group</t>
  </si>
  <si>
    <t>Battery Road Digital Holdings Llc</t>
  </si>
  <si>
    <t>Capillary Technologies, Whiteboard Capital, Yournest Angel Fund, Rajul Garg</t>
  </si>
  <si>
    <t>Kunal Shah, Letsventure, Anupam Mittal, Hetal Sonpal</t>
  </si>
  <si>
    <t>Dsg Consumer Partners, Eight Roads Ventures India</t>
  </si>
  <si>
    <t>Sidbi</t>
  </si>
  <si>
    <t>Jsw Ventures</t>
  </si>
  <si>
    <t>Factor[E] Ventures</t>
  </si>
  <si>
    <t>Incred Finance, Fullerton India Credit Company Ltd</t>
  </si>
  <si>
    <t>Incred, Krishnakumar Natarajan, Ravi Bhardwaj</t>
  </si>
  <si>
    <t>Isquare Global,</t>
  </si>
  <si>
    <t>Js Capital Management, Social Capital, Horizons Ventures,</t>
  </si>
  <si>
    <t>Vamm Ventures, Raksul, Dena</t>
  </si>
  <si>
    <t>Pbs Srinivas, Vinod Martin,</t>
  </si>
  <si>
    <t>Accel Partners, Idg Ventures, Kalaari Capital, Uc-Rnt Fund</t>
  </si>
  <si>
    <t>Idal Health, Growx Ventures, Capier Investments, Globevestor</t>
  </si>
  <si>
    <t>Infuse Ventures, Jll</t>
  </si>
  <si>
    <t>Bccl</t>
  </si>
  <si>
    <t>Sbi-Fmo Fund, Bessemer Venture Partners, Catamaran Ventures</t>
  </si>
  <si>
    <t>Corvus Ventures, Mape Advisory Group</t>
  </si>
  <si>
    <t>Idg Ventures India Advisors, Jungle Ventures</t>
  </si>
  <si>
    <t>Uber Technologies Inc, Amaya Capital Llp</t>
  </si>
  <si>
    <t>Ain Capital Ventures, Renaud Laplanche</t>
  </si>
  <si>
    <t>Subramani Somasundaram, Sundeep Sahni, Mayank Mittal</t>
  </si>
  <si>
    <t>Harmeet Bajaj, Pameela P, Fusiontech Ventures</t>
  </si>
  <si>
    <t>Blume Ventures, Nb Ventures, Nspira</t>
  </si>
  <si>
    <t>Roundglass Partners</t>
  </si>
  <si>
    <t>Tvs Motor Company</t>
  </si>
  <si>
    <t>Lockchain Ecosystem Global Advisors, Horseferry</t>
  </si>
  <si>
    <t>500 Startups, Ivycap Ventures</t>
  </si>
  <si>
    <t>Sque Capital</t>
  </si>
  <si>
    <t>Tekne Capital Management Llc</t>
  </si>
  <si>
    <t>Sequoia India, Nea, Prime Venture Partners</t>
  </si>
  <si>
    <t>Youwecan Ventures</t>
  </si>
  <si>
    <t>Blip Initiatives</t>
  </si>
  <si>
    <t>Iifl Seed Ventures, Kae Capital, Fj Labs, Singularity Ventures, Growx, Tracxn Labs, Axis Capital</t>
  </si>
  <si>
    <t>Ibhubs</t>
  </si>
  <si>
    <t>Uc-Rnt Fund, Matrix Partners, Alcon Edge Capital, Dsg Consumer Partners</t>
  </si>
  <si>
    <t>Seedfund, Rb International</t>
  </si>
  <si>
    <t>Vy Capital, Saif Partners, Accel Partner, Bessemer Venture Partners</t>
  </si>
  <si>
    <t>Dutch Government Fund</t>
  </si>
  <si>
    <t>Asuka Holdings, Youwecan Ventures, Beenext, Beenos, M&amp;S Partners</t>
  </si>
  <si>
    <t>Hinduja Family</t>
  </si>
  <si>
    <t>Indian Angels Network, Letsventure</t>
  </si>
  <si>
    <t>Ajay Relan, Letsventure</t>
  </si>
  <si>
    <t>Trifecta Capital Advisors Llp, Prathithi Investment Trust, Rnt Capital, Gokul Rajaram, Aditya Agarwal, Ruchi Sanghvi</t>
  </si>
  <si>
    <t>Gvfl, Unicorn India Ventures</t>
  </si>
  <si>
    <t>Times Internet, Gvfl</t>
  </si>
  <si>
    <t>Varsha Rao, Surojit Chatterjee, Nirav Choksi</t>
  </si>
  <si>
    <t>Dg Ventures India, Dewan Housing Finance Corp</t>
  </si>
  <si>
    <t>Chirag Nikunj Sheth</t>
  </si>
  <si>
    <t>Gems</t>
  </si>
  <si>
    <t>Infibeam, Ccavenue</t>
  </si>
  <si>
    <t>Sap</t>
  </si>
  <si>
    <t>Lahiri Musicxe2X80X99S Family Office</t>
  </si>
  <si>
    <t>Nasper, Accel India, Saif Partners, Bessemer Venture Partners, Harmony Partners, Norwest Venture Partners</t>
  </si>
  <si>
    <t>Koen Bouwers, Lomesh Agarwal, Jeroen Mensen, Pablo Van Den Bosch</t>
  </si>
  <si>
    <t>Freakout Group, Blume Ventures, Herb Madan, Waterbridge Ventures</t>
  </si>
  <si>
    <t>Youwecan Ventures,</t>
  </si>
  <si>
    <t>Labruyere Eberlxc3Xa9</t>
  </si>
  <si>
    <t>Lightspeed India Partners, Blume Ventures, Cyberagent Ventures, Growx Ventures, Imj Investment Partners</t>
  </si>
  <si>
    <t>Dhi Group Inc, Prime Venture Partners, Beenext, Beenos, Digital Garage, Bizreach</t>
  </si>
  <si>
    <t>Blume Ventures, Contrarian Capital, 91Springboard, Emergent Ventures, Abstract Ventures, Anthill Ventures, Axilor Ventures</t>
  </si>
  <si>
    <t>Mape Advisory Group, R Ramaraj, Corvus Ventures</t>
  </si>
  <si>
    <t>Simi Pacific Pte</t>
  </si>
  <si>
    <t>Benori Ventures Llp</t>
  </si>
  <si>
    <t>Indianivesh Venture Capital Fund</t>
  </si>
  <si>
    <t>Sidbi Venture Capital Ltd, Kalaari Capital</t>
  </si>
  <si>
    <t>Ligthbox Ventures Ii, Lightbox Expansion Fund, Sequoia Capital India, Runet South Asia, Rb Investments</t>
  </si>
  <si>
    <t>Softbank Vision Fund, Lightspeed Venture Partners, Sequoia Capital India Advisors, Greenoaks Capital Partners</t>
  </si>
  <si>
    <t>Wgg International</t>
  </si>
  <si>
    <t>Pi Ventures, Axilor Ventures, 500 Startups, Binny Bansal</t>
  </si>
  <si>
    <t>Dah Beteiligungs Gmbh</t>
  </si>
  <si>
    <t>Gardx International</t>
  </si>
  <si>
    <t>Softbank Group Corp</t>
  </si>
  <si>
    <t>Sidbi Venture Capital Fund</t>
  </si>
  <si>
    <t>Idfc Parampara Early Stage Opportunities Fund</t>
  </si>
  <si>
    <t>Idg Ventures India, Michael &amp; Susan Dell Foundation, Draper Associates, Unitus Seed Fund</t>
  </si>
  <si>
    <t>Idg Ventures, Axilor Ventures, Emergent Ventures, Indian Angel Network</t>
  </si>
  <si>
    <t>Kae Capital, Segnel Ventures</t>
  </si>
  <si>
    <t>Asuka, Pravega Ventures, Beenext</t>
  </si>
  <si>
    <t>Idg Ventures, Blume Ventures, Saha Fund,</t>
  </si>
  <si>
    <t>Puneet Gupta, Nimitt Desai</t>
  </si>
  <si>
    <t>Microsoft, Ebay, Tencent Holdings</t>
  </si>
  <si>
    <t>Ftv Capital, Zodius Capital</t>
  </si>
  <si>
    <t>Jsw Ventures, Ventureast</t>
  </si>
  <si>
    <t>Satveer Thakral, Letsventure, Mumbai Angels</t>
  </si>
  <si>
    <t>Ifmr Capital Finance</t>
  </si>
  <si>
    <t>Rb Investments, Saif Partners, Bessemer Venture Partners</t>
  </si>
  <si>
    <t>Pi Ventures, Blume Ventures</t>
  </si>
  <si>
    <t>Facebook Fb Start Programme</t>
  </si>
  <si>
    <t>Rb Investments, Sequoia Capital</t>
  </si>
  <si>
    <t>Al Dhaheri Family</t>
  </si>
  <si>
    <t>Thinqbate</t>
  </si>
  <si>
    <t>Accel Partners, Idg Ventures, Endiya Partners, Pi Ventures, Vh Capital, Axilor Partners</t>
  </si>
  <si>
    <t>Anil Jain &amp; Other Hnis</t>
  </si>
  <si>
    <t>Payu, Ribbit Capital, Omidyar Network</t>
  </si>
  <si>
    <t>Sri Capital</t>
  </si>
  <si>
    <t>Kalaari Capital, Saif Partners, Steadview Capital, Sequoia Capital</t>
  </si>
  <si>
    <t>Konglo Ventures, White Unicorn Ventures, Letsventure</t>
  </si>
  <si>
    <t>Bookmyshow</t>
  </si>
  <si>
    <t>Facebook Fbstart</t>
  </si>
  <si>
    <t>Softbank Ventures Korea, Imm Investment</t>
  </si>
  <si>
    <t>Dangold Investment Corp</t>
  </si>
  <si>
    <t>India Nivesh Growth Fund, Sixth Sense, Tci Ventures</t>
  </si>
  <si>
    <t>Blacksoil Capital Pvt Ltd</t>
  </si>
  <si>
    <t>Idg Ventures, Endiya Partners</t>
  </si>
  <si>
    <t>Deutsche Telekom Strategic Investments</t>
  </si>
  <si>
    <t>Axilor Ventures, Parampara Early Stage Opportunities Fund</t>
  </si>
  <si>
    <t>Tencent, Ru-Net, Rsi Fund, Thrive Capital</t>
  </si>
  <si>
    <t>Sb Ventures</t>
  </si>
  <si>
    <t>Sd Group</t>
  </si>
  <si>
    <t>Ivycamp Ventures</t>
  </si>
  <si>
    <t>Yournest Fund Ii</t>
  </si>
  <si>
    <t>Capitalg, Sequoia India</t>
  </si>
  <si>
    <t>Gmo Japan, Neelesh Bhatnagar</t>
  </si>
  <si>
    <t>East Ventures</t>
  </si>
  <si>
    <t>Ivycap Ventures</t>
  </si>
  <si>
    <t>Abm Knowledgeware</t>
  </si>
  <si>
    <t>Sque Capital, Grace Capital Ventures, Soham Vencaps</t>
  </si>
  <si>
    <t>Dsg Consumer Partners, American Express Ventures, Cyber Carrier Vc, Advantedge Partners</t>
  </si>
  <si>
    <t>Gems Advisory, Quarizon</t>
  </si>
  <si>
    <t>Lakshmi Vilas Bank &amp; Hnis</t>
  </si>
  <si>
    <t>The Chennai Angels, Letsventure</t>
  </si>
  <si>
    <t>Venk Krishnan, Mj Aravind, Vikram Kotak, Jayant Davar, Ramkumar Nishtal, Arjun Sharmaa</t>
  </si>
  <si>
    <t>Verlinvest Sa</t>
  </si>
  <si>
    <t>Finc, Ghv</t>
  </si>
  <si>
    <t>Ktb Network, Saif Partners, Beenext, Digital Garage</t>
  </si>
  <si>
    <t>Cyber Carrier Cl</t>
  </si>
  <si>
    <t>Indian Angel Network, Letxe2X80X99S Venture</t>
  </si>
  <si>
    <t>Hcs Venture Capital Fund</t>
  </si>
  <si>
    <t>Kaushal Agarwal, Harminder Sahani, Kk Mehra, Pranay Jivrajka, Navjot Saini</t>
  </si>
  <si>
    <t>Incubate Fund, Lead Angels Group</t>
  </si>
  <si>
    <t>Waterbridge Ventures,</t>
  </si>
  <si>
    <t>Cocreate Ventures</t>
  </si>
  <si>
    <t>Rb Investments, Kaleden Holdings</t>
  </si>
  <si>
    <t>Kedar Lele, Ghv Accelerator</t>
  </si>
  <si>
    <t>Calcutta Angels Network, Letsventure, Anupam Mittal, Currae Healthtech Fund</t>
  </si>
  <si>
    <t>Idg Ventures, Accel Partners</t>
  </si>
  <si>
    <t>Justin Kan, Qasar Younis, Paul Bucche, Susa Ventures, Kima Ventures, Axan Venture, Scm Holdings</t>
  </si>
  <si>
    <t>Adag Reliance Private Equity</t>
  </si>
  <si>
    <t>Yournest Angel Fund, Ison</t>
  </si>
  <si>
    <t>Kalaari Capital, Idg Ventures India</t>
  </si>
  <si>
    <t>Sequoia India, Beenext, Helion Ventures</t>
  </si>
  <si>
    <t>Saif Partners, Idg Ventures India</t>
  </si>
  <si>
    <t>Rtp-Hc, Wonder Ventures, Techstars Ventures</t>
  </si>
  <si>
    <t>Yms Mobitech</t>
  </si>
  <si>
    <t>Idg Ventures, Axilor Ventures</t>
  </si>
  <si>
    <t>Lightspeed Venture Partners India, Lightspeed Us</t>
  </si>
  <si>
    <t>Lightspeed India Partners, Saif Partners, India Quotient, Venture Highway</t>
  </si>
  <si>
    <t>Blume Ventures, Beenext, Barkawi Holdings Gmbh, Tm Service Technology Holdings Gmbh, Sreevathsa Prabhakar</t>
  </si>
  <si>
    <t>Silver Range Investments, Lumina Datamatics, Shun Yoshida</t>
  </si>
  <si>
    <t>Tvs Group</t>
  </si>
  <si>
    <t>Viraj Tyagi</t>
  </si>
  <si>
    <t>Accel Partners, Jungle Ventures, Seedplus</t>
  </si>
  <si>
    <t>Zodius Capital, Kalaari Capital, Qualcomm Ventures, Russian Venture Capital Fund Ru-Net, Mumbai Angels</t>
  </si>
  <si>
    <t>Helion Venture Partners, Beenext</t>
  </si>
  <si>
    <t>Hax Accelerator</t>
  </si>
  <si>
    <t>Hdfc, Faering Capital, Elevate Sports</t>
  </si>
  <si>
    <t>Radhakrishnan Natarajan</t>
  </si>
  <si>
    <t>Growx Ventures, Sunil Kalra, Arun Venkatachalam, Badal Malick</t>
  </si>
  <si>
    <t>India Quotient, Fao Ventures, Indian Angel Network, Tushar Singh, Ranjan Sharma</t>
  </si>
  <si>
    <t>Quarizon Consultancy Services Llp</t>
  </si>
  <si>
    <t>Bytedance, Arun Sarin, Matrix Partners, Sequoia Capital India, Omidyar Network, Falcon Edge</t>
  </si>
  <si>
    <t>Dsg Consumer Partners</t>
  </si>
  <si>
    <t>Hyderabad Angels, Tlabs</t>
  </si>
  <si>
    <t>Lightbox Ventures, Axis Capital</t>
  </si>
  <si>
    <t>Helion Ventures, Blume Ventures</t>
  </si>
  <si>
    <t>Iifl Seed Ventures Fund, Mayfield Ventures</t>
  </si>
  <si>
    <t>Hero Motocorp</t>
  </si>
  <si>
    <t>Sequoia India, Exfinity Ventures, Growx Ventures,</t>
  </si>
  <si>
    <t>Premjiinvest</t>
  </si>
  <si>
    <t>Havya Sharma, Amit Nagar</t>
  </si>
  <si>
    <t>Sunil Munjal, Mariwala Family</t>
  </si>
  <si>
    <t>Balasubramanian Krishnamurthy, Sidhartha Hazarika</t>
  </si>
  <si>
    <t>Kellygamma, Lead Angels</t>
  </si>
  <si>
    <t>Vertex Ventures, Cisco Ventures, Idg Ventures</t>
  </si>
  <si>
    <t>Rohit Ma</t>
  </si>
  <si>
    <t>Sequoia India, Edbi, Blue Cloud Ventures, Hercules Capital</t>
  </si>
  <si>
    <t>Hnis</t>
  </si>
  <si>
    <t>Syska Led Group</t>
  </si>
  <si>
    <t>Lumis Partners, The Hr Fund, Rajul Garg, Quintillion Media</t>
  </si>
  <si>
    <t>Venk Krishnan, Aprameya Radhakrishna, Anupam Mittal, Kunal Shah, Tracxn Labs, Subramanya Sv, Ravi Garkipati</t>
  </si>
  <si>
    <t>Inventus Capital Partners, Blume Ventures</t>
  </si>
  <si>
    <t>Anupam Mittal, Sharad Sharma &amp; 14 Others</t>
  </si>
  <si>
    <t>Ht Media Ltd, North Base Media</t>
  </si>
  <si>
    <t>Tencent Holdings, Foxconn Technology Group, Tiger Global, Softbank Group, Bharti Enterprises</t>
  </si>
  <si>
    <t>Dubai Based Hnis</t>
  </si>
  <si>
    <t>Seedplus, Infocomm Investments, Accel Partners Rnt Associates</t>
  </si>
  <si>
    <t>Satish Vasudeva, Madhusudhan Jujare</t>
  </si>
  <si>
    <t>Saha Fund, Exfinity Venture Partners</t>
  </si>
  <si>
    <t>Net1 Ueps Technologies Inc</t>
  </si>
  <si>
    <t>Hitouch Ag</t>
  </si>
  <si>
    <t>Ashutosh Lawania, Rajul Jain, Badal Malick, Rishi Gupta</t>
  </si>
  <si>
    <t>Sophia Investment Aps</t>
  </si>
  <si>
    <t>Idg Ventures, Sequoia Capital, Gree Ventures</t>
  </si>
  <si>
    <t>Mastercard</t>
  </si>
  <si>
    <t>Accel Partners, Idg Ventures, Kalaari Capital</t>
  </si>
  <si>
    <t>Iifl Wealth Management Seed Venture Fund, Omidyar Network, Khosla Impact, Aspada</t>
  </si>
  <si>
    <t>Stripes Group, Network 18, Accel Partners, Saif Partners</t>
  </si>
  <si>
    <t>Kalaari Capital, Qualcomm Ventures, Ru-Net, Zodius Technology Opportunities Fund,</t>
  </si>
  <si>
    <t>Avg Group, 500 Startups</t>
  </si>
  <si>
    <t>Jsw Ventures, Blume Ventures &amp; Ivycap Ventures</t>
  </si>
  <si>
    <t>Jsw Ventures, Omidyar Network, Sattva Capital, Venture Works</t>
  </si>
  <si>
    <t>Saif Partners, India Quotient</t>
  </si>
  <si>
    <t>Accel Partners, Idg Ventures India</t>
  </si>
  <si>
    <t>Gems Group</t>
  </si>
  <si>
    <t>Abhijit Avasthi, Karan Chellani, Sp Vijay</t>
  </si>
  <si>
    <t>Verlinvest, Dsg Consumer Partners</t>
  </si>
  <si>
    <t>Mapmyindia</t>
  </si>
  <si>
    <t>Madhankumar Madathupalayam</t>
  </si>
  <si>
    <t>Blackjag Partners</t>
  </si>
  <si>
    <t>3 Hnis</t>
  </si>
  <si>
    <t>Cio Angel Network, Indian Angel Network</t>
  </si>
  <si>
    <t>Tvs Automobile Solutions Ltd</t>
  </si>
  <si>
    <t>Evc Ventures</t>
  </si>
  <si>
    <t>Ravi Adusumalli, Saif Partners</t>
  </si>
  <si>
    <t>Betonindia Technology Pvt Ltd</t>
  </si>
  <si>
    <t>Cp Bothra</t>
  </si>
  <si>
    <t>Rb Investments Pte Ltd, Orios Venture Partners</t>
  </si>
  <si>
    <t>Gvfl</t>
  </si>
  <si>
    <t>Saif Partners, Aprameya Radhakrishnan, Phanindra Sama, Subba Rao Telidevara, Vibhu Garg, Paula Ravindra Mariwala, Gaurav Bhalotia</t>
  </si>
  <si>
    <t>Kanodia Family, Amit Banka</t>
  </si>
  <si>
    <t>Gvfl Ltd</t>
  </si>
  <si>
    <t>Accel Partners, Rb Investments</t>
  </si>
  <si>
    <t>Vcommission</t>
  </si>
  <si>
    <t>Startupxseed Ventures</t>
  </si>
  <si>
    <t>Gmo Payment Gateway, Mediatek</t>
  </si>
  <si>
    <t>International Finance Corp, Tpg Growth, Adveq Management, Idg Ventures, Ratan Tata, Kris Gopalakrishnan</t>
  </si>
  <si>
    <t>Sistema Asia Fund, Helion Venture, Ventureeast, India Alternatives</t>
  </si>
  <si>
    <t>Idg Ventures, Inventus Capital, Indian Angel Network</t>
  </si>
  <si>
    <t>Momagic Technologies</t>
  </si>
  <si>
    <t>Rajul Garg</t>
  </si>
  <si>
    <t>Exfinity Venture Partners, Blume Ventures, Beenext, Rajesh Ranavat</t>
  </si>
  <si>
    <t>Idg Ventures India, Inventus Capital, Blume Ventures</t>
  </si>
  <si>
    <t>Nanoholdings</t>
  </si>
  <si>
    <t>Norwest Venture Partners, Dst Global, Accel Partners</t>
  </si>
  <si>
    <t>Creation Investments Capital Management, Saif Partners, Sequoia Capital, Aspada Ventures</t>
  </si>
  <si>
    <t>Groupe Sos</t>
  </si>
  <si>
    <t>Ah! Ventures</t>
  </si>
  <si>
    <t>Subramanya Sv</t>
  </si>
  <si>
    <t>Kaizen Management Advisors, Devry Inc</t>
  </si>
  <si>
    <t>Chatsworth Management, Itw Digital</t>
  </si>
  <si>
    <t>Mcube Capital Advisors Pvt Ltd</t>
  </si>
  <si>
    <t>Ff Angel, Sequoia Capital</t>
  </si>
  <si>
    <t>Ht Media Ltd</t>
  </si>
  <si>
    <t>Hbm Healthcare Investments</t>
  </si>
  <si>
    <t>Blume Ventures, Barkawi Holdings Gmbh, Tm Service Technology Holdings Gmbh</t>
  </si>
  <si>
    <t>Dtdc Express Ltd</t>
  </si>
  <si>
    <t>Idg, Indian Angel Network</t>
  </si>
  <si>
    <t>Startup Equity Partners</t>
  </si>
  <si>
    <t>Pawan Munjal, Advantedge Partners, Astarc Ventures</t>
  </si>
  <si>
    <t>Ajay Data &amp; Other Hnis</t>
  </si>
  <si>
    <t>Stanford Angels, Letsventure, Chennai Angels, Hyderabad Angels, Mumbai Angels</t>
  </si>
  <si>
    <t>Rn Agarwal</t>
  </si>
  <si>
    <t>Yournest Angel Fund, Rajul Garg</t>
  </si>
  <si>
    <t>Ajay Data &amp; Hnis</t>
  </si>
  <si>
    <t>M&amp;Y Partners, Svg Media, Anthil Ventures</t>
  </si>
  <si>
    <t>Girnarsoft</t>
  </si>
  <si>
    <t>Mayfield India Ii Management Ltd</t>
  </si>
  <si>
    <t>Inventus Capital Partners, Hr Fund</t>
  </si>
  <si>
    <t>Ntt Finance, Telephone Corporation</t>
  </si>
  <si>
    <t>Growthstory, Apurva Salapuria, Hitesh Oberoi, Sidharth Pansari, Nirupa Shankar</t>
  </si>
  <si>
    <t>Idfc Spice Fund, Micromax Informatics</t>
  </si>
  <si>
    <t>Rb Investments, Fundnel</t>
  </si>
  <si>
    <t>Yournest Angel Fund,</t>
  </si>
  <si>
    <t>Daman Soni, Rajat Gupta</t>
  </si>
  <si>
    <t>Vipul Parekh, Ajesh K Murthy,</t>
  </si>
  <si>
    <t>Purpletalk Inc</t>
  </si>
  <si>
    <t>Cashurdrive Marketing Pvt Ltd</t>
  </si>
  <si>
    <t>Indian Angel Network, Tracxn Labs</t>
  </si>
  <si>
    <t>Pix Vine Capital, Infocomm Development Authority Of Singapore</t>
  </si>
  <si>
    <t>Gain</t>
  </si>
  <si>
    <t>Broadbean Capital Services</t>
  </si>
  <si>
    <t>Softbank Ventures Korea</t>
  </si>
  <si>
    <t>Mahesh Parasuraman, Rahul Gautam</t>
  </si>
  <si>
    <t>Saif Partners, Idg Ventures India, Vertex Ventures, Valiant Capital</t>
  </si>
  <si>
    <t>India Ventures, Aarin Capital</t>
  </si>
  <si>
    <t>Aspada Advisors, Idg Ventures, Inventus Capital</t>
  </si>
  <si>
    <t>Virendra Shekhawat, Deepak Chokhani, Yogesh Patel</t>
  </si>
  <si>
    <t>Vishwadeep Bajaj</t>
  </si>
  <si>
    <t>Kwan Entertainment &amp; Marketing Solutions, Powerhouse Ventures</t>
  </si>
  <si>
    <t>Sachin Bansal, Binny Bansal, Accel Partners</t>
  </si>
  <si>
    <t>Ivycap Ventures, Orios Venture Partners, Mayfield India</t>
  </si>
  <si>
    <t>Beenext, Digital Garage, Beenos, Qualgro, Mamoru Taniya, Saif Partners</t>
  </si>
  <si>
    <t>Vishal Bali</t>
  </si>
  <si>
    <t>Calcutta Angels, Lead Angels</t>
  </si>
  <si>
    <t>Merittrac</t>
  </si>
  <si>
    <t>Sidbi Venture Capital Limited, Yournest Angel Fund</t>
  </si>
  <si>
    <t>Myntra/Livspace Founders</t>
  </si>
  <si>
    <t>Gbim Technologies Pvt Ltd</t>
  </si>
  <si>
    <t>500 Startups, Mato Peric, Tracxnlabs</t>
  </si>
  <si>
    <t>Gic, Tiger Global Management, Nexus Venture Partners</t>
  </si>
  <si>
    <t>Matt Mullenweg, Adam Dxe2X80X99Angelo, Aditya Agarwal, Ruchi Sanghvi</t>
  </si>
  <si>
    <t>50K Ventures, Munish Jauhar, Pulkit Jain, Rohit Narang</t>
  </si>
  <si>
    <t>Mustafa Wajid, Umang Kumar</t>
  </si>
  <si>
    <t>Cipher-Plexus Capital Advisors &amp; Indian Hnis</t>
  </si>
  <si>
    <t>Hyderabad Angels, Lalit Mangal, Vikas Malpani, Gaurav Bhalotia, Lv Prasad</t>
  </si>
  <si>
    <t>Softbank Corp</t>
  </si>
  <si>
    <t>Kanpur Angels</t>
  </si>
  <si>
    <t>Gic</t>
  </si>
  <si>
    <t>Apis Partners</t>
  </si>
  <si>
    <t>Institutional Venture Partners, Norwest Venture Partners, Lightspeed Venture Partners, Crv</t>
  </si>
  <si>
    <t>Gpa Group</t>
  </si>
  <si>
    <t>Lalit Mangal</t>
  </si>
  <si>
    <t>Foxconn Technology Group</t>
  </si>
  <si>
    <t>Termsheet, Ah! Ventures</t>
  </si>
  <si>
    <t>Growx Ventures</t>
  </si>
  <si>
    <t>Sequoia Capital, Times Internet Ltd &amp; One More Fund</t>
  </si>
  <si>
    <t>Ghv Accelerator</t>
  </si>
  <si>
    <t>Cerracap</t>
  </si>
  <si>
    <t>Ru-Net, Sequoia Capital, Lightbox Ventures</t>
  </si>
  <si>
    <t>Saif Partners, Accion</t>
  </si>
  <si>
    <t>Clsa Capital Partners Aria Iv Funds</t>
  </si>
  <si>
    <t>Accel Partners India, Rb Investments</t>
  </si>
  <si>
    <t>Kris Gopalakrishnan</t>
  </si>
  <si>
    <t>Tcs, Hdfc, Faering Capital, Elevate Sports</t>
  </si>
  <si>
    <t>Murugappa Group, Tvs Group, Vellayan Subbiah, Arathi Krishna, Arun Venkatachalam</t>
  </si>
  <si>
    <t>Ht Digital Media Holdings Ltd</t>
  </si>
  <si>
    <t>Yournest Angel Fund, Venture Nursery</t>
  </si>
  <si>
    <t>Rishi Parti, Brahmax Ventures</t>
  </si>
  <si>
    <t>Collaborative Licensing Ventures Llp</t>
  </si>
  <si>
    <t>Umang Kumar, Ruchir Arora</t>
  </si>
  <si>
    <t>Segnel Venture, Shinji Kimura, Sundar Chanrai, Jafco Asia, Singtelxe2X80X99S Innov8, Jungle Ventures, K Ganesh</t>
  </si>
  <si>
    <t>Dheeraj Jain</t>
  </si>
  <si>
    <t>Vineel Nalla</t>
  </si>
  <si>
    <t>Idg Ventures India, Kalaari Capital, 500 Startups</t>
  </si>
  <si>
    <t>Saif Partners, Haresh Chawla</t>
  </si>
  <si>
    <t>Astarc Ventures, 50K Ventures</t>
  </si>
  <si>
    <t>Enablers Platform</t>
  </si>
  <si>
    <t>Baillie Gifford, Falcon Edge Capital, Tiger Global, Softbank Group, Dst Global, Didi Kuaidi</t>
  </si>
  <si>
    <t>Bessemer Venture Partner, Accel, Saif Partners</t>
  </si>
  <si>
    <t>Karnataka Semiconductor Venture Capital Firm</t>
  </si>
  <si>
    <t>Ram Kumar Kakani, Pradeep K Jaisingh, Sunil T V, Vijay Ghadge, Hemant Kaul, Gurmeet Chahal</t>
  </si>
  <si>
    <t>Idg Ventures India, Accel Partners India</t>
  </si>
  <si>
    <t>Ifc Everstone Group</t>
  </si>
  <si>
    <t>Tracxn, Ashish Goenka</t>
  </si>
  <si>
    <t>Jmr Infotech India Pvt Ltd</t>
  </si>
  <si>
    <t>Fih Mobile Ltd</t>
  </si>
  <si>
    <t>Dsg Consumer Partners, Paragon Partners</t>
  </si>
  <si>
    <t>Uniqorn Ventures, Asp Consulting</t>
  </si>
  <si>
    <t>High Networth Individuals From India &amp; Usa</t>
  </si>
  <si>
    <t>Mato Peric, Peter Kabel</t>
  </si>
  <si>
    <t>Sanjeev Kapoor, Ravi Saxena</t>
  </si>
  <si>
    <t>Sf Capital Group</t>
  </si>
  <si>
    <t>Sean Oxe2X80X99Sullivan</t>
  </si>
  <si>
    <t>500 Startups, Idg Ventures &amp; Advantedge Fund, Neeraj Arora, Leon Seynave</t>
  </si>
  <si>
    <t>Khosla Impact, Biz Stone, Catamaran Ventures, Global Founders Capital, European Investment Fund</t>
  </si>
  <si>
    <t>Sequoia Capital, Ascent Capital, Econtext Asia, Beenos Asia</t>
  </si>
  <si>
    <t>Arihant Patni, Raay Global Investments</t>
  </si>
  <si>
    <t>Id Enablers Pvt Ltd</t>
  </si>
  <si>
    <t>Oswal Techno Ventures Llp</t>
  </si>
  <si>
    <t>Orbimed, Pradip Dadha Group</t>
  </si>
  <si>
    <t>Redcliffe Capital, Yournest Angel Fund</t>
  </si>
  <si>
    <t>Ah! Ventures, 500 Startups &amp; Other Hnis</t>
  </si>
  <si>
    <t>Amit Singhal, Pk Gulati</t>
  </si>
  <si>
    <t>Rajesh Bhatia, Dheeraj Mehta</t>
  </si>
  <si>
    <t>Puneet Bhatia</t>
  </si>
  <si>
    <t>Westbridge Capital, Omidyar Network, Elevar Equity, Saama Capital, Lok Capital</t>
  </si>
  <si>
    <t>Nalin Jain, Shomil Pant, Dinesh Kundu</t>
  </si>
  <si>
    <t>Kalaari Capital, Saif Partners, Beenextan Investment Fund</t>
  </si>
  <si>
    <t>Nanadan Nilekani, Inmobi, Paytm</t>
  </si>
  <si>
    <t>Falcon Edge Capital, Ny Based Hedge Fund, Tiger Global, Softbank</t>
  </si>
  <si>
    <t>Kalaari Capital, Yournest Angel Fund</t>
  </si>
  <si>
    <t>Asha Jadeja Motwani</t>
  </si>
  <si>
    <t>500 Startups, Mato Peric</t>
  </si>
  <si>
    <t>Tennenbaum Capital Partners</t>
  </si>
  <si>
    <t>Zishaan Hayath, Rahul Khanna</t>
  </si>
  <si>
    <t>Ah! Ventures, Viktor Koenig Pe Fund, Mantra Ventures</t>
  </si>
  <si>
    <t>Venturenursery</t>
  </si>
  <si>
    <t>Softbank Group, Greenoaks Capital, Sequoia Capital, Lightspeed India</t>
  </si>
  <si>
    <t>Bedrock Ventures, Rajesh Sawhney, Shailesh Singh</t>
  </si>
  <si>
    <t>Sanjay Sethi, Ravi Jaipuria</t>
  </si>
  <si>
    <t>Ccube Angels, Frontline Strategy</t>
  </si>
  <si>
    <t>Chennai Angels, Calcutta Angels, Ah! Ventures, Intellecap Impact Investment Network, Indus Age Partners, Singapore Angel Network, India Internet Fund, Letsventure</t>
  </si>
  <si>
    <t>Responsability Investments, Infuse Ventures</t>
  </si>
  <si>
    <t>Qprize From Qualcomm Ventures</t>
  </si>
  <si>
    <t>Ajeet Khurana</t>
  </si>
  <si>
    <t>Chryscapital</t>
  </si>
  <si>
    <t>Accion, Leapfrog Investments, Lok Capital</t>
  </si>
  <si>
    <t>Letsventure, Mumbai Angels</t>
  </si>
  <si>
    <t>Intellecap Impact Investment Network, Family Office Fund</t>
  </si>
  <si>
    <t>Nea, Milliways Ventures, Naya Ventures</t>
  </si>
  <si>
    <t>Nea, Blume Ventures</t>
  </si>
  <si>
    <t>Askme</t>
  </si>
  <si>
    <t>Ah! Ventures, Times Internet, Rudy Gopalakrishnan</t>
  </si>
  <si>
    <t>Orios Venture Partners, Amit Ranjan</t>
  </si>
  <si>
    <t>Ajmera Group Of Companies</t>
  </si>
  <si>
    <t>India Quotient, Anupam Mittal</t>
  </si>
  <si>
    <t>Manish Singhal, P39 Capital</t>
  </si>
  <si>
    <t>Ratan Tata, Nikhil Vora</t>
  </si>
  <si>
    <t>The Chennai Angels, Idg Ventures India</t>
  </si>
  <si>
    <t>Ifc, Axon Partners, Intel Capital</t>
  </si>
  <si>
    <t>Powai Lake Ventures, Ajeet Khurana</t>
  </si>
  <si>
    <t>Pravin Agarwala</t>
  </si>
  <si>
    <t>Dmg Information Asia Pacific</t>
  </si>
  <si>
    <t>Dsg Consumer Partners, Siddharth Parekh</t>
  </si>
  <si>
    <t>Sequoia Capital, Empire Angels, Ngp</t>
  </si>
  <si>
    <t>Ivycap Ventures, Accel Partners, Dragoneer Investment Group</t>
  </si>
  <si>
    <t>Letsventure, Kumar Bansal, Kshitij Jain</t>
  </si>
  <si>
    <t>Forum Synergies Pe Fund</t>
  </si>
  <si>
    <t>Hr Technology Fund</t>
  </si>
  <si>
    <t>Pradyumna Dalmia, Sudhir Rao</t>
  </si>
  <si>
    <t>Falcon Edge Capital, Meru Capital, Ola, Matrix Partners, Dsg Consumer Partners, Axis Bank</t>
  </si>
  <si>
    <t>Ab Kinnevik, Falcon Edge Capital, Coatue Management</t>
  </si>
  <si>
    <t>Yourwecan Ventures</t>
  </si>
  <si>
    <t>Varun Agarwal</t>
  </si>
  <si>
    <t>Accel Partners, Traxcn Labs</t>
  </si>
  <si>
    <t>Paytm, Saif Partners, Tiger Global Management</t>
  </si>
  <si>
    <t>Sidbi Venture Capital Ltd</t>
  </si>
  <si>
    <t>Youwecan Ventures, Aprameya Radhakrishna</t>
  </si>
  <si>
    <t>Growthstory</t>
  </si>
  <si>
    <t>Dmg Information</t>
  </si>
  <si>
    <t>Norwest Venture Partners, Saif Partners, Accel Partners</t>
  </si>
  <si>
    <t>Kcl</t>
  </si>
  <si>
    <t>Pawan Borle, Svp Fly Dubai</t>
  </si>
  <si>
    <t>I2India Pvt Ltd</t>
  </si>
  <si>
    <t>Mahesh Pratapneni, Pallab Chatterjee</t>
  </si>
  <si>
    <t>Lgt Group, Asian Healthcare Fund, Seedfund</t>
  </si>
  <si>
    <t>Ask Pravi</t>
  </si>
  <si>
    <t>Sprout Angels Llp</t>
  </si>
  <si>
    <t>Angelprime</t>
  </si>
  <si>
    <t>Matrix Partners India, Saif Partners</t>
  </si>
  <si>
    <t>Holostik Group, Youwecan Ventures, 500 Startups, Vijay Shekhar Sharma, Manish Kheterpal, Amit Patni</t>
  </si>
  <si>
    <t>Mercury Fund, Anshu Sharma, Pratyush Prasanna, Robert Winters</t>
  </si>
  <si>
    <t>Development Finance Institution Belgian Investment Company, Oikocredit</t>
  </si>
  <si>
    <t>Idg Ventures India, Elevar Equity, Accion Venture Lab</t>
  </si>
  <si>
    <t>Saif Partners, Accel Partners</t>
  </si>
  <si>
    <t>Idg Ventures, Sequoia Capital</t>
  </si>
  <si>
    <t>Idg Ventures, Kris Gopalakrishnan</t>
  </si>
  <si>
    <t>Fidelity Growth Partners India, Saif Partners, Helion Ventures</t>
  </si>
  <si>
    <t>Kjs Group</t>
  </si>
  <si>
    <t>Makemytrip Innovation Fund</t>
  </si>
  <si>
    <t>Kae Capital, Anoop Goyal, Mike Shah, Va Sastry</t>
  </si>
  <si>
    <t>Hdfc Bank</t>
  </si>
  <si>
    <t>I2India Ventures</t>
  </si>
  <si>
    <t>Accel Partners, Saif Partners</t>
  </si>
  <si>
    <t>Rudy Gopalakrishnan, Ah! Ventures</t>
  </si>
  <si>
    <t>Tiger Global, Investment Ab Kinnevik, Steadview Capital</t>
  </si>
  <si>
    <t>Silicon Valley Ventures, Nea Ventures, Valiant Capital, Idg Ventures India, Saif Partners, Vertex Ventures</t>
  </si>
  <si>
    <t>Dst Global, Steadview Capital, Tiger Global, Accel Partners</t>
  </si>
  <si>
    <t>Ajai Chowdhry, Ashvin Chadha, Yogesh Bansal,Nnitin Singhal</t>
  </si>
  <si>
    <t>Kanwaljit Singh, Shripad Nadkarni, Sarvesh Shahra</t>
  </si>
  <si>
    <t>Sequoia Capital, Tr Capital, Steadview Capital, Saif Partners, Kalaari Capital</t>
  </si>
  <si>
    <t>Saif Partners, Sequoia Capital</t>
  </si>
  <si>
    <t>Premjiinvest, Tiger Global, Ribbit Capital</t>
  </si>
  <si>
    <t>Saif Partners, Accel Partners, Kunal Bahl, Rohit Bansal</t>
  </si>
  <si>
    <t>Gic Ventures</t>
  </si>
  <si>
    <t>Sequoia Capital, Nexus Venture Partners, Lightspeed Ventures, Gfc</t>
  </si>
  <si>
    <t>Rakesh Mathur, Vikas Taneja</t>
  </si>
  <si>
    <t>S S Mukherji</t>
  </si>
  <si>
    <t>Ah! Ventures, Calcutta Angels, 91Springboard</t>
  </si>
  <si>
    <t>Infuse Ventures Fund</t>
  </si>
  <si>
    <t>Seek Ltd &amp; Affiliates</t>
  </si>
  <si>
    <t>The Hr Fund</t>
  </si>
  <si>
    <t>Bessemer Venture Partners, Saif Partners</t>
  </si>
  <si>
    <t>Maverick Capital, Idg Ventures India</t>
  </si>
  <si>
    <t>Ashutosh Lawania, Alok Goel</t>
  </si>
  <si>
    <t>Madhukar Gangadi, Satish Reddy, Srini Raju, Srini Koppolu &amp; Sidbi</t>
  </si>
  <si>
    <t>Ian Ventures, Alok Sharma, Kris Gopalakrishnan, Saurabh Srivastava, Ajai Chowdhry</t>
  </si>
  <si>
    <t>Rocket Internet Ag</t>
  </si>
  <si>
    <t>Ventureeast, Varaprasad Reddy</t>
  </si>
  <si>
    <t>Kae Capital, Gsf, Teruhide Sato</t>
  </si>
  <si>
    <t>Ramesh Kavediya</t>
  </si>
  <si>
    <t>Idg Ventures, Naveen Tewari</t>
  </si>
  <si>
    <t>I-Cube-N</t>
  </si>
  <si>
    <t>Idg Ventures, Outbox Ventures</t>
  </si>
  <si>
    <t>Ht Media, Arun Duggal</t>
  </si>
  <si>
    <t>Jafco Asia, Keystone Group, Dragoneer Investment, Accel Partners</t>
  </si>
  <si>
    <t>Greenoaks Capital, Sequoia Capital, Lightspeed Ventures</t>
  </si>
  <si>
    <t>Solidarity Venture Capital</t>
  </si>
  <si>
    <t>Nick Adams, Kiran Bhat, Family Pot Investments Llp</t>
  </si>
  <si>
    <t>Ta Associates</t>
  </si>
  <si>
    <t>Saif Partners, Sequoia Capital, Aspada</t>
  </si>
  <si>
    <t>Srinivas Aluri, Srinivas Modukury, Bs Nagesh</t>
  </si>
  <si>
    <t>Da-Iict, Techstars, Carnegie Mellon University, Startup Brasil Program</t>
  </si>
  <si>
    <t>Interglobe Technology Quotient, Lantern Capital</t>
  </si>
  <si>
    <t>Saif Partners, Fulcrum Ventures</t>
  </si>
  <si>
    <t>Tpg Growth, Tr Capital, Idg Ventures</t>
  </si>
  <si>
    <t>To The New Ventures</t>
  </si>
  <si>
    <t>Seedrs Crowd Funding Platform</t>
  </si>
  <si>
    <t>Ivycap Ventures, Inventus Capital</t>
  </si>
  <si>
    <t>Js Capital, Helion Venture Partners, Capricorn Investment Group</t>
  </si>
  <si>
    <t>Gwb Group, Blume Ventures</t>
  </si>
  <si>
    <t>Rohit Jain, Amit Rambhia</t>
  </si>
  <si>
    <t>Analec</t>
  </si>
  <si>
    <t>Inventus Capital Partners, Idg Ventures</t>
  </si>
  <si>
    <t>Karsemven Fund</t>
  </si>
  <si>
    <t xml:space="preserve">Accel </t>
  </si>
  <si>
    <t xml:space="preserve">Lindwall Family Investments Llc </t>
  </si>
  <si>
    <t xml:space="preserve">Oman India Joint Investment Fund </t>
  </si>
  <si>
    <t xml:space="preserve">Sscbs Innovation, Incubation Foundation </t>
  </si>
  <si>
    <t xml:space="preserve">Small Industries Development Bank Of India </t>
  </si>
  <si>
    <t xml:space="preserve">Sbi </t>
  </si>
  <si>
    <t xml:space="preserve">Mall Industries Development Bank Of India </t>
  </si>
  <si>
    <t>Calcutta Angels Network , Augment Ventures</t>
  </si>
  <si>
    <t xml:space="preserve">Private Sector Banks </t>
  </si>
  <si>
    <t>Indian Angel Network , Beenext, The Chennai Angels, Sunil Munjal</t>
  </si>
  <si>
    <t>Marico Innovation Foundation , Villgro</t>
  </si>
  <si>
    <t xml:space="preserve">Sanjay Mehta </t>
  </si>
  <si>
    <t xml:space="preserve">Info Edge </t>
  </si>
  <si>
    <t>Idg Ventures, Indian Angel Network , Yournest Angel Fund</t>
  </si>
  <si>
    <t>New Enterprise Associates , Blume Ventures</t>
  </si>
  <si>
    <t xml:space="preserve">Sanjay Verma, Amit Khanna </t>
  </si>
  <si>
    <t xml:space="preserve">Green House Ventures </t>
  </si>
  <si>
    <t xml:space="preserve">Qualcomm </t>
  </si>
  <si>
    <t xml:space="preserve">Cio Angel Network </t>
  </si>
  <si>
    <t>Centre For Incubation &amp; Business Acceleration , Goa</t>
  </si>
  <si>
    <t xml:space="preserve">Paytm </t>
  </si>
  <si>
    <t xml:space="preserve">High Networth Individuals </t>
  </si>
  <si>
    <t>Accel Partners, International Finance Corporation , Qualcomm Ventures, Ventureast</t>
  </si>
  <si>
    <t xml:space="preserve">Ant Financial Services </t>
  </si>
  <si>
    <t xml:space="preserve">Ashok Goel </t>
  </si>
  <si>
    <t xml:space="preserve">Hyderabad Angels </t>
  </si>
  <si>
    <t xml:space="preserve">People Group </t>
  </si>
  <si>
    <t>Paytm, Nptk, Sabre Partners , Neoplux</t>
  </si>
  <si>
    <t>Retailer of baby , toddler products</t>
  </si>
  <si>
    <t>Fashion , Apparel</t>
  </si>
  <si>
    <t>Logistics Services , Solutions</t>
  </si>
  <si>
    <t>Online Meat , Seafood Ordering Startup</t>
  </si>
  <si>
    <t xml:space="preserve">Manipal Education , Medical Group </t>
  </si>
  <si>
    <t>Business , customer engagement tools</t>
  </si>
  <si>
    <t>Men's Health , Wellness br,</t>
  </si>
  <si>
    <t>Prime Venture Partners, Letsventure, Ps1 Venture , Globallogic Co-Founder Rajul Garg</t>
  </si>
  <si>
    <t>Ian Fund , Dsg Consumer Partners</t>
  </si>
  <si>
    <t>Beauty , Grooming</t>
  </si>
  <si>
    <t>Invoice discounting platform , SME lending marketplace</t>
  </si>
  <si>
    <t>Wearable Fitness B,s</t>
  </si>
  <si>
    <t xml:space="preserve">Bennett Coleman , Company Ltd </t>
  </si>
  <si>
    <t>Dig Investment Ab, Deshe Holdings, Samih Toukan , Hussam Khoury</t>
  </si>
  <si>
    <t>Industrial Tools , Equipments</t>
  </si>
  <si>
    <t>,heri</t>
  </si>
  <si>
    <t>Clothes , Apparel</t>
  </si>
  <si>
    <t>Goldman Sachs, Accel Partners , Qualcomm</t>
  </si>
  <si>
    <t>Blume Ventures , Rtp Global</t>
  </si>
  <si>
    <t>Shell Foundation, Dila Capital, Engie Rde Fund, Ecoenterprise Fund, Edfimc, Endeavor Catalyst Fund, Cocapital, Triodos, Alpha Mundi, , Lendah,</t>
  </si>
  <si>
    <t>Fashion , Shopping</t>
  </si>
  <si>
    <t>Goldman Sachs Investment Partners , Silicon Valley-Based Accel, Wellington, Sequoia Capital, B Capital, Lightstreet, S,s Capital , International Finance Corporation,</t>
  </si>
  <si>
    <t>Beauty , Wellness Industry</t>
  </si>
  <si>
    <t>Debt , Preference capital</t>
  </si>
  <si>
    <t>Mobile analytics , marketing</t>
  </si>
  <si>
    <t>Bengaluru , Gurugram</t>
  </si>
  <si>
    <t>India Quotient , Letsventurexe2X80X99S Angel Fund</t>
  </si>
  <si>
    <t>Sequoia Capital , Temasek Holdings, Edbi, Burda Principal Investments, , Sofina</t>
  </si>
  <si>
    <t>Letsventure, Pitchright Venture, 91Springboard, Al Nour International Holdings , Mark V Investments</t>
  </si>
  <si>
    <t>Sequoia India, Hillhouse Capital, Alphabetxe2X80X99S Growth Investment Arm Capital G , Axis Bank</t>
  </si>
  <si>
    <t>Iron Pillar, Perceptive Advisors, Romulus Capital , Kalaari Capital</t>
  </si>
  <si>
    <t>Norwest Venture Partners, Cdc Group, The Ukxe2X80X99S Development Finance Institution , P Surendra Pai</t>
  </si>
  <si>
    <t>Shunwei Capital, Dst Partners , Rps Ventures</t>
  </si>
  <si>
    <t>On-Dem, Drivers</t>
  </si>
  <si>
    <t xml:space="preserve">Teachers Insurance , Annuity Association </t>
  </si>
  <si>
    <t>Cooperative Oikocredit, Caspian , Hivos-Triodos Fund</t>
  </si>
  <si>
    <t>New , Used Cars Platform</t>
  </si>
  <si>
    <t>Sistema Asia Fund, Sistema Jsfc , Tanncam Investment</t>
  </si>
  <si>
    <t>Logistics , Shipping</t>
  </si>
  <si>
    <t>News , ebooks Mobile App</t>
  </si>
  <si>
    <t>Online Marketplace For Multi-br, Beauty Cosmetic , Wellness Products</t>
  </si>
  <si>
    <t>Computer Vision , Artificial Intelligence (Ai) Platform</t>
  </si>
  <si>
    <t>Tencent, Kalaari Capital , Private Equity Firm Multiples Alternate Asset Management</t>
  </si>
  <si>
    <t>Online Marketplace For Mother , Babycare Products</t>
  </si>
  <si>
    <t>AI-Based Energy Optimisation , Control Provider</t>
  </si>
  <si>
    <t>Personalisation Technology Firm Focusing On The Food , Beverage Industry</t>
  </si>
  <si>
    <t>Farm To Fork, Arts Alliance, The Syndicate Fund, Sven Hensen, Zeroth , Artesian Venture Partners</t>
  </si>
  <si>
    <t>Social Media , Chat Entertainment Platform</t>
  </si>
  <si>
    <t>Xiaomi , Sequoia Capital India</t>
  </si>
  <si>
    <t>Holy Platform Offering Customised Puja Packages To Individuals , Corporates</t>
  </si>
  <si>
    <t>Sequoia Capital India Advisors, Accel Partners , G Raghun,an</t>
  </si>
  <si>
    <t xml:space="preserve">Aj Ventures , Jain International Trade Organisation </t>
  </si>
  <si>
    <t>Ventureast, Orios Venture Partners , The Ian Fund</t>
  </si>
  <si>
    <t>Nexus Venture Partners, Mgv, Liquid 2 Ventures, Hack Vc, Emergent Ventures , Y Combinator</t>
  </si>
  <si>
    <t>Denlow Investment Trust , Beenext</t>
  </si>
  <si>
    <t>Applied Artificial Intelligence , IoT focusedPlatform</t>
  </si>
  <si>
    <t>Hyundai, Edelweiss , Beenext, Dream Incubator, Sunjay Kapoor , Telama Investment</t>
  </si>
  <si>
    <t>Xiaomi,Payu, Ribbit Capital , Omidyar Network</t>
  </si>
  <si>
    <t>Saama Capital, Sri Capital, Beenext, , Pravega Ventures</t>
  </si>
  <si>
    <t>Nexus Venture Partners, Omidyar Network , Shunwei Capital</t>
  </si>
  <si>
    <t>Ajay Relan , Vinay Mittal</t>
  </si>
  <si>
    <t>Shunwei Capital, Tuscan Ventures, Ashish Goenka, Vc Firms India Quotient , Kae Capital</t>
  </si>
  <si>
    <t>Online Platform That Connects Br,s With Freelance Sales Professionals</t>
  </si>
  <si>
    <t>Lending Platform For Micro , Small Enterprises</t>
  </si>
  <si>
    <t>Mobile Storefront , Commerce Platform For Sellers</t>
  </si>
  <si>
    <t>Samb,h</t>
  </si>
  <si>
    <t>Creation Investments, Falcon Edge, Matrix Partners India , Zodius Capital</t>
  </si>
  <si>
    <t>Allcargo Logistics, Navneet Education , Mahavir Agency</t>
  </si>
  <si>
    <t>Beenext , Weh Ventures , Sprout Ventures</t>
  </si>
  <si>
    <t>Ventureast , Exfinity</t>
  </si>
  <si>
    <t>Health , fitness Platform</t>
  </si>
  <si>
    <t>Health , Well being Platform</t>
  </si>
  <si>
    <t>Credit-Based Lending Marketplace For Small , Medium Enterprises</t>
  </si>
  <si>
    <t>Sales Analytics , Enablement Platform</t>
  </si>
  <si>
    <t>Online Marketplace For H,icrafts, H,looms , Local Produce</t>
  </si>
  <si>
    <t>Sequoia Capital India, Saif Partners, Y Combinator , Venture Highway</t>
  </si>
  <si>
    <t>Capitalg, Saif Partners , Lgt Impact Ventures</t>
  </si>
  <si>
    <t>Saama Capital , Sequoia Capital</t>
  </si>
  <si>
    <t>Spiral Ventures, Subho Ray , Samir Kumar</t>
  </si>
  <si>
    <t>A Local Discovery App For Dining-Out, Party, Leisure , Events</t>
  </si>
  <si>
    <t>Ch,igarh</t>
  </si>
  <si>
    <t>Online Motorbike , Scooter Rental Platforms</t>
  </si>
  <si>
    <t>Sequoia Capital, Accel Partners &amp; Raghun,an Gangappa</t>
  </si>
  <si>
    <t>Accel Partners, Idg Venture, Endiya Partners, Pi Ventures, Vh Capital, Axilor Ventures , Binny Bansal</t>
  </si>
  <si>
    <t>B Capital, International Finance Corporation , Accel Partners , Idg Ventures</t>
  </si>
  <si>
    <t>AI product company For Health , Life Insurane Companies</t>
  </si>
  <si>
    <t>Unitus Ventures, Behram Vakil , Jerxis V,revala</t>
  </si>
  <si>
    <t>Prime Venture Partners, Stellaris Venture Partners , Mayur Abhaya Srisrimal</t>
  </si>
  <si>
    <t>Kalaari Capital, Unilever Ventures , Blume Ventures</t>
  </si>
  <si>
    <t>Designer Of Toys , Learning Projects For Kids</t>
  </si>
  <si>
    <t>Ashish Kacholi, S Ch, Group</t>
  </si>
  <si>
    <t>Atul Gupta , Saurabh Rastogi</t>
  </si>
  <si>
    <t>Kalaari Capital, Omidyar Network , Accion Venture Labs</t>
  </si>
  <si>
    <t>Events , Activities Discovery Platform</t>
  </si>
  <si>
    <t>Indusage Partners, Bill &amp; Melinda Gates Foundation, Qualcomm Venture, Abb Technology Ventures, Omnivore, Blume Ventures, Venture Highway , Beenext</t>
  </si>
  <si>
    <t>Loans , Services To Affordable Private Schools in India</t>
  </si>
  <si>
    <t>Sri Capital, Waterbridge Ventures , Thinkuvate</t>
  </si>
  <si>
    <t>Blueorchard Finance Ltd, Hinduja Leyl, Finance , Intellegrow</t>
  </si>
  <si>
    <t>Pravega Ventures , Beenext</t>
  </si>
  <si>
    <t>Line Ventures Corporation, Line Corp, Naver, Shinhan Bank , Ts Investment</t>
  </si>
  <si>
    <t>Biz Stone, Kunal Bahl, Rohit Bansal, Alagu Periyannan , Karthee Madasamy</t>
  </si>
  <si>
    <t>Gems Advisory, Alok Mittal , Sachin Bhatia</t>
  </si>
  <si>
    <t>Neoplux, Oppo, Idg Ventures India, Kalaari Capital, Gree Ventures , Summit Media</t>
  </si>
  <si>
    <t>Sequoia Capital, Maverick Capital Ltd , Hbm Healthcare Investments Ltd</t>
  </si>
  <si>
    <t>Emery Capital, Blacksoil , Kalaari Capital</t>
  </si>
  <si>
    <t>Bessemer Venture Partners , Orios Venture Partners, Jm Financials , Memg</t>
  </si>
  <si>
    <t>Sequoia Capital, Saif Partners , Kalaari Capital</t>
  </si>
  <si>
    <t>Baskar Subramanian, Saket Kumar, Gaurav Suri , Ankit Kesarwani</t>
  </si>
  <si>
    <t>Vertex Ventures, Accel Partners , Saama Capital</t>
  </si>
  <si>
    <t>Creative Design, Br,, Media , Technology Platform Solutions</t>
  </si>
  <si>
    <t>Online Communication , Collaboration Platform For Educational Institutions</t>
  </si>
  <si>
    <t>Consumer Technology , Artificial Intelligence Based Aggregator App</t>
  </si>
  <si>
    <t>Online ordering solution for restaurants , food chains</t>
  </si>
  <si>
    <t>Fleet management , asset monitoring platform</t>
  </si>
  <si>
    <t>Amit Singhal , Unitus Seed Fund</t>
  </si>
  <si>
    <t>Food , Beverages</t>
  </si>
  <si>
    <t>Food Ordering , Restaurant Discovery</t>
  </si>
  <si>
    <t>Online Portal for Diet,fitness , Beauty</t>
  </si>
  <si>
    <t>British , Indian Governments</t>
  </si>
  <si>
    <t>Sequoia , Jerry Yang</t>
  </si>
  <si>
    <t>Hinduja Leyl, Finance, Intellegrow</t>
  </si>
  <si>
    <t>Blume Ventures, Healthquad , Fireside Ventures</t>
  </si>
  <si>
    <t>Responsability, Elevar Equity , Accel Partners</t>
  </si>
  <si>
    <t>Sahajan, Medical Technologies</t>
  </si>
  <si>
    <t>H,yTrain</t>
  </si>
  <si>
    <t>Home Decor , Online Fashion Portal</t>
  </si>
  <si>
    <t>Platform based on 3D printing , Digital Manufacturing</t>
  </si>
  <si>
    <t>Fashion , Lifestyle Coupon Platform</t>
  </si>
  <si>
    <t>Online Courses , Mentoring from Experts</t>
  </si>
  <si>
    <t>Swati Gupta, Purnima Kh,elwal, Maheshwar Peri, Sanjay Singh</t>
  </si>
  <si>
    <t>Vernacular , Video Content Platform</t>
  </si>
  <si>
    <t>Sp,ana Sphoorty</t>
  </si>
  <si>
    <t>Online Spects Platform for Men , Women</t>
  </si>
  <si>
    <t>Wearable tech , Internet of Things platform</t>
  </si>
  <si>
    <t>Titan Co Ltd, Tata Groupxe2X80X99S Watch , Jewellery Retailing Firm</t>
  </si>
  <si>
    <t>Celebrity fashion accessories , merch,ise</t>
  </si>
  <si>
    <t>End-to-End property management for l,lords living away</t>
  </si>
  <si>
    <t>Placement preparation , career growth training platform</t>
  </si>
  <si>
    <t>Bike , Taxi pooling online platform</t>
  </si>
  <si>
    <t>Viral Content , storytelling platform</t>
  </si>
  <si>
    <t>IoT , SaaS based transportation platform</t>
  </si>
  <si>
    <t>Health , fitness based mobile App</t>
  </si>
  <si>
    <t>Local Recommendations , Discoveries Platform</t>
  </si>
  <si>
    <t>Mobile repair , Refurbishment platform</t>
  </si>
  <si>
    <t>Self Drive car , bike rental platform</t>
  </si>
  <si>
    <t>Das Capital, Axan Partners, Das Capital , It Farm</t>
  </si>
  <si>
    <t>Saama Capital , Dsg Consumer Partners</t>
  </si>
  <si>
    <t>Payments Platform for Marketplaces , Fintechs</t>
  </si>
  <si>
    <t>Mahindra &amp; Mahindra , Infuse Ventures</t>
  </si>
  <si>
    <t>Il&amp;Fs, Trust Capital, Rosy Blue Securities, Radhakrishan Damani , Rakesh Jhunjhunwala</t>
  </si>
  <si>
    <t>Br,ed budget hotels marketplace</t>
  </si>
  <si>
    <t>Rohit N,a, Rajit N,a, Smarak Bhuyan, Sashwat Brahma,</t>
  </si>
  <si>
    <t>Virtual Reality gaming , entertainment platform</t>
  </si>
  <si>
    <t>Rising Stars, Manish Amin, Pallav P,ey, Chavi Jafa</t>
  </si>
  <si>
    <t>Car repair , Servicing Platform</t>
  </si>
  <si>
    <t>Blume Ventures, Goldbell Group, Anurag Srivastava, Shailesh Rao, Amiya Pathak, Rajesh Yohanan , Rahul Garg</t>
  </si>
  <si>
    <t>On-Dem, Logistics Service provider</t>
  </si>
  <si>
    <t>Venugopal Dhoot, Ajay Bhatia, Tarun Kh,elwal, Ganpat Singhvi, M,hian Family</t>
  </si>
  <si>
    <t>Bennett, Coleman , Company Ltd ,</t>
  </si>
  <si>
    <t>Cloud data protection , management solutions</t>
  </si>
  <si>
    <t>Operations , manpower outsourcing</t>
  </si>
  <si>
    <t>Iit Ropar, Imanpreet Singh Arora, Sidharth Rozario, Saurabh Abich,ani, Shikhar Gupta,</t>
  </si>
  <si>
    <t>End to End health , wellness platform.</t>
  </si>
  <si>
    <t>Ward Ferry Management , Karst Peak Capital,</t>
  </si>
  <si>
    <t>Genomics Research , Diagnostics Solutions</t>
  </si>
  <si>
    <t>online marketplace for food , grocery</t>
  </si>
  <si>
    <t>parenting blog , kidsxe2x80x99 events discovery platform</t>
  </si>
  <si>
    <t>Construction site operations , analytics platform</t>
  </si>
  <si>
    <t>Sales Solutions for Fashion Br,s</t>
  </si>
  <si>
    <t>Budget hotels br, &amp; Aggregator Platform</t>
  </si>
  <si>
    <t>Hbm Healthcare Investments, Maverick Capital Ventures, Sequoia India, Omidyar Network , Kae Capital</t>
  </si>
  <si>
    <t>Gy,han</t>
  </si>
  <si>
    <t>health , fitness discovery platform</t>
  </si>
  <si>
    <t>ambulance aggregator , medical taxi provider</t>
  </si>
  <si>
    <t>CSR , sustainability management platform</t>
  </si>
  <si>
    <t>Manipal Education , Medical Group , Sar Group, The Grover Trust</t>
  </si>
  <si>
    <t>Open Source Language for Data Science , Machine Learning</t>
  </si>
  <si>
    <t>Kae Capital, India Quotient, Ifmr, , Mas Financial Services Ltd</t>
  </si>
  <si>
    <t>Online Diagnostics , wellness platform</t>
  </si>
  <si>
    <t>Triv,rum</t>
  </si>
  <si>
    <t>Ecommerce Fulfilment , Technology Platform</t>
  </si>
  <si>
    <t>hyperlocal delivery , logistics mobile app</t>
  </si>
  <si>
    <t>Dheeraj P,ey, Rajesh Yohannan, Akash Garg</t>
  </si>
  <si>
    <t>Private Fashion Br, etailer</t>
  </si>
  <si>
    <t>Mahindra , Mahindra Financial Services</t>
  </si>
  <si>
    <t>Ivycap Ventures Advisors, Singularity Ventures , Ravi Dhariwal</t>
  </si>
  <si>
    <t>Jacqueline Fern,ez</t>
  </si>
  <si>
    <t>Ravi Garikipati, Surot Chatterjee, Ashish Agrawal, Lg Ch,rasekhar, Sashi Reddi</t>
  </si>
  <si>
    <t>QSR chain , online food delivery</t>
  </si>
  <si>
    <t>Br,ed Budget Hotels Aggregator</t>
  </si>
  <si>
    <t>Public , Private Events creation app</t>
  </si>
  <si>
    <t>On-Dem, Food Delivery</t>
  </si>
  <si>
    <t>Vishwadeep Bajaj, Harsh Kundra, N,kumar Rane, Ln Buddharaju, Anupam Tyagi</t>
  </si>
  <si>
    <t>Employee Onboarding , Engagement platform</t>
  </si>
  <si>
    <t>Bennett, Coleman , Company Ltd</t>
  </si>
  <si>
    <t>Fashion , Lifestyle discovery platform</t>
  </si>
  <si>
    <t>National Science , Technology Entrepreneurship Development Board</t>
  </si>
  <si>
    <t>PipeC,y</t>
  </si>
  <si>
    <t>Online fresh fruits , grocery store</t>
  </si>
  <si>
    <t>On-dem, home services provider</t>
  </si>
  <si>
    <t>Gree Ventures, Kalaari Capital , Idg Ventures India, Summit Media, Atul Goel, , Gurpreet Singh</t>
  </si>
  <si>
    <t>Kalaari Capital, Rakesh , Rajesh Jhunjhunwala</t>
  </si>
  <si>
    <t>On-Dem, Beauty Services</t>
  </si>
  <si>
    <t>Shripad Nadkarni, N,u N,kishore</t>
  </si>
  <si>
    <t>Markets , Markets</t>
  </si>
  <si>
    <t>Vikas Bajaj, Amit Kharb,a,</t>
  </si>
  <si>
    <t>On-dem, Personal Assistant service</t>
  </si>
  <si>
    <t>W,ertrails</t>
  </si>
  <si>
    <t>On Dem, Laundry &amp; Dry Cleaning Services</t>
  </si>
  <si>
    <t>DIY event registration , ticketing portal</t>
  </si>
  <si>
    <t>Lohia Group, ,re Hoffman</t>
  </si>
  <si>
    <t>IoT smart Logistics , Asset Management Company</t>
  </si>
  <si>
    <t>Br,ed PG Accomodation booking platform</t>
  </si>
  <si>
    <t>Logistics , truck aggregator platform</t>
  </si>
  <si>
    <t>B2B Marketplace for H,icrafts</t>
  </si>
  <si>
    <t>Online Marketplace for Wedding Venues , vendors</t>
  </si>
  <si>
    <t>Visual , Interactive communications Solutions</t>
  </si>
  <si>
    <t>Iron Pillar , Iifl, Blume Ventures, Omidyar Network</t>
  </si>
  <si>
    <t>Senovo, Unternehmertum Venture Capital, Alex,er Bruehl</t>
  </si>
  <si>
    <t>Hyper-local H,yman Service provider</t>
  </si>
  <si>
    <t>Transport , logistics mobile App</t>
  </si>
  <si>
    <t>On-dem,, self-drive bike rental platform</t>
  </si>
  <si>
    <t>Clinical research , data analytics</t>
  </si>
  <si>
    <t>Max Ventures , Industries</t>
  </si>
  <si>
    <t>Self-Br,ed Websites &amp; Apps for Ecommerce</t>
  </si>
  <si>
    <t>Lead Angels Network, Anbu P,ian, Prabhakar Mr</t>
  </si>
  <si>
    <t>User analytics , engagement platform</t>
  </si>
  <si>
    <t>Wrv Capital , Indusage Partners, Infosys Innovation Fund</t>
  </si>
  <si>
    <t>P,orum Technologies</t>
  </si>
  <si>
    <t>On-Dem, Delivery Service</t>
  </si>
  <si>
    <t>Lead Angels, Mumbai Angels, Letsventure, Girish Mathrubootham, Anbu P,ian</t>
  </si>
  <si>
    <t>On-Dem, Washing &amp; Dry Cleaning Services</t>
  </si>
  <si>
    <t>Raman Roy, Ashish Gupta, Yogesh ,lay, Vaibhav Jain</t>
  </si>
  <si>
    <t>SaaS-based web optimisation , marketing platform</t>
  </si>
  <si>
    <t>Girish Mathrubootham, Vc Karthic, Miten Mehta, Umasankar Nistala, Rakesh Patel, Akash Bhavsar, Jeevan,han Rajagopal, Vikas Chadha</t>
  </si>
  <si>
    <t>Digital Media Content , Distribution platform</t>
  </si>
  <si>
    <t>Sc,id</t>
  </si>
  <si>
    <t>online fashion br, store</t>
  </si>
  <si>
    <t>Parenting , Baby care Platform</t>
  </si>
  <si>
    <t>App based Travel Discovery , Transactions platform</t>
  </si>
  <si>
    <t>equipment rental , leasing company</t>
  </si>
  <si>
    <t>Parenting , Child Care portal</t>
  </si>
  <si>
    <t>Saama Capital, Raghun,an G, Aprameya Radhakrishna</t>
  </si>
  <si>
    <t>Hooting Starts Sports Llp, Franchise India Br,s</t>
  </si>
  <si>
    <t>Clinical , Wearable Diagnostic Product creator</t>
  </si>
  <si>
    <t>Business intelligence , data science Startup</t>
  </si>
  <si>
    <t>IT Risk Assessment , Digital Security Services provider.</t>
  </si>
  <si>
    <t>Raj Singh Bh,al</t>
  </si>
  <si>
    <t>on-dem, logistics service provider</t>
  </si>
  <si>
    <t>shared living , working spaces platform</t>
  </si>
  <si>
    <t>On-Dem, Gadget repair services platform</t>
  </si>
  <si>
    <t>Prashant T,on, Gaurav Agarwal, Gaurav Bhogle, Shrishti Sahu, Shantanu Mathur, Prabhat Aggarwal</t>
  </si>
  <si>
    <t>Blume Ventures, Mumbai Angels, Ah! Ventures, Digital Currency Group, Boost Vc, Bank To The Future , Funders Club</t>
  </si>
  <si>
    <t>Online Job , Career Platform for Women</t>
  </si>
  <si>
    <t>Binny Bansal, Anupam Mittal, Sachin Bhatia, Darius P,ole, Kunal Khattar, Dheerag Jain</t>
  </si>
  <si>
    <t xml:space="preserve">Centre For Innovation Incubation , Entrepreneurship </t>
  </si>
  <si>
    <t>Noshir Kaka, Subramanian Ramadorai, Kiran Deshp,e, Pankaj Gupta, Ravi Nigam</t>
  </si>
  <si>
    <t>Sweets, Dry Fruits &amp; H,icrafts etailer</t>
  </si>
  <si>
    <t>Michael , Susan Dell Foundation</t>
  </si>
  <si>
    <t>Scrap Collection , Recycling platform</t>
  </si>
  <si>
    <t>Health , Fitness Centres</t>
  </si>
  <si>
    <t>Local Lifestyle Content , Discovery Platform</t>
  </si>
  <si>
    <t>Photo , Video Sharing App</t>
  </si>
  <si>
    <t>on-dem,, hyper-local Cleaning services provider</t>
  </si>
  <si>
    <t>Ex Mckinsey Directors , Partners</t>
  </si>
  <si>
    <t>on-dem, online talent marketplace</t>
  </si>
  <si>
    <t>Online Merch,ize etailer</t>
  </si>
  <si>
    <t>On-Dem, Delivery Startup</t>
  </si>
  <si>
    <t>Online Car Repair , Servicing Booking platform</t>
  </si>
  <si>
    <t>Plug , Play Tech Center, Steelhead Ventures</t>
  </si>
  <si>
    <t>Iifl , Accel Partners, Kalaari Capital, Ivycap Ventures, Rb Investments</t>
  </si>
  <si>
    <t>Yogurt , Ice Cream maker</t>
  </si>
  <si>
    <t>On-Dem, Healthcare Service provider</t>
  </si>
  <si>
    <t>Digital Media , Entertainment Startup</t>
  </si>
  <si>
    <t>On-dem, product rental marketplace</t>
  </si>
  <si>
    <t>Ivycap Ventures , Unicorn India Ventures</t>
  </si>
  <si>
    <t>Sports Venue discovery , booking platform</t>
  </si>
  <si>
    <t>Logistics , Warehousing services</t>
  </si>
  <si>
    <t>Jm Financial Products Ltd, Arun Tadanki, Doreswamy N,kishore, Kshitij Jain</t>
  </si>
  <si>
    <t>Rakesh Gupta, Aditya Aggarwal, Siddharth Banerjee, Vikas Ranjan, Anshul Jindal, Sunil Koul, , Sanjeev Agrawal</t>
  </si>
  <si>
    <t>Phanindra Sama, Raghun,an G,</t>
  </si>
  <si>
    <t>Online health-on-dem, platform</t>
  </si>
  <si>
    <t>On Dem, Digital Sports Network</t>
  </si>
  <si>
    <t>online translation , transliteration</t>
  </si>
  <si>
    <t>Indian Angel Network, Alok Sharma, Kris Gopalakrishnan, Saurabh Srivastava, , Ajai Chowdhry</t>
  </si>
  <si>
    <t>Online bike service , repairs platform</t>
  </si>
  <si>
    <t>Mobile based on-dem, Beauty Services platform</t>
  </si>
  <si>
    <t>Online Br,ed Budget Room Booking Service</t>
  </si>
  <si>
    <t>Softbank, Sequoia Capital, Lightspeed Venture Partners, Greenoaks Capital, Dsg Consumer Partners , Venture Nursery</t>
  </si>
  <si>
    <t>On-Dem, Task Management App</t>
  </si>
  <si>
    <t>Pravin Kh,elwal, Yatin Kumar Jain</t>
  </si>
  <si>
    <t>On-Dem, Beauty Service provider</t>
  </si>
  <si>
    <t>Online Discovery , Shopping Platform</t>
  </si>
  <si>
    <t>interior design , home furnishing portal</t>
  </si>
  <si>
    <t>On-dem, Delivery &amp; Logistics platform</t>
  </si>
  <si>
    <t>customer intelligence , marketing automation platform</t>
  </si>
  <si>
    <t>on-dem, chauffeur provider</t>
  </si>
  <si>
    <t>Fashion , Store discovery mobile app</t>
  </si>
  <si>
    <t>Automotive Design , Engineering company</t>
  </si>
  <si>
    <t>Kludein Llcnphanindra Sama, Narayan Ramach,ran, Pranav Pai</t>
  </si>
  <si>
    <t>Audio Visual Digital Content creators for Br,s</t>
  </si>
  <si>
    <t>Smart wheelchair Design , Development</t>
  </si>
  <si>
    <t>Mobile App discovery , review platform</t>
  </si>
  <si>
    <t>H,icraft products eTailer</t>
  </si>
  <si>
    <t>Naveen Tewari, Abhay Singhal, Amit Gupta, Piyush Shah, Raghun,an G, Rajiv Mehta</t>
  </si>
  <si>
    <t>Food Related Marketing &amp; Br,ing platform</t>
  </si>
  <si>
    <t>Domestic, Commercial, , Industrial Goods Movers</t>
  </si>
  <si>
    <t>Alex Kuruvilla, Pradeep Guha, Saket Dhankar, Rajan P,hare</t>
  </si>
  <si>
    <t>Zishaan Hayath, Abhishek Goyal, Arjun , Rohan Malhotra, Harpreet Singh Grover, Gagan Dugal</t>
  </si>
  <si>
    <t>Ondem, Concierge Service</t>
  </si>
  <si>
    <t>Doctor Discovery , booking platform</t>
  </si>
  <si>
    <t>Online Sports discovery , booking platform</t>
  </si>
  <si>
    <t>On-dem, 2-wheeler Servicing platform</t>
  </si>
  <si>
    <t>Alok Mittal, Amit Gupta, Anuj Srivastava, Himanshu Aggarwal, Raghun,an G, Puneet Agarwal</t>
  </si>
  <si>
    <t>Sherpa Capital, Nyca Partners , Thomvest Ventures</t>
  </si>
  <si>
    <t>Raghun,an G, Venturesity, Arihant Patni</t>
  </si>
  <si>
    <t>Personalized Products &amp; Merch,ize eTailer</t>
  </si>
  <si>
    <t>online marketplace for wedding venues , vendors</t>
  </si>
  <si>
    <t>On Dem, Laundry Services</t>
  </si>
  <si>
    <t>Personalized fitness coaching &amp; Fitness b,</t>
  </si>
  <si>
    <t>An,ak,a</t>
  </si>
  <si>
    <t>Cloud Analytics , Management Products</t>
  </si>
  <si>
    <t>premium Tea , Coffee</t>
  </si>
  <si>
    <t>Transportation &amp; On-dem, delivery aggregator</t>
  </si>
  <si>
    <t>On-Dem, home cleaning services</t>
  </si>
  <si>
    <t>On-dem, Legal documentation , registration service</t>
  </si>
  <si>
    <t>Hyperlocal H,yman services platform</t>
  </si>
  <si>
    <t>Omidyar Network, Vikram Lal, Abhijit Bh,ari, Mahesh Murthy, Shashank Bhagat</t>
  </si>
  <si>
    <t>Deals , Discount platform</t>
  </si>
  <si>
    <t>Accel Partners, Ashish Hemrajani, Parikshit Dar, Rajesh Balp,e</t>
  </si>
  <si>
    <t>Skill development , vocational training platform</t>
  </si>
  <si>
    <t>On Dem, Cleaning Services Mobile App</t>
  </si>
  <si>
    <t>Br,ed Workspaces Aggregator</t>
  </si>
  <si>
    <t>TV Search, Guide , Remote mobile app</t>
  </si>
  <si>
    <t>Arjun H,a, Amit Jindal, Nagendra Chaudhary</t>
  </si>
  <si>
    <t>Bhanu Vikram Parsotam, Rohan Desai , Paras Patel</t>
  </si>
  <si>
    <t>Career Planning , Education Advisory Platform</t>
  </si>
  <si>
    <t>Lemelson Foundation, Michael , Susan Dell Foundation</t>
  </si>
  <si>
    <t>on-dem, concierge services</t>
  </si>
  <si>
    <t>SkyC,le</t>
  </si>
  <si>
    <t>Black White Orange Br,s</t>
  </si>
  <si>
    <t>Beerud Sheth , Ravi Mantha</t>
  </si>
  <si>
    <t>Tracxnlabs, Jitendra Gupta, Prashant T,on</t>
  </si>
  <si>
    <t>Sequoia Capital, Blume Ventures, Uniqorn Ventures , Other</t>
  </si>
  <si>
    <t>TruckM,i</t>
  </si>
  <si>
    <t>Gordon , Betty Moore Foundation</t>
  </si>
  <si>
    <t>Unitus Seed Fund, Bijou Kurien, Narayan Ramach,ran</t>
  </si>
  <si>
    <t>S Ch,</t>
  </si>
  <si>
    <t>M,eep Singh, Jairaj Singh</t>
  </si>
  <si>
    <t>Superhero Br,s</t>
  </si>
  <si>
    <t>Satyen Kothari, Keshav Sanghi, Riddhesh G,hi</t>
  </si>
  <si>
    <t>Unnamed Media House , Hnis</t>
  </si>
  <si>
    <t>Delhivery, S,s Capital , Accel Partners</t>
  </si>
  <si>
    <t>Anil Matai, Vikram T,on, Shyam Sundar R</t>
  </si>
  <si>
    <t>Phanindra Sama, Anupam Mittal, Vijay Shekhar Sharma, Vishal Gondal, Sateesh ,ara</t>
  </si>
  <si>
    <t>Kunal Bajaj, Ch,ru Badrinarayanan</t>
  </si>
  <si>
    <t>Ravi Gururaj, Gaurav Sharma, Viswanath Ramach,ran, Ripplewave</t>
  </si>
  <si>
    <t>Growx Ventures, Tracxn Labs, Powai Lake Ventures, , Sahil Barua</t>
  </si>
  <si>
    <t>H,yHome</t>
  </si>
  <si>
    <t>Sumit G,hi, Manish G,hi</t>
  </si>
  <si>
    <t>Sachin , Binny Bansal, Malvinder , Shivinder Singh, Gurpreet Singh</t>
  </si>
  <si>
    <t>Future Fund,Bessemer Venture, Capricorn Investment , Ifc</t>
  </si>
  <si>
    <t>Printl,</t>
  </si>
  <si>
    <t>Arihant Patni, Vishal Khare, Viswanath Ramach,ran</t>
  </si>
  <si>
    <t>Helion Ventures, Omidiyar Network, Blume Ventures , Ujama</t>
  </si>
  <si>
    <t>Foodp,a</t>
  </si>
  <si>
    <t>Gr,Opinion</t>
  </si>
  <si>
    <t>Rajendra Gogri, Ch,rakant Gogri</t>
  </si>
  <si>
    <t>S,iep Shrivatsava</t>
  </si>
  <si>
    <t>Sequoia Capital, Jason Hirschhorn, Jarett Posner, , Amit Bhatiani</t>
  </si>
  <si>
    <t>Version One Ventures, 500 Startups, Nexus Venture Partners , Arena Ventures</t>
  </si>
  <si>
    <t>Harness H,itouch</t>
  </si>
  <si>
    <t>Rvcf , Sidbi</t>
  </si>
  <si>
    <t>Valiant Capital, Tybourne Capital, Sequoia Capital, Runet , Sofina</t>
  </si>
  <si>
    <t>Falcon Edge Capital, Matrix Partners India, Sequoia Capital India , Omidyar Network</t>
  </si>
  <si>
    <t>Tiger Global, Rebright Partners, Sachin , Binny Bansal</t>
  </si>
  <si>
    <t>Unitus Seed Fundnnarayan Ramach,ran, Bijou Kurien</t>
  </si>
  <si>
    <t>Anupam Mittal, Manish Vij, Prashant T,on, Gaurav Agarwal, Akash Agarwal, Himanshu Aggarwal, Kevin Parikh</t>
  </si>
  <si>
    <t>Seep Aggarwal, Gautam Chhaochharia, R Balachar</t>
  </si>
  <si>
    <t>Bred Camping location Aggregator</t>
  </si>
  <si>
    <t>roid utility app suite creator</t>
  </si>
  <si>
    <t>Home Design &amp; platform</t>
  </si>
  <si>
    <t>Home Design &amp; solutions</t>
  </si>
  <si>
    <t>Online home marketplace</t>
  </si>
  <si>
    <t>Home Product etailer</t>
  </si>
  <si>
    <t>Sweets, Eatables, Hicrafts Online Marketplace</t>
  </si>
  <si>
    <t>Growx Ventures, Kunal Shah, Seep Ton, Haresh Chawla, Powai Lake Ventures, Globevestor</t>
  </si>
  <si>
    <t>Wealthbucket</t>
  </si>
  <si>
    <t>nLoans Comparison platform</t>
  </si>
  <si>
    <t xml:space="preserve">Korea Investment Partners , Samsung , China-Based Citic Capital </t>
  </si>
  <si>
    <t xml:space="preserve">Axilor, Sprout Venture Partners </t>
  </si>
  <si>
    <t xml:space="preserve">Nexus Venture Partners, Prime Venture Partners </t>
  </si>
  <si>
    <t xml:space="preserve">Rishi Vasudev, Excelsior Investments, Ritesh Vohra, Praveer Kumar, Prashant Gupta </t>
  </si>
  <si>
    <t xml:space="preserve">Metaform Ventures, Hemant Luthra, Micro Venture Capital Firm Gems Partners </t>
  </si>
  <si>
    <t xml:space="preserve">Idg Ventures, Accel Partners, Kalaari Capital </t>
  </si>
  <si>
    <t xml:space="preserve">Nb Ventures </t>
  </si>
  <si>
    <t xml:space="preserve">Sunil Munjal, Harsh Mariwala, Dalip Pathak </t>
  </si>
  <si>
    <t xml:space="preserve">Vishal Bali, Yogesh Misra, Thomas Assessments </t>
  </si>
  <si>
    <t xml:space="preserve">Accel Partners, Tiger Global </t>
  </si>
  <si>
    <t xml:space="preserve">Matrix Partner, Amrish Rau, Investopad, Digital Currency Group, Hinduja Group, Lightspeed India, Eight Innovate, Amit Ranjan, Prashant Malik </t>
  </si>
  <si>
    <t xml:space="preserve">Bay Capital Investments </t>
  </si>
  <si>
    <t xml:space="preserve">Cba Capital </t>
  </si>
  <si>
    <t>Man Capital Llp, Girnar Software</t>
  </si>
  <si>
    <t xml:space="preserve">Startup Buddy,Amit Manocha </t>
  </si>
  <si>
    <t xml:space="preserve">Y Combinator, Khosla Ventures, Vy Capital </t>
  </si>
  <si>
    <t xml:space="preserve">Epsilon Venture Partners, Tara India Fund Iv </t>
  </si>
  <si>
    <t xml:space="preserve">Rahul Dev Kumar, Rajesh Mahajan, Ankit Sharma </t>
  </si>
  <si>
    <t xml:space="preserve">India Quotient </t>
  </si>
  <si>
    <t xml:space="preserve">Lightbox Ventures </t>
  </si>
  <si>
    <t xml:space="preserve">Khattar Holdings, Thirtythree Investments, Soumitra Sharma, Deepak Sharma, Sumit Dayal </t>
  </si>
  <si>
    <t xml:space="preserve">Swan Angel Network,Sachin Kh,elwal </t>
  </si>
  <si>
    <t xml:space="preserve">Apoorv Ranjan Sharma, Daud Ali </t>
  </si>
  <si>
    <t xml:space="preserve">Startupxseed Ventures, The Phoenix Fund </t>
  </si>
  <si>
    <t>Chicago Capital Ventures, Sanjay Mehta</t>
  </si>
  <si>
    <t xml:space="preserve">Saif Partners </t>
  </si>
  <si>
    <t xml:space="preserve">Kemark Ventures, Amit Ranjan, Zishaan Hayath </t>
  </si>
  <si>
    <t xml:space="preserve">Mayank Singhal </t>
  </si>
  <si>
    <t xml:space="preserve">Nexus Venture Partners, Knoll Ventures </t>
  </si>
  <si>
    <t>Girish Mathrubootham, Phanindra Sama, Vikram Chachra From Letsventure</t>
  </si>
  <si>
    <t>Mumbai Angels, Vriddhi Fund</t>
  </si>
  <si>
    <t>Amazon, Ashish Dhawan, Catamaran Ventures, Nr Narayana Murthy</t>
  </si>
  <si>
    <t>Sequoia Capital India, Saif Partners, Nexus Venture Partners , Blume Ventures</t>
  </si>
  <si>
    <t>Po</t>
  </si>
  <si>
    <t>Count of Startup Name</t>
  </si>
  <si>
    <t>Grand Total</t>
  </si>
  <si>
    <t>Top Industries by Number of Deals</t>
  </si>
  <si>
    <t>FinTech Solutions</t>
  </si>
  <si>
    <t>FinTech Platform</t>
  </si>
  <si>
    <t>EdTech Platform</t>
  </si>
  <si>
    <t>Online EdTech Platform</t>
  </si>
  <si>
    <t>Ecommerce &amp; M-Commerce platform</t>
  </si>
  <si>
    <t>Advertising&amp; Marketing</t>
  </si>
  <si>
    <t>SaaS&amp; Ecommerce</t>
  </si>
  <si>
    <t>Br&amp; Licensing Startup</t>
  </si>
  <si>
    <t>Health&amp; Wellness &amp; Beauty Services App</t>
  </si>
  <si>
    <t>On Dem&amp; Mobile app developer</t>
  </si>
  <si>
    <t>Online Br&amp;ed Furniture etailer</t>
  </si>
  <si>
    <t>Hyperlocal On-Dem&amp; Household Services platform</t>
  </si>
  <si>
    <t>visual search &amp; discovery platform</t>
  </si>
  <si>
    <t>Bike&amp; Appliances Renting marketplace</t>
  </si>
  <si>
    <t>Digital Coupons&amp; Deal &amp; Cashback aggregator app</t>
  </si>
  <si>
    <t>Furniture &amp; appliances rental platform</t>
  </si>
  <si>
    <t>B2B Merch&amp;ize platform</t>
  </si>
  <si>
    <t>Bus Aggregation &amp; rental mobile app</t>
  </si>
  <si>
    <t>Online Counselling &amp; psychological support platform</t>
  </si>
  <si>
    <t>Beauty &amp; Wellness Marketplace</t>
  </si>
  <si>
    <t>On-dem&amp; Maids Service Provider</t>
  </si>
  <si>
    <t>Br&amp;ed Food products online sales</t>
  </si>
  <si>
    <t>On Dem&amp; Laundry Service platform</t>
  </si>
  <si>
    <t>On-Dem&amp; Local Logistics provider</t>
  </si>
  <si>
    <t>Home Healthcare Services platform&amp;</t>
  </si>
  <si>
    <t>Social platform for traders &amp; investors</t>
  </si>
  <si>
    <t>Online Furniture&amp; Home Appliances Rental Platform</t>
  </si>
  <si>
    <t>Health &amp; Beauty Services Marketplace</t>
  </si>
  <si>
    <t>Online &amp; TV Shopping Marketplace</t>
  </si>
  <si>
    <t>On Dem&amp; Laundry Services App</t>
  </si>
  <si>
    <t>On Dem&amp; Beauty Services Platform</t>
  </si>
  <si>
    <t>character merch&amp;ize sales platform</t>
  </si>
  <si>
    <t>Movie-on-dem&amp; platform</t>
  </si>
  <si>
    <t>us ticketing &amp; fleet management platform</t>
  </si>
  <si>
    <t>Fashion jewelry &amp; accessories e-tailer</t>
  </si>
  <si>
    <t>Online Apparels Fashion br&amp;</t>
  </si>
  <si>
    <t>on-dem&amp; healthcare marketplace</t>
  </si>
  <si>
    <t>ECommerce Br&amp;sxe2x80x99 Full Service Agency</t>
  </si>
  <si>
    <t>Br&amp;ed Budget Hotel Marketplace</t>
  </si>
  <si>
    <t>Designer Merch&amp;ize Marketplace</t>
  </si>
  <si>
    <t>coupons &amp; cashback aggregator app</t>
  </si>
  <si>
    <t>virtual reality&amp; 3d simulation &amp; stereoscopic products</t>
  </si>
  <si>
    <t>on-dem&amp; home beauty &amp; wellness portal</t>
  </si>
  <si>
    <t>Budget Hotel accommodation br&amp;</t>
  </si>
  <si>
    <t>On-Dem&amp; Delivery Logistics</t>
  </si>
  <si>
    <t>Hyperlocal H&amp;yman services</t>
  </si>
  <si>
    <t>Business &amp; IT consulting</t>
  </si>
  <si>
    <t>On-Dem&amp; Beauty Services</t>
  </si>
  <si>
    <t>On dem&amp; cleaning &amp; fixing services</t>
  </si>
  <si>
    <t>on-dem&amp; delivery service</t>
  </si>
  <si>
    <t>Hyperlocal Maintenance&amp; Repair &amp; Cleaning services</t>
  </si>
  <si>
    <t>On-Dem&amp; App based Professional service provider</t>
  </si>
  <si>
    <t>on-Dem&amp; Washing &amp; Dry-Cleaning</t>
  </si>
  <si>
    <t>On-Dem&amp; Beauty Service</t>
  </si>
  <si>
    <t>solar products &amp; services marketplace</t>
  </si>
  <si>
    <t>Custom Merch&amp;ize platform</t>
  </si>
  <si>
    <t>Celebrity Fashion Br&amp;</t>
  </si>
  <si>
    <t>Hyperlocal H&amp;yman Services</t>
  </si>
  <si>
    <t>On-Dem&amp; Laundry &amp; Dry cleaning App</t>
  </si>
  <si>
    <t>On-Dem&amp; Car services App</t>
  </si>
  <si>
    <t>Bespoke Merch&amp;ize Marketplace</t>
  </si>
  <si>
    <t>On-Dem&amp; Logistics Service</t>
  </si>
  <si>
    <t>Beauty &amp; Wellness platform</t>
  </si>
  <si>
    <t>Service-On-Dem&amp; Mobile App</t>
  </si>
  <si>
    <t>On-dem&amp; Service marketplace</t>
  </si>
  <si>
    <t>On-Dem&amp; Business messaging</t>
  </si>
  <si>
    <t>OnDem&amp;nMobile H&amp;yman Services</t>
  </si>
  <si>
    <t>On-Dem&amp; H&amp;yman Services</t>
  </si>
  <si>
    <t>Indian Burger</t>
  </si>
  <si>
    <t>Not Specified</t>
  </si>
  <si>
    <t>Unknown</t>
  </si>
  <si>
    <t>Sum of Amount Crore INR</t>
  </si>
  <si>
    <t>Industry Category</t>
  </si>
  <si>
    <t>Energy &amp; Environment</t>
  </si>
  <si>
    <t>Fashion &amp; Lifestyle</t>
  </si>
  <si>
    <t>HR &amp; Recruitment</t>
  </si>
  <si>
    <t>Logistics &amp; Transport</t>
  </si>
  <si>
    <t>Media &amp; Entertainment</t>
  </si>
  <si>
    <t>Travel &amp; Hospitality</t>
  </si>
  <si>
    <t>Top Industries by Total Funding (Crore INR)</t>
  </si>
  <si>
    <t>City Clean</t>
  </si>
  <si>
    <t>San Jose</t>
  </si>
  <si>
    <t>Indian Startup Funding — City-Wise Analysis</t>
  </si>
  <si>
    <t>Delhi-NCR</t>
  </si>
  <si>
    <t>Kerala Cities</t>
  </si>
  <si>
    <t>London/UK</t>
  </si>
  <si>
    <t>Other Cities</t>
  </si>
  <si>
    <t>Top Cities by Number of Deals</t>
  </si>
  <si>
    <t>Top Cities by Total Funding (Crore INR)</t>
  </si>
  <si>
    <t>Average of Amount Crore INR</t>
  </si>
  <si>
    <t>Average Deal Size by City (Crore INR)</t>
  </si>
  <si>
    <t>Indian Startup Funding — Sector-Wise Analysis</t>
  </si>
  <si>
    <t>Note: "Others" contains 1,485 deals from niche sectors like Aerospace, Customer Service, B2B Marketing, and Specialized Tech that didn't fit major categories.</t>
  </si>
  <si>
    <t>Note: "Other Cities" contains 290 deals from Tier-2/Tier-3 Indian cities not in major metros.</t>
  </si>
  <si>
    <t>Sequoia</t>
  </si>
  <si>
    <t>Indian Startup Funding — Investor Analysis</t>
  </si>
  <si>
    <t>Number of Deals</t>
  </si>
  <si>
    <t>Accel</t>
  </si>
  <si>
    <t>SoftBank</t>
  </si>
  <si>
    <t>Blume</t>
  </si>
  <si>
    <t>Kalaari</t>
  </si>
  <si>
    <t>Helion</t>
  </si>
  <si>
    <t>Lightspeed</t>
  </si>
  <si>
    <t>Bessemer</t>
  </si>
  <si>
    <t>Indian Angel</t>
  </si>
  <si>
    <t>Abi-Showatech Ltd</t>
  </si>
  <si>
    <t>Anupam Mittal</t>
  </si>
  <si>
    <t>Base Of Pyramid Asia Pte Ltd</t>
  </si>
  <si>
    <t>Info Edge Ltd</t>
  </si>
  <si>
    <t>Mahindra</t>
  </si>
  <si>
    <t>Nexus</t>
  </si>
  <si>
    <t>Seep Aggarwal</t>
  </si>
  <si>
    <t>Softbank Vision Fund &amp; Info Edge Ltd</t>
  </si>
  <si>
    <t>Seep Mathur</t>
  </si>
  <si>
    <t>Sequoia India, Saif Partners</t>
  </si>
  <si>
    <t xml:space="preserve">Saif Partners, Spring Canter Investment Ltd </t>
  </si>
  <si>
    <t>Sauce Vc, Rainforest Ventures</t>
  </si>
  <si>
    <t xml:space="preserve">One97 Communications Ltd </t>
  </si>
  <si>
    <t xml:space="preserve">Steadview Capital , Vy Capital </t>
  </si>
  <si>
    <t xml:space="preserve">Info Edge, Aet Fund, Akatsuki , Incubate Fund From Japan , Better Capital Angellist Syndicate </t>
  </si>
  <si>
    <t xml:space="preserve">Sistema Asia Fund, Vc Samsung Next, Chiratae Ventures, Inventus Capital, Blume Ventures , Innoven Capital </t>
  </si>
  <si>
    <t xml:space="preserve">Angellist, Rahul Khanna, Rajeev Arora , Ram Ramsundar </t>
  </si>
  <si>
    <t xml:space="preserve">Anil Advani, Pramod Jain, Amrendra Reddy , Manish Satnaliwala </t>
  </si>
  <si>
    <t xml:space="preserve">Exfinity Venture, Saha Fund Partners, Arihant Patni Of Patni Family Office, Anjali Bansal, Shardul Amarch, Mangaldas, Satish Khanna , Taparia Family Office </t>
  </si>
  <si>
    <t xml:space="preserve">Matrix Partners, Bhavish Aggarwal, Ankit Bhati, Binny Bansal, Kunal Shah , Manish Patel </t>
  </si>
  <si>
    <t xml:space="preserve">Softbank, Tiger Global , Apoletto Managers </t>
  </si>
  <si>
    <t xml:space="preserve">Jessica Wong, Hiro Mashita, Xue Manzi , Yiyun Zhang </t>
  </si>
  <si>
    <t xml:space="preserve">Insight Venture Partners, Accel Partners , Tiger Global Management </t>
  </si>
  <si>
    <t xml:space="preserve">Accion Venture Lab, Unicorn India Ventures , Isme Ace </t>
  </si>
  <si>
    <t xml:space="preserve">Google, Kae Capital, Iifl, Singularity Ventures, Growx, Tracxn Labs, Venture Catalyst, Patni Family Office , Axis Capital </t>
  </si>
  <si>
    <t xml:space="preserve">Nederl,se Financierings-Maatschappij Voor Ontwikkelingsl,en N V </t>
  </si>
  <si>
    <t xml:space="preserve">Shivani Singh, Rahul Maroli, Mitesh Shah, Venture Catalysts, Alfa Capital, Green Shots Capital, Real Time Ventures </t>
  </si>
  <si>
    <t xml:space="preserve">V Balakrishnan </t>
  </si>
  <si>
    <t>Sachin Tendulkar, P V Sindhu, Pullela Gopich,</t>
  </si>
  <si>
    <t xml:space="preserve">Incofin Investment Management </t>
  </si>
  <si>
    <t xml:space="preserve">Vertex Ventures, Prime Venture Partners </t>
  </si>
  <si>
    <t xml:space="preserve">Il&amp;Fs Investment Managers, Omidyar Network </t>
  </si>
  <si>
    <t xml:space="preserve">Sistema Asia Fund, C31 Ventures, Qualgro </t>
  </si>
  <si>
    <t>Sequoia India, Sofina S A , Zodius Capital, Kris Gopalakrishnan, Lakshmi Narayanan,</t>
  </si>
  <si>
    <t xml:space="preserve">Mitsui &amp; Co </t>
  </si>
  <si>
    <t>Sap Io, Unilazer Ventures</t>
  </si>
  <si>
    <t>B Capital Group, Ignition Partners, Greycroft, E Ventures, Eight Roads Ventures</t>
  </si>
  <si>
    <t>R S Sharma</t>
  </si>
  <si>
    <t xml:space="preserve">Swastika Co Ltd </t>
  </si>
  <si>
    <t xml:space="preserve">Swastika Company Ltd </t>
  </si>
  <si>
    <t xml:space="preserve">Mediatek Inc </t>
  </si>
  <si>
    <t>Grex In</t>
  </si>
  <si>
    <t xml:space="preserve">Aspada Investment Advisors, Blume Ventures </t>
  </si>
  <si>
    <t xml:space="preserve">Dunamis Ventures Pte Ltd </t>
  </si>
  <si>
    <t>Rocket Internet Ag, Holtzbrink Ventures, New Enterprise Associates , E Ventures, Ru-Net, Deutsche Telekom Strategic Investments , Silicon Valley Bank</t>
  </si>
  <si>
    <t>Ctrip Com International Ltd</t>
  </si>
  <si>
    <t>Constellation Technology Ventures , E On, Rwe, Khosla Ventures</t>
  </si>
  <si>
    <t>Mitsui &amp; Co , New Enterprise Associates, Canaan Partners, Silicon Valley Bank</t>
  </si>
  <si>
    <t>Life Sreda, Qualgro</t>
  </si>
  <si>
    <t xml:space="preserve">Sequoia , Kalaari Capital </t>
  </si>
  <si>
    <t xml:space="preserve">Fireside Ventures, Mumbai Angels Mape Advisory Group </t>
  </si>
  <si>
    <t>Sunrise Capital Gmbh, Big Data Investments B V</t>
  </si>
  <si>
    <t>Indianideas Com</t>
  </si>
  <si>
    <t xml:space="preserve">Tiger Global, Orios Venture Partners </t>
  </si>
  <si>
    <t xml:space="preserve">Goldman Sachs, Zodius Technology Fund, Bertelsmann India Investments Norwest Venture Partners </t>
  </si>
  <si>
    <t xml:space="preserve">Dsg Consumer Partners, Saama Capital </t>
  </si>
  <si>
    <t>S Gopalakrishnan, Beenos</t>
  </si>
  <si>
    <t xml:space="preserve">Accel Us, Accel India, Saif Partners </t>
  </si>
  <si>
    <t xml:space="preserve">Tiger Global, Sequoia Capital </t>
  </si>
  <si>
    <t xml:space="preserve">Ca Media Lp, Start Media </t>
  </si>
  <si>
    <t xml:space="preserve">Idg Ventures India, Jungle Ventures, India Quotient </t>
  </si>
  <si>
    <t xml:space="preserve">Dena Co , Japan &amp; Teruhide Sato </t>
  </si>
  <si>
    <t xml:space="preserve">Exfinity Fund, Growx Ventures </t>
  </si>
  <si>
    <t>Kedaraa Capital, Ontario Teachers</t>
  </si>
  <si>
    <t>Sway Investment Ltd, Pearl Brook Holdings, Silo Holdings , Al Nour</t>
  </si>
  <si>
    <t>Lg Chrasekhar</t>
  </si>
  <si>
    <t xml:space="preserve"> </t>
  </si>
  <si>
    <t>Powai Lake Ventures, Globe , Abhishekh Goyal</t>
  </si>
  <si>
    <t>An Chrasekaran, Apurva Chamaria, Ritesh Malik, Ashish Toshniwal, Ajeet Khurana</t>
  </si>
  <si>
    <t>3 One 4 Capital</t>
  </si>
  <si>
    <t>Br Capital, Paragon Trust</t>
  </si>
  <si>
    <t>S Capital, Ifc, Accel Partners, Flipkart, Sanjiv Rangrass</t>
  </si>
  <si>
    <t>An Chrasekaran, Rajiv Mehta, Ramakant Sharma</t>
  </si>
  <si>
    <t>Br Capital</t>
  </si>
  <si>
    <t>V Aanr</t>
  </si>
  <si>
    <t xml:space="preserve">Chigarh Angels Network </t>
  </si>
  <si>
    <t>Mumbai Angels &amp; Letsventure</t>
  </si>
  <si>
    <t>An Chrasekaran</t>
  </si>
  <si>
    <t>Nan Nilekani</t>
  </si>
  <si>
    <t>A M Siker</t>
  </si>
  <si>
    <t>Chigarh Angels Network</t>
  </si>
  <si>
    <t>Nan Nilekani, Rajiv Mody, Ajai Chowdhary</t>
  </si>
  <si>
    <t>Seep Dama</t>
  </si>
  <si>
    <t>S Ch Co Pvt Ltd</t>
  </si>
  <si>
    <t>Nan Nilekani, Accel Partners, Kalaari Capital , Inventus Capital</t>
  </si>
  <si>
    <t>Dr Nish Domlur, Amit S,ill</t>
  </si>
  <si>
    <t>Group Of Angel From Us/India</t>
  </si>
  <si>
    <t>Seep Parwal, Krishan Gupta</t>
  </si>
  <si>
    <t xml:space="preserve">Business School Seed Fund </t>
  </si>
  <si>
    <t>Rob Chra</t>
  </si>
  <si>
    <t>Ora Global</t>
  </si>
  <si>
    <t>Vana Luthra</t>
  </si>
  <si>
    <t xml:space="preserve"> Undisclosed</t>
  </si>
  <si>
    <t>Nan Nilekani, Accel Partners</t>
  </si>
  <si>
    <t>S Ch Advantedge Partners</t>
  </si>
  <si>
    <t>An Mahindra</t>
  </si>
  <si>
    <t>Times Group Br Capital</t>
  </si>
  <si>
    <t>Gokul Jaykrishna, Br Capital</t>
  </si>
  <si>
    <t>Blume Ventures, S ChCo Pvt Ltd</t>
  </si>
  <si>
    <t>Stellaris Venture Partners, Vy Capital, Raghun,an G, Ramakant Sharma</t>
  </si>
  <si>
    <t>M cube 8</t>
  </si>
  <si>
    <t>Subhkam Ventures , Mohas Paiit Khadaria</t>
  </si>
  <si>
    <t>Mohas Paiammed Khan, Sameer Narayan</t>
  </si>
  <si>
    <t>Ventureast, Endiya Partners, Eight Roads Ventures, Touchstone Equities, Bvr Mohas Paian Reddy</t>
  </si>
  <si>
    <t>Mohas Paian Tanksale, Kiran Shetty, Darshak Shah, M,ar Mhatre</t>
  </si>
  <si>
    <t>Venture Highway, Alok Mittal, Mohas Paiit Agarwal, Anuj Gupta,</t>
  </si>
  <si>
    <t>Mohas Paiit Srivastav, Kishore Ganji, Venkat Vallabhaneni, Rajeev Menon</t>
  </si>
  <si>
    <t>Mohas Paiit Joshi</t>
  </si>
  <si>
    <t>Zishaan Hayath, Karan Chellani, Mohas Paiit Satyan</t>
  </si>
  <si>
    <t>Mohas Paiit Sharma</t>
  </si>
  <si>
    <t>Mohas Paiit Lalvani</t>
  </si>
  <si>
    <t>Abhishek Agarwal, Krishnakumar Nataraj, Sarath Sura, Shanti Mohas Paian, Sarthak , Nihit Agarwal, Suramya Gupta</t>
  </si>
  <si>
    <t>Mohas Paiit Gulati</t>
  </si>
  <si>
    <t>Mohas Paiit Goel</t>
  </si>
  <si>
    <t>T V Mohas Paias Pai, Aarin Capital</t>
  </si>
  <si>
    <t>Mohas Paiit Goel, Vinod Jain</t>
  </si>
  <si>
    <t>Mohas Paias Pai, Varun Aggarwal</t>
  </si>
  <si>
    <t>Arun Ch,ra Mohas Paian</t>
  </si>
  <si>
    <t>Lashit Sanghvi, Nikhil Vora, Venkat Vardhan,Mohas Paiammed Bin Abdul Rehman Al Khalifa, Ralph Berezan, Vissal Mathew, Balamurali Krishna</t>
  </si>
  <si>
    <t>Letsventure, Mohas Pai,as Pai</t>
  </si>
  <si>
    <t>R Natarajan, Mohas Paian Alex,er</t>
  </si>
  <si>
    <t>Mohas Pai,as Pai</t>
  </si>
  <si>
    <t>Accel Partners, Deep Kalra, Rajesh Magow, Mohas Paiit Gupta, Shamik Sharma</t>
  </si>
  <si>
    <t>Ratan Tata, Vani Kola, T V Mohas Pai,as Pai, Karthee Madasamay</t>
  </si>
  <si>
    <t>Li Tao, Li Jian, Draphant Consultants, Nitin Garg, Saurabh Jain, Mohas Paiit Agarwal</t>
  </si>
  <si>
    <t>Ah! Ventures, Vivek Joshi, Mohas Paiit Satyan,</t>
  </si>
  <si>
    <t>Idg Ventures India, Omidyar Network, Sherpalo Ventures, Mohas Pai,as Pai</t>
  </si>
  <si>
    <t>Naveen Tiwari, Mohas Paiit Saxena, Amit Gupta, Piyush Shah, Manish Dugar</t>
  </si>
  <si>
    <t>Arun Ch,ra Mohas Paian, Praveen Sinha</t>
  </si>
  <si>
    <t>Trinity Ventures, Interwest Partners, Mohas Pair Davidow Ventures, Presidio Ventures</t>
  </si>
  <si>
    <t>Sequoia Capital, Ranjan Pai, Mohas Pai,as Pai</t>
  </si>
  <si>
    <t>V Balakrishnan, T V Mohas Pai,as Pai, Bc Prabhakar</t>
  </si>
  <si>
    <t>V Balakrishnan, T V Mohas Pai,as Pai</t>
  </si>
  <si>
    <t>Omidyar Network, Nan Nilekani, Blume Ventures, Helion Venture Partners</t>
  </si>
  <si>
    <t>International Finance Corporation , Inventus Capital Partners, Accel Partners, Kalaari Capital, , Nan Nilekani,</t>
  </si>
  <si>
    <t>Accel Partners, Nan Nilekani,</t>
  </si>
  <si>
    <t>Ratan Tata, Nan Nilekani, Uday Kotak, Vijay Shekhar Sharma, Kiran Mazumdar-Shaw, Rajiv C Mody</t>
  </si>
  <si>
    <t>Accel Partners, Nan Nilekanixe2X80X99S Nrjn Trust, Mistletoe, Qualcomm Ventures, M&amp;S Partners</t>
  </si>
  <si>
    <t>Nan Nilekani, Helion Ventures, Omidyar Networks, Blume Ventures</t>
  </si>
  <si>
    <t>William Bissell, Neeraj Aggarwal, Nan Nilekani</t>
  </si>
  <si>
    <t>Astarc Ventures, An Chrasekaran</t>
  </si>
  <si>
    <t>An Chrasekaran, Kanwaljit Singh, Manoj Varghese</t>
  </si>
  <si>
    <t>An Chrasekaran, Ananth Narayanan, Mekin Maheshwari, Ravi Garikipati, Divyesh Shah, Swastika Company Ltd</t>
  </si>
  <si>
    <t>Sequoia Capital, Beenext Ventures, India Quotient, An Chrasekaran</t>
  </si>
  <si>
    <t>Anupam Mittal, An Chrasekaran, Uday Shankar, Chetan Bhagat</t>
  </si>
  <si>
    <t>Blume Ventures, Indian Angel Network, Kunal Shah, Seep T,on</t>
  </si>
  <si>
    <t>Pv Sahad, Seep Shroff, Rahul Gupta</t>
  </si>
  <si>
    <t>Deepak Kulkarni, Seep Pangal</t>
  </si>
  <si>
    <t>Sushil Kumar, Seep Singh</t>
  </si>
  <si>
    <t>Ravi Saxena, Seep Raju,</t>
  </si>
  <si>
    <t>Aprameya Radhakrishna, Deepak Natraj, Girish Mathrubootham, Mahesh Murthy, Pallav Nadhani, Pavan Ongole, Seep Mathur, Vijay Shekhar Sharma</t>
  </si>
  <si>
    <t>Kunal Shah, Seep T,on, Nitin Saluja, Gagan Goyal</t>
  </si>
  <si>
    <t>Vijay Shekhar Sharma, Pravin G,hi, Smart Start Fund; Kunal Shah, Seep T,on, Vishal Gondal,</t>
  </si>
  <si>
    <t>Ah! Ventures, Anupam Mittal, Kunal Shah, Seep T,on, Dheeraj Jain, Rohit Chokhani</t>
  </si>
  <si>
    <t>Blume Ventures, Sachin Bansal, Vijay Shekhar Sharma, Binny Bansal, Kunal Shah, Seep T,on, Ashish Tulsian</t>
  </si>
  <si>
    <t>Kunal Shah, Seep T,on, Tracxn Labs</t>
  </si>
  <si>
    <t>Kunal Shah &amp; Seep T,on, Girish Mathrubootham, An Chrasekaran</t>
  </si>
  <si>
    <t>Sequoia Capital, Rohit Bansal, Kunal Bahl, Seep T,on, Kunal Shah, Zishaan Hayath, Abhishek Jain</t>
  </si>
  <si>
    <t>Kae Capital, Kunal Shah, Seep T,on</t>
  </si>
  <si>
    <t>Manish Kheterpal, Vinay Mittal, Dinesh Mittal, Seep Gupta</t>
  </si>
  <si>
    <t>Kunal Shah, Seep T,on</t>
  </si>
  <si>
    <t>Rajul Garg, Alok Mittal, Kunal Shah, Rishi M,awat, Dheeraj Jain, Seep T,on, Dexter Angel Circle</t>
  </si>
  <si>
    <t>Bitchemy Ventures, Maheshwari Investments Pvt Ltd, Anshoo Gaur, Rama Krishna Reddy, Seep Seerapu</t>
  </si>
  <si>
    <t>Vallabh Bhanshali, N Squared Management Llc, Jagdish &amp; Seep Mehta Family Office</t>
  </si>
  <si>
    <t>Sequoia India, Beenext Ventures, Kunal Shah &amp; Seep T,on</t>
  </si>
  <si>
    <t>Seep Aggarwal, Teruhide Sato</t>
  </si>
  <si>
    <t>Sequoia Capital, Kae Capital, Anupam Mittal, Seep T,on</t>
  </si>
  <si>
    <t>Amit Tyagi, Seep Acharya</t>
  </si>
  <si>
    <t>Angel &amp; Hnis</t>
  </si>
  <si>
    <t>Ani Technologies Pvt Ltd</t>
  </si>
  <si>
    <t>Avendus Finance Pvt Ltd</t>
  </si>
  <si>
    <t>Dr Aniruddha Malpani</t>
  </si>
  <si>
    <t>Dr Goutam Challagalla</t>
  </si>
  <si>
    <t>Dr Rameshwar Kumar</t>
  </si>
  <si>
    <t>Dr Ranjan Pai</t>
  </si>
  <si>
    <t>Dr Ritesh Malik</t>
  </si>
  <si>
    <t>Existing As Well As The Tamarind Family Trust</t>
  </si>
  <si>
    <t>Flipkart Logistics Pvt Ltd</t>
  </si>
  <si>
    <t>Franklin Templeton International Services Pvt Ltd</t>
  </si>
  <si>
    <t>Group Of Angel</t>
  </si>
  <si>
    <t>Group Of Angel &amp; Hnis</t>
  </si>
  <si>
    <t>Intelli Reboot Digital Pvt Ltd</t>
  </si>
  <si>
    <t>M&amp;S Partners Pte Ltd</t>
  </si>
  <si>
    <t>Mr Manoj Prasad</t>
  </si>
  <si>
    <t>Multiple Through Ten Minute Million Competition</t>
  </si>
  <si>
    <t>N S Raghavan Centre For Entrepreneurial Learning</t>
  </si>
  <si>
    <t>Nsi Infinium Global Pvt Ltd</t>
  </si>
  <si>
    <t>Procam International Pvt Ltd</t>
  </si>
  <si>
    <t>Rajasthan Angel Network</t>
  </si>
  <si>
    <t>S Xavier Britto</t>
  </si>
  <si>
    <t>Zomato Media Pvt Ltd</t>
  </si>
  <si>
    <t>Hnixe</t>
  </si>
  <si>
    <t>S Ch &amp; Co</t>
  </si>
  <si>
    <t>Chrashekar Tallapragada, Pankaj Kapoor</t>
  </si>
  <si>
    <t>Ontario Teacher Pension Plan</t>
  </si>
  <si>
    <t>Saumya Ton</t>
  </si>
  <si>
    <t>Brigade Innovations Llp, Tv Mohas Paias Pai, Suhail Rahman, Bobby Reddy, M George Oommen</t>
  </si>
  <si>
    <t>Tv Mohas Paias Pai, V Balakrishnan, Pv Srinivasan</t>
  </si>
  <si>
    <t>Beenext, Tv Mohas Paias Pai, Kunal Shah, Seep T,on</t>
  </si>
  <si>
    <t>Uniqorn Ventures Fund, Tv Mohas Paias Pai, S Somasegar</t>
  </si>
  <si>
    <t>Tv Mohas Paias Pai, Aarin Capital</t>
  </si>
  <si>
    <t>Tv Mohas Paias Pai, Letsventure</t>
  </si>
  <si>
    <t>Tv Mohas Paias Pai, Mohas Paiit Saxena, Raghun,an G, Singapore Angel Network, Tracxnlabs</t>
  </si>
  <si>
    <t>Aarin Capital Partners, Tv Mohas Paias Pai</t>
  </si>
  <si>
    <t>The Saha Fund, Tv Mohas Paias Pai</t>
  </si>
  <si>
    <t>Tv Mohas Paias Paixe Family Office</t>
  </si>
  <si>
    <t>500 Startups, Tv Mohas Paias Pai, T,em Capital, Vikram Chachra, Aloke Bajpai</t>
  </si>
  <si>
    <t>Kanwaljit Singh, Tv Mohas Paias Pai</t>
  </si>
  <si>
    <t>Suresh Senapaty, Tv Mohas Paias Pai</t>
  </si>
  <si>
    <t xml:space="preserve">Dst Global , Lightspeed Venture Partner Global Fund </t>
  </si>
  <si>
    <t>Clp Holdings Group, Innogy, Tenaska</t>
  </si>
  <si>
    <t>Venkat Subramanian, Sudhakar Pennam, , Other Tech From Silicon Valley</t>
  </si>
  <si>
    <t>Xchange Nv, Transglobal Fzc</t>
  </si>
  <si>
    <t xml:space="preserve">Natarajan Iyer,Rajesh Sawhney, &amp; Other Angel </t>
  </si>
  <si>
    <t>Chigarh Angels, Ashish Gupta, Rohit, Ashish Ch, Sunil Singh</t>
  </si>
  <si>
    <t>Vivek Joshi, Mohas Paiit Satyan, Amit Banati, Arun Khanna</t>
  </si>
  <si>
    <t>Aprameya Radhakrishna, Naman Sarawagi, Afsal Salu</t>
  </si>
  <si>
    <t>Mahindra, Uday Punj, Ashish Hemrajani, Sanjeev Mehra</t>
  </si>
  <si>
    <t>Michael , Susan Dell Foundation, Mahindra</t>
  </si>
  <si>
    <t>Indian Angel Network, Mahindra</t>
  </si>
  <si>
    <t>Chigarh Angels Funding</t>
  </si>
  <si>
    <t xml:space="preserve">Chigarh Angel Network </t>
  </si>
  <si>
    <t>Vijay, Shashank Mehrotra</t>
  </si>
  <si>
    <t xml:space="preserve">Lakestar , Jungle Ventures, Softbank Deepcore </t>
  </si>
  <si>
    <t>Rannvijay Singh, Anita Hass i</t>
  </si>
  <si>
    <t xml:space="preserve">Rashmi Daga , Raveen Sastry , Mitesh Shah </t>
  </si>
  <si>
    <t xml:space="preserve">Multiple Angel </t>
  </si>
  <si>
    <t>Indian Angel Network , Other Angel , Innov8 Founder Ritesh Malik, Josh Talks Founders Supriya Paul , Shobha Banga, , Former Hero Corporate President Rohit Chanana</t>
  </si>
  <si>
    <t xml:space="preserve">Unnamed Angel </t>
  </si>
  <si>
    <t xml:space="preserve">Individual </t>
  </si>
  <si>
    <t xml:space="preserve">Venture Highway, Gree Ventures, Space Matrix, Individual </t>
  </si>
  <si>
    <t xml:space="preserve">Paragon Partners, Individual </t>
  </si>
  <si>
    <t>Vertex Ventures Southeast Asia , India , Sistema Asia Fund, Fosun Rz Capital, Ventureast, , Endiya Partners Nn</t>
  </si>
  <si>
    <t>Info Edge Ltd , Temasek</t>
  </si>
  <si>
    <t xml:space="preserve">Siddharth Agarwal, Mahavir Sharma, Amit Singal, 100 Co-Founders Lab </t>
  </si>
  <si>
    <t>Letsventure, Rajan , Basab Pradhan, Vivek Khare , Bijoy George</t>
  </si>
  <si>
    <t xml:space="preserve">Hyperplane Venture Capital , Several Angel </t>
  </si>
  <si>
    <t xml:space="preserve">Accel Partners, Sequoia India, Y Combinator </t>
  </si>
  <si>
    <t xml:space="preserve">Credika , Unnamed Angel </t>
  </si>
  <si>
    <t>Prashant Mehta, Mitali Pawar, Nikhil G , Bhavesh P, R Ranganathan, Oncotrust , Medintel Services Pvt Ltd</t>
  </si>
  <si>
    <t>Amazon Inc , Mastercard</t>
  </si>
  <si>
    <t xml:space="preserve">Accion Venture Lab, Yournest Venture Capital , Other Angel </t>
  </si>
  <si>
    <t>Chryscapital, Existing , Elevar Equity, Lgt Impact, Omidyar Network , Kaizen Private Equity Also Participated In The Round</t>
  </si>
  <si>
    <t>Maheshwar Peri, Founder , Chairman Of Career Information Portal Careers360, , Jamshed Jeejeebhoy, Director At Byramjee Jeejeebhoy Pvt Ltd Were Among The Angels</t>
  </si>
  <si>
    <t>Omidyar Network Blume Ventures , Professor Shlomo Ben-Haim</t>
  </si>
  <si>
    <t>Rajan , Madhusudhan Kannan, Jayant Kadambi, Puneet Gupta , Pradeep K Jaisingh</t>
  </si>
  <si>
    <t xml:space="preserve">International Finance Corporation, Transamerica </t>
  </si>
  <si>
    <t xml:space="preserve">Initia Holdings,Vipin Agarwal </t>
  </si>
  <si>
    <t>Vida Ventures, Dr Aniruddha Malpani</t>
  </si>
  <si>
    <t xml:space="preserve">Global Institutional </t>
  </si>
  <si>
    <t>His Co Ltd, Makemytrip</t>
  </si>
  <si>
    <t>Rajan , Jamil Khatri, Ravi Iyer, Raghav Bahl</t>
  </si>
  <si>
    <t xml:space="preserve">Cismat Cargo Services Pvt Ltd </t>
  </si>
  <si>
    <t>R Jayakumar, Vaibhav Vohra, Aditya Vazirani, Rhea Vazirani, Avn Business Solutions, Dreamweaver Investments</t>
  </si>
  <si>
    <t>Green Visor Capital Lp Ii, Ia Venture Strategies Fund Ii Lp, Boillot Family Trust, Russell M Byrne, The Oliver R Grace, Jr Millennium Trust, Sf Capital Investments Lp</t>
  </si>
  <si>
    <t>Social Alpha, Rajan , Rajeev Ahuja, Kshitij Arora</t>
  </si>
  <si>
    <t xml:space="preserve">Blume Ventures Lenovo Capital , Incubator Group </t>
  </si>
  <si>
    <t>Asset Management Ltd, Digital Garage Inc</t>
  </si>
  <si>
    <t>500 Startups, Purvi Capital, Rajan , Abhishek Gupta</t>
  </si>
  <si>
    <t xml:space="preserve">Sunil Kalra, Aditya Singh, Rishi Srivastava, Rajan </t>
  </si>
  <si>
    <t xml:space="preserve">Grace Grace Techno Ventures Llp, Rajul Garg &amp; Other </t>
  </si>
  <si>
    <t>Mohas Paian Alex,er, R Natarajan, Vikrant Varshney, Amit Sinha</t>
  </si>
  <si>
    <t>Pawan Borle, Nirmal Singh, Manish Prasad, Vineet Varma, Nick Haulkoury, Abhai S Rao</t>
  </si>
  <si>
    <t>Artha India Ventures, Singularity Holdings, Rajan , Girish Mathrubootham</t>
  </si>
  <si>
    <t xml:space="preserve">Rainbow Digital Services Pvt Ltd, Ilearnfinance Academy Pvt Ltd </t>
  </si>
  <si>
    <t>Vellayan Subbiah, Jonathan Boutelle, Rajan , Rahul Chawla, Salil Donde, Amit Ranjan, Govind Rajan</t>
  </si>
  <si>
    <t>Rajan , L D Sharma, Saurabh Arora</t>
  </si>
  <si>
    <t xml:space="preserve">Chigarh Angels Network, Social Alpha , Other Unnamed Angel </t>
  </si>
  <si>
    <t xml:space="preserve">Angel </t>
  </si>
  <si>
    <t>Vinod Martin, Hemant Kaul, Prof Ram Kumar Kakani</t>
  </si>
  <si>
    <t>Vijay Shekhar Sharma, Rajan , Kunal Shah, Girish Mathrubootham, Punit Soni, An Chrasekaran, Sunil Kalra, Utsav Somani, Vishal Gondal, Vikram Limaye</t>
  </si>
  <si>
    <t xml:space="preserve">Bennett, Coleman , Co Ltd </t>
  </si>
  <si>
    <t>Harsh V Pant, Ratheesh Raveendran</t>
  </si>
  <si>
    <t>Amajit Gupta, Praveen Dubey, J P Bhatt</t>
  </si>
  <si>
    <t xml:space="preserve">Singapore Based </t>
  </si>
  <si>
    <t>Sharad Sharma, Rajan , Amit Ranjan, Alok Mittal</t>
  </si>
  <si>
    <t>Mohas Paian Kumar, V Balakrishnan</t>
  </si>
  <si>
    <t xml:space="preserve">Axilor, </t>
  </si>
  <si>
    <t>V Krishna Prasad, Bhupen Shah</t>
  </si>
  <si>
    <t>Dr Apoorv Ranjan Sharma, Anil Jain, Anuj Golecha, Krishna Jhunjhunwala, Anirudh Damani</t>
  </si>
  <si>
    <t>Pradyumna Dalmia, S Somasegar</t>
  </si>
  <si>
    <t>Arun Seth, T V Mohas Pai,as Pai, An Chrasekaran, Deepak Ghaisas</t>
  </si>
  <si>
    <t xml:space="preserve">Times Of India Group &amp; Existing </t>
  </si>
  <si>
    <t>Sanjai Vohra, V Bunty Bohra</t>
  </si>
  <si>
    <t xml:space="preserve">Multiple </t>
  </si>
  <si>
    <t>Dr Pooja G,hi</t>
  </si>
  <si>
    <t xml:space="preserve">Rajan </t>
  </si>
  <si>
    <t>Infina Finance Pvt Ltd, Uday Kotak</t>
  </si>
  <si>
    <t>Venturra Capital, Sequoia India, Susquehanna International Group Wavemaker Partners, Beenext, Beenos, Digital Garage</t>
  </si>
  <si>
    <t>Careernet Consulting Pvt Ltd, Ideation Initiative Pvt Ltd,</t>
  </si>
  <si>
    <t>Harinder Takhar, Zain Raj, Dr Prasad Kaipa, Abaran Deep, Aseem Sood, Mustafa Patni</t>
  </si>
  <si>
    <t xml:space="preserve">Blacksoil Capital Pvt Ltd </t>
  </si>
  <si>
    <t xml:space="preserve">Existing </t>
  </si>
  <si>
    <t>Gujarat Venture Finance Limited , Bennett Coleman &amp; Co Ltd</t>
  </si>
  <si>
    <t>Dr Abhishek P,ey, Jaysukh Sapra</t>
  </si>
  <si>
    <t xml:space="preserve">Hni </t>
  </si>
  <si>
    <t xml:space="preserve">Sequoia Capital, Sd Ventures, Vistaar Investment Advisors Pvt Ltd </t>
  </si>
  <si>
    <t xml:space="preserve">Valpro Capital , Existing </t>
  </si>
  <si>
    <t xml:space="preserve">Omidyar Network, Accel Partners &amp; Existing </t>
  </si>
  <si>
    <t>Blume Ventures, Rajan , Sumit Jain, Aprameya Radhakrishna, Sujeet Kumar, Phanindra Sama</t>
  </si>
  <si>
    <t xml:space="preserve">Ashish Gupta , Other </t>
  </si>
  <si>
    <t xml:space="preserve">Nelstone Ventures, Transmedia Capital, Maiden Lane Ventures, Csc Upshot &amp; Angel </t>
  </si>
  <si>
    <t xml:space="preserve">Equentia Natural Resource &amp; Other </t>
  </si>
  <si>
    <t>Kris Gopalakrishnan, Dr Ranjan Pai</t>
  </si>
  <si>
    <t>Dr Sridhar Ramaswamy, Rakesh Mathur</t>
  </si>
  <si>
    <t xml:space="preserve">Paytm &amp; Existing </t>
  </si>
  <si>
    <t xml:space="preserve">Blume Ventures &amp; Other Unnamed </t>
  </si>
  <si>
    <t xml:space="preserve">Manoj Kumar &amp; Other </t>
  </si>
  <si>
    <t xml:space="preserve">Private </t>
  </si>
  <si>
    <t>Japanese , Bertelsmann India Investments, Nirvana Digital India Fund, Nirvana Digital Investment Holding Co Ltd, 500 Start-Ups</t>
  </si>
  <si>
    <t xml:space="preserve">Dheeraj Jain &amp; Other Angel </t>
  </si>
  <si>
    <t xml:space="preserve">Sashi Reddi &amp; Other Unnamed </t>
  </si>
  <si>
    <t>Bhavish Aggarwal, Binny Bansal, Rajan , Mekin Maheshwar, Sunil Kalra, Anupam Mittal, Krishna Mehra, Singapore Angel Network</t>
  </si>
  <si>
    <t>Mohas Paias Pai, Hiro Mashita, Singapore Angel Network, 500 Startups, Rajan , Ajay Sarupria</t>
  </si>
  <si>
    <t>Br Capital, Siddhivinayak Skyscrapers, Dinesh R Challa</t>
  </si>
  <si>
    <t xml:space="preserve">Farooq Oomerbhoy &amp; Other Angel </t>
  </si>
  <si>
    <t xml:space="preserve">Nitin Bagmane &amp; Other </t>
  </si>
  <si>
    <t>Rajan , Pramod Bhasin, Siddharth Pai, Tv Mohas Paias Pai, Manvinder Singh Banga</t>
  </si>
  <si>
    <t xml:space="preserve">Samir Bangara, Anisha Mittal, Amit Gupta, Pallav Nadhani, Lalit Mangal, Arihant Patni, Dr Ritesh Malik, Deobrat Singh, Saurab Paruthi, Singapore Angel Network </t>
  </si>
  <si>
    <t xml:space="preserve">Shiva Ashok &amp; Other Unnamed </t>
  </si>
  <si>
    <t xml:space="preserve">Harmony Partners, Rb Investments &amp; Existing </t>
  </si>
  <si>
    <t xml:space="preserve">Us Based </t>
  </si>
  <si>
    <t xml:space="preserve">Undisclosed </t>
  </si>
  <si>
    <t>Ajeet Khurana Jinesh Shah, Vikram Chachra, Dr Aniruddha Malpani</t>
  </si>
  <si>
    <t>Mr Sudhir &amp; Ms Shalini Sethi, Mr Praveen Someshwar</t>
  </si>
  <si>
    <t>Rajan , Zoya Akhtar, Reema Kagati, Ruchi Narain, Amrish Kumar, Hrishikesh Par,ekar</t>
  </si>
  <si>
    <t>An Chrasekaran, Rajesh Sawhney, Kalpana Tatavarti, Shiv Pare</t>
  </si>
  <si>
    <t xml:space="preserve">Ch,ralekha Construction Pvt Ltd </t>
  </si>
  <si>
    <t xml:space="preserve">Rajan , Mike Galgon, Ravi Gururaj, Ashim Mehra, Mohas Paiit Saxena, Internet Group, Tnn Capital </t>
  </si>
  <si>
    <t xml:space="preserve">S D Shibulal, Kris Gopalakrishnan, Srinath Batni, Professor Tarun Khanna, Ganapathy Venugopal </t>
  </si>
  <si>
    <t>Daljit Singh, Dr Pramath Raj Sinha, Bvr Mohas Paian Reddy</t>
  </si>
  <si>
    <t xml:space="preserve">Idg Ventures, M &amp; S Partners, Powerhouse Ventures </t>
  </si>
  <si>
    <t>Accel Partners, Elevar Equity, Pramod Bhasin, Rajan , Gaurav Dalmia, Abhishek Goyal, Gagan Hasteer , Arun Tadanki</t>
  </si>
  <si>
    <t xml:space="preserve">Accel Partners, Anupam Mittal &amp; Other Marquee </t>
  </si>
  <si>
    <t>Dr Aniruddha Malpani Manish Gupta, M&amp;S Partners</t>
  </si>
  <si>
    <t xml:space="preserve">Group Of Angel </t>
  </si>
  <si>
    <t xml:space="preserve">Unnamed </t>
  </si>
  <si>
    <t xml:space="preserve">Group Of Hni </t>
  </si>
  <si>
    <t xml:space="preserve">India Quotient &amp; Other </t>
  </si>
  <si>
    <t xml:space="preserve">Cmyk Health Boutique Pvt Ltd &amp; Other Individual </t>
  </si>
  <si>
    <t xml:space="preserve">R M Picture Company Pvt Ltd </t>
  </si>
  <si>
    <t xml:space="preserve">Amit Ranjan, Vijay Shekhar Sharma, Kunal Bahl, Girish Mathrubootham &amp; Group Of Other Angel </t>
  </si>
  <si>
    <t>Gujarat Based Angel , Mmy Co-Founder</t>
  </si>
  <si>
    <t xml:space="preserve">Nalin Jain &amp; Other Angel </t>
  </si>
  <si>
    <t xml:space="preserve">Existing &amp; New </t>
  </si>
  <si>
    <t>India Quotient, Letsventure , Lead Angels</t>
  </si>
  <si>
    <t>Rajan , Kunal Bahl, Rohit Bansal, Rahul Khanna</t>
  </si>
  <si>
    <t>Helion Venture Partners,Amarpreet Sawhney, Deshp,e Foundation, Fred Khosravi, Richard S Braddock</t>
  </si>
  <si>
    <t>Rajeev Saraf, Arvind Jha, R Satya Narayanan</t>
  </si>
  <si>
    <t xml:space="preserve">Steadview Capital , Existing </t>
  </si>
  <si>
    <t xml:space="preserve">Group Of 15 Angel </t>
  </si>
  <si>
    <t xml:space="preserve">Mumbai Angels &amp; Other Angel </t>
  </si>
  <si>
    <t xml:space="preserve">Mark Mobius &amp; 9 Other Angel </t>
  </si>
  <si>
    <t>Rajan , Niraj Singh, Sachin Bhatia, Singapore Angel Network &amp; Aseem Vadehra</t>
  </si>
  <si>
    <t>Sharad Sharma, Rajan , Sunil Kalra, Amit Ranjan, Rohan Malhotra, Arjun Malhotra, Gautam G,hi</t>
  </si>
  <si>
    <t xml:space="preserve">Sunil Maheshwari &amp; Group Of </t>
  </si>
  <si>
    <t xml:space="preserve">Sachin Bansal, Bunny Bansal &amp; Other </t>
  </si>
  <si>
    <t xml:space="preserve">Group Of </t>
  </si>
  <si>
    <t xml:space="preserve">Florida Based Angel </t>
  </si>
  <si>
    <t>Rajan , Teru Sato, Aneesh Reddy, Venkatesh Valluri</t>
  </si>
  <si>
    <t xml:space="preserve">Sunergy </t>
  </si>
  <si>
    <t xml:space="preserve">Rajesh Sawheny , Rajan , Amit Ranjan, Niraj Singh, Aecal, Meraevents </t>
  </si>
  <si>
    <t xml:space="preserve">Hyderabad Based </t>
  </si>
  <si>
    <t xml:space="preserve">Helion Venture Partner, Powerhouse Ventures, Gsf , Other Angel </t>
  </si>
  <si>
    <t xml:space="preserve">Mitsui &amp; Co &amp; Existing </t>
  </si>
  <si>
    <t>Sumit Jain, Aprameya Radhakrishna, Alok Goel, Rajan , Amit Agrawal, Vinay Goel, Gaurav Munjal, Ashish Dev Kapur</t>
  </si>
  <si>
    <t xml:space="preserve">Mumbai Angels &amp; Group Of Other </t>
  </si>
  <si>
    <t>Rajan , Mike Galgon, Ashim Mehra, Mohas Paiit Saxena, Ravi Gururaj, Tnn Capital &amp; Iig</t>
  </si>
  <si>
    <t>Rajan , Shankar Mahadevan, Deep Kalra</t>
  </si>
  <si>
    <t xml:space="preserve">Adroitent Pvt Ltd </t>
  </si>
  <si>
    <t xml:space="preserve">Tiger Global &amp; Other </t>
  </si>
  <si>
    <t xml:space="preserve">Consortium Of Angel </t>
  </si>
  <si>
    <t xml:space="preserve">Uk Based Group Of Angel </t>
  </si>
  <si>
    <t>Rajaraman, Venky Harinarayan</t>
  </si>
  <si>
    <t>Stellaris Venture Partners , Kalaari Capital, Rajan From Google, Dilip Kh,welwal From Sap Labs India, , Amrish Rau From Payu India</t>
  </si>
  <si>
    <t>Firoze Irani, Vipul Parekh, a Kallugadde, Rajesh K Murthy</t>
  </si>
  <si>
    <t>Incubate Fund, S,esh Kirkire,  Kumar, Yogesh Chaudhary</t>
  </si>
  <si>
    <t>Kashyap Deorah,  Sankeshwar, Deepak Jain, Sadashiva Nt, Arjun Mehta, Satish Kaul, Anindya Ghose</t>
  </si>
  <si>
    <t>Nibhrant Shah, bir Singh, Anirudh Sheth, Pratik Singhi, Vikram Mehta, Murali Nair</t>
  </si>
  <si>
    <t xml:space="preserve"> Sankeshwar, Yang Shu</t>
  </si>
  <si>
    <t>Pradeep Mirani, Aqeel Ahmed,  Ladsariya, Nitin Agarwal</t>
  </si>
  <si>
    <t>Ankit Maheshwari,  Singh</t>
  </si>
  <si>
    <t>Farooq Oomerbhoy, Anupam Mittal,  Mittal, Ravi Garikipati, Vibhu Garg, Singapore Angel Network, Konglo Ventures</t>
  </si>
  <si>
    <t>Rebright Partners,  Rajaraman, Venky Harinarayan</t>
  </si>
  <si>
    <t>Rebright Partners, Sol Primero, Sudhir arao, Ankur Warikoo, Ankur Singla</t>
  </si>
  <si>
    <t>Saha Fund, Tv Mohas Paias Pai, Zia Mody, Mumbai Angels, a Kallugadde, Rakesh Desai, Rakesh Malhotra</t>
  </si>
  <si>
    <t>Nan Nilekani, Mohas Paias Pai, Neeraj Arora,  Rajaraman, Girish Mathrubootham, Aneesh Reddy &amp; Teruhide Sato</t>
  </si>
  <si>
    <t>Krishna Jhujhunwala, Dr Apoorv Ranjan Sharma, Anirudh Damani,  Ladsariya, Sanjay Mehta</t>
  </si>
  <si>
    <t>Phanindra Sama, Aprameya Radhakrishna, Aneesh Reddy, Neeraj Jawalkar, Sanjay aram, Pavan Ongole, Venk Krishnan</t>
  </si>
  <si>
    <t>Sharad Sharma, Vijay  Mohas Pai,as Pai Pallav Nadhani, Singapore Angels Network</t>
  </si>
  <si>
    <t xml:space="preserve"> Vijay, Nipun Dureja, Satyajit Heeralal, Keith Rodricks, Gaurav Lochan, Azmul Haque, Nikhil Bagri</t>
  </si>
  <si>
    <t xml:space="preserve">Rajan &amp; Other Angel </t>
  </si>
  <si>
    <t>1 Crowd, Ankur Capital</t>
  </si>
  <si>
    <t>1 Crowd</t>
  </si>
  <si>
    <t>Jll, 1 Crowd</t>
  </si>
  <si>
    <t xml:space="preserve">1 Crowd, Eureka Forbes Ltd, Shapoorji Pallonji &amp; Co Ltd </t>
  </si>
  <si>
    <t xml:space="preserve">1 Crowd </t>
  </si>
  <si>
    <t>Funding Through 1 Crowd Platform</t>
  </si>
  <si>
    <t>Orchid India, Hornbill Orchid India Fund, Chiratae Ventures , 3 One 4 Capital, Lasmer Nv</t>
  </si>
  <si>
    <t>Lightspeed India Partners, Endiya Partners, 3 One 4 Capital Advisors Llp, Startupxseed Ventures Llp</t>
  </si>
  <si>
    <t>Mayfield India, 3 One 4 Capital, Sistema Asia Fund, Neoplux Technology Fund</t>
  </si>
  <si>
    <t>Kalaari Capital Partners, Qualcomm, 3 One 4 Capital Advisors, Uc-Rnt</t>
  </si>
  <si>
    <t>Sequoia Capital India, North Base Media, Aarin Capital, 3 One 4 Capital, Axilor Ventures, Kunal Shah, Seep T,on</t>
  </si>
  <si>
    <t>3 One 4 Capital, Mumbai Angels, Aarin Capital</t>
  </si>
  <si>
    <t>3 One 4 Capital, Tracxn Labs, Aaruha Technology Fund, Endiya Partners</t>
  </si>
  <si>
    <t>91 Maker Com</t>
  </si>
  <si>
    <t>Total Funding (Crore INR)</t>
  </si>
  <si>
    <t>Lead Investor</t>
  </si>
  <si>
    <t>Top 15 Lead Investors by Number of Deals</t>
  </si>
  <si>
    <t>Top 15 Lead Investors by Total Funding</t>
  </si>
  <si>
    <t>Note: "Undisclosed" represents deals where the lead investor 
was not disclosed in the source dataset. Shown for total 
accuracy but excluded from top investor ranking.</t>
  </si>
  <si>
    <t>(Counts how many deals each investor appears in — as lead OR co-investor)</t>
  </si>
  <si>
    <t>Investor Keyword</t>
  </si>
  <si>
    <t>Total Deals Participated</t>
  </si>
  <si>
    <t>Matrix</t>
  </si>
  <si>
    <t>IDG</t>
  </si>
  <si>
    <t>Saif</t>
  </si>
  <si>
    <t>Norwest</t>
  </si>
  <si>
    <t>Chennai Angel</t>
  </si>
  <si>
    <t>Hyderabad Angel</t>
  </si>
  <si>
    <t>Top 20 Active Investors (Lead + Co-Investment Combined)</t>
  </si>
  <si>
    <t>Solo Deals vs Syndicate Deals</t>
  </si>
  <si>
    <t>(Solo = 1 investor only; Syndicate = 2 or more investors joined together)</t>
  </si>
  <si>
    <t>Average Deal Size (Crore INR)</t>
  </si>
  <si>
    <t>Deal Type</t>
  </si>
  <si>
    <t>Solo Deal</t>
  </si>
  <si>
    <t>Syndicate Deal</t>
  </si>
  <si>
    <t>Funding Stage Distribution</t>
  </si>
  <si>
    <t>(Distribution of deals and money across different funding stages)</t>
  </si>
  <si>
    <t>Other</t>
  </si>
  <si>
    <t>Funding Stage</t>
  </si>
  <si>
    <t>INDIAN STARTUP FUNDING DASHBOARD</t>
  </si>
  <si>
    <t>Analysis of 3,044 funding deals from 2015 to 2020</t>
  </si>
  <si>
    <t>📊 Created by: Abishek J  |  📧 abishekvja@gmail.com  |  💼 LinkedIn: https://www.linkedin.com/in/abishek-j-2a32aa255</t>
  </si>
  <si>
    <t>TOTAL DEALS</t>
  </si>
  <si>
    <t>TOTAL FUNDING</t>
  </si>
  <si>
    <t>TOP SECTOR</t>
  </si>
  <si>
    <t>TOP CITY</t>
  </si>
  <si>
    <t>funding deals analyzed</t>
  </si>
  <si>
    <t>total deployed</t>
  </si>
  <si>
    <t>₹98,314 Cr in funding</t>
  </si>
  <si>
    <t>India's Silicon Valley</t>
  </si>
  <si>
    <t>KEY INSIGHTS — FUNDING TRENDS</t>
  </si>
  <si>
    <t>🏆 SECTOR &amp; CITY PERFORMANCE</t>
  </si>
  <si>
    <t>🎯 INDUSTRY DISTRIBUTION</t>
  </si>
  <si>
    <t xml:space="preserve">  </t>
  </si>
  <si>
    <t>💡 KEY FINDINGS</t>
  </si>
  <si>
    <t>• Bangalore is the funding capital</t>
  </si>
  <si>
    <t>• E-Commerce dominates by sector</t>
  </si>
  <si>
    <t>₹1,77,962 Cr — 49% of total funding</t>
  </si>
  <si>
    <t>₹98,314 Cr in 342 deals</t>
  </si>
  <si>
    <t>• Top 20 startups capture 65% funding</t>
  </si>
  <si>
    <t>Classic Pareto distribution</t>
  </si>
  <si>
    <t>• 2019-2020 saw funding surge</t>
  </si>
  <si>
    <t>Post-COVID resilience</t>
  </si>
  <si>
    <t>• Syndicate deals 4x bigger than solo</t>
  </si>
  <si>
    <t>📌 Data Source: Kaggle Indian Startup Funding | 🛠️ Tools: Excel, SQL, Python, Power BI | 📅 Updated: May 2026 | 🔗 GitHub: github.com/abishek/indian-startup-funding</t>
  </si>
  <si>
    <t>Let Barter</t>
  </si>
  <si>
    <t>Social Platform for babycare, parenting</t>
  </si>
  <si>
    <t>Community Platform for Artists, Designers</t>
  </si>
  <si>
    <t>Event Registration, Ticketing platform</t>
  </si>
  <si>
    <t>WiFi first Cloud communication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</si>
</sst>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409]#,##0_ ;[Red]\-[$$-409]#,##0\ "/>
    <numFmt numFmtId="166" formatCode="&quot;₹&quot;\ #,##0.00"/>
  </numFmts>
  <fonts count="4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sz val="12"/>
      <color theme="0"/>
      <name val="Calibri"/>
      <family val="2"/>
      <scheme val="minor"/>
    </font>
    <font>
      <b/>
      <sz val="16"/>
      <color theme="4" tint="-0.499984740745262"/>
      <name val="Calibri"/>
      <family val="2"/>
      <scheme val="minor"/>
    </font>
    <font>
      <i/>
      <sz val="9"/>
      <color theme="1"/>
      <name val="Calibri"/>
      <family val="2"/>
      <scheme val="minor"/>
    </font>
    <font>
      <i/>
      <sz val="10"/>
      <color theme="2" tint="-0.89999084444715716"/>
      <name val="Calibri"/>
      <family val="2"/>
      <scheme val="minor"/>
    </font>
    <font>
      <b/>
      <sz val="14"/>
      <color theme="4" tint="-0.499984740745262"/>
      <name val="Calibri"/>
      <family val="2"/>
      <scheme val="minor"/>
    </font>
    <font>
      <b/>
      <sz val="28"/>
      <color theme="0"/>
      <name val="Arial Black"/>
      <family val="2"/>
    </font>
    <font>
      <i/>
      <sz val="12"/>
      <color theme="2" tint="-0.89999084444715716"/>
      <name val="Calibri"/>
      <family val="2"/>
      <scheme val="minor"/>
    </font>
    <font>
      <b/>
      <sz val="11"/>
      <color rgb="FF595959"/>
      <name val="Calibri"/>
      <family val="2"/>
      <scheme val="minor"/>
    </font>
    <font>
      <b/>
      <sz val="28"/>
      <color rgb="FF0070C0"/>
      <name val="Calibri"/>
      <family val="2"/>
      <scheme val="minor"/>
    </font>
    <font>
      <b/>
      <sz val="12"/>
      <color theme="0"/>
      <name val="Calibri"/>
      <family val="2"/>
      <scheme val="minor"/>
    </font>
    <font>
      <b/>
      <sz val="28"/>
      <color rgb="FF1F4E79"/>
      <name val="Calibri"/>
      <family val="2"/>
      <scheme val="minor"/>
    </font>
    <font>
      <b/>
      <sz val="28"/>
      <color rgb="FF385723"/>
      <name val="Calibri"/>
      <family val="2"/>
      <scheme val="minor"/>
    </font>
    <font>
      <b/>
      <sz val="28"/>
      <color rgb="FFC65911"/>
      <name val="Calibri"/>
      <family val="2"/>
      <scheme val="minor"/>
    </font>
    <font>
      <b/>
      <sz val="28"/>
      <color rgb="FF7030A0"/>
      <name val="Calibri"/>
      <family val="2"/>
      <scheme val="minor"/>
    </font>
    <font>
      <i/>
      <sz val="10"/>
      <color rgb="FF7F7F7F"/>
      <name val="Calibri"/>
      <family val="2"/>
      <scheme val="minor"/>
    </font>
    <font>
      <b/>
      <sz val="14"/>
      <color theme="0"/>
      <name val="Calibri"/>
      <family val="2"/>
      <scheme val="minor"/>
    </font>
    <font>
      <i/>
      <sz val="11"/>
      <color theme="2" tint="-0.89999084444715716"/>
      <name val="Calibri"/>
      <family val="2"/>
      <scheme val="minor"/>
    </font>
    <font>
      <i/>
      <sz val="10"/>
      <color rgb="FFF2F2F2"/>
      <name val="Calibri"/>
      <family val="2"/>
      <scheme val="minor"/>
    </font>
    <font>
      <b/>
      <sz val="12"/>
      <color rgb="FF000000"/>
      <name val="Calibri"/>
      <family val="2"/>
      <scheme val="minor"/>
    </font>
    <font>
      <sz val="11"/>
      <color rgb="FF000000"/>
      <name val="Calibri"/>
      <family val="2"/>
      <scheme val="minor"/>
    </font>
    <font>
      <i/>
      <sz val="10"/>
      <color theme="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rgb="FFF2F2F2"/>
        <bgColor indexed="64"/>
      </patternFill>
    </fill>
    <fill>
      <patternFill patternType="solid">
        <fgColor rgb="FF1F4E79"/>
        <bgColor indexed="64"/>
      </patternFill>
    </fill>
    <fill>
      <patternFill patternType="solid">
        <fgColor theme="0"/>
        <bgColor indexed="64"/>
      </patternFill>
    </fill>
    <fill>
      <patternFill patternType="solid">
        <fgColor rgb="FF385723"/>
        <bgColor indexed="64"/>
      </patternFill>
    </fill>
    <fill>
      <patternFill patternType="solid">
        <fgColor rgb="FFC65911"/>
        <bgColor indexed="64"/>
      </patternFill>
    </fill>
    <fill>
      <patternFill patternType="solid">
        <fgColor rgb="FF7030A0"/>
        <bgColor indexed="64"/>
      </patternFill>
    </fill>
    <fill>
      <patternFill patternType="solid">
        <fgColor rgb="FF7F7F7F"/>
        <bgColor indexed="64"/>
      </patternFill>
    </fill>
    <fill>
      <patternFill patternType="solid">
        <fgColor rgb="FFF2F2F2"/>
        <bgColor rgb="FF000000"/>
      </patternFill>
    </fill>
    <fill>
      <patternFill patternType="solid">
        <fgColor rgb="FFC7C6C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9">
    <xf numFmtId="0" fontId="0" fillId="0" borderId="0" xfId="0"/>
    <xf numFmtId="14" fontId="0" fillId="0" borderId="0" xfId="0" applyNumberFormat="1"/>
    <xf numFmtId="3" fontId="0" fillId="0" borderId="0" xfId="0" applyNumberFormat="1"/>
    <xf numFmtId="4" fontId="0" fillId="0" borderId="0" xfId="0" applyNumberFormat="1"/>
    <xf numFmtId="164" fontId="0" fillId="0" borderId="0" xfId="0" applyNumberFormat="1"/>
    <xf numFmtId="0" fontId="0" fillId="0" borderId="0" xfId="0" applyAlignment="1">
      <alignment horizontal="left"/>
    </xf>
    <xf numFmtId="165" fontId="0" fillId="0" borderId="0" xfId="0" applyNumberFormat="1"/>
    <xf numFmtId="0" fontId="0" fillId="0" borderId="0" xfId="42" applyNumberFormat="1" applyFont="1"/>
    <xf numFmtId="0" fontId="0" fillId="0" borderId="0" xfId="0" pivotButton="1"/>
    <xf numFmtId="0" fontId="19" fillId="0" borderId="0" xfId="0" applyFont="1"/>
    <xf numFmtId="0" fontId="20" fillId="0" borderId="0" xfId="0" applyFont="1"/>
    <xf numFmtId="0" fontId="21" fillId="0" borderId="0" xfId="0" applyFont="1" applyAlignment="1">
      <alignment horizontal="left"/>
    </xf>
    <xf numFmtId="164" fontId="21" fillId="0" borderId="0" xfId="0" applyNumberFormat="1" applyFont="1" applyAlignment="1">
      <alignment horizontal="center"/>
    </xf>
    <xf numFmtId="0" fontId="21" fillId="0" borderId="0" xfId="0" applyFont="1" applyAlignment="1">
      <alignment horizontal="center"/>
    </xf>
    <xf numFmtId="165" fontId="22" fillId="0" borderId="0" xfId="0" applyNumberFormat="1" applyFont="1" applyAlignment="1">
      <alignment horizontal="center"/>
    </xf>
    <xf numFmtId="0" fontId="23" fillId="0" borderId="0" xfId="0" applyFont="1"/>
    <xf numFmtId="0" fontId="24" fillId="0" borderId="0" xfId="0" applyFont="1"/>
    <xf numFmtId="166" fontId="21" fillId="0" borderId="0" xfId="0" applyNumberFormat="1" applyFont="1" applyAlignment="1">
      <alignment horizontal="center"/>
    </xf>
    <xf numFmtId="166" fontId="0" fillId="0" borderId="0" xfId="0" applyNumberFormat="1"/>
    <xf numFmtId="0" fontId="25" fillId="0" borderId="0" xfId="0" applyFont="1"/>
    <xf numFmtId="0" fontId="26" fillId="0" borderId="0" xfId="0" applyFont="1"/>
    <xf numFmtId="0" fontId="25" fillId="0" borderId="0" xfId="0" applyFont="1" applyAlignment="1">
      <alignment horizontal="left"/>
    </xf>
    <xf numFmtId="0" fontId="26" fillId="0" borderId="10" xfId="0" applyFont="1" applyBorder="1"/>
    <xf numFmtId="0" fontId="0" fillId="0" borderId="10" xfId="0" applyBorder="1"/>
    <xf numFmtId="0" fontId="25" fillId="0" borderId="10" xfId="0" applyFont="1" applyBorder="1"/>
    <xf numFmtId="0" fontId="0" fillId="0" borderId="10" xfId="0" pivotButton="1" applyBorder="1"/>
    <xf numFmtId="0" fontId="0" fillId="0" borderId="10" xfId="0" applyBorder="1" applyAlignment="1">
      <alignment horizontal="left"/>
    </xf>
    <xf numFmtId="4" fontId="0" fillId="0" borderId="10" xfId="0" applyNumberFormat="1" applyBorder="1"/>
    <xf numFmtId="0" fontId="16" fillId="33" borderId="10" xfId="0" applyFont="1" applyFill="1" applyBorder="1"/>
    <xf numFmtId="0" fontId="0" fillId="34" borderId="0" xfId="0" applyFill="1"/>
    <xf numFmtId="0" fontId="30" fillId="34" borderId="0" xfId="0" applyFont="1" applyFill="1" applyAlignment="1">
      <alignment vertical="center"/>
    </xf>
    <xf numFmtId="0" fontId="29" fillId="34" borderId="0" xfId="0" applyFont="1" applyFill="1" applyAlignment="1">
      <alignment vertical="center"/>
    </xf>
    <xf numFmtId="0" fontId="16" fillId="0" borderId="0" xfId="0" applyFont="1"/>
    <xf numFmtId="0" fontId="0" fillId="36" borderId="0" xfId="0" applyFill="1"/>
    <xf numFmtId="0" fontId="40" fillId="41" borderId="11" xfId="0" applyFont="1" applyFill="1" applyBorder="1"/>
    <xf numFmtId="0" fontId="40" fillId="41" borderId="12" xfId="0" applyFont="1" applyFill="1" applyBorder="1"/>
    <xf numFmtId="0" fontId="40" fillId="41" borderId="13" xfId="0" applyFont="1" applyFill="1" applyBorder="1"/>
    <xf numFmtId="0" fontId="36" fillId="41" borderId="14" xfId="0" applyFont="1" applyFill="1" applyBorder="1"/>
    <xf numFmtId="0" fontId="36" fillId="41" borderId="0" xfId="0" applyFont="1" applyFill="1"/>
    <xf numFmtId="0" fontId="41" fillId="41" borderId="15" xfId="0" applyFont="1" applyFill="1" applyBorder="1"/>
    <xf numFmtId="0" fontId="41" fillId="41" borderId="14" xfId="0" applyFont="1" applyFill="1" applyBorder="1"/>
    <xf numFmtId="0" fontId="41" fillId="41" borderId="0" xfId="0" applyFont="1" applyFill="1"/>
    <xf numFmtId="0" fontId="40" fillId="41" borderId="14" xfId="0" applyFont="1" applyFill="1" applyBorder="1"/>
    <xf numFmtId="0" fontId="40" fillId="41" borderId="0" xfId="0" applyFont="1" applyFill="1"/>
    <xf numFmtId="0" fontId="40" fillId="41" borderId="15" xfId="0" applyFont="1" applyFill="1" applyBorder="1"/>
    <xf numFmtId="0" fontId="40" fillId="41" borderId="16" xfId="0" applyFont="1" applyFill="1" applyBorder="1"/>
    <xf numFmtId="0" fontId="40" fillId="41" borderId="17" xfId="0" applyFont="1" applyFill="1" applyBorder="1"/>
    <xf numFmtId="0" fontId="40" fillId="41" borderId="18" xfId="0" applyFont="1" applyFill="1" applyBorder="1"/>
    <xf numFmtId="0" fontId="0" fillId="42" borderId="0" xfId="0" applyFill="1"/>
    <xf numFmtId="0" fontId="37" fillId="42" borderId="0" xfId="0" applyFont="1" applyFill="1" applyAlignment="1">
      <alignment vertical="center"/>
    </xf>
    <xf numFmtId="0" fontId="29" fillId="42" borderId="0" xfId="0" applyFont="1" applyFill="1" applyAlignment="1">
      <alignment vertical="center"/>
    </xf>
    <xf numFmtId="0" fontId="0" fillId="42" borderId="0" xfId="0" applyFill="1" applyAlignment="1">
      <alignment vertical="center"/>
    </xf>
    <xf numFmtId="0" fontId="30" fillId="42" borderId="0" xfId="0" applyFont="1" applyFill="1" applyAlignment="1">
      <alignment vertical="center"/>
    </xf>
    <xf numFmtId="0" fontId="20" fillId="42" borderId="0" xfId="0" applyFont="1" applyFill="1"/>
    <xf numFmtId="0" fontId="36" fillId="42" borderId="0" xfId="0" applyFont="1" applyFill="1"/>
    <xf numFmtId="0" fontId="21" fillId="42" borderId="0" xfId="0" applyFont="1" applyFill="1"/>
    <xf numFmtId="0" fontId="25" fillId="0" borderId="0" xfId="0" applyFont="1"/>
    <xf numFmtId="0" fontId="27" fillId="35" borderId="0" xfId="0" applyFont="1" applyFill="1" applyAlignment="1">
      <alignment horizontal="center" vertical="center"/>
    </xf>
    <xf numFmtId="0" fontId="0" fillId="35" borderId="0" xfId="0" applyFill="1" applyAlignment="1">
      <alignment horizontal="center" vertical="center"/>
    </xf>
    <xf numFmtId="0" fontId="28" fillId="42" borderId="0" xfId="0" applyFont="1" applyFill="1" applyAlignment="1">
      <alignment horizontal="center" vertical="center"/>
    </xf>
    <xf numFmtId="0" fontId="0" fillId="42" borderId="0" xfId="0" applyFill="1" applyAlignment="1">
      <alignment horizontal="center" vertical="center"/>
    </xf>
    <xf numFmtId="0" fontId="38" fillId="42" borderId="0" xfId="0" applyFont="1" applyFill="1" applyAlignment="1">
      <alignment horizontal="center" vertical="center"/>
    </xf>
    <xf numFmtId="0" fontId="31" fillId="39" borderId="11" xfId="0" applyFont="1" applyFill="1" applyBorder="1" applyAlignment="1">
      <alignment horizontal="center" vertical="center"/>
    </xf>
    <xf numFmtId="0" fontId="31" fillId="39" borderId="12" xfId="0" applyFont="1" applyFill="1" applyBorder="1" applyAlignment="1">
      <alignment horizontal="center" vertical="center"/>
    </xf>
    <xf numFmtId="0" fontId="31" fillId="39" borderId="13" xfId="0" applyFont="1" applyFill="1" applyBorder="1" applyAlignment="1">
      <alignment horizontal="center" vertical="center"/>
    </xf>
    <xf numFmtId="0" fontId="31" fillId="39" borderId="14" xfId="0" applyFont="1" applyFill="1" applyBorder="1" applyAlignment="1">
      <alignment horizontal="center" vertical="center"/>
    </xf>
    <xf numFmtId="0" fontId="31" fillId="39" borderId="0" xfId="0" applyFont="1" applyFill="1" applyAlignment="1">
      <alignment horizontal="center" vertical="center"/>
    </xf>
    <xf numFmtId="0" fontId="31" fillId="39" borderId="15" xfId="0" applyFont="1" applyFill="1" applyBorder="1" applyAlignment="1">
      <alignment horizontal="center" vertical="center"/>
    </xf>
    <xf numFmtId="0" fontId="35" fillId="36" borderId="14" xfId="0" applyFont="1" applyFill="1" applyBorder="1" applyAlignment="1">
      <alignment horizontal="center" vertical="center"/>
    </xf>
    <xf numFmtId="0" fontId="35" fillId="36" borderId="0" xfId="0" applyFont="1" applyFill="1" applyAlignment="1">
      <alignment horizontal="center" vertical="center"/>
    </xf>
    <xf numFmtId="0" fontId="35" fillId="36" borderId="15" xfId="0" applyFont="1" applyFill="1" applyBorder="1" applyAlignment="1">
      <alignment horizontal="center" vertical="center"/>
    </xf>
    <xf numFmtId="0" fontId="35" fillId="36" borderId="16" xfId="0" applyFont="1" applyFill="1" applyBorder="1" applyAlignment="1">
      <alignment horizontal="center" vertical="center"/>
    </xf>
    <xf numFmtId="0" fontId="35" fillId="36" borderId="17" xfId="0" applyFont="1" applyFill="1" applyBorder="1" applyAlignment="1">
      <alignment horizontal="center" vertical="center"/>
    </xf>
    <xf numFmtId="0" fontId="35" fillId="36" borderId="18" xfId="0" applyFont="1" applyFill="1" applyBorder="1" applyAlignment="1">
      <alignment horizontal="center" vertical="center"/>
    </xf>
    <xf numFmtId="0" fontId="34" fillId="36" borderId="14" xfId="0" applyFont="1" applyFill="1" applyBorder="1" applyAlignment="1">
      <alignment horizontal="center" vertical="center"/>
    </xf>
    <xf numFmtId="0" fontId="34" fillId="36" borderId="0" xfId="0" applyFont="1" applyFill="1" applyAlignment="1">
      <alignment horizontal="center" vertical="center"/>
    </xf>
    <xf numFmtId="0" fontId="34" fillId="36" borderId="15" xfId="0" applyFont="1" applyFill="1" applyBorder="1" applyAlignment="1">
      <alignment horizontal="center" vertical="center"/>
    </xf>
    <xf numFmtId="0" fontId="34" fillId="36" borderId="16" xfId="0" applyFont="1" applyFill="1" applyBorder="1" applyAlignment="1">
      <alignment horizontal="center" vertical="center"/>
    </xf>
    <xf numFmtId="0" fontId="34" fillId="36" borderId="17" xfId="0" applyFont="1" applyFill="1" applyBorder="1" applyAlignment="1">
      <alignment horizontal="center" vertical="center"/>
    </xf>
    <xf numFmtId="0" fontId="34" fillId="36" borderId="18" xfId="0" applyFont="1" applyFill="1" applyBorder="1" applyAlignment="1">
      <alignment horizontal="center" vertical="center"/>
    </xf>
    <xf numFmtId="0" fontId="31" fillId="38" borderId="11" xfId="0" applyFont="1" applyFill="1" applyBorder="1" applyAlignment="1">
      <alignment horizontal="center" vertical="center"/>
    </xf>
    <xf numFmtId="0" fontId="31" fillId="38" borderId="12" xfId="0" applyFont="1" applyFill="1" applyBorder="1" applyAlignment="1">
      <alignment horizontal="center" vertical="center"/>
    </xf>
    <xf numFmtId="0" fontId="31" fillId="38" borderId="13" xfId="0" applyFont="1" applyFill="1" applyBorder="1" applyAlignment="1">
      <alignment horizontal="center" vertical="center"/>
    </xf>
    <xf numFmtId="0" fontId="31" fillId="38" borderId="14" xfId="0" applyFont="1" applyFill="1" applyBorder="1" applyAlignment="1">
      <alignment horizontal="center" vertical="center"/>
    </xf>
    <xf numFmtId="0" fontId="31" fillId="38" borderId="0" xfId="0" applyFont="1" applyFill="1" applyAlignment="1">
      <alignment horizontal="center" vertical="center"/>
    </xf>
    <xf numFmtId="0" fontId="31" fillId="38" borderId="15" xfId="0" applyFont="1" applyFill="1" applyBorder="1" applyAlignment="1">
      <alignment horizontal="center" vertical="center"/>
    </xf>
    <xf numFmtId="0" fontId="33" fillId="36" borderId="14" xfId="0" applyFont="1" applyFill="1" applyBorder="1" applyAlignment="1">
      <alignment horizontal="center" vertical="center"/>
    </xf>
    <xf numFmtId="0" fontId="33" fillId="36" borderId="0" xfId="0" applyFont="1" applyFill="1" applyAlignment="1">
      <alignment horizontal="center" vertical="center"/>
    </xf>
    <xf numFmtId="0" fontId="33" fillId="36" borderId="15" xfId="0" applyFont="1" applyFill="1" applyBorder="1" applyAlignment="1">
      <alignment horizontal="center" vertical="center"/>
    </xf>
    <xf numFmtId="0" fontId="33" fillId="36" borderId="16" xfId="0" applyFont="1" applyFill="1" applyBorder="1" applyAlignment="1">
      <alignment horizontal="center" vertical="center"/>
    </xf>
    <xf numFmtId="0" fontId="33" fillId="36" borderId="17" xfId="0" applyFont="1" applyFill="1" applyBorder="1" applyAlignment="1">
      <alignment horizontal="center" vertical="center"/>
    </xf>
    <xf numFmtId="0" fontId="33" fillId="36" borderId="18" xfId="0" applyFont="1" applyFill="1" applyBorder="1" applyAlignment="1">
      <alignment horizontal="center" vertical="center"/>
    </xf>
    <xf numFmtId="0" fontId="31" fillId="37" borderId="11" xfId="0" applyFont="1" applyFill="1" applyBorder="1" applyAlignment="1">
      <alignment horizontal="center" vertical="center"/>
    </xf>
    <xf numFmtId="0" fontId="31" fillId="37" borderId="12" xfId="0" applyFont="1" applyFill="1" applyBorder="1" applyAlignment="1">
      <alignment horizontal="center" vertical="center"/>
    </xf>
    <xf numFmtId="0" fontId="31" fillId="37" borderId="13" xfId="0" applyFont="1" applyFill="1" applyBorder="1" applyAlignment="1">
      <alignment horizontal="center" vertical="center"/>
    </xf>
    <xf numFmtId="0" fontId="31" fillId="37" borderId="14" xfId="0" applyFont="1" applyFill="1" applyBorder="1" applyAlignment="1">
      <alignment horizontal="center" vertical="center"/>
    </xf>
    <xf numFmtId="0" fontId="31" fillId="37" borderId="0" xfId="0" applyFont="1" applyFill="1" applyAlignment="1">
      <alignment horizontal="center" vertical="center"/>
    </xf>
    <xf numFmtId="0" fontId="31" fillId="37" borderId="15" xfId="0" applyFont="1" applyFill="1" applyBorder="1" applyAlignment="1">
      <alignment horizontal="center" vertical="center"/>
    </xf>
    <xf numFmtId="0" fontId="32" fillId="36" borderId="14" xfId="0" applyFont="1" applyFill="1" applyBorder="1" applyAlignment="1">
      <alignment horizontal="center" vertical="center"/>
    </xf>
    <xf numFmtId="0" fontId="32" fillId="36" borderId="0" xfId="0" applyFont="1" applyFill="1" applyAlignment="1">
      <alignment horizontal="center" vertical="center"/>
    </xf>
    <xf numFmtId="0" fontId="32" fillId="36" borderId="15" xfId="0" applyFont="1" applyFill="1" applyBorder="1" applyAlignment="1">
      <alignment horizontal="center" vertical="center"/>
    </xf>
    <xf numFmtId="0" fontId="32" fillId="36" borderId="16" xfId="0" applyFont="1" applyFill="1" applyBorder="1" applyAlignment="1">
      <alignment horizontal="center" vertical="center"/>
    </xf>
    <xf numFmtId="0" fontId="32" fillId="36" borderId="17" xfId="0" applyFont="1" applyFill="1" applyBorder="1" applyAlignment="1">
      <alignment horizontal="center" vertical="center"/>
    </xf>
    <xf numFmtId="0" fontId="32" fillId="36" borderId="18" xfId="0" applyFont="1" applyFill="1" applyBorder="1" applyAlignment="1">
      <alignment horizontal="center" vertical="center"/>
    </xf>
    <xf numFmtId="0" fontId="31" fillId="35" borderId="11" xfId="0" applyFont="1" applyFill="1" applyBorder="1" applyAlignment="1">
      <alignment horizontal="center" vertical="center"/>
    </xf>
    <xf numFmtId="0" fontId="31" fillId="35" borderId="12" xfId="0" applyFont="1" applyFill="1" applyBorder="1" applyAlignment="1">
      <alignment horizontal="center" vertical="center"/>
    </xf>
    <xf numFmtId="0" fontId="31" fillId="35" borderId="13" xfId="0" applyFont="1" applyFill="1" applyBorder="1" applyAlignment="1">
      <alignment horizontal="center" vertical="center"/>
    </xf>
    <xf numFmtId="0" fontId="31" fillId="35" borderId="14" xfId="0" applyFont="1" applyFill="1" applyBorder="1" applyAlignment="1">
      <alignment horizontal="center" vertical="center"/>
    </xf>
    <xf numFmtId="0" fontId="31" fillId="35" borderId="0" xfId="0" applyFont="1" applyFill="1" applyAlignment="1">
      <alignment horizontal="center" vertical="center"/>
    </xf>
    <xf numFmtId="0" fontId="31" fillId="35" borderId="15" xfId="0" applyFont="1" applyFill="1" applyBorder="1" applyAlignment="1">
      <alignment horizontal="center" vertical="center"/>
    </xf>
    <xf numFmtId="0" fontId="37" fillId="35" borderId="19" xfId="0" applyFont="1" applyFill="1" applyBorder="1" applyAlignment="1">
      <alignment horizontal="center" vertical="center"/>
    </xf>
    <xf numFmtId="0" fontId="37" fillId="35" borderId="20" xfId="0" applyFont="1" applyFill="1" applyBorder="1" applyAlignment="1">
      <alignment horizontal="center" vertical="center"/>
    </xf>
    <xf numFmtId="0" fontId="37" fillId="35" borderId="21" xfId="0" applyFont="1" applyFill="1" applyBorder="1" applyAlignment="1">
      <alignment horizontal="center" vertical="center"/>
    </xf>
    <xf numFmtId="0" fontId="39" fillId="40" borderId="0" xfId="0" applyFont="1" applyFill="1" applyAlignment="1">
      <alignment horizontal="center"/>
    </xf>
    <xf numFmtId="0" fontId="42" fillId="42" borderId="12" xfId="0" applyFont="1" applyFill="1" applyBorder="1" applyAlignment="1">
      <alignment horizontal="center" vertical="center"/>
    </xf>
    <xf numFmtId="0" fontId="37" fillId="35" borderId="0" xfId="0" applyFont="1" applyFill="1" applyAlignment="1">
      <alignment horizontal="center" vertical="center"/>
    </xf>
    <xf numFmtId="0" fontId="42" fillId="42" borderId="0" xfId="0" applyFont="1" applyFill="1" applyAlignment="1">
      <alignment horizontal="center" vertical="center"/>
    </xf>
    <xf numFmtId="0" fontId="0" fillId="0" borderId="0" xfId="0" applyNumberFormat="1"/>
    <xf numFmtId="0"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6">
    <dxf>
      <font>
        <sz val="11"/>
      </font>
    </dxf>
    <dxf>
      <font>
        <b/>
      </fon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b/>
      </fon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b/>
      </fon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b/>
      </fon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b/>
      </fon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b/>
      </fon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0" formatCode="General"/>
    </dxf>
    <dxf>
      <numFmt numFmtId="0" formatCode="General"/>
    </dxf>
    <dxf>
      <numFmt numFmtId="166" formatCode="&quot;₹&quot;\ #,##0.00"/>
    </dxf>
    <dxf>
      <numFmt numFmtId="165" formatCode="[$$-409]#,##0_ ;[Red]\-[$$-409]#,##0\ "/>
    </dxf>
    <dxf>
      <numFmt numFmtId="0" formatCode="General"/>
    </dxf>
    <dxf>
      <numFmt numFmtId="0" formatCode="General"/>
    </dxf>
    <dxf>
      <numFmt numFmtId="0" formatCode="General"/>
    </dxf>
    <dxf>
      <numFmt numFmtId="164" formatCode="[$-F800]dddd\,\ mmmm\ dd\,\ yyyy"/>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color theme="0"/>
      </font>
      <fill>
        <patternFill>
          <bgColor rgb="FF1F4E79"/>
        </patternFill>
      </fill>
    </dxf>
    <dxf>
      <fill>
        <patternFill>
          <bgColor rgb="FF1F4E79"/>
        </patternFill>
      </fill>
    </dxf>
  </dxfs>
  <tableStyles count="2" defaultTableStyle="TableStyleMedium2" defaultPivotStyle="PivotStyleLight16">
    <tableStyle name="Slicer Style 1" pivot="0" table="0" count="1" xr9:uid="{D15685CD-AF18-4031-A1C9-9BF2B0068F1B}">
      <tableStyleElement type="wholeTable" dxfId="115"/>
    </tableStyle>
    <tableStyle name="Slicer Style 2" pivot="0" table="0" count="1" xr9:uid="{FCF03D68-C531-4EEE-82CE-4C6D65BC5CD8}">
      <tableStyleElement type="wholeTable" dxfId="114"/>
    </tableStyle>
  </tableStyles>
  <colors>
    <mruColors>
      <color rgb="FF4169E1"/>
      <color rgb="FF708090"/>
      <color rgb="FF7F7F7F"/>
      <color rgb="FFC7C6C1"/>
      <color rgb="FF999DA0"/>
      <color rgb="FFF2F2F2"/>
      <color rgb="FF1F4E79"/>
      <color rgb="FFC65911"/>
      <color rgb="FF595959"/>
      <color rgb="FF7030A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[startup_funding_analysis..xlsx.xlsx]Dashboard!PivotTable1</c:name>
    <c:fmtId val="4"/>
  </c:pivotSource>
  <c:chart>
    <c:title>
      <c:tx>
        <c:rich>
          <a:bodyPr rot="0" spcFirstLastPara="1" vertOverflow="ellipsis" vert="horz" wrap="square" anchor="ctr" anchorCtr="1"/>
          <a:lstStyle/>
          <a:p>
            <a:pPr>
              <a:defRPr sz="16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sz="1600" b="1">
                <a:solidFill>
                  <a:srgbClr val="1F4E79"/>
                </a:solidFill>
              </a:rPr>
              <a:t>📈 Yearly Funding Trend (₹ Crore)</a:t>
            </a:r>
            <a:endParaRPr lang="en-US" sz="1600" b="1">
              <a:solidFill>
                <a:srgbClr val="1F4E79"/>
              </a:solidFill>
            </a:endParaRPr>
          </a:p>
        </c:rich>
      </c:tx>
      <c:layout>
        <c:manualLayout>
          <c:xMode val="edge"/>
          <c:yMode val="edge"/>
          <c:x val="0.32793019112251715"/>
          <c:y val="2.6639390996205128E-2"/>
        </c:manualLayout>
      </c:layout>
      <c:overlay val="0"/>
      <c:spPr>
        <a:noFill/>
        <a:ln>
          <a:noFill/>
        </a:ln>
        <a:effectLst/>
      </c:spPr>
      <c:txPr>
        <a:bodyPr rot="0" spcFirstLastPara="1" vertOverflow="ellipsis" vert="horz" wrap="square" anchor="ctr" anchorCtr="1"/>
        <a:lstStyle/>
        <a:p>
          <a:pPr>
            <a:defRPr sz="16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38100" cap="rnd" cmpd="sng" algn="ctr">
            <a:solidFill>
              <a:srgbClr val="1F4E79"/>
            </a:solidFill>
            <a:round/>
          </a:ln>
          <a:effectLst/>
        </c:spPr>
        <c:marker>
          <c:symbol val="circle"/>
          <c:size val="10"/>
          <c:spPr>
            <a:solidFill>
              <a:srgbClr val="00B0F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36676905040837E-2"/>
          <c:y val="0.16870155588534258"/>
          <c:w val="0.92285636321832498"/>
          <c:h val="0.72255668034044773"/>
        </c:manualLayout>
      </c:layout>
      <c:lineChart>
        <c:grouping val="standard"/>
        <c:varyColors val="0"/>
        <c:ser>
          <c:idx val="0"/>
          <c:order val="0"/>
          <c:tx>
            <c:strRef>
              <c:f>Dashboard!$B$114</c:f>
              <c:strCache>
                <c:ptCount val="1"/>
                <c:pt idx="0">
                  <c:v>Total</c:v>
                </c:pt>
              </c:strCache>
            </c:strRef>
          </c:tx>
          <c:spPr>
            <a:ln w="38100" cap="rnd" cmpd="sng" algn="ctr">
              <a:solidFill>
                <a:srgbClr val="1F4E79"/>
              </a:solidFill>
              <a:round/>
            </a:ln>
            <a:effectLst/>
          </c:spPr>
          <c:marker>
            <c:symbol val="circle"/>
            <c:size val="10"/>
            <c:spPr>
              <a:solidFill>
                <a:srgbClr val="00B0F0"/>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Dashboard!$A$115:$A$121</c:f>
              <c:strCache>
                <c:ptCount val="6"/>
                <c:pt idx="0">
                  <c:v>2015</c:v>
                </c:pt>
                <c:pt idx="1">
                  <c:v>2016</c:v>
                </c:pt>
                <c:pt idx="2">
                  <c:v>2017</c:v>
                </c:pt>
                <c:pt idx="3">
                  <c:v>2018</c:v>
                </c:pt>
                <c:pt idx="4">
                  <c:v>2019</c:v>
                </c:pt>
                <c:pt idx="5">
                  <c:v>2020</c:v>
                </c:pt>
              </c:strCache>
            </c:strRef>
          </c:cat>
          <c:val>
            <c:numRef>
              <c:f>Dashboard!$B$115:$B$121</c:f>
              <c:numCache>
                <c:formatCode>#,##0</c:formatCode>
                <c:ptCount val="6"/>
                <c:pt idx="0">
                  <c:v>83235.42931681429</c:v>
                </c:pt>
                <c:pt idx="1">
                  <c:v>36738.357775406424</c:v>
                </c:pt>
                <c:pt idx="2">
                  <c:v>100090.60694429649</c:v>
                </c:pt>
                <c:pt idx="3">
                  <c:v>49159.62535571144</c:v>
                </c:pt>
                <c:pt idx="4">
                  <c:v>93100.200228433096</c:v>
                </c:pt>
                <c:pt idx="5">
                  <c:v>3744.8385270007002</c:v>
                </c:pt>
              </c:numCache>
            </c:numRef>
          </c:val>
          <c:smooth val="0"/>
          <c:extLst>
            <c:ext xmlns:c16="http://schemas.microsoft.com/office/drawing/2014/chart" uri="{C3380CC4-5D6E-409C-BE32-E72D297353CC}">
              <c16:uniqueId val="{00000000-A808-468A-BF95-05276816603E}"/>
            </c:ext>
          </c:extLst>
        </c:ser>
        <c:dLbls>
          <c:dLblPos val="t"/>
          <c:showLegendKey val="0"/>
          <c:showVal val="1"/>
          <c:showCatName val="0"/>
          <c:showSerName val="0"/>
          <c:showPercent val="0"/>
          <c:showBubbleSize val="0"/>
        </c:dLbls>
        <c:marker val="1"/>
        <c:smooth val="0"/>
        <c:axId val="1059915247"/>
        <c:axId val="1059916495"/>
      </c:lineChart>
      <c:catAx>
        <c:axId val="10599152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059916495"/>
        <c:crosses val="autoZero"/>
        <c:auto val="1"/>
        <c:lblAlgn val="ctr"/>
        <c:lblOffset val="100"/>
        <c:noMultiLvlLbl val="0"/>
      </c:catAx>
      <c:valAx>
        <c:axId val="105991649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5991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[startup_funding_analysis..xlsx.xlsx]Dashboard!PivotTable2</c:name>
    <c:fmtId val="5"/>
  </c:pivotSource>
  <c:chart>
    <c:title>
      <c:tx>
        <c:rich>
          <a:bodyPr rot="0" spcFirstLastPara="1" vertOverflow="ellipsis" vert="horz" wrap="square" anchor="ctr" anchorCtr="1"/>
          <a:lstStyle/>
          <a:p>
            <a:pPr>
              <a:defRPr sz="1600" b="1" i="0" u="none" strike="noStrike" kern="1200" cap="none" spc="0" normalizeH="0" baseline="0">
                <a:solidFill>
                  <a:srgbClr val="1F4E79"/>
                </a:solidFill>
                <a:latin typeface="+mj-lt"/>
                <a:ea typeface="+mj-ea"/>
                <a:cs typeface="+mj-cs"/>
              </a:defRPr>
            </a:pPr>
            <a:r>
              <a:rPr lang="en-IN" sz="1600" b="1">
                <a:solidFill>
                  <a:srgbClr val="1F4E79"/>
                </a:solidFill>
                <a:latin typeface="+mn-lt"/>
              </a:rPr>
              <a:t>🏆 Top 10 Cities by Total Funding</a:t>
            </a:r>
            <a:endParaRPr lang="en-US" sz="1600" b="1">
              <a:solidFill>
                <a:srgbClr val="1F4E79"/>
              </a:solidFill>
              <a:latin typeface="+mn-lt"/>
            </a:endParaRPr>
          </a:p>
        </c:rich>
      </c:tx>
      <c:layout>
        <c:manualLayout>
          <c:xMode val="edge"/>
          <c:yMode val="edge"/>
          <c:x val="0.34975419302846694"/>
          <c:y val="3.2921443630950897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1F4E79"/>
              </a:solidFill>
              <a:latin typeface="+mj-lt"/>
              <a:ea typeface="+mj-ea"/>
              <a:cs typeface="+mj-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Dashboard!$B$94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Dashboard!$A$95:$A$110</c:f>
              <c:strCache>
                <c:ptCount val="15"/>
                <c:pt idx="0">
                  <c:v>Bangalore</c:v>
                </c:pt>
                <c:pt idx="1">
                  <c:v>Delhi-NCR</c:v>
                </c:pt>
                <c:pt idx="2">
                  <c:v>Mumbai</c:v>
                </c:pt>
                <c:pt idx="3">
                  <c:v>Other Cities</c:v>
                </c:pt>
                <c:pt idx="4">
                  <c:v>Chennai</c:v>
                </c:pt>
                <c:pt idx="5">
                  <c:v>Pune</c:v>
                </c:pt>
                <c:pt idx="6">
                  <c:v>USA</c:v>
                </c:pt>
                <c:pt idx="7">
                  <c:v>Hyderabad</c:v>
                </c:pt>
                <c:pt idx="8">
                  <c:v>Singapore</c:v>
                </c:pt>
                <c:pt idx="9">
                  <c:v>Jaipur</c:v>
                </c:pt>
                <c:pt idx="10">
                  <c:v>Ahmedabad</c:v>
                </c:pt>
                <c:pt idx="11">
                  <c:v>Kolkata</c:v>
                </c:pt>
                <c:pt idx="12">
                  <c:v>Coimbatore</c:v>
                </c:pt>
                <c:pt idx="13">
                  <c:v>London/UK</c:v>
                </c:pt>
                <c:pt idx="14">
                  <c:v>Kerala Cities</c:v>
                </c:pt>
              </c:strCache>
            </c:strRef>
          </c:cat>
          <c:val>
            <c:numRef>
              <c:f>Dashboard!$B$95:$B$110</c:f>
              <c:numCache>
                <c:formatCode>#,##0</c:formatCode>
                <c:ptCount val="15"/>
                <c:pt idx="0">
                  <c:v>177962.022028654</c:v>
                </c:pt>
                <c:pt idx="1">
                  <c:v>84301.918816324978</c:v>
                </c:pt>
                <c:pt idx="2">
                  <c:v>47522.432407705674</c:v>
                </c:pt>
                <c:pt idx="3">
                  <c:v>26180.224405626126</c:v>
                </c:pt>
                <c:pt idx="4">
                  <c:v>6898.0428373499999</c:v>
                </c:pt>
                <c:pt idx="5">
                  <c:v>6886.6703331000026</c:v>
                </c:pt>
                <c:pt idx="6">
                  <c:v>6746.2462974999999</c:v>
                </c:pt>
                <c:pt idx="7">
                  <c:v>3864.5039131214994</c:v>
                </c:pt>
                <c:pt idx="8">
                  <c:v>2959.2503675000003</c:v>
                </c:pt>
                <c:pt idx="9">
                  <c:v>1465.8054317500003</c:v>
                </c:pt>
                <c:pt idx="10">
                  <c:v>1090.5703738</c:v>
                </c:pt>
                <c:pt idx="11">
                  <c:v>153.38965015000002</c:v>
                </c:pt>
                <c:pt idx="12">
                  <c:v>37.981285079999999</c:v>
                </c:pt>
                <c:pt idx="13">
                  <c:v>0</c:v>
                </c:pt>
                <c:pt idx="14">
                  <c:v>0</c:v>
                </c:pt>
              </c:numCache>
            </c:numRef>
          </c:val>
          <c:extLst>
            <c:ext xmlns:c16="http://schemas.microsoft.com/office/drawing/2014/chart" uri="{C3380CC4-5D6E-409C-BE32-E72D297353CC}">
              <c16:uniqueId val="{00000000-A498-4E03-A522-BA2799AE08F7}"/>
            </c:ext>
          </c:extLst>
        </c:ser>
        <c:dLbls>
          <c:dLblPos val="outEnd"/>
          <c:showLegendKey val="0"/>
          <c:showVal val="1"/>
          <c:showCatName val="0"/>
          <c:showSerName val="0"/>
          <c:showPercent val="0"/>
          <c:showBubbleSize val="0"/>
        </c:dLbls>
        <c:gapWidth val="267"/>
        <c:overlap val="-43"/>
        <c:axId val="1068190463"/>
        <c:axId val="1068187967"/>
      </c:barChart>
      <c:catAx>
        <c:axId val="1068190463"/>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68187967"/>
        <c:crosses val="autoZero"/>
        <c:auto val="1"/>
        <c:lblAlgn val="ctr"/>
        <c:lblOffset val="100"/>
        <c:noMultiLvlLbl val="0"/>
      </c:catAx>
      <c:valAx>
        <c:axId val="1068187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6819046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[startup_funding_analysis..xlsx.xlsx]Dashboard!PivotTable3</c:name>
    <c:fmtId val="5"/>
  </c:pivotSource>
  <c:chart>
    <c:title>
      <c:tx>
        <c:rich>
          <a:bodyPr rot="0" spcFirstLastPara="1" vertOverflow="ellipsis" vert="horz" wrap="square" anchor="ctr" anchorCtr="1"/>
          <a:lstStyle/>
          <a:p>
            <a:pPr algn="ctr">
              <a:defRPr sz="1600" b="1" i="0" u="none" strike="noStrike" kern="1200" spc="0" normalizeH="0" baseline="0">
                <a:solidFill>
                  <a:srgbClr val="1F4E79"/>
                </a:solidFill>
                <a:latin typeface="+mn-lt"/>
                <a:ea typeface="+mj-ea"/>
                <a:cs typeface="+mj-cs"/>
              </a:defRPr>
            </a:pPr>
            <a:r>
              <a:rPr lang="en-IN" sz="1600" b="1" i="0" u="none" strike="noStrike" normalizeH="0" baseline="0">
                <a:solidFill>
                  <a:srgbClr val="1F4E79"/>
                </a:solidFill>
                <a:latin typeface="+mn-lt"/>
              </a:rPr>
              <a:t>🎯 Funding Distribution by Industry</a:t>
            </a:r>
          </a:p>
        </c:rich>
      </c:tx>
      <c:layout>
        <c:manualLayout>
          <c:xMode val="edge"/>
          <c:yMode val="edge"/>
          <c:x val="0.34674381828873418"/>
          <c:y val="3.1281364123600622E-2"/>
        </c:manualLayout>
      </c:layout>
      <c:overlay val="0"/>
      <c:spPr>
        <a:noFill/>
        <a:ln>
          <a:noFill/>
        </a:ln>
        <a:effectLst/>
      </c:spPr>
      <c:txPr>
        <a:bodyPr rot="0" spcFirstLastPara="1" vertOverflow="ellipsis" vert="horz" wrap="square" anchor="ctr" anchorCtr="1"/>
        <a:lstStyle/>
        <a:p>
          <a:pPr algn="ctr">
            <a:defRPr sz="1600" b="1" i="0" u="none" strike="noStrike" kern="1200" spc="0" normalizeH="0" baseline="0">
              <a:solidFill>
                <a:srgbClr val="1F4E79"/>
              </a:solidFill>
              <a:latin typeface="+mn-lt"/>
              <a:ea typeface="+mj-ea"/>
              <a:cs typeface="+mj-cs"/>
            </a:defRPr>
          </a:pPr>
          <a:endParaRPr lang="en-US"/>
        </a:p>
      </c:txPr>
    </c:title>
    <c:autoTitleDeleted val="0"/>
    <c:pivotFmts>
      <c:pivotFmt>
        <c:idx val="0"/>
        <c:spPr>
          <a:gradFill>
            <a:gsLst>
              <a:gs pos="100000">
                <a:schemeClr val="accent6">
                  <a:lumMod val="60000"/>
                  <a:lumOff val="40000"/>
                </a:schemeClr>
              </a:gs>
              <a:gs pos="0">
                <a:schemeClr val="accent6"/>
              </a:gs>
            </a:gsLst>
            <a:lin ang="5400000" scaled="0"/>
          </a:gra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16292563450514572"/>
              <c:y val="1.4380648984354446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178455448746443E-2"/>
                  <c:h val="6.8205769063650154E-2"/>
                </c:manualLayout>
              </c15:layout>
            </c:ext>
          </c:extLst>
        </c:dLbl>
      </c:pivotFmt>
      <c:pivotFmt>
        <c:idx val="2"/>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20982586635829092"/>
              <c:y val="-5.8191240531056425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7806577815170613E-2"/>
                  <c:h val="0.10774443001518946"/>
                </c:manualLayout>
              </c15:layout>
            </c:ext>
          </c:extLst>
        </c:dLbl>
      </c:pivotFmt>
      <c:pivotFmt>
        <c:idx val="3"/>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18865333530337555"/>
              <c:y val="-1.0811578273540323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1430601895801721E-2"/>
                  <c:h val="0.10463480997242394"/>
                </c:manualLayout>
              </c15:layout>
            </c:ext>
          </c:extLst>
        </c:dLbl>
      </c:pivotFmt>
      <c:pivotFmt>
        <c:idx val="4"/>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9.5241483941591418E-2"/>
              <c:y val="6.9646349874997487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028024108347968E-2"/>
                  <c:h val="8.0199919739908587E-2"/>
                </c:manualLayout>
              </c15:layout>
            </c:ext>
          </c:extLst>
        </c:dLbl>
      </c:pivotFmt>
      <c:pivotFmt>
        <c:idx val="5"/>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19490257321342"/>
              <c:y val="-3.307642778920040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40648311047318E-2"/>
                  <c:h val="0.10265467012152805"/>
                </c:manualLayout>
              </c15:layout>
            </c:ext>
          </c:extLst>
        </c:dLbl>
      </c:pivotFmt>
      <c:pivotFmt>
        <c:idx val="6"/>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10069180945759369"/>
              <c:y val="-0.149783237660987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9148131921575781E-2"/>
                  <c:h val="5.9170824556555146E-2"/>
                </c:manualLayout>
              </c15:layout>
            </c:ext>
          </c:extLst>
        </c:dLbl>
      </c:pivotFmt>
      <c:pivotFmt>
        <c:idx val="7"/>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21174853400222704"/>
              <c:y val="-0.10348948147013654"/>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756915683467021E-2"/>
                  <c:h val="9.023491248153781E-2"/>
                </c:manualLayout>
              </c15:layout>
            </c:ext>
          </c:extLst>
        </c:dLbl>
      </c:pivotFmt>
      <c:pivotFmt>
        <c:idx val="8"/>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17772138442984814"/>
              <c:y val="-6.8218385180072463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55780310177875E-2"/>
                  <c:h val="9.6328944582277129E-2"/>
                </c:manualLayout>
              </c15:layout>
            </c:ext>
          </c:extLst>
        </c:dLbl>
      </c:pivotFmt>
      <c:pivotFmt>
        <c:idx val="9"/>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20026068238378569"/>
              <c:y val="1.343796292722718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1428044346790287E-2"/>
                  <c:h val="6.5240087979016231E-2"/>
                </c:manualLayout>
              </c15:layout>
            </c:ext>
          </c:extLst>
        </c:dLbl>
      </c:pivotFmt>
      <c:pivotFmt>
        <c:idx val="10"/>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21914589770989529"/>
              <c:y val="-0.18178817048666929"/>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0165026339946632E-2"/>
                  <c:h val="0.12120002986488586"/>
                </c:manualLayout>
              </c15:layout>
            </c:ext>
          </c:extLst>
        </c:dLbl>
      </c:pivotFmt>
      <c:pivotFmt>
        <c:idx val="11"/>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27959746763206383"/>
              <c:y val="-2.259632817261048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928895384599753E-2"/>
                  <c:h val="8.0784516280646701E-2"/>
                </c:manualLayout>
              </c15:layout>
            </c:ext>
          </c:extLst>
        </c:dLbl>
      </c:pivotFmt>
      <c:pivotFmt>
        <c:idx val="12"/>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7.1244359860442988E-2"/>
              <c:y val="-0.11242351020089861"/>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fld id="{3D1F6536-631B-47A7-B477-6C8F4897922F}" type="PERCENTAGE">
                  <a:rPr lang="en-US" sz="1600" b="1"/>
                  <a:pPr>
                    <a:defRPr sz="1600" b="1"/>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20343515872820278"/>
              <c:y val="-0.11485251764659815"/>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92770232673964E-2"/>
                  <c:h val="8.0784516280646701E-2"/>
                </c:manualLayout>
              </c15:layout>
            </c:ext>
          </c:extLst>
        </c:dLbl>
      </c:pivotFmt>
      <c:pivotFmt>
        <c:idx val="14"/>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26522858698999874"/>
              <c:y val="-7.3949910959997783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2910403325062254E-2"/>
                  <c:h val="8.7002287601298883E-2"/>
                </c:manualLayout>
              </c15:layout>
            </c:ext>
          </c:extLst>
        </c:dLbl>
      </c:pivotFmt>
      <c:pivotFmt>
        <c:idx val="15"/>
        <c:spPr>
          <a:gradFill>
            <a:gsLst>
              <a:gs pos="100000">
                <a:schemeClr val="accent6">
                  <a:lumMod val="60000"/>
                  <a:lumOff val="40000"/>
                </a:schemeClr>
              </a:gs>
              <a:gs pos="0">
                <a:schemeClr val="accent6"/>
              </a:gs>
            </a:gsLst>
            <a:lin ang="5400000" scaled="0"/>
          </a:gradFill>
          <a:ln w="19050">
            <a:solidFill>
              <a:schemeClr val="lt1"/>
            </a:solidFill>
          </a:ln>
          <a:effectLst/>
        </c:spPr>
        <c:dLbl>
          <c:idx val="0"/>
          <c:layout>
            <c:manualLayout>
              <c:x val="0.18609438385114122"/>
              <c:y val="-2.8337221217707046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fld id="{B0F0EAB2-3FA8-4E20-8B23-3F7C3FE1D610}" type="PERCENTAGE">
                  <a:rPr lang="en-US" sz="1600" b="1"/>
                  <a:pPr>
                    <a:defRPr sz="1600" b="1"/>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4034404977908896E-2"/>
                  <c:h val="9.9315433169362061E-2"/>
                </c:manualLayout>
              </c15:layout>
              <c15:dlblFieldTable/>
              <c15:showDataLabelsRange val="0"/>
            </c:ext>
          </c:extLst>
        </c:dLbl>
      </c:pivotFmt>
    </c:pivotFmts>
    <c:plotArea>
      <c:layout>
        <c:manualLayout>
          <c:layoutTarget val="inner"/>
          <c:xMode val="edge"/>
          <c:yMode val="edge"/>
          <c:x val="0.37769703797607707"/>
          <c:y val="0.26358370285840066"/>
          <c:w val="0.24159348901658151"/>
          <c:h val="0.6407295308214318"/>
        </c:manualLayout>
      </c:layout>
      <c:doughnutChart>
        <c:varyColors val="1"/>
        <c:ser>
          <c:idx val="0"/>
          <c:order val="0"/>
          <c:tx>
            <c:strRef>
              <c:f>Dashboard!$B$124</c:f>
              <c:strCache>
                <c:ptCount val="1"/>
                <c:pt idx="0">
                  <c:v>Total</c:v>
                </c:pt>
              </c:strCache>
            </c:strRef>
          </c:tx>
          <c:dPt>
            <c:idx val="0"/>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6-F79E-4CB7-95DC-E5047F066E65}"/>
              </c:ext>
            </c:extLst>
          </c:dPt>
          <c:dPt>
            <c:idx val="1"/>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5-F79E-4CB7-95DC-E5047F066E65}"/>
              </c:ext>
            </c:extLst>
          </c:dPt>
          <c:dPt>
            <c:idx val="2"/>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4-F79E-4CB7-95DC-E5047F066E65}"/>
              </c:ext>
            </c:extLst>
          </c:dPt>
          <c:dPt>
            <c:idx val="3"/>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03-F79E-4CB7-95DC-E5047F066E65}"/>
              </c:ext>
            </c:extLst>
          </c:dPt>
          <c:dPt>
            <c:idx val="4"/>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07-F79E-4CB7-95DC-E5047F066E65}"/>
              </c:ext>
            </c:extLst>
          </c:dPt>
          <c:dPt>
            <c:idx val="5"/>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08-F79E-4CB7-95DC-E5047F066E65}"/>
              </c:ext>
            </c:extLst>
          </c:dPt>
          <c:dPt>
            <c:idx val="6"/>
            <c:bubble3D val="0"/>
            <c:spPr>
              <a:gradFill>
                <a:gsLst>
                  <a:gs pos="100000">
                    <a:schemeClr val="accent6">
                      <a:lumMod val="80000"/>
                      <a:lumOff val="20000"/>
                      <a:lumMod val="60000"/>
                      <a:lumOff val="40000"/>
                    </a:schemeClr>
                  </a:gs>
                  <a:gs pos="0">
                    <a:schemeClr val="accent6">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0A-F79E-4CB7-95DC-E5047F066E65}"/>
              </c:ext>
            </c:extLst>
          </c:dPt>
          <c:dPt>
            <c:idx val="7"/>
            <c:bubble3D val="0"/>
            <c:spPr>
              <a:gradFill>
                <a:gsLst>
                  <a:gs pos="100000">
                    <a:schemeClr val="accent5">
                      <a:lumMod val="80000"/>
                      <a:lumOff val="20000"/>
                      <a:lumMod val="60000"/>
                      <a:lumOff val="40000"/>
                    </a:schemeClr>
                  </a:gs>
                  <a:gs pos="0">
                    <a:schemeClr val="accent5">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09-F79E-4CB7-95DC-E5047F066E65}"/>
              </c:ext>
            </c:extLst>
          </c:dPt>
          <c:dPt>
            <c:idx val="8"/>
            <c:bubble3D val="0"/>
            <c:spPr>
              <a:gradFill>
                <a:gsLst>
                  <a:gs pos="100000">
                    <a:schemeClr val="accent4">
                      <a:lumMod val="80000"/>
                      <a:lumOff val="20000"/>
                      <a:lumMod val="60000"/>
                      <a:lumOff val="40000"/>
                    </a:schemeClr>
                  </a:gs>
                  <a:gs pos="0">
                    <a:schemeClr val="accent4">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0-F79E-4CB7-95DC-E5047F066E65}"/>
              </c:ext>
            </c:extLst>
          </c:dPt>
          <c:dPt>
            <c:idx val="9"/>
            <c:bubble3D val="0"/>
            <c:spPr>
              <a:gradFill>
                <a:gsLst>
                  <a:gs pos="100000">
                    <a:schemeClr val="accent6">
                      <a:lumMod val="80000"/>
                      <a:lumMod val="60000"/>
                      <a:lumOff val="40000"/>
                    </a:schemeClr>
                  </a:gs>
                  <a:gs pos="0">
                    <a:schemeClr val="accent6">
                      <a:lumMod val="80000"/>
                    </a:schemeClr>
                  </a:gs>
                </a:gsLst>
                <a:lin ang="5400000" scaled="0"/>
              </a:gradFill>
              <a:ln w="19050">
                <a:solidFill>
                  <a:schemeClr val="lt1"/>
                </a:solidFill>
              </a:ln>
              <a:effectLst/>
            </c:spPr>
            <c:extLst>
              <c:ext xmlns:c16="http://schemas.microsoft.com/office/drawing/2014/chart" uri="{C3380CC4-5D6E-409C-BE32-E72D297353CC}">
                <c16:uniqueId val="{0000000F-F79E-4CB7-95DC-E5047F066E65}"/>
              </c:ext>
            </c:extLst>
          </c:dPt>
          <c:dPt>
            <c:idx val="10"/>
            <c:bubble3D val="0"/>
            <c:spPr>
              <a:gradFill>
                <a:gsLst>
                  <a:gs pos="100000">
                    <a:schemeClr val="accent5">
                      <a:lumMod val="80000"/>
                      <a:lumMod val="60000"/>
                      <a:lumOff val="40000"/>
                    </a:schemeClr>
                  </a:gs>
                  <a:gs pos="0">
                    <a:schemeClr val="accent5">
                      <a:lumMod val="80000"/>
                    </a:schemeClr>
                  </a:gs>
                </a:gsLst>
                <a:lin ang="5400000" scaled="0"/>
              </a:gradFill>
              <a:ln w="19050">
                <a:solidFill>
                  <a:schemeClr val="lt1"/>
                </a:solidFill>
              </a:ln>
              <a:effectLst/>
            </c:spPr>
            <c:extLst>
              <c:ext xmlns:c16="http://schemas.microsoft.com/office/drawing/2014/chart" uri="{C3380CC4-5D6E-409C-BE32-E72D297353CC}">
                <c16:uniqueId val="{0000000E-F79E-4CB7-95DC-E5047F066E65}"/>
              </c:ext>
            </c:extLst>
          </c:dPt>
          <c:dPt>
            <c:idx val="11"/>
            <c:bubble3D val="0"/>
            <c:spPr>
              <a:gradFill>
                <a:gsLst>
                  <a:gs pos="100000">
                    <a:schemeClr val="accent4">
                      <a:lumMod val="80000"/>
                      <a:lumMod val="60000"/>
                      <a:lumOff val="40000"/>
                    </a:schemeClr>
                  </a:gs>
                  <a:gs pos="0">
                    <a:schemeClr val="accent4">
                      <a:lumMod val="80000"/>
                    </a:schemeClr>
                  </a:gs>
                </a:gsLst>
                <a:lin ang="5400000" scaled="0"/>
              </a:gradFill>
              <a:ln w="19050">
                <a:solidFill>
                  <a:schemeClr val="lt1"/>
                </a:solidFill>
              </a:ln>
              <a:effectLst/>
            </c:spPr>
            <c:extLst>
              <c:ext xmlns:c16="http://schemas.microsoft.com/office/drawing/2014/chart" uri="{C3380CC4-5D6E-409C-BE32-E72D297353CC}">
                <c16:uniqueId val="{0000000D-F79E-4CB7-95DC-E5047F066E65}"/>
              </c:ext>
            </c:extLst>
          </c:dPt>
          <c:dPt>
            <c:idx val="12"/>
            <c:bubble3D val="0"/>
            <c:spPr>
              <a:gradFill>
                <a:gsLst>
                  <a:gs pos="100000">
                    <a:schemeClr val="accent6">
                      <a:lumMod val="60000"/>
                      <a:lumOff val="40000"/>
                      <a:lumMod val="60000"/>
                      <a:lumOff val="40000"/>
                    </a:schemeClr>
                  </a:gs>
                  <a:gs pos="0">
                    <a:schemeClr val="accent6">
                      <a:lumMod val="60000"/>
                      <a:lumOff val="40000"/>
                    </a:schemeClr>
                  </a:gs>
                </a:gsLst>
                <a:lin ang="5400000" scaled="0"/>
              </a:gradFill>
              <a:ln w="19050">
                <a:solidFill>
                  <a:schemeClr val="lt1"/>
                </a:solidFill>
              </a:ln>
              <a:effectLst/>
            </c:spPr>
            <c:extLst>
              <c:ext xmlns:c16="http://schemas.microsoft.com/office/drawing/2014/chart" uri="{C3380CC4-5D6E-409C-BE32-E72D297353CC}">
                <c16:uniqueId val="{0000000C-F79E-4CB7-95DC-E5047F066E65}"/>
              </c:ext>
            </c:extLst>
          </c:dPt>
          <c:dPt>
            <c:idx val="13"/>
            <c:bubble3D val="0"/>
            <c:spPr>
              <a:gradFill>
                <a:gsLst>
                  <a:gs pos="100000">
                    <a:schemeClr val="accent5">
                      <a:lumMod val="60000"/>
                      <a:lumOff val="40000"/>
                      <a:lumMod val="60000"/>
                      <a:lumOff val="40000"/>
                    </a:schemeClr>
                  </a:gs>
                  <a:gs pos="0">
                    <a:schemeClr val="accent5">
                      <a:lumMod val="60000"/>
                      <a:lumOff val="40000"/>
                    </a:schemeClr>
                  </a:gs>
                </a:gsLst>
                <a:lin ang="5400000" scaled="0"/>
              </a:gradFill>
              <a:ln w="19050">
                <a:solidFill>
                  <a:schemeClr val="lt1"/>
                </a:solidFill>
              </a:ln>
              <a:effectLst/>
            </c:spPr>
            <c:extLst>
              <c:ext xmlns:c16="http://schemas.microsoft.com/office/drawing/2014/chart" uri="{C3380CC4-5D6E-409C-BE32-E72D297353CC}">
                <c16:uniqueId val="{0000000B-F79E-4CB7-95DC-E5047F066E65}"/>
              </c:ext>
            </c:extLst>
          </c:dPt>
          <c:dPt>
            <c:idx val="14"/>
            <c:bubble3D val="0"/>
            <c:spPr>
              <a:gradFill>
                <a:gsLst>
                  <a:gs pos="100000">
                    <a:schemeClr val="accent4">
                      <a:lumMod val="60000"/>
                      <a:lumOff val="40000"/>
                      <a:lumMod val="60000"/>
                      <a:lumOff val="40000"/>
                    </a:schemeClr>
                  </a:gs>
                  <a:gs pos="0">
                    <a:schemeClr val="accent4">
                      <a:lumMod val="60000"/>
                      <a:lumOff val="40000"/>
                    </a:schemeClr>
                  </a:gs>
                </a:gsLst>
                <a:lin ang="5400000" scaled="0"/>
              </a:gradFill>
              <a:ln w="19050">
                <a:solidFill>
                  <a:schemeClr val="lt1"/>
                </a:solidFill>
              </a:ln>
              <a:effectLst/>
            </c:spPr>
            <c:extLst>
              <c:ext xmlns:c16="http://schemas.microsoft.com/office/drawing/2014/chart" uri="{C3380CC4-5D6E-409C-BE32-E72D297353CC}">
                <c16:uniqueId val="{0000001D-B7E6-44FB-82A2-67FCF576B46D}"/>
              </c:ext>
            </c:extLst>
          </c:dPt>
          <c:dLbls>
            <c:dLbl>
              <c:idx val="0"/>
              <c:layout>
                <c:manualLayout>
                  <c:x val="0.18609438385114122"/>
                  <c:y val="-2.8337221217707046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fld id="{B0F0EAB2-3FA8-4E20-8B23-3F7C3FE1D610}" type="PERCENTAGE">
                      <a:rPr lang="en-US" sz="1600" b="1"/>
                      <a:pPr>
                        <a:defRPr sz="1600" b="1"/>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4034404977908896E-2"/>
                      <c:h val="9.9315433169362061E-2"/>
                    </c:manualLayout>
                  </c15:layout>
                  <c15:dlblFieldTable/>
                  <c15:showDataLabelsRange val="0"/>
                </c:ext>
                <c:ext xmlns:c16="http://schemas.microsoft.com/office/drawing/2014/chart" uri="{C3380CC4-5D6E-409C-BE32-E72D297353CC}">
                  <c16:uniqueId val="{00000006-F79E-4CB7-95DC-E5047F066E65}"/>
                </c:ext>
              </c:extLst>
            </c:dLbl>
            <c:dLbl>
              <c:idx val="1"/>
              <c:layout>
                <c:manualLayout>
                  <c:x val="9.5241483941591418E-2"/>
                  <c:y val="6.9646349874997487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028024108347968E-2"/>
                      <c:h val="8.0199919739908587E-2"/>
                    </c:manualLayout>
                  </c15:layout>
                </c:ext>
                <c:ext xmlns:c16="http://schemas.microsoft.com/office/drawing/2014/chart" uri="{C3380CC4-5D6E-409C-BE32-E72D297353CC}">
                  <c16:uniqueId val="{00000005-F79E-4CB7-95DC-E5047F066E65}"/>
                </c:ext>
              </c:extLst>
            </c:dLbl>
            <c:dLbl>
              <c:idx val="2"/>
              <c:layout>
                <c:manualLayout>
                  <c:x val="-0.18865333530337555"/>
                  <c:y val="-1.0811578273540323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1430601895801721E-2"/>
                      <c:h val="0.10463480997242394"/>
                    </c:manualLayout>
                  </c15:layout>
                </c:ext>
                <c:ext xmlns:c16="http://schemas.microsoft.com/office/drawing/2014/chart" uri="{C3380CC4-5D6E-409C-BE32-E72D297353CC}">
                  <c16:uniqueId val="{00000004-F79E-4CB7-95DC-E5047F066E65}"/>
                </c:ext>
              </c:extLst>
            </c:dLbl>
            <c:dLbl>
              <c:idx val="3"/>
              <c:layout>
                <c:manualLayout>
                  <c:x val="-0.20982586635829092"/>
                  <c:y val="-5.8191240531056425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7806577815170613E-2"/>
                      <c:h val="0.10774443001518946"/>
                    </c:manualLayout>
                  </c15:layout>
                </c:ext>
                <c:ext xmlns:c16="http://schemas.microsoft.com/office/drawing/2014/chart" uri="{C3380CC4-5D6E-409C-BE32-E72D297353CC}">
                  <c16:uniqueId val="{00000003-F79E-4CB7-95DC-E5047F066E65}"/>
                </c:ext>
              </c:extLst>
            </c:dLbl>
            <c:dLbl>
              <c:idx val="4"/>
              <c:layout>
                <c:manualLayout>
                  <c:x val="-0.16292563450514572"/>
                  <c:y val="1.4380648984354446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178455448746443E-2"/>
                      <c:h val="6.8205769063650154E-2"/>
                    </c:manualLayout>
                  </c15:layout>
                </c:ext>
                <c:ext xmlns:c16="http://schemas.microsoft.com/office/drawing/2014/chart" uri="{C3380CC4-5D6E-409C-BE32-E72D297353CC}">
                  <c16:uniqueId val="{00000007-F79E-4CB7-95DC-E5047F066E65}"/>
                </c:ext>
              </c:extLst>
            </c:dLbl>
            <c:dLbl>
              <c:idx val="5"/>
              <c:layout>
                <c:manualLayout>
                  <c:x val="-0.19490257321342"/>
                  <c:y val="-3.307642778920040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40648311047318E-2"/>
                      <c:h val="0.10265467012152805"/>
                    </c:manualLayout>
                  </c15:layout>
                </c:ext>
                <c:ext xmlns:c16="http://schemas.microsoft.com/office/drawing/2014/chart" uri="{C3380CC4-5D6E-409C-BE32-E72D297353CC}">
                  <c16:uniqueId val="{00000008-F79E-4CB7-95DC-E5047F066E65}"/>
                </c:ext>
              </c:extLst>
            </c:dLbl>
            <c:dLbl>
              <c:idx val="6"/>
              <c:layout>
                <c:manualLayout>
                  <c:x val="-0.10069180945759369"/>
                  <c:y val="-0.149783237660987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9148131921575781E-2"/>
                      <c:h val="5.9170824556555146E-2"/>
                    </c:manualLayout>
                  </c15:layout>
                </c:ext>
                <c:ext xmlns:c16="http://schemas.microsoft.com/office/drawing/2014/chart" uri="{C3380CC4-5D6E-409C-BE32-E72D297353CC}">
                  <c16:uniqueId val="{0000000A-F79E-4CB7-95DC-E5047F066E65}"/>
                </c:ext>
              </c:extLst>
            </c:dLbl>
            <c:dLbl>
              <c:idx val="7"/>
              <c:layout>
                <c:manualLayout>
                  <c:x val="-0.21174853400222704"/>
                  <c:y val="-0.10348948147013654"/>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756915683467021E-2"/>
                      <c:h val="9.023491248153781E-2"/>
                    </c:manualLayout>
                  </c15:layout>
                </c:ext>
                <c:ext xmlns:c16="http://schemas.microsoft.com/office/drawing/2014/chart" uri="{C3380CC4-5D6E-409C-BE32-E72D297353CC}">
                  <c16:uniqueId val="{00000009-F79E-4CB7-95DC-E5047F066E65}"/>
                </c:ext>
              </c:extLst>
            </c:dLbl>
            <c:dLbl>
              <c:idx val="8"/>
              <c:layout>
                <c:manualLayout>
                  <c:x val="0.17772138442984814"/>
                  <c:y val="-6.8218385180072463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55780310177875E-2"/>
                      <c:h val="9.6328944582277129E-2"/>
                    </c:manualLayout>
                  </c15:layout>
                </c:ext>
                <c:ext xmlns:c16="http://schemas.microsoft.com/office/drawing/2014/chart" uri="{C3380CC4-5D6E-409C-BE32-E72D297353CC}">
                  <c16:uniqueId val="{00000010-F79E-4CB7-95DC-E5047F066E65}"/>
                </c:ext>
              </c:extLst>
            </c:dLbl>
            <c:dLbl>
              <c:idx val="9"/>
              <c:layout>
                <c:manualLayout>
                  <c:x val="0.26522858698999874"/>
                  <c:y val="-7.3949910959997783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2910403325062254E-2"/>
                      <c:h val="8.7002287601298883E-2"/>
                    </c:manualLayout>
                  </c15:layout>
                </c:ext>
                <c:ext xmlns:c16="http://schemas.microsoft.com/office/drawing/2014/chart" uri="{C3380CC4-5D6E-409C-BE32-E72D297353CC}">
                  <c16:uniqueId val="{0000000F-F79E-4CB7-95DC-E5047F066E65}"/>
                </c:ext>
              </c:extLst>
            </c:dLbl>
            <c:dLbl>
              <c:idx val="10"/>
              <c:layout>
                <c:manualLayout>
                  <c:x val="0.20343515872820278"/>
                  <c:y val="-0.11485251764659815"/>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92770232673964E-2"/>
                      <c:h val="8.0784516280646701E-2"/>
                    </c:manualLayout>
                  </c15:layout>
                </c:ext>
                <c:ext xmlns:c16="http://schemas.microsoft.com/office/drawing/2014/chart" uri="{C3380CC4-5D6E-409C-BE32-E72D297353CC}">
                  <c16:uniqueId val="{0000000E-F79E-4CB7-95DC-E5047F066E65}"/>
                </c:ext>
              </c:extLst>
            </c:dLbl>
            <c:dLbl>
              <c:idx val="11"/>
              <c:layout>
                <c:manualLayout>
                  <c:x val="7.1244359860442988E-2"/>
                  <c:y val="-0.11242351020089861"/>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fld id="{3D1F6536-631B-47A7-B477-6C8F4897922F}" type="PERCENTAGE">
                      <a:rPr lang="en-US" sz="1600" b="1"/>
                      <a:pPr>
                        <a:defRPr sz="1600" b="1"/>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F79E-4CB7-95DC-E5047F066E65}"/>
                </c:ext>
              </c:extLst>
            </c:dLbl>
            <c:dLbl>
              <c:idx val="12"/>
              <c:layout>
                <c:manualLayout>
                  <c:x val="0.27959746763206383"/>
                  <c:y val="-2.259632817261048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928895384599753E-2"/>
                      <c:h val="8.0784516280646701E-2"/>
                    </c:manualLayout>
                  </c15:layout>
                </c:ext>
                <c:ext xmlns:c16="http://schemas.microsoft.com/office/drawing/2014/chart" uri="{C3380CC4-5D6E-409C-BE32-E72D297353CC}">
                  <c16:uniqueId val="{0000000C-F79E-4CB7-95DC-E5047F066E65}"/>
                </c:ext>
              </c:extLst>
            </c:dLbl>
            <c:dLbl>
              <c:idx val="13"/>
              <c:layout>
                <c:manualLayout>
                  <c:x val="0.21914589770989529"/>
                  <c:y val="-0.18178817048666929"/>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0165026339946632E-2"/>
                      <c:h val="0.12120002986488586"/>
                    </c:manualLayout>
                  </c15:layout>
                </c:ext>
                <c:ext xmlns:c16="http://schemas.microsoft.com/office/drawing/2014/chart" uri="{C3380CC4-5D6E-409C-BE32-E72D297353CC}">
                  <c16:uniqueId val="{0000000B-F79E-4CB7-95DC-E5047F066E65}"/>
                </c:ext>
              </c:extLst>
            </c:dLbl>
            <c:dLbl>
              <c:idx val="14"/>
              <c:layout>
                <c:manualLayout>
                  <c:x val="0.20026068238378569"/>
                  <c:y val="1.343796292722718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1428044346790287E-2"/>
                      <c:h val="6.5240087979016231E-2"/>
                    </c:manualLayout>
                  </c15:layout>
                </c:ext>
                <c:ext xmlns:c16="http://schemas.microsoft.com/office/drawing/2014/chart" uri="{C3380CC4-5D6E-409C-BE32-E72D297353CC}">
                  <c16:uniqueId val="{0000001D-B7E6-44FB-82A2-67FCF576B46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Dashboard!$A$125:$A$140</c:f>
              <c:strCache>
                <c:ptCount val="15"/>
                <c:pt idx="0">
                  <c:v>Others</c:v>
                </c:pt>
                <c:pt idx="1">
                  <c:v>E-Commerce</c:v>
                </c:pt>
                <c:pt idx="2">
                  <c:v>Logistics &amp; Transport</c:v>
                </c:pt>
                <c:pt idx="3">
                  <c:v>Technology</c:v>
                </c:pt>
                <c:pt idx="4">
                  <c:v>FinTech</c:v>
                </c:pt>
                <c:pt idx="5">
                  <c:v>Food &amp; Beverage</c:v>
                </c:pt>
                <c:pt idx="6">
                  <c:v>Healthcare</c:v>
                </c:pt>
                <c:pt idx="7">
                  <c:v>Education</c:v>
                </c:pt>
                <c:pt idx="8">
                  <c:v>Travel &amp; Hospitality</c:v>
                </c:pt>
                <c:pt idx="9">
                  <c:v>Media &amp; Entertainment</c:v>
                </c:pt>
                <c:pt idx="10">
                  <c:v>Energy &amp; Environment</c:v>
                </c:pt>
                <c:pt idx="11">
                  <c:v>Real Estate</c:v>
                </c:pt>
                <c:pt idx="12">
                  <c:v>Fashion &amp; Lifestyle</c:v>
                </c:pt>
                <c:pt idx="13">
                  <c:v>HR &amp; Recruitment</c:v>
                </c:pt>
                <c:pt idx="14">
                  <c:v>Agriculture</c:v>
                </c:pt>
              </c:strCache>
            </c:strRef>
          </c:cat>
          <c:val>
            <c:numRef>
              <c:f>Dashboard!$B$125:$B$140</c:f>
              <c:numCache>
                <c:formatCode>#,##0</c:formatCode>
                <c:ptCount val="15"/>
                <c:pt idx="0">
                  <c:v>116322.63392124149</c:v>
                </c:pt>
                <c:pt idx="1">
                  <c:v>98314.067868140919</c:v>
                </c:pt>
                <c:pt idx="2">
                  <c:v>47788.917332337696</c:v>
                </c:pt>
                <c:pt idx="3">
                  <c:v>36718.879477964772</c:v>
                </c:pt>
                <c:pt idx="4">
                  <c:v>34281.135398668259</c:v>
                </c:pt>
                <c:pt idx="5">
                  <c:v>11041.801375474752</c:v>
                </c:pt>
                <c:pt idx="6">
                  <c:v>10327.615834200005</c:v>
                </c:pt>
                <c:pt idx="7">
                  <c:v>3622.2433726500008</c:v>
                </c:pt>
                <c:pt idx="8">
                  <c:v>3577.3003875000004</c:v>
                </c:pt>
                <c:pt idx="9">
                  <c:v>1716.0108420787501</c:v>
                </c:pt>
                <c:pt idx="10">
                  <c:v>1076.1037806300001</c:v>
                </c:pt>
                <c:pt idx="11">
                  <c:v>775.44163999999989</c:v>
                </c:pt>
                <c:pt idx="12">
                  <c:v>363.24834250000004</c:v>
                </c:pt>
                <c:pt idx="13">
                  <c:v>112.5733965</c:v>
                </c:pt>
                <c:pt idx="14">
                  <c:v>31.085177775694</c:v>
                </c:pt>
              </c:numCache>
            </c:numRef>
          </c:val>
          <c:extLst>
            <c:ext xmlns:c16="http://schemas.microsoft.com/office/drawing/2014/chart" uri="{C3380CC4-5D6E-409C-BE32-E72D297353CC}">
              <c16:uniqueId val="{00000000-F79E-4CB7-95DC-E5047F066E65}"/>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1377862</xdr:colOff>
      <xdr:row>13</xdr:row>
      <xdr:rowOff>20877</xdr:rowOff>
    </xdr:from>
    <xdr:to>
      <xdr:col>8</xdr:col>
      <xdr:colOff>1075149</xdr:colOff>
      <xdr:row>28</xdr:row>
      <xdr:rowOff>104384</xdr:rowOff>
    </xdr:to>
    <xdr:graphicFrame macro="">
      <xdr:nvGraphicFramePr>
        <xdr:cNvPr id="2" name="Chart 1">
          <a:extLst>
            <a:ext uri="{FF2B5EF4-FFF2-40B4-BE49-F238E27FC236}">
              <a16:creationId xmlns:a16="http://schemas.microsoft.com/office/drawing/2014/main" id="{57D1AFD6-6A14-49F3-8A91-9329F5633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30</xdr:row>
      <xdr:rowOff>17824</xdr:rowOff>
    </xdr:from>
    <xdr:to>
      <xdr:col>8</xdr:col>
      <xdr:colOff>1077114</xdr:colOff>
      <xdr:row>50</xdr:row>
      <xdr:rowOff>179230</xdr:rowOff>
    </xdr:to>
    <xdr:graphicFrame macro="">
      <xdr:nvGraphicFramePr>
        <xdr:cNvPr id="3" name="Chart 2">
          <a:extLst>
            <a:ext uri="{FF2B5EF4-FFF2-40B4-BE49-F238E27FC236}">
              <a16:creationId xmlns:a16="http://schemas.microsoft.com/office/drawing/2014/main" id="{28245B84-E291-4885-98F7-72188BFCD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10438</xdr:colOff>
      <xdr:row>53</xdr:row>
      <xdr:rowOff>13488</xdr:rowOff>
    </xdr:from>
    <xdr:to>
      <xdr:col>8</xdr:col>
      <xdr:colOff>1075151</xdr:colOff>
      <xdr:row>75</xdr:row>
      <xdr:rowOff>109259</xdr:rowOff>
    </xdr:to>
    <xdr:graphicFrame macro="">
      <xdr:nvGraphicFramePr>
        <xdr:cNvPr id="4" name="Chart 3">
          <a:extLst>
            <a:ext uri="{FF2B5EF4-FFF2-40B4-BE49-F238E27FC236}">
              <a16:creationId xmlns:a16="http://schemas.microsoft.com/office/drawing/2014/main" id="{7CAAD6CA-D0A9-46C3-8A1F-8CE328468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110612</xdr:colOff>
      <xdr:row>12</xdr:row>
      <xdr:rowOff>2385</xdr:rowOff>
    </xdr:from>
    <xdr:to>
      <xdr:col>13</xdr:col>
      <xdr:colOff>921773</xdr:colOff>
      <xdr:row>19</xdr:row>
      <xdr:rowOff>172065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BE761DBC-267A-43C9-9303-8DB55D9086D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27812" y="2212185"/>
              <a:ext cx="5179961" cy="1465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87492</xdr:colOff>
      <xdr:row>20</xdr:row>
      <xdr:rowOff>115339</xdr:rowOff>
    </xdr:from>
    <xdr:to>
      <xdr:col>13</xdr:col>
      <xdr:colOff>934063</xdr:colOff>
      <xdr:row>38</xdr:row>
      <xdr:rowOff>23791</xdr:rowOff>
    </xdr:to>
    <mc:AlternateContent xmlns:mc="http://schemas.openxmlformats.org/markup-compatibility/2006" xmlns:a14="http://schemas.microsoft.com/office/drawing/2010/main">
      <mc:Choice Requires="a14">
        <xdr:graphicFrame macro="">
          <xdr:nvGraphicFramePr>
            <xdr:cNvPr id="6" name="City Clean">
              <a:extLst>
                <a:ext uri="{FF2B5EF4-FFF2-40B4-BE49-F238E27FC236}">
                  <a16:creationId xmlns:a16="http://schemas.microsoft.com/office/drawing/2014/main" id="{8E670D84-9122-4299-B802-381AB1AECAEF}"/>
                </a:ext>
              </a:extLst>
            </xdr:cNvPr>
            <xdr:cNvGraphicFramePr/>
          </xdr:nvGraphicFramePr>
          <xdr:xfrm>
            <a:off x="0" y="0"/>
            <a:ext cx="0" cy="0"/>
          </xdr:xfrm>
          <a:graphic>
            <a:graphicData uri="http://schemas.microsoft.com/office/drawing/2010/slicer">
              <sle:slicer xmlns:sle="http://schemas.microsoft.com/office/drawing/2010/slicer" name="City Clean"/>
            </a:graphicData>
          </a:graphic>
        </xdr:graphicFrame>
      </mc:Choice>
      <mc:Fallback xmlns="">
        <xdr:sp macro="" textlink="">
          <xdr:nvSpPr>
            <xdr:cNvPr id="0" name=""/>
            <xdr:cNvSpPr>
              <a:spLocks noTextEdit="1"/>
            </xdr:cNvSpPr>
          </xdr:nvSpPr>
          <xdr:spPr>
            <a:xfrm>
              <a:off x="10704692" y="3798339"/>
              <a:ext cx="5215371" cy="315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73742</xdr:colOff>
      <xdr:row>39</xdr:row>
      <xdr:rowOff>15838</xdr:rowOff>
    </xdr:from>
    <xdr:to>
      <xdr:col>13</xdr:col>
      <xdr:colOff>934063</xdr:colOff>
      <xdr:row>59</xdr:row>
      <xdr:rowOff>12292</xdr:rowOff>
    </xdr:to>
    <mc:AlternateContent xmlns:mc="http://schemas.openxmlformats.org/markup-compatibility/2006" xmlns:a14="http://schemas.microsoft.com/office/drawing/2010/main">
      <mc:Choice Requires="a14">
        <xdr:graphicFrame macro="">
          <xdr:nvGraphicFramePr>
            <xdr:cNvPr id="7" name="Industry Category">
              <a:extLst>
                <a:ext uri="{FF2B5EF4-FFF2-40B4-BE49-F238E27FC236}">
                  <a16:creationId xmlns:a16="http://schemas.microsoft.com/office/drawing/2014/main" id="{73DB7D68-0BAA-4B62-8D1D-D8DE34DE43E0}"/>
                </a:ext>
              </a:extLst>
            </xdr:cNvPr>
            <xdr:cNvGraphicFramePr/>
          </xdr:nvGraphicFramePr>
          <xdr:xfrm>
            <a:off x="0" y="0"/>
            <a:ext cx="0" cy="0"/>
          </xdr:xfrm>
          <a:graphic>
            <a:graphicData uri="http://schemas.microsoft.com/office/drawing/2010/slicer">
              <sle:slicer xmlns:sle="http://schemas.microsoft.com/office/drawing/2010/slicer" name="Industry Category"/>
            </a:graphicData>
          </a:graphic>
        </xdr:graphicFrame>
      </mc:Choice>
      <mc:Fallback xmlns="">
        <xdr:sp macro="" textlink="">
          <xdr:nvSpPr>
            <xdr:cNvPr id="0" name=""/>
            <xdr:cNvSpPr>
              <a:spLocks noTextEdit="1"/>
            </xdr:cNvSpPr>
          </xdr:nvSpPr>
          <xdr:spPr>
            <a:xfrm>
              <a:off x="10690942" y="7127838"/>
              <a:ext cx="5229121" cy="3603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1.578235879628" createdVersion="7" refreshedVersion="7" minRefreshableVersion="3" recordCount="3044" xr:uid="{FB6EAB4F-F327-466B-AC95-0EA506A9D5B2}">
  <cacheSource type="worksheet">
    <worksheetSource name="Table1"/>
  </cacheSource>
  <cacheFields count="18">
    <cacheField name="Sr No" numFmtId="0">
      <sharedItems containsSemiMixedTypes="0" containsString="0" containsNumber="1" containsInteger="1" minValue="1" maxValue="3044"/>
    </cacheField>
    <cacheField name="Date" numFmtId="164">
      <sharedItems containsSemiMixedTypes="0" containsNonDate="0" containsDate="1" containsString="0" minDate="2015-01-02T00:00:00" maxDate="2020-01-14T00:00:00"/>
    </cacheField>
    <cacheField name="Startup Name" numFmtId="0">
      <sharedItems/>
    </cacheField>
    <cacheField name="Industry" numFmtId="0">
      <sharedItems/>
    </cacheField>
    <cacheField name="Sub Industry" numFmtId="0">
      <sharedItems/>
    </cacheField>
    <cacheField name="City" numFmtId="0">
      <sharedItems/>
    </cacheField>
    <cacheField name="Investors" numFmtId="0">
      <sharedItems/>
    </cacheField>
    <cacheField name="Primary Investor" numFmtId="0">
      <sharedItems count="1647">
        <s v="Tiger Global Management"/>
        <s v="Susquehanna Growth Equity"/>
        <s v="Sequoia Capital India"/>
        <s v="Vinod Khatumal"/>
        <s v="Sprout Venture Partners"/>
        <s v="Chiratae Ventures"/>
        <s v="Ant Financial"/>
        <s v="Sathguru Catalyzer Advisors"/>
        <s v="Ping An Global Voyager Fund"/>
        <s v="Mumbai Angels"/>
        <s v="Saif Partners"/>
        <s v="Paytm"/>
        <s v="Vertex Growth Fund"/>
        <s v="Undisclosed"/>
        <s v="Ruizheng Investment"/>
        <s v="Manipal Education"/>
        <s v="Softbank Vision Fund"/>
        <s v="Sequoia"/>
        <s v="Sauce Vc"/>
        <s v="Prime Venture Partners"/>
        <s v="Rb Investments"/>
        <s v="Dg Daiwa Ventures"/>
        <s v="Trifecta Capital Advisors"/>
        <s v="Fintech"/>
        <s v="Dream Incubator"/>
        <s v="Altimeter Capital"/>
        <s v="Startup Buddy"/>
        <s v="Amour Infrastructure"/>
        <s v="Ackermans &amp; Van Haaren"/>
        <s v="Matrix Partners"/>
        <s v="Ian Fund"/>
        <s v="Vijay Shekhar Sharma"/>
        <s v="Lightbox"/>
        <s v="Ayushmann Khurana"/>
        <s v="Matrix Partners India"/>
        <s v="Tiw Private Equity"/>
        <s v="Exfinity Venture Partners"/>
        <s v="Breakthrough Energy Ventures"/>
        <s v="Endiya Partners"/>
        <s v="A91 Partners"/>
        <s v="Bennett Coleman"/>
        <s v="India Quotient"/>
        <s v="Sc Gg India Mobility Holdings Llc"/>
        <s v="Sequoia India"/>
        <s v="Azim Premji"/>
        <s v="Pine Labs Pte Ltd"/>
        <s v="Naspers"/>
        <s v="Ms Dhoni"/>
        <s v="March Capital Partners"/>
        <s v="Xl Innovate"/>
        <s v="Rashmi Daga"/>
        <s v="Rps Ventures"/>
        <s v="One97 Communications Ltd"/>
        <s v="Growth Dna"/>
        <s v="Vir Sanghvi"/>
        <s v="Westbridge Capital"/>
        <s v="Lok Capital"/>
        <s v="Waterbridge Ventures"/>
        <s v="Kapil Dev"/>
        <s v="Dig Investment Ab"/>
        <s v="Artha Venture"/>
        <s v="Qatar Investment Authority"/>
        <s v="Composite Capital Management"/>
        <s v="Ventureast"/>
        <s v="Blume Ventures"/>
        <s v="Binny Bansal"/>
        <s v="Multiple Angel"/>
        <s v="General Atlantic"/>
        <s v="Anicut Capital"/>
        <s v="Goldman Sachs"/>
        <s v="Insight Partners"/>
        <s v="Triton Investment Advisors"/>
        <s v="Shell Foundation"/>
        <s v="Qiming Venture Partners"/>
        <s v="Nexus Venture Partners"/>
        <s v="Alteria Capital"/>
        <s v="Tata Sons"/>
        <s v="C4D Partners"/>
        <s v="Indian Angel Network"/>
        <s v="Goldman Sachs Investment Partners"/>
        <s v="Sachin Bansal"/>
        <s v="Equanimity Ventures"/>
        <s v="Korea Investment Partners"/>
        <s v="Sixth Sense Ventures"/>
        <s v="Eight Roads"/>
        <s v="Prasid Uno Family Trust"/>
        <s v="Unilever"/>
        <s v="Orchid India"/>
        <s v="Unnamed Angel"/>
        <s v="Lightspeed India Partners"/>
        <s v="Milestone"/>
        <s v="Supera Pte Ltd"/>
        <s v="Kalyan Krishnamurthy"/>
        <s v="Bac Acquisitions"/>
        <s v="New Atlantic Ventures"/>
        <s v="021 Capita"/>
        <s v="Sequoia Capital"/>
        <s v="Letsventure"/>
        <s v="Didi Chuxing"/>
        <s v="Iron Pillar"/>
        <s v="Massif"/>
        <s v="Stellaris Venture Partners"/>
        <s v="Steadview Capital"/>
        <s v="Individual"/>
        <s v="Omphalos Ventures India Llp"/>
        <s v="Info Edge"/>
        <s v="Venture Highway"/>
        <s v="Lead Angels Network"/>
        <s v="Norwest Venture Partners"/>
        <s v="Shunwei Capital"/>
        <s v="Tiger Global"/>
        <s v="Mayfield Fund"/>
        <s v="Stevens Creek Ventures"/>
        <s v="Venture Catalysts"/>
        <s v="Sistema Asia Fund"/>
        <s v="Teachers Insurance"/>
        <s v="Lakestar"/>
        <s v="Paragon Partners"/>
        <s v="Bertelsmann India Investments"/>
        <s v="Prashant Jaiswal"/>
        <s v="Cooperative Oikocredit"/>
        <s v="Ravi Viswanathan"/>
        <s v="Zigexn"/>
        <s v="Credence Family Office"/>
        <s v="Fosun International"/>
        <s v="Dst Global"/>
        <s v="Falcon Edge"/>
        <s v="Lighthouse"/>
        <s v="Kddi"/>
        <s v="Tencent"/>
        <s v="Stellaris Ventures"/>
        <s v="Clp Holdings Group"/>
        <s v="Innoven Capital"/>
        <s v="Vertex Ventures Southeast Asia"/>
        <s v="Farm To Fork"/>
        <s v="Axilor"/>
        <s v="Xiaomi"/>
        <s v="Y Combinator"/>
        <s v="Fung Strategic Holdings"/>
        <s v="Makemytrip Limited"/>
        <s v="Vertex Ventures"/>
        <s v="Sequoia Capital India Advisors"/>
        <s v="Flipkart"/>
        <s v="Aj Ventures"/>
        <s v="Denlow Investment Trust"/>
        <s v="Cdc Group Plc"/>
        <s v="Hyundai"/>
        <s v="Saama Capital"/>
        <s v="Accel"/>
        <s v="Ajay Relan"/>
        <s v="Mdi Ventures &amp; Telkom Indonesia"/>
        <s v="Info Edge Ltd"/>
        <s v="Insignia Ventures Partners"/>
        <s v="Avtar Monga"/>
        <s v="Responsability"/>
        <s v="Base Of Pyramid Asia Pte Ltd"/>
        <s v="Rishi Vasudev"/>
        <s v="Br Capital"/>
        <s v="Siddharth Agarwal"/>
        <s v="Creation Investments"/>
        <s v="Kingsway Fci Fund"/>
        <s v="Omidyar Network"/>
        <s v="Tpg Growth"/>
        <s v="Payu"/>
        <s v="Angellist"/>
        <s v="Metaform Ventures"/>
        <s v="Gray Matters"/>
        <s v="Fairfax"/>
        <s v="Allcargo Logistics"/>
        <s v="Beenext"/>
        <s v="Bharat Innovation"/>
        <s v="Makemytrip"/>
        <s v="Lindwall Family Investments Llc"/>
        <s v="Amazon Alexa Fund &amp; Dentsu Ventures"/>
        <s v="Idg Ventures"/>
        <s v="Tpg"/>
        <s v="Kantilal Patel"/>
        <s v="Sabre Partners"/>
        <s v="Aspire Logistics Llc"/>
        <s v="Bhairavi Jani"/>
        <s v="Anil Advani"/>
        <s v="Nb Ventures"/>
        <s v="Oman India Joint Investment Fund"/>
        <s v="Capitalg"/>
        <s v="Mumbai Angels Network"/>
        <s v="Alpha Capital"/>
        <s v="Spiral Ventures"/>
        <s v="Rannvijay Singha"/>
        <s v="Helix Investments"/>
        <s v="Lighthouse Funds &amp; Thuasne Participations"/>
        <s v="Hyperplane Venture Capital"/>
        <s v="Menterra Venture &amp; Artha Initiatives"/>
        <s v="Shorooq Investments"/>
        <s v="Accel Partners"/>
        <s v="Softbank Vision Fund &amp; Info Edge Ltd"/>
        <s v="Diageo India"/>
        <s v="Equanimity Venture Fund"/>
        <s v="One 97 Communications"/>
        <s v="Existing As Well As The Tamarind Family Trust"/>
        <s v="Speciale Invest"/>
        <s v="Leo Capital"/>
        <s v="Shiva Gunapu"/>
        <s v="High Net-Worth Individuals"/>
        <s v="B Capital"/>
        <s v="Il&amp;Fs Private Equity"/>
        <s v="Unitus Ventures"/>
        <s v="Rairah Corporation"/>
        <s v="Sunil Munjal"/>
        <s v="Kalaari Capital"/>
        <s v="Credika"/>
        <s v="Rs Shanbag"/>
        <s v="Insistor"/>
        <s v="Ashish Kacholi"/>
        <s v="Atul Gupta"/>
        <s v="Amazon"/>
        <s v="Prashant Mehta"/>
        <s v="Amazon Inc"/>
        <s v="Treebo"/>
        <s v="Indusage Partners"/>
        <s v="Accion Venture Lab"/>
        <s v="Exfinity Venture"/>
        <s v="Subhkam Ventures"/>
        <s v="Vishal Bali"/>
        <s v="Chryscapital"/>
        <s v="Maheshwar Peri"/>
        <s v="Omidyar Network Blume Ventures"/>
        <s v="Fireside Ventures"/>
        <s v="Matrix Partner"/>
        <s v="Kae Capital Management"/>
        <s v="Fundamentum"/>
        <s v="Sri Capital"/>
        <s v="Blueorchard Finance Ltd"/>
        <s v="Mr Manoj Prasad"/>
        <s v="Rajan"/>
        <s v="International Finance Corporation"/>
        <s v="Tr Capital"/>
        <s v="Shilpa Shetty Kundra"/>
        <s v="Pravega Ventures"/>
        <s v="Line Ventures Corporation"/>
        <s v="Biz Stone"/>
        <s v="Vidal Healthcare"/>
        <s v="Gems Advisory"/>
        <s v="Neoplux"/>
        <s v="Emery Capital"/>
        <s v="Bay Capital Investments"/>
        <s v="Sar Group"/>
        <s v="Bessemer Venture Partners"/>
        <s v="Cba Capital"/>
        <s v="Baskar Subramanian"/>
        <s v="Infoedge"/>
        <s v="Ranjan Pai"/>
        <s v="Hdfc Life"/>
        <s v="Avendus Finance Pvt Ltd"/>
        <s v="Aegon Nv"/>
        <s v="State Street Global Advisors"/>
        <s v="Trifecta Capital"/>
        <s v="Hr Fund"/>
        <s v="Actis"/>
        <s v="Venkat Subramanian"/>
        <s v="Softbank"/>
        <s v="1 Crowd"/>
        <s v="Amit Burman"/>
        <s v="Pi Ventures"/>
        <s v="Micromax Informatics Ltd"/>
        <s v="Jessica Wong"/>
        <s v="Insight Venture Partners"/>
        <s v="Sucseed Venture Partners"/>
        <s v="Kumar Vembu"/>
        <s v="Initia Holdings"/>
        <s v="Ratan Tata"/>
        <s v="Amit Singhal"/>
        <s v="Google"/>
        <s v="Alibaba"/>
        <s v="Ant Financials"/>
        <s v="Man Capital Llp"/>
        <s v="Bhavesh Manglani"/>
        <s v="Montane Ventures"/>
        <s v="Seep Mathur"/>
        <s v="Meritech Capital Partners"/>
        <s v="British"/>
        <s v="Social Capital"/>
        <s v="Fullerton Financial Holdings Pte Ltd"/>
        <s v="Ashok Kumar Gajera"/>
        <s v="Tribe Impact Capital Llp"/>
        <s v="Michael &amp; Susan Dell Foundation"/>
        <s v="Kalpavriksh"/>
        <s v="Axis Capital Partners"/>
        <s v="Dewang Neralla"/>
        <s v="S7 Group"/>
        <s v="Michael Patrick Hickey"/>
        <s v="Network 18"/>
        <s v="Mohas Paiammed Khan"/>
        <s v="Hinduja Leyl"/>
        <s v="Ankur Capital"/>
        <s v="Lightspeed &amp; Yuri Milner"/>
        <s v="Wargburg Pincus"/>
        <s v="Pnc"/>
        <s v="Auxano Deals"/>
        <s v="Kris Gopalakrishnan"/>
        <s v="Dr Devi Shetty"/>
        <s v="Tencent Holdings Ltd"/>
        <s v="Unitus Seed Fund"/>
        <s v="Recruit Holdings"/>
        <s v="Eight Roads Ventures India"/>
        <s v="Claris Capital"/>
        <s v="Rohan Agila"/>
        <s v="Nederl"/>
        <s v="Runet &amp; Other"/>
        <s v="Amazon-Patni Jv"/>
        <s v="Morgan Stanley Private Equity Asia"/>
        <s v="Pankaj Chopra"/>
        <s v="Indian Fintech Fund"/>
        <s v="Sunil Kant Munjal"/>
        <s v="Polaris Fund"/>
        <s v="Xiaomi Singapore"/>
        <s v="The Chennai Angels"/>
        <s v="Lionrock Capital"/>
        <s v="Incubate Fund India"/>
        <s v="Dmi Finance"/>
        <s v="Dr Ranjan Pai"/>
        <s v="Unilever Ventures"/>
        <s v="Leapfrog Investments"/>
        <s v="Avendus Finance"/>
        <s v="Ifmr Capital"/>
        <s v="Chennai Angels"/>
        <s v="Rnt Capital"/>
        <s v="Shivani Singh"/>
        <s v="Axilor Ventures"/>
        <s v="Hdfc Bank"/>
        <s v="Scale Minds"/>
        <s v="Hines"/>
        <s v="Apis Partner"/>
        <s v="Eduardo Saverin"/>
        <s v="Kalpvriksh"/>
        <s v="Somerset Indus Capital Ventures"/>
        <s v="Singapore Angel Network"/>
        <s v="Village Capital"/>
        <s v="Aamir Khan"/>
        <s v="Ht Media"/>
        <s v="Hyderabad Angels"/>
        <s v="Munesh Khanna"/>
        <s v="Canaan Partners"/>
        <s v="Rakesh Jhunjhunwala"/>
        <s v="Mohas Paian Tanksale"/>
        <s v="Roundglass Partners Llc"/>
        <s v="Mountain Pain Capital"/>
        <s v="Insuresillience Investment Fund"/>
        <s v="Costanoa"/>
        <s v="Swati Gupta"/>
        <s v="Kedaraa Capital"/>
        <s v="Ambarish Gupta"/>
        <s v="Gaurav Gupta"/>
        <s v="Jones Lang Lasalle"/>
        <s v="Manish Poddar"/>
        <s v="Cio Angel Network"/>
        <s v="Jayant Humbarwadi"/>
        <s v="Idg Ventures India"/>
        <s v="Alok Mittal"/>
        <s v="Infosys Co-Founder Kris Gopalakrishnan"/>
        <s v="Titan Co Ltd"/>
        <s v="Lumis Partners"/>
        <s v="Quona Capital Management"/>
        <s v="Pioneering Ventures"/>
        <s v="Singtel"/>
        <s v="Wipro Consumer Care"/>
        <s v="Gail India Ltd"/>
        <s v="Rugmini Menon"/>
        <s v="Girish Mathrubootham"/>
        <s v="Nishit Sharma"/>
        <s v="Sscbs Innovation"/>
        <s v="Z Nation Lab"/>
        <s v="Skycatcher Fund"/>
        <s v="Notion Capital"/>
        <s v="Vida Ventures"/>
        <s v="Global Institutional"/>
        <s v="Seep Aggarwal"/>
        <s v="Uniliver Ventures"/>
        <s v="Javelin Startupo Victory Fund"/>
        <s v="Amit Patni"/>
        <s v="Gaja Capital"/>
        <s v="Digital Garage"/>
        <s v="Sprout Angels"/>
        <s v="Globevestor"/>
        <s v="Carpediem Capital"/>
        <s v="Epsilon Venture Partners"/>
        <s v="Das Capital"/>
        <s v="Daffodil Software"/>
        <s v="Firoze Irani"/>
        <s v="Shailesh Haribhakti"/>
        <s v="Aequs Group"/>
        <s v="Orient Blackswan"/>
        <s v="Rahul Agarwalla"/>
        <s v="Multipoint Capital"/>
        <s v="Kstart Capital"/>
        <s v="Wellington Management"/>
        <s v="Xiaomi Technologies"/>
        <s v="Amicus Capital"/>
        <s v="Experian"/>
        <s v="Nexus"/>
        <s v="Dsg Consumer Partners"/>
        <s v="Rockstart Accelerator"/>
        <s v="Greenfield Advisory"/>
        <s v="Abhishek Bhatewara"/>
        <s v="Hunch Ventures"/>
        <s v="Helion Ventures Partners"/>
        <s v="Kotak Mahindra Bank"/>
        <s v="Incubate Fund"/>
        <s v="Ani Technologies Pvt Ltd"/>
        <s v="Mahindra &amp; Mahindra"/>
        <s v="Tanncam Investment &amp; Sistema Asia Fund"/>
        <s v="Il&amp;Fs"/>
        <s v="Yournest Angel Fund"/>
        <s v="Michael"/>
        <s v="Bertelsmann India"/>
        <s v="His Co Ltd"/>
        <s v="V Balakrishnan"/>
        <s v="Softbank Group"/>
        <s v="Rpg Enterprises"/>
        <s v="Triodos Investment Management"/>
        <s v="Warburg Pincus"/>
        <s v="Sachin Tendulkar"/>
        <s v="Raman Roy"/>
        <s v="Wrv Capital"/>
        <s v="An Chrasekaran"/>
        <s v="China Lodging Group"/>
        <s v="Rohit N"/>
        <s v="Ecl Finance"/>
        <s v="Rising Stars"/>
        <s v="Shamik Sharma"/>
        <s v="Susquehanna Growth Equity Llc"/>
        <s v="Incofin Investment Management"/>
        <s v="Advantedge"/>
        <s v="Sway Investment Ltd"/>
        <s v="Lg Chrasekhar"/>
        <s v="Innoven Capital India"/>
        <s v="Av Thomas Group"/>
        <s v="Zomato Media Pvt Ltd"/>
        <s v="Battery Road Digital Holdings Llc"/>
        <s v="Mehul Shah"/>
        <s v="Kae Capital"/>
        <s v="Aniruddha Malpani"/>
        <s v="Il&amp;Fs Investment Managers"/>
        <s v="Capillary Technologies"/>
        <s v="Rivergate Capital"/>
        <s v="Keiretsu Forum"/>
        <s v="Kashyap Deorah"/>
        <s v="Kunal Shah"/>
        <s v="Narottam Thudi"/>
        <s v="Cismat Cargo Services Pvt Ltd"/>
        <s v="Rajasthan Angel Network"/>
        <s v="Sidbi"/>
        <s v="Jsw Ventures"/>
        <s v="Anuj Puri"/>
        <s v="R Jayakumar"/>
        <s v="Rahul Dev Kumar"/>
        <s v="Venugopal Dhoot"/>
        <s v="Factor[E] Ventures"/>
        <s v="Tom Varkey"/>
        <s v="Nazara Games"/>
        <s v="Tekne Capital Management"/>
        <s v="Bennett"/>
        <s v="Incred Finance"/>
        <s v="Incred"/>
        <s v="Green Visor Capital Lp Ii"/>
        <s v="Abhinav Gupta"/>
        <s v="Hnixe"/>
        <s v="Isquare Global"/>
        <s v="Social Alpha"/>
        <s v="Blume Ventures Lenovo Capital"/>
        <s v="Riverwood Capital"/>
        <s v="Iit Ropar"/>
        <s v="Haresh Chawla"/>
        <s v="Js Capital Management"/>
        <s v="Vamm Ventures"/>
        <s v="Pbs Srinivas"/>
        <s v="Idal Health"/>
        <s v="Small Industries Development Bank Of India"/>
        <s v="Ward Ferry Management"/>
        <s v="Reliance Corporate Advisory Services Ltd"/>
        <s v="Infuse Ventures"/>
        <s v="Asset Management Ltd"/>
        <s v="Bccl"/>
        <s v="Sreeram Iyer"/>
        <s v="Mitsui &amp; Co"/>
        <s v="Dunamis Ventures Pte Ltd"/>
        <s v="Sbi-Fmo Fund"/>
        <s v="Corvus Ventures"/>
        <s v="500 Startups"/>
        <s v="Brigade Innovations Llp"/>
        <s v="Blacksoil Capital Pvt Ltd"/>
        <s v="Idg Ventures India Advisors"/>
        <s v="One97 Communication Ltd"/>
        <s v="Uber Technologies Inc"/>
        <s v="Xelpmoc"/>
        <s v="Ain Capital Ventures"/>
        <s v="Francesco Cara"/>
        <s v="Abi-Showatech Ltd"/>
        <s v="Subramani Somasundaram"/>
        <s v="Harmeet Bajaj"/>
        <s v="Sunil Kalra"/>
        <s v="Tencent Holdings"/>
        <s v="Yuvraj Singh"/>
        <s v="Hbm Healthcare Investments"/>
        <s v="Amen Dhyllon"/>
        <s v="Roundglass Partners"/>
        <s v="Grace Grace Techno Ventures Llp"/>
        <s v="Tvs Motor Company"/>
        <s v="Emerging India"/>
        <s v="Lockchain Ecosystem Global Advisors"/>
        <s v="Arun Patodia"/>
        <s v="Harsh Mahajan"/>
        <s v="Sundaram Finance Holdings"/>
        <s v="Sbi"/>
        <s v="Sque Capital"/>
        <s v="Bodhtree Consulting Limited"/>
        <s v="Mohas Paian Alex"/>
        <s v="Pawan Borle"/>
        <s v="Dr Ramesh Ayyala"/>
        <s v="Cao Yibin"/>
        <s v="Yes Bank"/>
        <s v="Unicorn India Ventures"/>
        <s v="Artha India Ventures"/>
        <s v="Transamerica"/>
        <s v="Fairfax Holdings"/>
        <s v="Tekne Capital Management Llc"/>
        <s v="Alphard Maritime Group"/>
        <s v="Cross Border Angels &amp; Experts"/>
        <s v="Youwecan Ventures"/>
        <s v="Blip Initiatives"/>
        <s v="Eight Roads Ventures"/>
        <s v="91 Maker Com"/>
        <s v="Iifl Seed Ventures"/>
        <s v="Ibhubs"/>
        <s v="Uc-Rnt Fund"/>
        <s v="General Catalyst"/>
        <s v="Mekin Maheshwari"/>
        <s v="Mohas Paiit Srivastav"/>
        <s v="Seedfund"/>
        <s v="Snow Leopard Ventures"/>
        <s v="Gujarat Venture Finance Ltd"/>
        <s v="Aparup Sengupta"/>
        <s v="Sap Io"/>
        <s v="Abhinav Bindra"/>
        <s v="Zeta"/>
        <s v="Vy Capital"/>
        <s v="Clairvest Group"/>
        <s v="Dutch Government Fund"/>
        <s v="Falcon Edge Capital"/>
        <s v="Asuka Holdings"/>
        <s v="Nimit Panigrahi"/>
        <s v="Hinduja Family"/>
        <s v="50K Ventures"/>
        <s v="Rainmatter"/>
        <s v="Rainbow Digital Services Pvt Ltd"/>
        <s v="Indian Angels Network"/>
        <s v="Deepak Nathani"/>
        <s v="Trifecta Capital Advisors Llp"/>
        <s v="Satoshi Studios"/>
        <s v="Luxasia Group"/>
        <s v="Gvfl"/>
        <s v="Vellayan Subbiah"/>
        <s v="Times Internet"/>
        <s v="Varsha Rao"/>
        <s v="Dg Ventures India"/>
        <s v="Chirag Nikunj Sheth"/>
        <s v="Aakrit Vaish"/>
        <s v="Impanix Capital"/>
        <s v="Gems"/>
        <s v="Infibeam"/>
        <s v="Ideaspring Capital"/>
        <s v="Sap"/>
        <s v="Innovations East"/>
        <s v="Rocketship"/>
        <s v="Jungle Ventures"/>
        <s v="Ayesha Takia Azmi"/>
        <s v="Dr Ritesh Malik"/>
        <s v="Dheeraj P"/>
        <s v="Gokaldas Exports Ltd"/>
        <s v="Jll"/>
        <s v="Eagle10 Ventures"/>
        <s v="Lightspeed Venture Partners"/>
        <s v="Blue Orchard"/>
        <s v="Lahiri Musicxe2X80X99S Family Office"/>
        <s v="Pv Sahad"/>
        <s v="Soma Capital"/>
        <s v="Nasper"/>
        <s v="Rohto Pharmaceutical"/>
        <s v="Mathew Cyriac"/>
        <s v="Quadria Capital Advisors"/>
        <s v="Rohitash Gupta"/>
        <s v="Aspada Investments"/>
        <s v="Keyur Joshi"/>
        <s v="Koen Bouwers"/>
        <s v="Deepak Kulkarni"/>
        <s v="Zephyr Peacock India"/>
        <s v="Freakout Group"/>
        <s v="Mahindra Partners"/>
        <s v="Ishwar Singh"/>
        <s v="Labruyere Eberlxc3Xa9"/>
        <s v="Mahindra"/>
        <s v="Philippe Bouchet"/>
        <s v="Sushil Kumar"/>
        <s v="Ivycap Ventures Advisors"/>
        <s v="Mayfield"/>
        <s v="Dhi Group Inc"/>
        <s v="Mape Advisory Group"/>
        <s v="Redcliffe Capital"/>
        <s v="Urrshila Kerkar"/>
        <s v="Simi Pacific Pte"/>
        <s v="Mall Industries Development Bank Of India"/>
        <s v="Tolaram Inc"/>
        <s v="Benori Ventures Llp"/>
        <s v="Jacqueline Fern"/>
        <s v="Nibhrant Shah"/>
        <s v="Gaurav Kachru"/>
        <s v="Indianivesh Venture Capital Fund"/>
        <s v="Sidbi Venture Capital Ltd"/>
        <s v="Ankit Nagori"/>
        <s v="Ravi Garikipati"/>
        <s v="Ligthbox Ventures Ii"/>
        <s v="Wgg International"/>
        <s v="Arun Tadanki"/>
        <s v="Dah Beteiligungs Gmbh"/>
        <s v="S Xavier Britto"/>
        <s v="Orios Ventures Partners"/>
        <s v="Agnus Capital"/>
        <s v="Gardx International"/>
        <s v="Poshika Financial Ecosystem"/>
        <s v="Softbank Group Corp"/>
        <s v="Calcutta Angels Network"/>
        <s v="Vishwadeep Bajaj"/>
        <s v="Langoor"/>
        <s v="Quona Capital"/>
        <s v="Chigarh Angels Network"/>
        <s v="Bhupen Shah"/>
        <s v="Angel"/>
        <s v="Atul Nishar"/>
        <s v="Aneesh Seth"/>
        <s v="Sidbi Venture Capital Fund"/>
        <s v="Star India Pvt Ltd"/>
        <s v="Idfc Parampara Early Stage Opportunities Fund"/>
        <s v="National Science"/>
        <s v="Private Sector Banks"/>
        <s v="Deepak Gurnani"/>
        <s v="Times Internet Ltd"/>
        <s v="Asuka"/>
        <s v="Cyber Carrier"/>
        <s v="Florintree"/>
        <s v="Puneet Gupta"/>
        <s v="Gree Ventures"/>
        <s v="Sujeet Kumar"/>
        <s v="Microsoft"/>
        <s v="Shripad Nadkarni"/>
        <s v="Ravi Saxena"/>
        <s v="Ftv Capital"/>
        <s v="Ojas Ventures"/>
        <s v="Mahavir Sharma"/>
        <s v="Carlyle Group"/>
        <s v="Vikas Bajaj"/>
        <s v="3 One 4 Capital"/>
        <s v="Ankit Gupta"/>
        <s v="Verlinvest"/>
        <s v="Mayfield India"/>
        <s v="Vinod Martin"/>
        <s v="Meher Roy"/>
        <s v="Om Chaudhry"/>
        <s v="Malini Patel"/>
        <s v="Samridhi Fund"/>
        <s v="Intex Technologies"/>
        <s v="Satveer Thakral"/>
        <s v="B Capital Group"/>
        <s v="Satya D Sinha"/>
        <s v="Ifmr Capital Finance"/>
        <s v="Jaarvis Accelerator"/>
        <s v="Batlivala &amp; Karani Securities"/>
        <s v="Earlsfield Capital"/>
        <s v="Temasek Holdings"/>
        <s v="Japan Vyas"/>
        <s v="Facebook Fb Start Programme"/>
        <s v="Ganesh Natarajan"/>
        <s v="Al Dhaheri Family"/>
        <s v="Thinqbate"/>
        <s v="Anil Jain &amp; Other Hnis"/>
        <s v="Kleiner Perkins"/>
        <s v="Mohas Paiit Joshi"/>
        <s v="Mahalingam K"/>
        <s v="Vikram Sud"/>
        <s v="Quake Capital"/>
        <s v="Kalaari Capital Partners"/>
        <s v="Aprameya Radhakrishna"/>
        <s v="Konglo Ventures"/>
        <s v="Bookmyshow"/>
        <s v="Facebook Fbstart"/>
        <s v="Softbank Ventures Korea"/>
        <s v="Pankaj Rungta"/>
        <s v="Ishan Manaktala"/>
        <s v="Chigarh Angels"/>
        <s v="S Capital"/>
        <s v="Tv Mohas Paias Pai"/>
        <s v="K2 Capital"/>
        <s v="Vishal Malik"/>
        <s v="Dangold Investment Corp"/>
        <s v="Marico Innovation Foundation"/>
        <s v="India Nivesh Growth Fund"/>
        <s v="Jasper Infotech Pvt Ltd"/>
        <s v="Alibaba Pictures"/>
        <s v="Vedanta Capital"/>
        <s v="Aavya Ventures"/>
        <s v="Ronnie Screwvala"/>
        <s v="Zishaan Hayath"/>
        <s v="Lohia Group"/>
        <s v="Deutsche Telekom Strategic Investments"/>
        <s v="Vividhity Ventures"/>
        <s v="Harsh V Pant"/>
        <s v="Quarizon"/>
        <s v="Menterra Social Impact Fund"/>
        <s v="Ajith Nair"/>
        <s v="Amajit Gupta"/>
        <s v="Rajasthan Venture Capital Fund"/>
        <s v="Sb Ventures"/>
        <s v="Singularity Ventures"/>
        <s v="Sd Group"/>
        <s v="Ivycamp Ventures"/>
        <s v="Umang Moondra"/>
        <s v="Singapore Based"/>
        <s v="Yournest Fund Ii"/>
        <s v="India Educational Investment Fund"/>
        <s v="Indochine International"/>
        <s v="Gmo Japan"/>
        <s v="East Ventures"/>
        <s v="Sharad Sharma"/>
        <s v="Ivycap Ventures"/>
        <s v="Senovo"/>
        <s v="Abm Knowledgeware"/>
        <s v="V Aanr"/>
        <s v="Rajesh Yohannan"/>
        <s v="Sanjay Mehta"/>
        <s v="The Ten Minute Million"/>
        <s v="Songhyun Investment"/>
        <s v="Franchise India"/>
        <s v="Lakshmi Vilas Bank &amp; Hnis"/>
        <s v="Grace Capital Ventures"/>
        <s v="Ajith Sukumaran"/>
        <s v="Eros Labs"/>
        <s v="Mumbai Angels &amp; Letsventure"/>
        <s v="Mohas Paian Kumar"/>
        <s v="Edelweiss Private Equity"/>
        <s v="Venk Krishnan"/>
        <s v="Calcutta Angel Network"/>
        <s v="Max Ventures"/>
        <s v="Verlinvest Sa"/>
        <s v="Siddhartha Gupta"/>
        <s v="Zodius Technology Opportunities Fund"/>
        <s v="Finc"/>
        <s v="V Krishna Prasad"/>
        <s v="Swastika Investmart Ltd"/>
        <s v="Digital Financial Service Lab"/>
        <s v="Emerald Media"/>
        <s v="Ktb Network"/>
        <s v="Cyber Carrier Cl"/>
        <s v="International Financial Corporation"/>
        <s v="Dr Apoorv Ranjan Sharma"/>
        <s v="Hcs Venture Capital Fund"/>
        <s v="Taxmann"/>
        <s v="Kaushal Agarwal"/>
        <s v="Ivy League Alumni Angel Network"/>
        <s v="Pradyumna Dalmia"/>
        <s v="Nan Nilekani"/>
        <s v="Lead Angels"/>
        <s v="Cocreate Ventures"/>
        <s v="Kedar Lele"/>
        <s v="Unilazer Ventures"/>
        <s v="Gati Ltd"/>
        <s v="Aavishkaar Venture Management"/>
        <s v="Ameera Shah"/>
        <s v="A M Siker"/>
        <s v="Justin Kan"/>
        <s v="Adag Reliance Private Equity"/>
        <s v="Gleevoaz Ventures"/>
        <s v="Arun Seth"/>
        <s v="Rtp-Hc"/>
        <s v="Pramod Bhasin"/>
        <s v="Times Of India Group &amp; Existing"/>
        <s v="R S Sharma"/>
        <s v="Omnivore Capital"/>
        <s v="Hitesh Windlass"/>
        <s v="Devdeep Singh"/>
        <s v="Vivek Bhargava"/>
        <s v="Yms Mobitech"/>
        <s v="Sanjai Vohra"/>
        <s v="Multiple"/>
        <s v="Delta Partners"/>
        <s v="Lightspeed Venture Partners India"/>
        <s v="Dr Pooja G"/>
        <s v="Reliance Entertainment"/>
        <s v="Manish Maheshwari"/>
        <s v="Mohas Paiit Sharma"/>
        <s v="Silver Range Investments"/>
        <s v="Sankeshwar"/>
        <s v="Shekhar Sahu"/>
        <s v="Dileep Bhatt"/>
        <s v="Krishna Rokhale"/>
        <s v="Tvs Group"/>
        <s v="Mahindra Univeg"/>
        <s v="American Express Ventures"/>
        <s v="Viraj Tyagi"/>
        <s v="Mahindra Holidays &amp; Resorts India Ltd"/>
        <s v="Naveen Arya"/>
        <s v="Xchange Nv"/>
        <s v="Mistletoe"/>
        <s v="Zodius Capital"/>
        <s v="White Unicorn Ventures"/>
        <s v="Kiran Mazumdar-Shaw"/>
        <s v="Ventureast Fund Advisors"/>
        <s v="Sumpoorna Group"/>
        <s v="Helion Venture Partners"/>
        <s v="Hax Accelerator"/>
        <s v="Hdfc"/>
        <s v="Sanjay Nayar"/>
        <s v="Radhakrishnan Natarajan"/>
        <s v="Nitin Passi"/>
        <s v="Growx Ventures"/>
        <s v="Virendra Patel"/>
        <s v="Gray Matters Capital"/>
        <s v="Quarizon Consultancy Services Llp"/>
        <s v="Karan Bhagat"/>
        <s v="Punit Soni"/>
        <s v="Bytedance"/>
        <s v="Mayank Shah"/>
        <s v="Vishnu Bhat"/>
        <s v="Boman Irani"/>
        <s v="Hemant Sahni"/>
        <s v="Bravia Capital"/>
        <s v="Newbie Promoters"/>
        <s v="General Catalyst Partners"/>
        <s v="Lightbox Ventures"/>
        <s v="Next Orbit Ventures Fund"/>
        <s v="Mobikon"/>
        <s v="Helion Ventures"/>
        <s v="Janak Jain"/>
        <s v="Iifl Seed Ventures Fund"/>
        <s v="Swastika Company Ltd"/>
        <s v="Lalit Vase"/>
        <s v="Astarc Ventures"/>
        <s v="Hooting Starts Sports Llp"/>
        <s v="Omnivore Partners"/>
        <s v="Hero Motocorp"/>
        <s v="Ajay Nanavati"/>
        <s v="Aarin Capital"/>
        <s v="Karanpal Singh"/>
        <s v="Pradeep Dhobale"/>
        <s v="Amit Choudhary"/>
        <s v="Grasshoppers"/>
        <s v="Anita Dongre"/>
        <s v="William Bissel"/>
        <s v="Infina Finance Pvt Ltd"/>
        <s v=""/>
        <s v="Premjiinvest"/>
        <s v="Venturra Capital"/>
        <s v="Careernet Consulting Pvt Ltd"/>
        <s v="Idein Ventures"/>
        <s v="Chan Zuckerberg Initiative"/>
        <s v="Ravi Linganuri"/>
        <s v="Dr Rameshwar Kumar"/>
        <s v="Havya Sharma"/>
        <s v="Harinder Takhar"/>
        <s v="Augment Ventures"/>
        <s v="Fork Media"/>
        <s v="Pradeep Mirani"/>
        <s v="Raj Singh Bh"/>
        <s v="Balasubramanian Krishnamurthy"/>
        <s v="Scadea Solutions Inc"/>
        <s v="Dheeraj Jain"/>
        <s v="Ganesh Narasimhan"/>
        <s v="Sumit Jain"/>
        <s v="Kellygamma"/>
        <s v="Goldman Sachs Group"/>
        <s v="Lothal Angel Ventures"/>
        <s v="Anglian Omega Network"/>
        <s v="Rebright Partners"/>
        <s v="Currae Healthtech Fund"/>
        <s v="Rohit Ma"/>
        <s v="Idea Wave Labs"/>
        <s v="Prashant T"/>
        <s v="Scale Ventures Funds"/>
        <s v="Procam International Pvt Ltd"/>
        <s v="Flipkart Logistics Pvt Ltd"/>
        <s v="Pratik Seal"/>
        <s v="Swastika Co Ltd"/>
        <s v="Now Capital"/>
        <s v="Kanwaljit Singh"/>
        <s v="Bhavin Turakhia"/>
        <s v="Rajasthan Angel Innovators Network"/>
        <s v="Mudit Saxena"/>
        <s v="Hnis"/>
        <s v="Syska Led Group"/>
        <s v="Paul Roy"/>
        <s v="Existing"/>
        <s v="Inventus Capital Partners"/>
        <s v="Promatus Group"/>
        <s v="Geniee"/>
        <s v="Centre For Innovation Incubation"/>
        <s v="Anupam Mittal"/>
        <s v="Noshir Kaka"/>
        <s v="Gujarat Venture Finance Limited"/>
        <s v="Khattar Holdings"/>
        <s v="Mukul Singhal"/>
        <s v="Westbridge Capital Partners"/>
        <s v="Ht Media Ltd"/>
        <s v="Ashvin Chadha"/>
        <s v="Powerhouse Ventures"/>
        <s v="Dubai Based Hnis"/>
        <s v="Swan Angel Network"/>
        <s v="Seedplus"/>
        <s v="Speridian Technologies"/>
        <s v="Aspire Systems"/>
        <s v="Satish Vasudeva"/>
        <s v="Torrent Group"/>
        <s v="Saha Fund"/>
        <s v="Vijay Kedia"/>
        <s v="Riju Gupta"/>
        <s v="Dr Goutam Challagalla"/>
        <s v="Outbox Ventures"/>
        <s v="Ah! Ventures"/>
        <s v="Vineet Taneja"/>
        <s v="Mohas Paiit Lalvani"/>
        <s v="Scale Ventures"/>
        <s v="Curefit"/>
        <s v="Globevestor Angel Fund"/>
        <s v="Ford Smart Mobility Llc"/>
        <s v="Instalabs"/>
        <s v="Net1 Ueps Technologies Inc"/>
        <s v="Ex Mckinsey Directors"/>
        <s v="Kunal Shah &amp; Seep T"/>
        <s v="Dr Abhishek P"/>
        <s v="Hitouch Ag"/>
        <s v="Hni"/>
        <s v="Ashutosh Lawania"/>
        <s v="Mediatek Inc"/>
        <s v="Sophia Investment Aps"/>
        <s v="Ambit Pragma"/>
        <s v="Sarbvir Singh"/>
        <s v="Mastercard"/>
        <s v="Zaffiro Ventures"/>
        <s v="Deepak Gupta"/>
        <s v="Aramex Ventures Llc"/>
        <s v="Iifl Wealth Management Seed Venture Fund"/>
        <s v="Stripes Group"/>
        <s v="Gaurav Singhvi"/>
        <s v="Kirthiga Reddy"/>
        <s v="Avg Group"/>
        <s v="Rothenberg Ventures"/>
        <s v="Alex Chua"/>
        <s v="Brian Acton"/>
        <s v="Stanford Angels &amp; Entrepreneurs"/>
        <s v="Ashish Mahajan"/>
        <s v="Rishi Parti"/>
        <s v="Rainmaker Ventures"/>
        <s v="Ajay Piramal"/>
        <s v="Tracxn Labs"/>
        <s v="Jaspal Bindra"/>
        <s v="Plug"/>
        <s v="Gems Group"/>
        <s v="Abhijit Avasthi"/>
        <s v="Iifl"/>
        <s v="Intelli Reboot Digital Pvt Ltd"/>
        <s v="Satish Jamdar"/>
        <s v="Franklin Templeton International Services Pvt Ltd"/>
        <s v="Green House Ventures Accelerator"/>
        <s v="Abhishek Agarwal"/>
        <s v="Nilesh Shah"/>
        <s v="Nihon Kotsu Co"/>
        <s v="Swastika Company Pvt Ltd"/>
        <s v="Mapmyindia"/>
        <s v="Parampara Capital"/>
        <s v="Madhankumar Madathupalayam"/>
        <s v="Romulus Capital"/>
        <s v="Sreenivasa Reddy Musani"/>
        <s v="Yeahmobi"/>
        <s v="Microsoft Ventures"/>
        <s v="Sarath Sura"/>
        <s v="Sanjiv Rai"/>
        <s v="Axiata Digital"/>
        <s v="Ankit Maheshwari"/>
        <s v="Blackjag Partners"/>
        <s v="Cameron Jones"/>
        <s v="Ritesh Dwivedy"/>
        <s v="3 Hnis"/>
        <s v="Vivek Joshi"/>
        <s v="Tvs Automobile Solutions Ltd"/>
        <s v="Viridian Capital"/>
        <s v="Evc Ventures"/>
        <s v="Valpro Capital"/>
        <s v="M cube 8"/>
        <s v="You &amp; Mr Jones"/>
        <s v="Accel Partners India"/>
        <s v="Atul Ingle"/>
        <s v="Guy Oseary"/>
        <s v="Nimmagadda Prasad"/>
        <s v="Ravi Adusumalli"/>
        <s v="New Enterprise Associates"/>
        <s v="Betonindia Technology Pvt Ltd"/>
        <s v="Sanjay Verma"/>
        <s v="Hamraj Kumar"/>
        <s v="Timbru Ventures"/>
        <s v="Concur Technologies"/>
        <s v="Indiamart"/>
        <s v="Bitkemy Ventures"/>
        <s v="Unicorn Venture"/>
        <s v="Cp Bothra"/>
        <s v="Rb Investments Pte Ltd"/>
        <s v="Rahul Kirloskar"/>
        <s v="Purvi Ventures"/>
        <s v="Rise India"/>
        <s v="Jitendra Gupta"/>
        <s v="Mayfield Ventures"/>
        <s v="Kanodia Family"/>
        <s v="Gvfl Ltd"/>
        <s v="Sanjeev Sinha"/>
        <s v="Soniks Consulting"/>
        <s v="Vcommission"/>
        <s v="Harsh Vardhan Hada"/>
        <s v="Piyush Jain"/>
        <s v="Uniqorn Ventures Fund"/>
        <s v="Niloufer Dundh"/>
        <s v="Ankush Mehta"/>
        <s v="Startupxseed Ventures"/>
        <s v="Gmo Payment Gateway"/>
        <s v="Shruth &amp; Smith Group"/>
        <s v="Rohan Angrish"/>
        <s v="International Finance Corp"/>
        <s v="Grex In"/>
        <s v="Kalaari Capital Accelerator Program"/>
        <s v="Group Of Angel &amp; Hnis"/>
        <s v="Momagic Technologies"/>
        <s v="Rajul Garg"/>
        <s v="Roopak Saluja"/>
        <s v="Manish Kheterpal"/>
        <s v="Nanoholdings"/>
        <s v="Jm Financial Products Ltd"/>
        <s v="Khazanah Nasional Berhad"/>
        <s v="Creation Investments Capital Management"/>
        <s v="Groupe Sos"/>
        <s v="Rakesh Gupta"/>
        <s v="Phanindra Sama"/>
        <s v="Anurag Chauhan"/>
        <s v="Tamarind Family Private Trust"/>
        <s v="S Ch Advantedge Partners"/>
        <s v="Kinnevik Group"/>
        <s v="Rata Tata"/>
        <s v="Katabole Technology Venture"/>
        <s v="Subramanya Sv"/>
        <s v="Kaizen Management Advisors"/>
        <s v="Chatsworth Management"/>
        <s v="Pradeep Reddy Kamasan"/>
        <s v="Mcube Capital Advisors Pvt Ltd"/>
        <s v="Sudhir Mehta"/>
        <s v="An Mahindra"/>
        <s v="Ff Angel"/>
        <s v="Anirudh Damani"/>
        <s v="Ashish Gupta"/>
        <s v="Nsi Infinium Global Pvt Ltd"/>
        <s v="Nelstone Ventures"/>
        <s v="Vineet Singh"/>
        <s v="Equentia Natural Resource &amp; Other"/>
        <s v="Xiaomi Inc"/>
        <s v="N S Raghavan Centre For Entrepreneurial Learning"/>
        <s v="Mukesh Bansal"/>
        <s v="Dtdc Express Ltd"/>
        <s v="Ninestarter"/>
        <s v="Nazara Technologies Pvt Ltd"/>
        <s v="Idg"/>
        <s v="Villgro"/>
        <s v="Mahendra Patel"/>
        <s v="Rattan Chadha"/>
        <s v="Wingify"/>
        <s v="Prashant Puri"/>
        <s v="Shaan"/>
        <s v="Anil Kapoor"/>
        <s v="Pravin Kh"/>
        <s v="Dr Aniruddha Malpani"/>
        <s v="Dr Sridhar Ramaswamy"/>
        <s v="Startup Equity Partners"/>
        <s v="Rajeev Agrawal"/>
        <s v="Ram Shriram"/>
        <s v="Mount Nathan Advisors"/>
        <s v="Mahavir Pratap Sharma"/>
        <s v="Naturals Salon Chain"/>
        <s v="Vivek Nathani"/>
        <s v="Pawan Munjal"/>
        <s v="Ajay Data &amp; Other Hnis"/>
        <s v="Mitin Patel"/>
        <s v="Paytm &amp; Existing"/>
        <s v="Bhavish Aggarwal"/>
        <s v="Stanford Angels"/>
        <s v="Man Capital"/>
        <s v="Rn Agarwal"/>
        <s v="Maverick Capital Ventures"/>
        <s v="Angel &amp; Hnis"/>
        <s v="Ajay Data &amp; Hnis"/>
        <s v="M&amp;Y Partners"/>
        <s v="Girnarsoft"/>
        <s v="Mayfield India Ii Management Ltd"/>
        <s v="Ntt Finance"/>
        <s v="Growthstory"/>
        <s v="Idfc Spice Fund"/>
        <s v="Max Levchin"/>
        <s v="Farooq Oomerbhoy"/>
        <s v="Blume Ventures &amp; Other Unnamed"/>
        <s v="S Ch &amp; Co"/>
        <s v="Lip-Bu Tan"/>
        <s v="Kludein Llcnphanindra Sama"/>
        <s v="Dino Morea"/>
        <s v="Blinc Advisors"/>
        <s v="Matt Glickman"/>
        <s v="Manoj Kumar &amp; Other"/>
        <s v="Daman Soni"/>
        <s v="Mohas Paiit Gulati"/>
        <s v="Artiman Ventures"/>
        <s v="Ruchirans Jaipuria"/>
        <s v="Unicorn Ventures"/>
        <s v="Naveen Tewari"/>
        <s v="Private"/>
        <s v="Vijay Krishna Yadav"/>
        <s v="Apoorv Ranjan Sharma"/>
        <s v="Japanese"/>
        <s v="Aspada Investment Advisors"/>
        <s v="Amadeus Capital"/>
        <s v="Vipul Parekh"/>
        <s v="Purpletalk Inc"/>
        <s v="Dheeraj Jain &amp; Other Angel"/>
        <s v="Raj Gala Shah"/>
        <s v="Ignition Partners"/>
        <s v="Mohas Paiit Goel"/>
        <s v="Janak Parikh"/>
        <s v="Hari Krishna"/>
        <s v="Agarwal Movers Group"/>
        <s v="Hemang Sahani"/>
        <s v="Funding Through 1 Crowd Platform"/>
        <s v="Alex Kuruvilla"/>
        <s v="Chrashekar Tallapragada"/>
        <s v="Rannvijay Singh"/>
        <s v="Sashi Reddi &amp; Other Unnamed"/>
        <s v="Naveen Gupta"/>
        <s v="Google Capital"/>
        <s v="Cashurdrive Marketing Pvt Ltd"/>
        <s v="Abraaj Group"/>
        <s v="Pix Vine Capital"/>
        <s v="Gain"/>
        <s v="Devidas Desai"/>
        <s v="Bitchemy Ventures"/>
        <s v="Broadbean Capital Services"/>
        <s v="Bharanidharan Viswanathan"/>
        <s v="Robin Utthappa"/>
        <s v="Sarva Capital"/>
        <s v="Jay Vijayan"/>
        <s v="Mohas Paias Pai"/>
        <s v="Snow Leopard Technology Ventures"/>
        <s v="Wipro Ventures"/>
        <s v="T V Mohas Paias Pai"/>
        <s v="Multiple Through Ten Minute Million Competition"/>
        <s v="Green House Ventures"/>
        <s v="Ingram Content Group"/>
        <s v="Ora Global"/>
        <s v="Sherpa Capital"/>
        <s v="Vana Luthra"/>
        <s v="Raghun"/>
        <s v="Vinod Bansal"/>
        <s v="Mahesh Parasuraman"/>
        <s v="India Ventures"/>
        <s v="Edelweiss Financial Services"/>
        <s v="Lion Ventures"/>
        <s v="Aqeel Ahmed"/>
        <s v="Manipal Global Education Services"/>
        <s v="Atul Jain"/>
        <s v="Jaideep Mehta"/>
        <s v="Sachin Dalal"/>
        <s v="Jayabalan Subramanian"/>
        <s v="Alok Rawat"/>
        <s v="Sunil Mehta"/>
        <s v="Aspada Advisors"/>
        <s v="Ontario Teacher Pension Plan"/>
        <s v="Saumya Ton"/>
        <s v="Mukesh Kumar Gupta"/>
        <s v="Vaibhav Doshi"/>
        <s v="Ranjit Singh"/>
        <s v="Virendra Shekhawat"/>
        <s v="Rajnish Sinha"/>
        <s v="Kwan Entertainment &amp; Marketing Solutions"/>
        <s v="Dr Nish Domlur"/>
        <s v="Sujal Shah"/>
        <s v="Farooq Oomerbhoy &amp; Other Angel"/>
        <s v="Qualcomm"/>
        <s v="Aavishkaar"/>
        <s v="Nitin Bagmane &amp; Other"/>
        <s v="Lightspeed India"/>
        <s v="Rocket Internet Ag"/>
        <s v="Yajnanarayana Kammaje"/>
        <s v="Tracxn Syndicate"/>
        <s v="Varun Aggarwal"/>
        <s v="Calcutta Angels"/>
        <s v="Kapil Goel"/>
        <s v="Insitor Impact Asia Fund"/>
        <s v="Merittrac"/>
        <s v="Samir Bangara"/>
        <s v="Dinesh Agarwal"/>
        <s v="Tata Capital Innovation Fund"/>
        <s v="Lalitesh Katragadda"/>
        <s v="Arjun H"/>
        <s v="Bhanu Vikram Parsotam"/>
        <s v="Sidbi Venture Capital Limited"/>
        <s v="Ankur Gupta"/>
        <s v="Myntra/Livspace Founders"/>
        <s v="Newbie Promoter Pvt Ltd"/>
        <s v="Ctrip Com International Ltd"/>
        <s v="Krishna Jhujhunwala"/>
        <s v="Gbim Technologies Pvt Ltd"/>
        <s v="Arun Ch"/>
        <s v="Nahata Family"/>
        <s v="Ranjan Mahtani"/>
        <s v="Gic"/>
        <s v="Matt Mullenweg"/>
        <s v="Vallabh Bhanshali"/>
        <s v="Equity Crest"/>
        <s v="Shiva Ashok &amp; Other Unnamed"/>
        <s v="Amod Malviya"/>
        <s v="Mustafa Wajid"/>
        <s v="Cipher-Plexus Capital Advisors &amp; Indian Hnis"/>
        <s v="Varun Khurana"/>
        <s v="Times Group"/>
        <s v="Abhinav Mathur"/>
        <s v="Huzaifa Khorakiwala"/>
        <s v="Harmony Partners"/>
        <s v="Unilazer Fund"/>
        <s v="Umang Kumar"/>
        <s v="Lemelson Foundation"/>
        <s v="Us Based"/>
        <s v="Business School Seed Fund"/>
        <s v="Farooq Adam"/>
        <s v="Rob Chra"/>
        <s v="Softbank Corp"/>
        <s v="Kanpur Angels"/>
        <s v="Chigarh Angels Funding"/>
        <s v="Arihant Patni"/>
        <s v="Apis Partners"/>
        <s v="Institutional Venture Partners"/>
        <s v="Gpa Group"/>
        <s v="Puneet Dalmia"/>
        <s v="Lalit Mangal"/>
        <s v="Foxconn Technology Group"/>
        <s v="Harminder Sahni"/>
        <s v="Maple Capital Advisors"/>
        <s v="Termsheet"/>
        <s v="Zodius Technology Fund"/>
        <s v="Lead Angel Network"/>
        <s v="Vineet Nalla"/>
        <s v="Frontline Strategy"/>
        <s v="Aarin Capital Partners"/>
        <s v="Pankaj Gupta"/>
        <s v="Lashit Sanghvi"/>
        <s v="The Saha Fund"/>
        <s v="Chigarh Angel Network"/>
        <s v="Beerud Sheth"/>
        <s v="Ghv Accelerator"/>
        <s v="Cerracap"/>
        <s v="Rajesh Sawhney"/>
        <s v="Ru-Net"/>
        <s v="Vidyadhar Sarfare"/>
        <s v="Ajeet Khurana Jinesh Shah"/>
        <s v="Gopal Aggarwal"/>
        <s v="Shopclues"/>
        <s v="Tracxnlabs"/>
        <s v="Bren Corporation"/>
        <s v="Clsa Capital Partners Aria Iv Funds"/>
        <s v="Mr Sudhir &amp; Ms Shalini Sethi"/>
        <s v="Mitesh Majithia"/>
        <s v="Sashi Reddi"/>
        <s v="Extreme Venture Partners William Bissell"/>
        <s v="Prashanth Ranganathan"/>
        <s v="Infosys"/>
        <s v="Chicago Capital Ventures"/>
        <s v="Unilazer"/>
        <s v="Nisha Sharma"/>
        <s v="Allen Blue"/>
        <s v="Turning Ideas"/>
        <s v="Quintillion Media"/>
        <s v="Prahlad Rao"/>
        <s v="Tcs"/>
        <s v="Murugappa Group"/>
        <s v="Palred Technologies Ltd"/>
        <s v="Ht Digital Media Holdings Ltd"/>
        <s v="Medi Assist"/>
        <s v="Vectr Ventures"/>
        <s v="Collaborative Licensing Ventures Llp"/>
        <s v="Sharad Hegde"/>
        <s v="Amit Gupta"/>
        <s v="Times Group Br Capital"/>
        <s v="Segnel Venture"/>
        <s v="Varun Ahuja"/>
        <s v="Riqueza Capital"/>
        <s v="Constellation Technology Ventures"/>
        <s v="Vineel Nalla"/>
        <s v="Saina Nehwal"/>
        <s v="Ch"/>
        <s v="Jozef Bardik"/>
        <s v="Tv Mohas Paias Paixe Family Office"/>
        <s v="Lensbridge Capital"/>
        <s v="Centre For Incubation &amp; Business Acceleration"/>
        <s v="Mount Nathan Advisors Pte Ltd"/>
        <s v="Logtally"/>
        <s v="Gordon"/>
        <s v="Jitu Virwani"/>
        <s v="Rimpal Chawla"/>
        <s v="Ravi Krishnamurthy"/>
        <s v="Enablers Platform"/>
        <s v="Baillie Gifford"/>
        <s v="Inara Capital"/>
        <s v="Palaash Ventures"/>
        <s v="Blackstone Valley Group"/>
        <s v="Bessemer Venture Partner"/>
        <s v="Karnataka Semiconductor Venture Capital Firm"/>
        <s v="S D Shibulal"/>
        <s v="Ram Kumar Kakani"/>
        <s v="Hampton Capital"/>
        <s v="Daljit Singh"/>
        <s v="Anil Menon"/>
        <s v="Swastika"/>
        <s v="Manish Gupta"/>
        <s v="Ashok Agarwal"/>
        <s v="Raghu Khanna"/>
        <s v="Ifc Everstone Group"/>
        <s v="Tracxn"/>
        <s v="Jmr Infotech India Pvt Ltd"/>
        <s v="Unigrowth Inc"/>
        <s v="M"/>
        <s v="Fih Mobile Ltd"/>
        <s v="Sargod Ventures"/>
        <s v="Ashish Todi"/>
        <s v="Harsh Mariwala"/>
        <s v="Peepul Capital"/>
        <s v="High Networth Individuals"/>
        <s v="Uniqorn Ventures"/>
        <s v="Satyen Kothari"/>
        <s v="Gaja Capital Private Equity Fund"/>
        <s v="Unnamed Media House"/>
        <s v="High Networth Individuals From India &amp; Usa"/>
        <s v="Snapdeal"/>
        <s v="Micromax Informatics"/>
        <s v="Mato Peric"/>
        <s v="Sanjeev Kapoor"/>
        <s v="Life Sreda"/>
        <s v="Vikas Agarwal"/>
        <s v="Sf Capital Group"/>
        <s v="Kemark Ventures"/>
        <s v="Quikr"/>
        <s v="Suyash Sharma"/>
        <s v="Sean Oxe2X80X99Sullivan"/>
        <s v="Khosla Impact"/>
        <s v="Devesh Rai G"/>
        <s v="Vijai Laxmi"/>
        <s v="Manpreet Singh"/>
        <s v="Aarti Group"/>
        <s v="Dr Aniruddha Malpani Manish Gupta"/>
        <s v="Delhivery"/>
        <s v="Qualcomm Venture"/>
        <s v="Springboard Ventures"/>
        <s v="Sierra Ventures"/>
        <s v="Alok Bajpai"/>
        <s v="Atul Jalan"/>
        <s v="R Natarajan"/>
        <s v="Group Of Angel"/>
        <s v="Id Enablers Pvt Ltd"/>
        <s v="Oswal Techno Ventures Llp"/>
        <s v="Orbimed"/>
        <s v="Ventureworks India"/>
        <s v="Unnamed"/>
        <s v="S Ch Co Pvt Ltd"/>
        <s v="Jupiter Capital"/>
        <s v="Accel Partner"/>
        <s v="Suresh Vaswani"/>
        <s v="Rajesh Bhatia"/>
        <s v="Grex"/>
        <s v="Puneet Bhatia"/>
        <s v="Tania Johny Palathinkal"/>
        <s v="Group Of Hni"/>
        <s v="Reliance Capital"/>
        <s v="Purvi Capital"/>
        <s v="India Quotient &amp; Other"/>
        <s v="Cmyk Health Boutique Pvt Ltd &amp; Other Individual"/>
        <s v="R M Picture Company Pvt Ltd"/>
        <s v="Ashish Jhalani"/>
        <s v="Raghav Bahl"/>
        <s v="Nalin Jain"/>
        <s v="Temasek"/>
        <s v="Acumen Fund"/>
        <s v="Nanadan Nilekani"/>
        <s v="Ankush Nijhawan"/>
        <s v="Subodh Gupta"/>
        <s v="Eight Road Ventures"/>
        <s v="Ash Bhardwaj"/>
        <s v="Cataraman Ventures"/>
        <s v="Anil Matai"/>
        <s v="Payal Syal"/>
        <s v="Seep Dama"/>
        <s v="Oliphans Capital"/>
        <s v="Applyifi"/>
        <s v="Sachin Bansal &amp; Binny Bansal"/>
        <s v="Prakhar Bumb"/>
        <s v="Karan Bajwa"/>
        <s v="Swarnim Multiventures"/>
        <s v="Bhavdeep Reddy"/>
        <s v="Asha Jadeja Motwani"/>
        <s v="Rajat Malhotra"/>
        <s v="M&amp;S Partners"/>
        <s v="William Bissell"/>
        <s v="Didi Kuaidi"/>
        <s v="Alibaba Group"/>
        <s v="Tennenbaum Capital Partners"/>
        <s v="Mayank Singhal"/>
        <s v="Kunal Bahl"/>
        <s v="Mohas Pai"/>
        <s v="Venturenursery"/>
        <s v="Orios Venture Partners"/>
        <s v="Kunal Bajaj"/>
        <s v="Bedrock Ventures"/>
        <s v="Sachin Bhatia"/>
        <s v="Ramesh Jogani"/>
        <s v="Ravi Gururaj"/>
        <s v="Sofina"/>
        <s v="Sanjay Sethi"/>
        <s v="Ccube Angels"/>
        <s v="Horizons Ventures"/>
        <s v="Inflexionpoint"/>
        <s v="Wealth First"/>
        <s v="Responsability Investments"/>
        <s v="Best Foodworks"/>
        <s v="Nihon Kotsu"/>
        <s v="Neha Vats"/>
        <s v="B M Gupta"/>
        <s v="Qprize From Qualcomm Ventures"/>
        <s v="Reliance Capital Venture"/>
        <s v="Ajeet Khurana"/>
        <s v="Amit Ranjan"/>
        <s v="Accion"/>
        <s v="Gujarat Based Angel"/>
        <s v="Nalin Jain &amp; Other Angel"/>
        <s v="Intellecap Impact Investment Network"/>
        <s v="Existing &amp; New"/>
        <s v="Rohit Goel"/>
        <s v="One97 Communications"/>
        <s v="Nea"/>
        <s v="Rohit Bhatia"/>
        <s v="Umesh Yadav"/>
        <s v="Manish Dhingra"/>
        <s v="Askme"/>
        <s v="The 1947"/>
        <s v="Ajmera Group Of Companies"/>
        <s v="Prime Capital Markets Ltd"/>
        <s v="Ravi Agarwal"/>
        <s v="Ibibo Group"/>
        <s v="Rocket Internet"/>
        <s v="Equentia Natural Resources"/>
        <s v="Li Tao"/>
        <s v="Manish Singhal"/>
        <s v="Bessemer Ventures"/>
        <s v="Ifc"/>
        <s v="Gokul Jaykrishna"/>
        <s v="Powai Lake Ventures"/>
        <s v="Pravin Agarwala"/>
        <s v="Atulya Mittal"/>
        <s v="Mangroves Capital Partners"/>
        <s v="Dmg Information Asia Pacific"/>
        <s v="Jaydeep Barman"/>
        <s v="Sunrise Capital Gmbh"/>
        <s v="Not Disclosed"/>
        <s v="Mirah Hospitality"/>
        <s v="Rajeev Saraf"/>
        <s v="Indianideas Com"/>
        <s v="Forum Synergies Pe Fund"/>
        <s v="Ritesh Veera"/>
        <s v="Hr Technology Fund"/>
        <s v="Sumit G"/>
        <s v="Catamaran Ventures"/>
        <s v="India Value Fund Advisors"/>
        <s v="Jayant Bokadia"/>
        <s v="Ab Kinnevik"/>
        <s v="Yourwecan Ventures"/>
        <s v="Fidelity Growth Partners"/>
        <s v="Varun Agarwal"/>
        <s v="Seep Parwal"/>
        <s v="Sachin"/>
        <s v="Abhishek Gupta"/>
        <s v="Elliot Stechman"/>
        <s v="B S Nagesh"/>
        <s v="Jai Choi"/>
        <s v="Oliphabs Capital"/>
        <s v="Group Of 15 Angel"/>
        <s v="Srinivas Tirupati"/>
        <s v="Carrick Capital Partners"/>
        <s v="Mumbai Angels &amp; Other Angel"/>
        <s v="Ennovent Impact Investment Holding"/>
        <s v="Mark Mobius &amp; 9 Other Angel"/>
        <s v="Dmg Information"/>
        <s v="Virendra Shahney"/>
        <s v="Morgan Stanley"/>
        <s v="Snow Leopard"/>
        <s v="Natarajan Iyer"/>
        <s v="Future Fund"/>
        <s v="Kcl"/>
        <s v="M&amp;S Partners Pte Ltd"/>
        <s v="I2India Pvt Ltd"/>
        <s v="Mahesh Pratapneni"/>
        <s v="Lgt Group"/>
        <s v="Neoteric Infomatique Limited"/>
        <s v="Ask Pravi"/>
        <s v="Gopal Srinivasan"/>
        <s v="Sunil Maheshwari &amp; Group Of"/>
        <s v="Faering Capital"/>
        <s v="Group Of Angel From Us/India"/>
        <s v="Sprout Angels Llp"/>
        <s v="Angelprime"/>
        <s v="Dr David Cheriton"/>
        <s v="Holostik Group"/>
        <s v="Nokia Growth Partners"/>
        <s v="Mercury Fund"/>
        <s v="Development Finance Institution Belgian Investment Company"/>
        <s v="Mape Advisory"/>
        <s v="Naveen Tiwari"/>
        <s v="Group Of"/>
        <s v="Commonfloor"/>
        <s v="Sameer Koticha"/>
        <s v="Vijay"/>
        <s v="Vishwas Patel"/>
        <s v="Fidelity Growth Partners India"/>
        <s v="S Gopalakrishnan"/>
        <s v="Exfinity Ventures"/>
        <s v="Florida Based Angel"/>
        <s v="Prototyze"/>
        <s v="Rajendra Gogri"/>
        <s v="Kjs Group"/>
        <s v="Samir Shah"/>
        <s v="Subhash Goyal"/>
        <s v="Peesh Venture Capital"/>
        <s v="Makemytrip Innovation Fund"/>
        <s v="Sunergy"/>
        <s v="S"/>
        <s v="I2India Ventures"/>
        <s v="Jan Manten"/>
        <s v="Nirvana Venture Advisors"/>
        <s v="Manipal Group"/>
        <s v="Tim Chen"/>
        <s v="Sol Primero"/>
        <s v="Rudy Gopalakrishnan"/>
        <s v="Rajesh Sawheny"/>
        <s v="Amit Tyagi"/>
        <s v="Ajit Surana"/>
        <s v="Silicon Valley Ventures"/>
        <s v="Tree Line Asia"/>
        <s v="Ajai Chowdhry"/>
        <s v="Hyderabad Based"/>
        <s v="Helion Venture Partner"/>
        <s v="Dragoneer Investment"/>
        <s v="Ascent Capital"/>
        <s v="Deep Kalra"/>
        <s v="Gic Ventures"/>
        <s v="The Phoenix Fund"/>
        <s v="Version One Ventures"/>
        <s v="Rakesh Mathur"/>
        <s v="Deepak Shahdadpuri"/>
        <s v="Lightspeed Ventures"/>
        <s v="Accel Us"/>
        <s v="S S Mukherji"/>
        <s v="Infuse Ventures Fund"/>
        <s v="Seek Ltd &amp; Affiliates"/>
        <s v="Rajaraman"/>
        <s v="Cross Border Angels"/>
        <s v="Mitsui &amp; Co &amp; Existing"/>
        <s v="Greycroft Partners"/>
        <s v="The Hr Fund"/>
        <s v="Maverick Capital"/>
        <s v="Madhukar Gangadi"/>
        <s v="Rajan &amp; Other Angel"/>
        <s v="Shrem Strategies"/>
        <s v="Tarun Arora"/>
        <s v="Ian Ventures"/>
        <s v="Ventureeast"/>
        <s v="Ramesh Kavediya"/>
        <s v="I-Cube-N"/>
        <s v="Value Fund Advisors"/>
        <s v="Wipro"/>
        <s v="Ca Media Lp"/>
        <s v="Armat Group"/>
        <s v="Wu Chay Chin"/>
        <s v="Valiant Capital"/>
        <s v="Rvcf"/>
        <s v="Jafco Asia"/>
        <s v="Accion Venture Labs"/>
        <s v="Dr Mushtaq Shah"/>
        <s v="Impact Investment Holding"/>
        <s v="Greenoaks Capital"/>
        <s v="Solidarity Venture Capital"/>
        <s v="Pittie Group"/>
        <s v="Nick Adams"/>
        <s v="Tano Capital"/>
        <s v="Ta Associates"/>
        <s v="Trinity Ventures"/>
        <s v="Orios Venture Partner"/>
        <s v="Valiant Capital Partners"/>
        <s v="Splice Advisors"/>
        <s v="Ant Financial Services"/>
        <s v="Chip Perry"/>
        <s v="Mangrove Capital Partners"/>
        <s v="Suresh Senapaty"/>
        <s v="Srinivas Aluri"/>
        <s v="Ashok Goel"/>
        <s v="Mumbai Angels &amp; Group Of Other"/>
        <s v="Brick Eagle"/>
        <s v="Da-Iict"/>
        <s v="Interglobe Technology Quotient"/>
        <s v="Unitus Seed Fundnnarayan Ramach"/>
        <s v="Venkat Vallabhneni"/>
        <s v="Dena Co"/>
        <s v="To The New Ventures"/>
        <s v="Tom Clausen"/>
        <s v="Devesh Sachdev"/>
        <s v="Seedrs Crowd Funding Platform"/>
        <s v="Rohit Bansal"/>
        <s v="Kickstarter"/>
        <s v="Js Capital"/>
        <s v="Alok Goel"/>
        <s v="Gwb Group"/>
        <s v="Adroitent Pvt Ltd"/>
        <s v="Tiger Global &amp; Other"/>
        <s v="Cogent E Services"/>
        <s v="Consortium Of Angel"/>
        <s v="Eduardo Saverin &amp; Velos Capital"/>
        <s v="Premji Invest &amp; Mayfield Fund"/>
        <s v="Rohit Jain"/>
        <s v="August Capital Partners"/>
        <s v="Analec"/>
        <s v="Kaizen Private Equity"/>
        <s v="People Group"/>
        <s v="Hillhouse Capital"/>
        <s v="Asia Pacific Internet Group"/>
        <s v="Karsemven Fund"/>
        <s v="Exfinity Fund"/>
        <s v="Uk Based Group Of Angel"/>
      </sharedItems>
    </cacheField>
    <cacheField name="Investor Count" numFmtId="0">
      <sharedItems containsSemiMixedTypes="0" containsString="0" containsNumber="1" containsInteger="1" minValue="0" maxValue="12"/>
    </cacheField>
    <cacheField name="Multiple Investors" numFmtId="0">
      <sharedItems count="2">
        <s v="No"/>
        <s v="Yes"/>
      </sharedItems>
    </cacheField>
    <cacheField name="Investment Type" numFmtId="0">
      <sharedItems/>
    </cacheField>
    <cacheField name="Amount USD" numFmtId="165">
      <sharedItems containsString="0" containsBlank="1" containsNumber="1" minValue="16000" maxValue="3900000000"/>
    </cacheField>
    <cacheField name="Year" numFmtId="0">
      <sharedItems containsSemiMixedTypes="0" containsString="0" containsNumber="1" containsInteger="1" minValue="2015" maxValue="2020" count="6">
        <n v="2020"/>
        <n v="2019"/>
        <n v="2018"/>
        <n v="2017"/>
        <n v="2016"/>
        <n v="2015"/>
      </sharedItems>
    </cacheField>
    <cacheField name="Month" numFmtId="0">
      <sharedItems/>
    </cacheField>
    <cacheField name="Amount Crore INR" numFmtId="166">
      <sharedItems containsSemiMixedTypes="0" containsString="0" containsNumber="1" minValue="0" maxValue="37428.495000000003"/>
    </cacheField>
    <cacheField name="Funding Stage Clean" numFmtId="0">
      <sharedItems count="7">
        <s v="Private Equity"/>
        <s v="Series C"/>
        <s v="Series B"/>
        <s v="Series A"/>
        <s v="Seed"/>
        <s v="Series D"/>
        <s v="Other"/>
      </sharedItems>
    </cacheField>
    <cacheField name="Industry Category" numFmtId="0">
      <sharedItems count="15">
        <s v="Technology"/>
        <s v="Logistics &amp; Transport"/>
        <s v="E-Commerce"/>
        <s v="FinTech"/>
        <s v="Fashion &amp; Lifestyle"/>
        <s v="Food &amp; Beverage"/>
        <s v="Others"/>
        <s v="Media &amp; Entertainment"/>
        <s v="Healthcare"/>
        <s v="Education"/>
        <s v="Energy &amp; Environment"/>
        <s v="Agriculture"/>
        <s v="Real Estate"/>
        <s v="Travel &amp; Hospitality"/>
        <s v="HR &amp; Recruitment"/>
      </sharedItems>
    </cacheField>
    <cacheField name="City Clean" numFmtId="0">
      <sharedItems count="15">
        <s v="Bangalore"/>
        <s v="Delhi-NCR"/>
        <s v="Mumbai"/>
        <s v="Chennai"/>
        <s v="Pune"/>
        <s v="USA"/>
        <s v="Other Cities"/>
        <s v="Hyderabad"/>
        <s v="Singapore"/>
        <s v="Jaipur"/>
        <s v="Kolkata"/>
        <s v="Coimbatore"/>
        <s v="Ahmedabad"/>
        <s v="Kerala Cities"/>
        <s v="London/UK"/>
      </sharedItems>
    </cacheField>
  </cacheFields>
  <extLst>
    <ext xmlns:x14="http://schemas.microsoft.com/office/spreadsheetml/2009/9/main" uri="{725AE2AE-9491-48be-B2B4-4EB974FC3084}">
      <x14:pivotCacheDefinition pivotCacheId="1717877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4">
  <r>
    <n v="1"/>
    <d v="2020-01-09T00:00:00"/>
    <s v="BYJU’S"/>
    <s v="E-Tech"/>
    <s v="E-learning"/>
    <s v="Bengaluru"/>
    <s v="Tiger Global Management"/>
    <x v="0"/>
    <n v="1"/>
    <x v="0"/>
    <s v="Private Equity Round"/>
    <n v="200000000"/>
    <x v="0"/>
    <s v="January"/>
    <n v="1919.41"/>
    <x v="0"/>
    <x v="0"/>
    <x v="0"/>
  </r>
  <r>
    <n v="2"/>
    <d v="2020-01-13T00:00:00"/>
    <s v="Shuttl"/>
    <s v="Transportation"/>
    <s v="App based shuttle service"/>
    <s v="Gurgaon"/>
    <s v="Susquehanna Growth Equity"/>
    <x v="1"/>
    <n v="1"/>
    <x v="0"/>
    <s v="Series C"/>
    <n v="8048394"/>
    <x v="0"/>
    <s v="January"/>
    <n v="77.240839637699992"/>
    <x v="1"/>
    <x v="1"/>
    <x v="1"/>
  </r>
  <r>
    <n v="3"/>
    <d v="2020-01-09T00:00:00"/>
    <s v="Mamaearth"/>
    <s v="Ecommerce"/>
    <s v="Retailer of baby , toddler products"/>
    <s v="Bengaluru"/>
    <s v="Sequoia Capital India"/>
    <x v="2"/>
    <n v="1"/>
    <x v="0"/>
    <s v="Series B"/>
    <n v="18358860"/>
    <x v="0"/>
    <s v="January"/>
    <n v="176.190897363"/>
    <x v="2"/>
    <x v="2"/>
    <x v="0"/>
  </r>
  <r>
    <n v="4"/>
    <d v="2020-01-02T00:00:00"/>
    <s v="Wealthbucket"/>
    <s v="FinTech"/>
    <s v="Online Investment"/>
    <s v="New Delhi"/>
    <s v="Vinod Khatumal"/>
    <x v="3"/>
    <n v="1"/>
    <x v="0"/>
    <s v="Pre-series A"/>
    <n v="3000000"/>
    <x v="0"/>
    <s v="January"/>
    <n v="28.791149999999998"/>
    <x v="3"/>
    <x v="3"/>
    <x v="1"/>
  </r>
  <r>
    <n v="5"/>
    <d v="2020-01-02T00:00:00"/>
    <s v="Fashor"/>
    <s v="Fashion &amp; Apparel"/>
    <s v="Embroiled Clothes For Women"/>
    <s v="Mumbai"/>
    <s v="Sprout Venture Partners"/>
    <x v="4"/>
    <n v="1"/>
    <x v="0"/>
    <s v="Seed Round"/>
    <n v="1800000"/>
    <x v="0"/>
    <s v="January"/>
    <n v="17.27469"/>
    <x v="4"/>
    <x v="4"/>
    <x v="2"/>
  </r>
  <r>
    <n v="6"/>
    <d v="2020-01-13T00:00:00"/>
    <s v="Po"/>
    <s v="Logistics"/>
    <s v="Open-market, freight management platform"/>
    <s v="Chennai"/>
    <s v="Chiratae Ventures"/>
    <x v="5"/>
    <n v="1"/>
    <x v="0"/>
    <s v="Series A"/>
    <n v="9000000"/>
    <x v="0"/>
    <s v="January"/>
    <n v="86.373450000000005"/>
    <x v="3"/>
    <x v="1"/>
    <x v="3"/>
  </r>
  <r>
    <n v="7"/>
    <d v="2020-01-10T00:00:00"/>
    <s v="Zomato"/>
    <s v="Hospitality"/>
    <s v="Online Food Delivery Platform"/>
    <s v="Gurgaon"/>
    <s v="Ant Financial"/>
    <x v="6"/>
    <n v="1"/>
    <x v="0"/>
    <s v="Private Equity Round"/>
    <n v="150000000"/>
    <x v="0"/>
    <s v="January"/>
    <n v="1439.5574999999999"/>
    <x v="0"/>
    <x v="5"/>
    <x v="1"/>
  </r>
  <r>
    <n v="8"/>
    <d v="2019-12-12T00:00:00"/>
    <s v="Ecozen"/>
    <s v="Technology"/>
    <s v="Agritech"/>
    <s v="Pune"/>
    <s v="Sathguru Catalyzer Advisors"/>
    <x v="7"/>
    <n v="1"/>
    <x v="0"/>
    <s v="Series A"/>
    <n v="6000000"/>
    <x v="1"/>
    <s v="December"/>
    <n v="57.582299999999996"/>
    <x v="3"/>
    <x v="0"/>
    <x v="4"/>
  </r>
  <r>
    <n v="9"/>
    <d v="2019-12-06T00:00:00"/>
    <s v="CarDekho"/>
    <s v="Ecommerce"/>
    <s v="Automobile"/>
    <s v="Gurgaon"/>
    <s v="Ping An Global Voyager Fund"/>
    <x v="8"/>
    <n v="1"/>
    <x v="0"/>
    <s v="Series D"/>
    <n v="70000000"/>
    <x v="1"/>
    <s v="December"/>
    <n v="671.79349999999999"/>
    <x v="5"/>
    <x v="2"/>
    <x v="1"/>
  </r>
  <r>
    <n v="10"/>
    <d v="2019-12-03T00:00:00"/>
    <s v="Dhruva Space"/>
    <s v="Aerospace"/>
    <s v="Satellite Communication"/>
    <s v="Bengaluru"/>
    <s v="Mumbai Angels, Ravikanth Reddy"/>
    <x v="9"/>
    <n v="2"/>
    <x v="1"/>
    <s v="Seed"/>
    <n v="50000000"/>
    <x v="1"/>
    <s v="December"/>
    <n v="479.85250000000002"/>
    <x v="4"/>
    <x v="6"/>
    <x v="0"/>
  </r>
  <r>
    <n v="11"/>
    <d v="2019-12-13T00:00:00"/>
    <s v="Rivigo"/>
    <s v="Technology"/>
    <s v="Logistics Services , Solutions"/>
    <s v="Gurgaon"/>
    <s v="Saif Partners, Spring Canter Investment Ltd "/>
    <x v="10"/>
    <n v="2"/>
    <x v="1"/>
    <s v="Series F"/>
    <n v="20000000"/>
    <x v="1"/>
    <s v="December"/>
    <n v="191.941"/>
    <x v="6"/>
    <x v="0"/>
    <x v="1"/>
  </r>
  <r>
    <n v="12"/>
    <d v="2019-12-17T00:00:00"/>
    <s v="Healthians"/>
    <s v="B2B-focused foodtech startup"/>
    <s v="Food Solutions For Corporate"/>
    <s v="Bengaluru"/>
    <s v="Paytm, Nptk, Sabre Partners , Neoplux"/>
    <x v="11"/>
    <n v="4"/>
    <x v="1"/>
    <s v="Series C"/>
    <n v="12000000"/>
    <x v="1"/>
    <s v="December"/>
    <n v="115.16459999999999"/>
    <x v="1"/>
    <x v="0"/>
    <x v="0"/>
  </r>
  <r>
    <n v="13"/>
    <d v="2019-12-16T00:00:00"/>
    <s v="Licious"/>
    <s v="Ecommerce"/>
    <s v="Online Meat , Seafood Ordering Startup"/>
    <s v="Bengaluru"/>
    <s v="Vertex Growth Fund"/>
    <x v="12"/>
    <n v="1"/>
    <x v="0"/>
    <s v="Series E"/>
    <n v="30000000"/>
    <x v="1"/>
    <s v="December"/>
    <n v="287.91149999999999"/>
    <x v="6"/>
    <x v="2"/>
    <x v="0"/>
  </r>
  <r>
    <n v="14"/>
    <d v="2019-12-16T00:00:00"/>
    <s v="InCred"/>
    <s v="Finance"/>
    <s v="Non-Banking Financial Company"/>
    <s v="Mumbai"/>
    <s v="Undisclosed"/>
    <x v="13"/>
    <n v="1"/>
    <x v="0"/>
    <s v="Debt Funding"/>
    <n v="5900000"/>
    <x v="1"/>
    <s v="December"/>
    <n v="56.622594999999997"/>
    <x v="6"/>
    <x v="3"/>
    <x v="2"/>
  </r>
  <r>
    <n v="15"/>
    <d v="2019-12-14T00:00:00"/>
    <s v="Trell"/>
    <s v="Video"/>
    <s v="Experience Discovery Platform"/>
    <s v="Bengaluru"/>
    <s v="Ruizheng Investment"/>
    <x v="14"/>
    <n v="1"/>
    <x v="0"/>
    <s v="Seed Round"/>
    <n v="2000000"/>
    <x v="1"/>
    <s v="December"/>
    <n v="19.194099999999999"/>
    <x v="4"/>
    <x v="7"/>
    <x v="0"/>
  </r>
  <r>
    <n v="16"/>
    <d v="2019-12-11T00:00:00"/>
    <s v="Rein Games"/>
    <s v="Gaming"/>
    <s v="Real money based gaming startup"/>
    <s v="Noida"/>
    <s v="Manipal Education , Medical Group "/>
    <x v="15"/>
    <n v="2"/>
    <x v="1"/>
    <s v="Seed Round"/>
    <n v="50000000"/>
    <x v="1"/>
    <s v="December"/>
    <n v="479.85250000000002"/>
    <x v="4"/>
    <x v="7"/>
    <x v="1"/>
  </r>
  <r>
    <n v="17"/>
    <d v="2019-12-20T00:00:00"/>
    <s v="Lenskart.com"/>
    <s v="Ecommerce"/>
    <s v="Online Eyewear Shopping Portal"/>
    <s v="Faridabad"/>
    <s v="Softbank Vision Fund"/>
    <x v="16"/>
    <n v="1"/>
    <x v="0"/>
    <s v="Series G"/>
    <n v="231000000"/>
    <x v="1"/>
    <s v="December"/>
    <n v="2216.9185499999999"/>
    <x v="6"/>
    <x v="2"/>
    <x v="1"/>
  </r>
  <r>
    <n v="18"/>
    <d v="2019-11-13T00:00:00"/>
    <s v="Freshworks"/>
    <s v="Software"/>
    <s v="Business , customer engagement tools"/>
    <s v="San Francisco"/>
    <s v="Sequoia, Capitalg, Accel"/>
    <x v="17"/>
    <n v="3"/>
    <x v="1"/>
    <s v="Series H"/>
    <n v="150000000"/>
    <x v="1"/>
    <s v="November"/>
    <n v="1439.5574999999999"/>
    <x v="6"/>
    <x v="0"/>
    <x v="5"/>
  </r>
  <r>
    <n v="19"/>
    <d v="2019-11-14T00:00:00"/>
    <s v="Misters"/>
    <s v="Healthcare"/>
    <s v="Men's Health , Wellness br,"/>
    <s v="Gurgaon"/>
    <s v="Sauce Vc, Rainforest Ventures"/>
    <x v="18"/>
    <n v="2"/>
    <x v="1"/>
    <s v="Series B"/>
    <n v="486000"/>
    <x v="1"/>
    <s v="November"/>
    <n v="4.6641662999999998"/>
    <x v="2"/>
    <x v="8"/>
    <x v="1"/>
  </r>
  <r>
    <n v="20"/>
    <d v="2019-11-13T00:00:00"/>
    <s v="Sunstone Eduversity Pvt. Ltd"/>
    <s v="Education"/>
    <s v="Elearning"/>
    <s v="Gurgaon"/>
    <s v="Prime Venture Partners, Letsventure, Ps1 Venture , Globallogic Co-Founder Rajul Garg"/>
    <x v="19"/>
    <n v="4"/>
    <x v="1"/>
    <s v="Seed"/>
    <n v="1500000"/>
    <x v="1"/>
    <s v="November"/>
    <n v="14.395574999999999"/>
    <x v="4"/>
    <x v="9"/>
    <x v="1"/>
  </r>
  <r>
    <n v="21"/>
    <d v="2019-11-17T00:00:00"/>
    <s v="Burger Singh"/>
    <s v="Food &amp; Beverage"/>
    <s v="Indian Burger"/>
    <s v="Gurgaon"/>
    <s v="Rb Investments"/>
    <x v="20"/>
    <n v="1"/>
    <x v="0"/>
    <s v="Venture"/>
    <m/>
    <x v="1"/>
    <s v="November"/>
    <n v="0"/>
    <x v="6"/>
    <x v="5"/>
    <x v="1"/>
  </r>
  <r>
    <n v="22"/>
    <d v="2019-11-18T00:00:00"/>
    <s v="Healthians"/>
    <s v="Healthcare"/>
    <s v="Healthcare services"/>
    <s v="Gurgaon"/>
    <s v="Dg Daiwa Ventures, Dg Incubation"/>
    <x v="21"/>
    <n v="2"/>
    <x v="1"/>
    <s v="Series B"/>
    <n v="12000000"/>
    <x v="1"/>
    <s v="November"/>
    <n v="115.16459999999999"/>
    <x v="2"/>
    <x v="8"/>
    <x v="1"/>
  </r>
  <r>
    <n v="23"/>
    <d v="2019-11-15T00:00:00"/>
    <s v="Ninjacart"/>
    <s v="B2B Marketing"/>
    <s v="Agritech"/>
    <s v="Bengaluru"/>
    <s v="Trifecta Capital Advisors"/>
    <x v="22"/>
    <n v="1"/>
    <x v="0"/>
    <s v="Debt Funding"/>
    <n v="26000000"/>
    <x v="1"/>
    <s v="November"/>
    <n v="249.52330000000001"/>
    <x v="6"/>
    <x v="6"/>
    <x v="0"/>
  </r>
  <r>
    <n v="24"/>
    <d v="2019-11-20T00:00:00"/>
    <s v="Aye Finance"/>
    <s v="FinTech"/>
    <s v="Financial Services To MSMEs"/>
    <s v="Gurgaon"/>
    <s v="Fintech"/>
    <x v="23"/>
    <n v="1"/>
    <x v="0"/>
    <s v="Debt Funding"/>
    <n v="17411265"/>
    <x v="1"/>
    <s v="November"/>
    <n v="167.09678076825"/>
    <x v="6"/>
    <x v="3"/>
    <x v="1"/>
  </r>
  <r>
    <n v="25"/>
    <d v="2019-11-12T00:00:00"/>
    <s v="SuperGaming"/>
    <s v="Video Games"/>
    <s v="Social gaming platform"/>
    <s v="Pune"/>
    <s v="Dream Incubator"/>
    <x v="24"/>
    <n v="1"/>
    <x v="0"/>
    <s v="Seed Funding"/>
    <n v="1300000"/>
    <x v="1"/>
    <s v="November"/>
    <n v="12.476165"/>
    <x v="4"/>
    <x v="7"/>
    <x v="4"/>
  </r>
  <r>
    <n v="26"/>
    <d v="2019-11-20T00:00:00"/>
    <s v="Clumio"/>
    <s v="SaaS"/>
    <s v="Recovery software"/>
    <s v="San Jose"/>
    <s v="Altimeter Capital, Sutter Hill Ventures"/>
    <x v="25"/>
    <n v="2"/>
    <x v="1"/>
    <s v="Series C"/>
    <n v="135000000"/>
    <x v="1"/>
    <s v="November"/>
    <n v="1295.60175"/>
    <x v="1"/>
    <x v="0"/>
    <x v="6"/>
  </r>
  <r>
    <n v="27"/>
    <d v="2019-11-11T00:00:00"/>
    <s v="eBikeGo"/>
    <s v="Last Mile Transportation"/>
    <s v="Electric bike rental"/>
    <s v="Amritsar"/>
    <s v="Startup Buddy"/>
    <x v="26"/>
    <n v="1"/>
    <x v="0"/>
    <s v="Seed"/>
    <n v="300000"/>
    <x v="1"/>
    <s v="November"/>
    <n v="2.8791150000000001"/>
    <x v="4"/>
    <x v="1"/>
    <x v="6"/>
  </r>
  <r>
    <n v="28"/>
    <d v="2019-11-19T00:00:00"/>
    <s v="Digital Mall Asia"/>
    <s v="Ecommerce"/>
    <s v="Virtual e-commerce platform"/>
    <s v="Delhi"/>
    <s v="Amour Infrastructure"/>
    <x v="27"/>
    <n v="1"/>
    <x v="0"/>
    <s v="Seed Funding"/>
    <n v="220000000"/>
    <x v="1"/>
    <s v="November"/>
    <n v="2111.3510000000001"/>
    <x v="4"/>
    <x v="2"/>
    <x v="1"/>
  </r>
  <r>
    <n v="29"/>
    <d v="2019-11-18T00:00:00"/>
    <s v="Medikabazaar"/>
    <s v="Healthcare"/>
    <s v="B2B platform for medical supplies"/>
    <s v="Mumbai"/>
    <s v="Ackermans &amp; Van Haaren, Healthquad, Rebright Partners, Toppan Printing"/>
    <x v="28"/>
    <n v="4"/>
    <x v="1"/>
    <s v="Series B"/>
    <n v="15800000"/>
    <x v="1"/>
    <s v="November"/>
    <n v="151.63338999999999"/>
    <x v="2"/>
    <x v="8"/>
    <x v="2"/>
  </r>
  <r>
    <n v="30"/>
    <d v="2019-11-15T00:00:00"/>
    <s v="Vogo Automotive"/>
    <s v="Last Mile Transportation"/>
    <s v="Scooter sharing app"/>
    <s v="Kormangala"/>
    <s v="Matrix Partners, Stellaris Venture Partners, Kalaari Capital"/>
    <x v="29"/>
    <n v="3"/>
    <x v="1"/>
    <s v="Series B"/>
    <n v="283000000"/>
    <x v="1"/>
    <s v="November"/>
    <n v="2715.96515"/>
    <x v="2"/>
    <x v="1"/>
    <x v="6"/>
  </r>
  <r>
    <n v="31"/>
    <d v="2019-11-19T00:00:00"/>
    <s v="Furtados School of Music"/>
    <s v="Education"/>
    <s v="Music Education"/>
    <s v="Tulangan"/>
    <s v="Ian Fund , Dsg Consumer Partners"/>
    <x v="30"/>
    <n v="2"/>
    <x v="1"/>
    <s v="Not Disclosed"/>
    <n v="200000000"/>
    <x v="1"/>
    <s v="November"/>
    <n v="1919.41"/>
    <x v="6"/>
    <x v="9"/>
    <x v="6"/>
  </r>
  <r>
    <n v="32"/>
    <d v="2019-11-25T00:00:00"/>
    <s v="Paytm"/>
    <s v="FinTech"/>
    <s v="Mobile Wallet"/>
    <s v="Noida"/>
    <s v="Vijay Shekhar Sharma"/>
    <x v="31"/>
    <n v="1"/>
    <x v="0"/>
    <s v="Funding Round"/>
    <n v="1000000000"/>
    <x v="1"/>
    <s v="November"/>
    <n v="9597.0499999999993"/>
    <x v="6"/>
    <x v="3"/>
    <x v="1"/>
  </r>
  <r>
    <n v="33"/>
    <d v="2019-10-04T00:00:00"/>
    <s v="Dunzo"/>
    <s v="Customer Service"/>
    <s v="Delivery Service"/>
    <s v="Bengaluru"/>
    <s v="Lightbox"/>
    <x v="32"/>
    <n v="1"/>
    <x v="0"/>
    <s v="Series D"/>
    <n v="45000000"/>
    <x v="1"/>
    <s v="October"/>
    <n v="431.86725000000001"/>
    <x v="5"/>
    <x v="6"/>
    <x v="0"/>
  </r>
  <r>
    <n v="34"/>
    <d v="2019-10-02T00:00:00"/>
    <s v="Udaan"/>
    <s v="B2B"/>
    <s v="Business development"/>
    <s v="Bengaluru"/>
    <s v="Altimeter Capital, Dst Global"/>
    <x v="25"/>
    <n v="2"/>
    <x v="1"/>
    <s v="Series D"/>
    <n v="585000000"/>
    <x v="1"/>
    <s v="October"/>
    <n v="5614.2742500000004"/>
    <x v="5"/>
    <x v="6"/>
    <x v="0"/>
  </r>
  <r>
    <n v="35"/>
    <d v="2019-10-21T00:00:00"/>
    <s v="The Man Company"/>
    <s v="Consumer Goods"/>
    <s v="Beauty , Grooming"/>
    <s v="Gurgaon"/>
    <s v="Ayushmann Khurana"/>
    <x v="33"/>
    <n v="1"/>
    <x v="0"/>
    <s v="Corporate Round"/>
    <m/>
    <x v="1"/>
    <s v="October"/>
    <n v="0"/>
    <x v="6"/>
    <x v="6"/>
    <x v="1"/>
  </r>
  <r>
    <n v="36"/>
    <d v="2019-09-05T00:00:00"/>
    <s v="FPL Technologies"/>
    <s v="FinTech"/>
    <s v="Financial Services"/>
    <s v="Pune"/>
    <s v="Matrix Partners India, Sequoia India"/>
    <x v="34"/>
    <n v="2"/>
    <x v="1"/>
    <s v="Maiden Round"/>
    <n v="4500000"/>
    <x v="1"/>
    <s v="September"/>
    <n v="43.186725000000003"/>
    <x v="6"/>
    <x v="3"/>
    <x v="4"/>
  </r>
  <r>
    <n v="37"/>
    <d v="2019-09-04T00:00:00"/>
    <s v="Cashflo"/>
    <s v="FinTech"/>
    <s v="Invoice discounting platform , SME lending marketplace"/>
    <s v="Mumbai"/>
    <s v="Saif Partners"/>
    <x v="10"/>
    <n v="1"/>
    <x v="0"/>
    <s v="Series A"/>
    <n v="3300000"/>
    <x v="1"/>
    <s v="September"/>
    <n v="31.670265000000001"/>
    <x v="3"/>
    <x v="3"/>
    <x v="2"/>
  </r>
  <r>
    <n v="38"/>
    <d v="2019-09-04T00:00:00"/>
    <s v="Digital F5"/>
    <s v="Advertising&amp; Marketing"/>
    <s v="Digital marketing firm"/>
    <s v="Mumbai"/>
    <s v="Tiw Private Equity"/>
    <x v="35"/>
    <n v="1"/>
    <x v="0"/>
    <s v="Private Equity Round"/>
    <n v="6000000"/>
    <x v="1"/>
    <s v="September"/>
    <n v="57.582299999999996"/>
    <x v="0"/>
    <x v="6"/>
    <x v="2"/>
  </r>
  <r>
    <n v="39"/>
    <d v="2019-09-04T00:00:00"/>
    <s v="3rdFlix"/>
    <s v="SaaS"/>
    <s v="Education Technology"/>
    <s v="Hyderabad"/>
    <s v="Exfinity Venture Partners"/>
    <x v="36"/>
    <n v="1"/>
    <x v="0"/>
    <s v="Pre-series A"/>
    <n v="5000000"/>
    <x v="1"/>
    <s v="September"/>
    <n v="47.985250000000001"/>
    <x v="3"/>
    <x v="0"/>
    <x v="7"/>
  </r>
  <r>
    <n v="40"/>
    <d v="2019-09-04T00:00:00"/>
    <s v="75F"/>
    <s v="IoT"/>
    <s v="Building automation system"/>
    <s v="Burnsville"/>
    <s v="Breakthrough Energy Ventures"/>
    <x v="37"/>
    <n v="1"/>
    <x v="0"/>
    <s v="Series A"/>
    <n v="18000000"/>
    <x v="1"/>
    <s v="September"/>
    <n v="172.74690000000001"/>
    <x v="3"/>
    <x v="0"/>
    <x v="6"/>
  </r>
  <r>
    <n v="41"/>
    <d v="2019-09-04T00:00:00"/>
    <s v="Myelin Foundry"/>
    <s v="Information Technology"/>
    <s v="Deep-technology"/>
    <s v="Bengaluru"/>
    <s v="Endiya Partners"/>
    <x v="38"/>
    <n v="1"/>
    <x v="0"/>
    <s v="Seed"/>
    <n v="1000000"/>
    <x v="1"/>
    <s v="September"/>
    <n v="9.5970499999999994"/>
    <x v="4"/>
    <x v="0"/>
    <x v="0"/>
  </r>
  <r>
    <n v="42"/>
    <d v="2019-09-04T00:00:00"/>
    <s v="Atomberg Technology"/>
    <s v="Consumer Technology"/>
    <s v="Consumer Electronics, Home Appliances"/>
    <s v="Mumbai"/>
    <s v="A91 Partners"/>
    <x v="39"/>
    <n v="1"/>
    <x v="0"/>
    <s v="Series A"/>
    <n v="10000000"/>
    <x v="1"/>
    <s v="September"/>
    <n v="95.970500000000001"/>
    <x v="3"/>
    <x v="0"/>
    <x v="2"/>
  </r>
  <r>
    <n v="43"/>
    <d v="2019-09-04T00:00:00"/>
    <s v="GOQii"/>
    <s v="Healthcare"/>
    <s v="Wearable Fitness B,s"/>
    <s v="Menlo Park"/>
    <s v="Bennett Coleman , Company Ltd "/>
    <x v="40"/>
    <n v="2"/>
    <x v="1"/>
    <s v="Series C"/>
    <n v="450000000"/>
    <x v="1"/>
    <s v="September"/>
    <n v="4318.6724999999997"/>
    <x v="1"/>
    <x v="8"/>
    <x v="6"/>
  </r>
  <r>
    <n v="44"/>
    <d v="2019-09-03T00:00:00"/>
    <s v="Vyapar App"/>
    <s v="Accounting"/>
    <s v="Mobile-based Accounting Software"/>
    <s v="Bengaluru"/>
    <s v="India Quotient, Axilor Ventures"/>
    <x v="41"/>
    <n v="2"/>
    <x v="1"/>
    <s v="Series A"/>
    <n v="5000000"/>
    <x v="1"/>
    <s v="September"/>
    <n v="47.985250000000001"/>
    <x v="3"/>
    <x v="6"/>
    <x v="0"/>
  </r>
  <r>
    <n v="45"/>
    <d v="2019-08-01T00:00:00"/>
    <s v="CarDekho"/>
    <s v="Ecommerce"/>
    <s v="Automotive"/>
    <s v="Gurgaon"/>
    <s v="Sc Gg India Mobility Holdings Llc"/>
    <x v="42"/>
    <n v="1"/>
    <x v="0"/>
    <s v="Series C"/>
    <n v="20000000"/>
    <x v="1"/>
    <s v="August"/>
    <n v="191.941"/>
    <x v="1"/>
    <x v="2"/>
    <x v="1"/>
  </r>
  <r>
    <n v="46"/>
    <d v="2019-08-01T00:00:00"/>
    <s v="Progcap"/>
    <s v="Finance"/>
    <s v="Supply Chain Management"/>
    <s v="New Delhi"/>
    <s v="Sequoia India"/>
    <x v="43"/>
    <n v="1"/>
    <x v="0"/>
    <s v="Series A"/>
    <n v="5000000"/>
    <x v="1"/>
    <s v="August"/>
    <n v="47.985250000000001"/>
    <x v="3"/>
    <x v="3"/>
    <x v="1"/>
  </r>
  <r>
    <n v="47"/>
    <d v="2019-08-01T00:00:00"/>
    <s v="MyPetrolPump"/>
    <s v="Retail"/>
    <s v="Fuel Delivery"/>
    <s v="Bengaluru"/>
    <s v="Undisclosed"/>
    <x v="13"/>
    <n v="1"/>
    <x v="0"/>
    <s v="Seed Funding Round"/>
    <n v="1600000"/>
    <x v="1"/>
    <s v="August"/>
    <n v="15.35528"/>
    <x v="4"/>
    <x v="2"/>
    <x v="0"/>
  </r>
  <r>
    <n v="48"/>
    <d v="2019-08-01T00:00:00"/>
    <s v="Alteria Capital"/>
    <s v="Finance"/>
    <s v="VC Funds"/>
    <s v="Mumbai"/>
    <s v="Azim Premji, Binny Bansal"/>
    <x v="44"/>
    <n v="2"/>
    <x v="1"/>
    <s v="Single Venture"/>
    <n v="140000000"/>
    <x v="1"/>
    <s v="August"/>
    <n v="1343.587"/>
    <x v="6"/>
    <x v="3"/>
    <x v="2"/>
  </r>
  <r>
    <n v="49"/>
    <d v="2019-08-01T00:00:00"/>
    <s v="Pine Labs"/>
    <s v="Information Technology"/>
    <s v="Last-mile retail transaction technology"/>
    <s v="Noida"/>
    <s v="Pine Labs Pte Ltd"/>
    <x v="45"/>
    <n v="1"/>
    <x v="0"/>
    <s v="Corporate Round"/>
    <n v="38080000"/>
    <x v="1"/>
    <s v="August"/>
    <n v="365.45566400000001"/>
    <x v="6"/>
    <x v="0"/>
    <x v="1"/>
  </r>
  <r>
    <n v="50"/>
    <d v="2019-08-12T00:00:00"/>
    <s v="Meesho"/>
    <s v="Ecommerce"/>
    <s v="Social Commerce"/>
    <s v="Bengaluru"/>
    <s v="Naspers"/>
    <x v="46"/>
    <n v="1"/>
    <x v="0"/>
    <s v="Series D"/>
    <n v="125000000"/>
    <x v="1"/>
    <s v="August"/>
    <n v="1199.6312499999999"/>
    <x v="5"/>
    <x v="2"/>
    <x v="0"/>
  </r>
  <r>
    <n v="51"/>
    <d v="2019-08-13T00:00:00"/>
    <s v="Cars24"/>
    <s v="Ecommerce"/>
    <s v="Car Retail"/>
    <s v="Gurugram"/>
    <s v="Ms Dhoni"/>
    <x v="47"/>
    <n v="1"/>
    <x v="0"/>
    <s v="Series D"/>
    <n v="11000000"/>
    <x v="1"/>
    <s v="August"/>
    <n v="105.56755"/>
    <x v="5"/>
    <x v="2"/>
    <x v="1"/>
  </r>
  <r>
    <n v="52"/>
    <d v="2019-08-13T00:00:00"/>
    <s v="Uniphore"/>
    <s v="Customer Service Platform"/>
    <s v="Conversational AI"/>
    <s v="Palo Alto"/>
    <s v="March Capital Partners"/>
    <x v="48"/>
    <n v="1"/>
    <x v="0"/>
    <s v="Series C"/>
    <n v="51000000"/>
    <x v="1"/>
    <s v="August"/>
    <n v="489.44954999999999"/>
    <x v="1"/>
    <x v="6"/>
    <x v="5"/>
  </r>
  <r>
    <n v="53"/>
    <d v="2019-08-23T00:00:00"/>
    <s v="Zendrive"/>
    <s v="Automotive"/>
    <s v="Road Safety Analytics"/>
    <s v="San Francisco"/>
    <s v="Xl Innovate"/>
    <x v="49"/>
    <n v="1"/>
    <x v="0"/>
    <s v="Series B"/>
    <n v="37000000"/>
    <x v="1"/>
    <s v="August"/>
    <n v="355.09084999999999"/>
    <x v="2"/>
    <x v="6"/>
    <x v="5"/>
  </r>
  <r>
    <n v="54"/>
    <d v="2019-08-23T00:00:00"/>
    <s v="Lo! Foods"/>
    <s v="Consumer Goods"/>
    <s v="Low carb food for Diabetics"/>
    <s v="Bengaluru"/>
    <s v="Rashmi Daga , Raveen Sastry , Mitesh Shah "/>
    <x v="50"/>
    <n v="3"/>
    <x v="1"/>
    <s v="Seed Round"/>
    <n v="500000"/>
    <x v="1"/>
    <s v="August"/>
    <n v="4.7985249999999997"/>
    <x v="4"/>
    <x v="6"/>
    <x v="0"/>
  </r>
  <r>
    <n v="55"/>
    <d v="2019-08-23T00:00:00"/>
    <s v="Tala"/>
    <s v="FinTech"/>
    <s v="Digital Lending Platform"/>
    <s v="Santa Monica"/>
    <s v="Rps Ventures"/>
    <x v="51"/>
    <n v="1"/>
    <x v="0"/>
    <s v="Series D"/>
    <n v="110000000"/>
    <x v="1"/>
    <s v="August"/>
    <n v="1055.6755000000001"/>
    <x v="5"/>
    <x v="3"/>
    <x v="5"/>
  </r>
  <r>
    <n v="56"/>
    <d v="2019-08-22T00:00:00"/>
    <s v="INDwealth"/>
    <s v="FinTech"/>
    <s v="Wealth Management"/>
    <s v="Gurgaon"/>
    <s v="Tiger Global Management"/>
    <x v="0"/>
    <n v="1"/>
    <x v="0"/>
    <s v="Venture Round"/>
    <n v="15000000"/>
    <x v="1"/>
    <s v="August"/>
    <n v="143.95574999999999"/>
    <x v="6"/>
    <x v="3"/>
    <x v="1"/>
  </r>
  <r>
    <n v="57"/>
    <d v="2019-08-21T00:00:00"/>
    <s v="HungerBox"/>
    <s v="Food &amp; Beverage"/>
    <s v="B2B Foodtech"/>
    <s v="Bengaluru"/>
    <s v="One97 Communications Ltd "/>
    <x v="52"/>
    <n v="1"/>
    <x v="0"/>
    <s v="Series C"/>
    <n v="6590000"/>
    <x v="1"/>
    <s v="August"/>
    <n v="63.244559500000001"/>
    <x v="1"/>
    <x v="5"/>
    <x v="0"/>
  </r>
  <r>
    <n v="58"/>
    <d v="2019-08-23T00:00:00"/>
    <s v="AdmitKard"/>
    <s v="EdTech"/>
    <s v="University Admissions"/>
    <s v="Noida"/>
    <s v="Growth Dna"/>
    <x v="53"/>
    <n v="1"/>
    <x v="0"/>
    <s v="Seed Round"/>
    <n v="1000000"/>
    <x v="1"/>
    <s v="August"/>
    <n v="9.5970499999999994"/>
    <x v="4"/>
    <x v="0"/>
    <x v="1"/>
  </r>
  <r>
    <n v="59"/>
    <d v="2019-08-19T00:00:00"/>
    <s v="Mishry Reviews"/>
    <s v="Services"/>
    <s v="Product Review"/>
    <s v="Gurgaon"/>
    <s v="Vir Sanghvi"/>
    <x v="54"/>
    <n v="1"/>
    <x v="0"/>
    <s v="Series A"/>
    <m/>
    <x v="1"/>
    <s v="August"/>
    <n v="0"/>
    <x v="3"/>
    <x v="6"/>
    <x v="1"/>
  </r>
  <r>
    <n v="60"/>
    <d v="2019-08-19T00:00:00"/>
    <s v="Grofers"/>
    <s v="Ecommerce"/>
    <s v="Grocery Delivery"/>
    <s v="Gurgaon"/>
    <s v="Softbank Vision Fund"/>
    <x v="16"/>
    <n v="1"/>
    <x v="0"/>
    <s v="Series F"/>
    <n v="70000000"/>
    <x v="1"/>
    <s v="August"/>
    <n v="671.79349999999999"/>
    <x v="6"/>
    <x v="2"/>
    <x v="1"/>
  </r>
  <r>
    <n v="61"/>
    <d v="2019-08-27T00:00:00"/>
    <s v="Rapido Bike Taxi"/>
    <s v="Transportation"/>
    <s v="Bike Taxi"/>
    <s v="Bengaluru"/>
    <s v="Westbridge Capital"/>
    <x v="55"/>
    <n v="1"/>
    <x v="0"/>
    <s v="Series B"/>
    <n v="3900000000"/>
    <x v="1"/>
    <s v="August"/>
    <n v="37428.495000000003"/>
    <x v="2"/>
    <x v="1"/>
    <x v="0"/>
  </r>
  <r>
    <n v="62"/>
    <d v="2019-07-02T00:00:00"/>
    <s v="RenewBuy"/>
    <s v="Finance"/>
    <s v="Auto Insurance"/>
    <s v="Gurgaon"/>
    <s v="Lok Capital, Iifl Wealth"/>
    <x v="56"/>
    <n v="2"/>
    <x v="1"/>
    <s v="Series B"/>
    <n v="19000000"/>
    <x v="1"/>
    <s v="July"/>
    <n v="182.34395000000001"/>
    <x v="2"/>
    <x v="3"/>
    <x v="1"/>
  </r>
  <r>
    <n v="63"/>
    <d v="2019-07-02T00:00:00"/>
    <s v="Atlan"/>
    <s v="Information Technology"/>
    <s v="Big Data"/>
    <s v="Singapore"/>
    <s v="Waterbridge Ventures"/>
    <x v="57"/>
    <n v="1"/>
    <x v="0"/>
    <s v="Pre-series A"/>
    <n v="2500000"/>
    <x v="1"/>
    <s v="July"/>
    <n v="23.992625"/>
    <x v="3"/>
    <x v="0"/>
    <x v="8"/>
  </r>
  <r>
    <n v="64"/>
    <d v="2019-07-01T00:00:00"/>
    <s v="WizCounsel"/>
    <s v="Compliance"/>
    <s v="Consulting"/>
    <s v="New Delhi"/>
    <s v="Kapil Dev"/>
    <x v="58"/>
    <n v="1"/>
    <x v="0"/>
    <s v="Angel"/>
    <n v="145000"/>
    <x v="1"/>
    <s v="July"/>
    <n v="1.3915722500000001"/>
    <x v="6"/>
    <x v="6"/>
    <x v="1"/>
  </r>
  <r>
    <n v="65"/>
    <d v="2019-07-03T00:00:00"/>
    <s v="Ola Cabs"/>
    <s v="Transport"/>
    <s v="Cabs"/>
    <s v="Kormangala"/>
    <s v="Dig Investment Ab, Deshe Holdings, Samih Toukan , Hussam Khoury"/>
    <x v="59"/>
    <n v="4"/>
    <x v="1"/>
    <s v="Series J"/>
    <n v="1000000"/>
    <x v="1"/>
    <s v="July"/>
    <n v="9.5970499999999994"/>
    <x v="6"/>
    <x v="1"/>
    <x v="6"/>
  </r>
  <r>
    <n v="66"/>
    <d v="2019-07-01T00:00:00"/>
    <s v="Uniphore"/>
    <s v="Artificial Intelligence"/>
    <s v="Speech Recognition"/>
    <s v="Taramani"/>
    <s v="March Capital Partners"/>
    <x v="48"/>
    <n v="1"/>
    <x v="0"/>
    <s v="Series C"/>
    <n v="38080000"/>
    <x v="1"/>
    <s v="July"/>
    <n v="365.45566400000001"/>
    <x v="1"/>
    <x v="6"/>
    <x v="6"/>
  </r>
  <r>
    <n v="67"/>
    <d v="2019-07-04T00:00:00"/>
    <s v="Daalchini Technologies"/>
    <s v="Food &amp; Beverage"/>
    <s v="Digital Vending Machine"/>
    <s v="New Delhi"/>
    <s v="Artha Venture"/>
    <x v="60"/>
    <n v="1"/>
    <x v="0"/>
    <s v="Seed Round"/>
    <n v="500000"/>
    <x v="1"/>
    <s v="July"/>
    <n v="4.7985249999999997"/>
    <x v="4"/>
    <x v="5"/>
    <x v="1"/>
  </r>
  <r>
    <n v="68"/>
    <d v="2019-07-10T00:00:00"/>
    <s v="&quot;BYJU'S&quot;"/>
    <s v="EdTech"/>
    <s v="Education"/>
    <s v="Bengaluru"/>
    <s v="Qatar Investment Authority"/>
    <x v="61"/>
    <n v="1"/>
    <x v="0"/>
    <s v="Private Equity Round"/>
    <n v="150000000"/>
    <x v="1"/>
    <s v="July"/>
    <n v="1439.5574999999999"/>
    <x v="0"/>
    <x v="0"/>
    <x v="0"/>
  </r>
  <r>
    <n v="69"/>
    <d v="2019-07-11T00:00:00"/>
    <s v="Moglix"/>
    <s v="Ecommerce"/>
    <s v="Industrial Tools , Equipments"/>
    <s v="Singapore"/>
    <s v="Composite Capital Management, Sequoia Capital India, Tiger Global Management"/>
    <x v="62"/>
    <n v="3"/>
    <x v="1"/>
    <s v="Series D"/>
    <n v="60000000"/>
    <x v="1"/>
    <s v="July"/>
    <n v="575.82299999999998"/>
    <x v="5"/>
    <x v="2"/>
    <x v="8"/>
  </r>
  <r>
    <n v="70"/>
    <d v="2019-07-10T00:00:00"/>
    <s v="Ezyhaul"/>
    <s v="Tech"/>
    <s v="Logistics"/>
    <s v="Singapore"/>
    <s v="Undisclosed"/>
    <x v="13"/>
    <n v="1"/>
    <x v="0"/>
    <s v="Series B"/>
    <n v="16000000"/>
    <x v="1"/>
    <s v="July"/>
    <n v="153.55279999999999"/>
    <x v="2"/>
    <x v="0"/>
    <x v="8"/>
  </r>
  <r>
    <n v="71"/>
    <d v="2019-07-10T00:00:00"/>
    <s v="Indus OS"/>
    <s v="Tech"/>
    <s v="Smartphone Operating System"/>
    <s v=",heri"/>
    <s v="Ventureast"/>
    <x v="63"/>
    <n v="1"/>
    <x v="0"/>
    <s v="Series B"/>
    <n v="5750000"/>
    <x v="1"/>
    <s v="July"/>
    <n v="55.183037499999998"/>
    <x v="2"/>
    <x v="0"/>
    <x v="6"/>
  </r>
  <r>
    <n v="72"/>
    <d v="2019-07-10T00:00:00"/>
    <s v="HealthAssure"/>
    <s v="Health Care"/>
    <s v="Primary care medical network"/>
    <s v="Mumbai"/>
    <s v="Blume Ventures"/>
    <x v="64"/>
    <n v="1"/>
    <x v="0"/>
    <s v="Series A"/>
    <n v="2500000"/>
    <x v="1"/>
    <s v="July"/>
    <n v="23.992625"/>
    <x v="3"/>
    <x v="8"/>
    <x v="2"/>
  </r>
  <r>
    <n v="73"/>
    <d v="2019-07-09T00:00:00"/>
    <s v="House of Msasaba"/>
    <s v="Luxury Label"/>
    <s v="Clothes , Apparel"/>
    <s v="Mumbai"/>
    <s v="Binny Bansal"/>
    <x v="65"/>
    <n v="1"/>
    <x v="0"/>
    <s v="Series A"/>
    <n v="1000000"/>
    <x v="1"/>
    <s v="July"/>
    <n v="9.5970499999999994"/>
    <x v="3"/>
    <x v="6"/>
    <x v="2"/>
  </r>
  <r>
    <n v="74"/>
    <d v="2019-07-08T00:00:00"/>
    <s v="Board Infinity"/>
    <s v="EdTech"/>
    <s v="Full-stack career platform"/>
    <s v="Chembur"/>
    <s v="Multiple Angel "/>
    <x v="66"/>
    <n v="1"/>
    <x v="0"/>
    <s v="Angel Round"/>
    <n v="319605"/>
    <x v="1"/>
    <s v="July"/>
    <n v="3.0672651652499998"/>
    <x v="6"/>
    <x v="0"/>
    <x v="6"/>
  </r>
  <r>
    <n v="75"/>
    <d v="2019-06-05T00:00:00"/>
    <s v="NoBroker"/>
    <s v="Ecommerce"/>
    <s v="Real Estate"/>
    <s v="Bengaluru"/>
    <s v="General Atlantic"/>
    <x v="67"/>
    <n v="1"/>
    <x v="0"/>
    <s v="Series C"/>
    <n v="51000000"/>
    <x v="1"/>
    <s v="June"/>
    <n v="489.44954999999999"/>
    <x v="1"/>
    <x v="2"/>
    <x v="0"/>
  </r>
  <r>
    <n v="76"/>
    <d v="2019-06-04T00:00:00"/>
    <s v="Bira91"/>
    <s v="Food &amp; Beverage"/>
    <s v="Brewery"/>
    <s v="New Delhi"/>
    <s v="Anicut Capital"/>
    <x v="68"/>
    <n v="1"/>
    <x v="0"/>
    <s v="Debt Funding"/>
    <n v="10000000"/>
    <x v="1"/>
    <s v="June"/>
    <n v="95.970500000000001"/>
    <x v="6"/>
    <x v="5"/>
    <x v="1"/>
  </r>
  <r>
    <n v="77"/>
    <d v="2019-06-03T00:00:00"/>
    <s v="FabHotels"/>
    <s v="Ecommerce"/>
    <s v="Hospitality"/>
    <s v="Gurgaon"/>
    <s v="Goldman Sachs, Accel Partners , Qualcomm"/>
    <x v="69"/>
    <n v="3"/>
    <x v="1"/>
    <s v="Not Disclosed"/>
    <n v="4889975.54"/>
    <x v="1"/>
    <s v="June"/>
    <n v="46.929339756156999"/>
    <x v="6"/>
    <x v="2"/>
    <x v="1"/>
  </r>
  <r>
    <n v="78"/>
    <d v="2019-06-03T00:00:00"/>
    <s v="Avail Finance"/>
    <s v="Finance"/>
    <s v="FinTech"/>
    <s v="Bengaluru"/>
    <s v="Matrix Partners"/>
    <x v="29"/>
    <n v="1"/>
    <x v="0"/>
    <s v="Series A"/>
    <n v="9000000"/>
    <x v="1"/>
    <s v="June"/>
    <n v="86.373450000000005"/>
    <x v="3"/>
    <x v="3"/>
    <x v="0"/>
  </r>
  <r>
    <n v="79"/>
    <d v="2019-06-04T00:00:00"/>
    <s v="BharatPe"/>
    <s v="Finance"/>
    <s v="FinTech"/>
    <s v="New Delhi"/>
    <s v="Insight Partners"/>
    <x v="70"/>
    <n v="1"/>
    <x v="0"/>
    <s v="Series B"/>
    <n v="75000000"/>
    <x v="1"/>
    <s v="June"/>
    <n v="719.77874999999995"/>
    <x v="2"/>
    <x v="3"/>
    <x v="1"/>
  </r>
  <r>
    <n v="80"/>
    <d v="2019-06-04T00:00:00"/>
    <s v="Recykal"/>
    <s v="Waste Management Service"/>
    <s v="Optimization"/>
    <s v="Hyderabad"/>
    <s v="Triton Investment Advisors, Pidilite Industries Director Ajay Parekh"/>
    <x v="71"/>
    <n v="2"/>
    <x v="1"/>
    <s v="Pre-series A"/>
    <n v="26000000"/>
    <x v="1"/>
    <s v="June"/>
    <n v="249.52330000000001"/>
    <x v="3"/>
    <x v="10"/>
    <x v="7"/>
  </r>
  <r>
    <n v="81"/>
    <d v="2019-06-03T00:00:00"/>
    <s v="Agara Labs"/>
    <s v="Deep-Tech"/>
    <s v="Artificial Intelligence"/>
    <s v="Bengaluru"/>
    <s v="Blume Ventures , Rtp Global"/>
    <x v="64"/>
    <n v="2"/>
    <x v="1"/>
    <s v="Pre-series A"/>
    <n v="2500000"/>
    <x v="1"/>
    <s v="June"/>
    <n v="23.992625"/>
    <x v="3"/>
    <x v="0"/>
    <x v="0"/>
  </r>
  <r>
    <n v="82"/>
    <d v="2019-06-06T00:00:00"/>
    <s v="Sistema.bio"/>
    <s v="Agriculture"/>
    <s v="Hybrid Reactor Biodigestor"/>
    <s v="Nairobi"/>
    <s v="Shell Foundation, Dila Capital, Engie Rde Fund, Ecoenterprise Fund, Edfimc, Endeavor Catalyst Fund, Cocapital, Triodos, Alpha Mundi, , Lendah,"/>
    <x v="72"/>
    <n v="12"/>
    <x v="1"/>
    <s v="Not Disclosed"/>
    <n v="2739034.68"/>
    <x v="1"/>
    <s v="June"/>
    <n v="26.286652775694002"/>
    <x v="6"/>
    <x v="11"/>
    <x v="6"/>
  </r>
  <r>
    <n v="83"/>
    <d v="2019-06-06T00:00:00"/>
    <s v="Chakr Innovation"/>
    <s v="Energy"/>
    <s v="Renewable Energy"/>
    <s v="New Delhi"/>
    <s v="Ian Fund"/>
    <x v="30"/>
    <n v="1"/>
    <x v="0"/>
    <s v="Series A"/>
    <n v="26000000"/>
    <x v="1"/>
    <s v="June"/>
    <n v="249.52330000000001"/>
    <x v="3"/>
    <x v="10"/>
    <x v="1"/>
  </r>
  <r>
    <n v="84"/>
    <d v="2019-06-06T00:00:00"/>
    <s v="Pratilipi"/>
    <s v="Digital Media"/>
    <s v="E-Books"/>
    <s v="Bengaluru"/>
    <s v="Qiming Venture Partners"/>
    <x v="73"/>
    <n v="1"/>
    <x v="0"/>
    <s v="Series B"/>
    <n v="15109500"/>
    <x v="1"/>
    <s v="June"/>
    <n v="145.00662697499999"/>
    <x v="2"/>
    <x v="7"/>
    <x v="0"/>
  </r>
  <r>
    <n v="85"/>
    <d v="2019-06-10T00:00:00"/>
    <s v="Bolo App"/>
    <s v="Digital Media"/>
    <s v="Video Platform"/>
    <s v="Bengaluru"/>
    <s v="Nexus Venture Partners"/>
    <x v="74"/>
    <n v="1"/>
    <x v="0"/>
    <s v="Seed Funding"/>
    <n v="430200"/>
    <x v="1"/>
    <s v="June"/>
    <n v="4.1286509100000002"/>
    <x v="4"/>
    <x v="7"/>
    <x v="0"/>
  </r>
  <r>
    <n v="86"/>
    <d v="2019-06-10T00:00:00"/>
    <s v="OkCredit"/>
    <s v="FinTech"/>
    <s v="Financial Services"/>
    <s v="Haryana"/>
    <s v="Tiger Global Management"/>
    <x v="0"/>
    <n v="1"/>
    <x v="0"/>
    <s v="Series A"/>
    <n v="15500000"/>
    <x v="1"/>
    <s v="June"/>
    <n v="148.75427500000001"/>
    <x v="3"/>
    <x v="3"/>
    <x v="6"/>
  </r>
  <r>
    <n v="87"/>
    <d v="2019-06-06T00:00:00"/>
    <s v="Biz2Credit"/>
    <s v="FinTech"/>
    <s v="Online Lending Platform"/>
    <s v="New York"/>
    <s v="Westbridge Capital"/>
    <x v="55"/>
    <n v="1"/>
    <x v="0"/>
    <s v="Series B"/>
    <n v="52000000"/>
    <x v="1"/>
    <s v="June"/>
    <n v="499.04660000000001"/>
    <x v="2"/>
    <x v="3"/>
    <x v="5"/>
  </r>
  <r>
    <n v="88"/>
    <d v="2019-06-08T00:00:00"/>
    <s v="Vogo Automotive Pvt. Ltd."/>
    <s v="Transportation"/>
    <s v="Dockless Scooter Rental Company"/>
    <s v="Karnataka"/>
    <s v="Alteria Capital"/>
    <x v="75"/>
    <n v="1"/>
    <x v="0"/>
    <s v="Debt Funding"/>
    <n v="3584000"/>
    <x v="1"/>
    <s v="June"/>
    <n v="34.395827199999999"/>
    <x v="6"/>
    <x v="1"/>
    <x v="6"/>
  </r>
  <r>
    <n v="89"/>
    <d v="2019-06-04T00:00:00"/>
    <s v="Leegality"/>
    <s v="Services"/>
    <s v="Digital Documentation"/>
    <s v="Mumbai/Bengaluru"/>
    <s v="Mumbai Angels"/>
    <x v="9"/>
    <n v="1"/>
    <x v="0"/>
    <s v="Series A"/>
    <n v="3400000"/>
    <x v="1"/>
    <s v="June"/>
    <n v="32.62997"/>
    <x v="3"/>
    <x v="6"/>
    <x v="0"/>
  </r>
  <r>
    <n v="90"/>
    <d v="2019-05-06T00:00:00"/>
    <s v="Ola Electric"/>
    <s v="Transport"/>
    <s v="Cabs"/>
    <s v="Bengaluru"/>
    <s v="Tata Sons"/>
    <x v="76"/>
    <n v="1"/>
    <x v="0"/>
    <s v="Series A"/>
    <m/>
    <x v="1"/>
    <s v="May"/>
    <n v="0"/>
    <x v="3"/>
    <x v="1"/>
    <x v="0"/>
  </r>
  <r>
    <n v="91"/>
    <d v="2019-05-06T00:00:00"/>
    <s v="Saahas Zero Waste"/>
    <s v="Waste Management Service"/>
    <s v="Optimization"/>
    <s v="Bengaluru"/>
    <s v="C4D Partners"/>
    <x v="77"/>
    <n v="1"/>
    <x v="0"/>
    <s v="Venture - Series "/>
    <n v="868600"/>
    <x v="1"/>
    <s v="May"/>
    <n v="8.3359976299999996"/>
    <x v="6"/>
    <x v="10"/>
    <x v="0"/>
  </r>
  <r>
    <n v="92"/>
    <d v="2019-05-05T00:00:00"/>
    <s v="StyleDotMe"/>
    <s v="Ecommerce"/>
    <s v="Fashion , Shopping"/>
    <s v="Delhi"/>
    <s v="Indian Angel Network , Other Angel , Innov8 Founder Ritesh Malik, Josh Talks Founders Supriya Paul , Shobha Banga, , Former Hero Corporate President Rohit Chanana"/>
    <x v="78"/>
    <n v="7"/>
    <x v="1"/>
    <s v="Bridge Round"/>
    <m/>
    <x v="1"/>
    <s v="May"/>
    <n v="0"/>
    <x v="6"/>
    <x v="2"/>
    <x v="1"/>
  </r>
  <r>
    <n v="93"/>
    <d v="2019-05-01T00:00:00"/>
    <s v="BlackBuck"/>
    <s v="Transport"/>
    <s v="Logistics"/>
    <s v="Bengaluru"/>
    <s v="Goldman Sachs Investment Partners , Silicon Valley-Based Accel, Wellington, Sequoia Capital, B Capital, Lightstreet, S,s Capital , International Finance Corporation,"/>
    <x v="79"/>
    <n v="10"/>
    <x v="1"/>
    <s v="Series D"/>
    <n v="150000000"/>
    <x v="1"/>
    <s v="May"/>
    <n v="1439.5574999999999"/>
    <x v="5"/>
    <x v="1"/>
    <x v="0"/>
  </r>
  <r>
    <n v="94"/>
    <d v="2019-05-02T00:00:00"/>
    <s v="Zenoti"/>
    <s v="Saas"/>
    <s v="Beauty , Wellness Industry"/>
    <s v="Hyderabad"/>
    <s v="Tiger Global Management"/>
    <x v="0"/>
    <n v="1"/>
    <x v="0"/>
    <s v="Series C"/>
    <n v="50000000"/>
    <x v="1"/>
    <s v="May"/>
    <n v="479.85250000000002"/>
    <x v="1"/>
    <x v="0"/>
    <x v="7"/>
  </r>
  <r>
    <n v="95"/>
    <d v="2019-05-28T00:00:00"/>
    <s v="Ather Energy"/>
    <s v="Automobile"/>
    <s v="Electric Vehicle"/>
    <s v="Bengaluru"/>
    <s v="Sachin Bansal"/>
    <x v="80"/>
    <n v="1"/>
    <x v="0"/>
    <s v="Series C"/>
    <n v="51000000"/>
    <x v="1"/>
    <s v="May"/>
    <n v="489.44954999999999"/>
    <x v="1"/>
    <x v="1"/>
    <x v="0"/>
  </r>
  <r>
    <n v="96"/>
    <d v="2019-05-28T00:00:00"/>
    <s v="FreshVnF"/>
    <s v="Agtech"/>
    <s v="Fresh Agriculture Produces"/>
    <s v="Mumbai"/>
    <s v="Equanimity Ventures"/>
    <x v="81"/>
    <n v="1"/>
    <x v="0"/>
    <s v="Seed Round"/>
    <n v="140000000"/>
    <x v="1"/>
    <s v="May"/>
    <n v="1343.587"/>
    <x v="4"/>
    <x v="0"/>
    <x v="2"/>
  </r>
  <r>
    <n v="97"/>
    <d v="2019-05-30T00:00:00"/>
    <s v="GlowRoad"/>
    <s v="Ecommerce"/>
    <s v="Retail"/>
    <s v="Bengaluru"/>
    <s v="Korea Investment Partners, Vertex Ventures"/>
    <x v="82"/>
    <n v="2"/>
    <x v="1"/>
    <s v="Series B"/>
    <n v="11500000"/>
    <x v="1"/>
    <s v="May"/>
    <n v="110.366075"/>
    <x v="2"/>
    <x v="2"/>
    <x v="0"/>
  </r>
  <r>
    <n v="98"/>
    <d v="2019-05-31T00:00:00"/>
    <s v="Bira91"/>
    <s v="Food &amp; Beverage"/>
    <s v="Brewery"/>
    <s v="New Delhi"/>
    <s v="Sixth Sense Ventures"/>
    <x v="83"/>
    <n v="1"/>
    <x v="0"/>
    <s v="Series B"/>
    <n v="5600000"/>
    <x v="1"/>
    <s v="May"/>
    <n v="53.743479999999998"/>
    <x v="2"/>
    <x v="5"/>
    <x v="1"/>
  </r>
  <r>
    <n v="99"/>
    <d v="2019-04-16T00:00:00"/>
    <s v="Kuvera"/>
    <s v="Finance"/>
    <s v="Wealth Management"/>
    <s v="Bengaluru"/>
    <s v="Eight Roads"/>
    <x v="84"/>
    <n v="1"/>
    <x v="0"/>
    <s v="Series A"/>
    <n v="45000000"/>
    <x v="1"/>
    <s v="April"/>
    <n v="431.86725000000001"/>
    <x v="3"/>
    <x v="3"/>
    <x v="0"/>
  </r>
  <r>
    <n v="100"/>
    <d v="2019-04-12T00:00:00"/>
    <s v="Medlife"/>
    <s v="Ecommerce"/>
    <s v="Online Medicine"/>
    <s v="Bengaluru"/>
    <s v="Prasid Uno Family Trust"/>
    <x v="85"/>
    <n v="1"/>
    <x v="0"/>
    <s v="Private Equity"/>
    <n v="17000000"/>
    <x v="1"/>
    <s v="April"/>
    <n v="163.14984999999999"/>
    <x v="0"/>
    <x v="2"/>
    <x v="0"/>
  </r>
  <r>
    <n v="101"/>
    <d v="2019-04-10T00:00:00"/>
    <s v="Kabadiwala"/>
    <s v="Ecommerce"/>
    <s v="Waste Management"/>
    <s v="Bhopal"/>
    <s v="Unilever, Beehive Capital Advisor, Abcom Investments, Parekh Marine Transport,"/>
    <x v="86"/>
    <n v="5"/>
    <x v="1"/>
    <s v="Private Equity"/>
    <n v="430665"/>
    <x v="1"/>
    <s v="April"/>
    <n v="4.1331135382499999"/>
    <x v="0"/>
    <x v="2"/>
    <x v="6"/>
  </r>
  <r>
    <n v="102"/>
    <d v="2019-04-13T00:00:00"/>
    <s v="Tripoto"/>
    <s v="Social Media"/>
    <s v="Travel"/>
    <s v="New Delhi"/>
    <s v="Orchid India, Hornbill Orchid India Fund, Chiratae Ventures , 3 One 4 Capital, Lasmer Nv"/>
    <x v="87"/>
    <n v="5"/>
    <x v="1"/>
    <s v="Series B"/>
    <n v="3591375"/>
    <x v="1"/>
    <s v="April"/>
    <n v="34.466605443749998"/>
    <x v="2"/>
    <x v="7"/>
    <x v="1"/>
  </r>
  <r>
    <n v="103"/>
    <d v="2019-04-12T00:00:00"/>
    <s v="Azah"/>
    <s v="Healthcare"/>
    <s v="Organic wellness"/>
    <s v="Gurugram"/>
    <s v="Unnamed Angel "/>
    <x v="88"/>
    <n v="1"/>
    <x v="0"/>
    <s v="Seed Funding"/>
    <n v="200000"/>
    <x v="1"/>
    <s v="April"/>
    <n v="1.9194100000000001"/>
    <x v="4"/>
    <x v="8"/>
    <x v="1"/>
  </r>
  <r>
    <n v="104"/>
    <d v="2019-04-11T00:00:00"/>
    <s v="Setu"/>
    <s v="Fintech"/>
    <s v="Banking"/>
    <s v="Bengaluru"/>
    <s v="Lightspeed India Partners"/>
    <x v="89"/>
    <n v="1"/>
    <x v="0"/>
    <s v="Seed Funding"/>
    <n v="3500000"/>
    <x v="1"/>
    <s v="April"/>
    <n v="33.589675"/>
    <x v="4"/>
    <x v="3"/>
    <x v="0"/>
  </r>
  <r>
    <n v="105"/>
    <d v="2019-04-10T00:00:00"/>
    <s v="Toppr"/>
    <s v="Edtech"/>
    <s v="E-learning"/>
    <s v="Mumbai"/>
    <s v="Milestone"/>
    <x v="90"/>
    <n v="1"/>
    <x v="0"/>
    <s v="Debt , Preference capital"/>
    <n v="6320820"/>
    <x v="1"/>
    <s v="April"/>
    <n v="60.661225581000004"/>
    <x v="6"/>
    <x v="0"/>
    <x v="2"/>
  </r>
  <r>
    <n v="106"/>
    <d v="2019-04-10T00:00:00"/>
    <s v="Craftsvilla"/>
    <s v="Ecommerce"/>
    <s v="Fashion , Apparel"/>
    <s v="Mumbai"/>
    <s v="Supera Pte Ltd"/>
    <x v="91"/>
    <n v="1"/>
    <x v="0"/>
    <s v="Inhouse Funding"/>
    <n v="2443495"/>
    <x v="1"/>
    <s v="April"/>
    <n v="23.450343689749999"/>
    <x v="6"/>
    <x v="2"/>
    <x v="2"/>
  </r>
  <r>
    <n v="107"/>
    <d v="2019-04-10T00:00:00"/>
    <s v="Unacademy"/>
    <s v="Edtech"/>
    <s v="E-learning"/>
    <s v="Bengaluru"/>
    <s v="Kalyan Krishnamurthy"/>
    <x v="92"/>
    <n v="1"/>
    <x v="0"/>
    <s v="Seed/ Angel Funding"/>
    <n v="307000"/>
    <x v="1"/>
    <s v="April"/>
    <n v="2.9462943500000001"/>
    <x v="4"/>
    <x v="0"/>
    <x v="0"/>
  </r>
  <r>
    <n v="108"/>
    <d v="2019-04-11T00:00:00"/>
    <s v="CleverTap"/>
    <s v="SaaS"/>
    <s v="Mobile analytics , marketing"/>
    <s v="Mumbai"/>
    <s v="Sequoia India, Tiger Global Management, Accel Partners"/>
    <x v="43"/>
    <n v="3"/>
    <x v="1"/>
    <s v="Series B"/>
    <n v="26000000"/>
    <x v="1"/>
    <s v="April"/>
    <n v="249.52330000000001"/>
    <x v="2"/>
    <x v="0"/>
    <x v="2"/>
  </r>
  <r>
    <n v="109"/>
    <d v="2019-04-19T00:00:00"/>
    <s v="My Healthcare"/>
    <s v="Ecommerce"/>
    <s v="Software Solutions"/>
    <s v="Bengaluru , Gurugram"/>
    <s v="Sixth Sense Ventures"/>
    <x v="83"/>
    <n v="1"/>
    <x v="0"/>
    <s v="Series A"/>
    <n v="3000000"/>
    <x v="1"/>
    <s v="April"/>
    <n v="28.791149999999998"/>
    <x v="3"/>
    <x v="2"/>
    <x v="0"/>
  </r>
  <r>
    <n v="110"/>
    <d v="2019-04-19T00:00:00"/>
    <s v="KrazyBee"/>
    <s v="Ecommerce"/>
    <s v="Lending Platform"/>
    <s v="Bengaluru"/>
    <s v="Bac Acquisitions, Unifi Aif, Brd Securities, Northern R Capital"/>
    <x v="93"/>
    <n v="4"/>
    <x v="1"/>
    <s v="Debt"/>
    <n v="14342000"/>
    <x v="1"/>
    <s v="April"/>
    <n v="137.6408911"/>
    <x v="6"/>
    <x v="2"/>
    <x v="0"/>
  </r>
  <r>
    <n v="111"/>
    <d v="2019-04-17T00:00:00"/>
    <s v="Shuttl"/>
    <s v="Transportation"/>
    <s v="Bus Aggregation"/>
    <s v="Gurugram"/>
    <s v="New Atlantic Ventures"/>
    <x v="94"/>
    <n v="1"/>
    <x v="0"/>
    <s v="Venture Round"/>
    <n v="5000000"/>
    <x v="1"/>
    <s v="April"/>
    <n v="47.985250000000001"/>
    <x v="6"/>
    <x v="1"/>
    <x v="1"/>
  </r>
  <r>
    <n v="112"/>
    <d v="2019-04-17T00:00:00"/>
    <s v="Increff"/>
    <s v="Technology"/>
    <s v="Supply-chain technology solutions"/>
    <s v="Bengaluru"/>
    <s v="021 Capita, Binny Bansal"/>
    <x v="95"/>
    <n v="2"/>
    <x v="1"/>
    <s v="Series A"/>
    <n v="3000000"/>
    <x v="1"/>
    <s v="April"/>
    <n v="28.791149999999998"/>
    <x v="3"/>
    <x v="0"/>
    <x v="0"/>
  </r>
  <r>
    <n v="113"/>
    <d v="2019-02-01T00:00:00"/>
    <s v="FleetX"/>
    <s v="AI"/>
    <s v="Logistics"/>
    <s v="Gurgaon"/>
    <s v="India Quotient , Letsventurexe2X80X99S Angel Fund"/>
    <x v="41"/>
    <n v="2"/>
    <x v="1"/>
    <s v="Pre Series A"/>
    <m/>
    <x v="1"/>
    <s v="February"/>
    <n v="0"/>
    <x v="3"/>
    <x v="0"/>
    <x v="1"/>
  </r>
  <r>
    <n v="114"/>
    <d v="2019-02-08T00:00:00"/>
    <s v="Zilingo"/>
    <s v="Ecommerce"/>
    <s v="Fashion &amp; Apparel"/>
    <s v="India/Singapore"/>
    <s v="Sequoia Capital , Temasek Holdings, Edbi, Burda Principal Investments, , Sofina"/>
    <x v="96"/>
    <n v="6"/>
    <x v="1"/>
    <s v="Series D"/>
    <n v="226000000"/>
    <x v="1"/>
    <s v="February"/>
    <n v="2168.9333000000001"/>
    <x v="5"/>
    <x v="2"/>
    <x v="8"/>
  </r>
  <r>
    <n v="115"/>
    <d v="2019-02-13T00:00:00"/>
    <s v="NanoClean Global"/>
    <s v="Nanotechnology"/>
    <s v="Anti-Pollution"/>
    <s v="New Delhi"/>
    <s v="Letsventure, Pitchright Venture, 91Springboard, Al Nour International Holdings , Mark V Investments"/>
    <x v="97"/>
    <n v="5"/>
    <x v="1"/>
    <s v="Series A"/>
    <n v="600000"/>
    <x v="1"/>
    <s v="February"/>
    <n v="5.7582300000000002"/>
    <x v="3"/>
    <x v="0"/>
    <x v="1"/>
  </r>
  <r>
    <n v="116"/>
    <d v="2018-02-14T00:00:00"/>
    <s v="OyoRooms"/>
    <s v="Hospitality"/>
    <s v="Budget Rooms"/>
    <s v="Gurgaon"/>
    <s v="Didi Chuxing"/>
    <x v="98"/>
    <n v="1"/>
    <x v="0"/>
    <s v="Equity"/>
    <n v="100000000"/>
    <x v="2"/>
    <s v="February"/>
    <n v="959.70500000000004"/>
    <x v="6"/>
    <x v="5"/>
    <x v="1"/>
  </r>
  <r>
    <n v="117"/>
    <d v="2019-01-03T00:00:00"/>
    <s v="CarDekho"/>
    <s v="Automobile"/>
    <s v="Online Marketplace"/>
    <s v="Jaipur"/>
    <s v="Sequoia India, Hillhouse Capital, Alphabetxe2X80X99S Growth Investment Arm Capital G , Axis Bank"/>
    <x v="43"/>
    <n v="4"/>
    <x v="1"/>
    <s v="Series C"/>
    <n v="110000000"/>
    <x v="1"/>
    <s v="January"/>
    <n v="1055.6755000000001"/>
    <x v="1"/>
    <x v="1"/>
    <x v="9"/>
  </r>
  <r>
    <n v="118"/>
    <d v="2019-01-04T00:00:00"/>
    <s v="Vyome Therapeutics Inc."/>
    <s v="Healthcare"/>
    <s v="Specialty pharmaceutical"/>
    <s v="India/US"/>
    <s v="Iron Pillar, Perceptive Advisors, Romulus Capital , Kalaari Capital"/>
    <x v="99"/>
    <n v="4"/>
    <x v="1"/>
    <s v="Series D"/>
    <n v="22000000"/>
    <x v="1"/>
    <s v="January"/>
    <n v="211.13509999999999"/>
    <x v="5"/>
    <x v="8"/>
    <x v="6"/>
  </r>
  <r>
    <n v="119"/>
    <d v="2019-01-04T00:00:00"/>
    <s v="Samunnati Financial Intermediation &amp; Services Pvt. Ltd"/>
    <s v="Finance"/>
    <s v="Non-banking financial company"/>
    <s v="Chennai"/>
    <s v="Massif, A Dutch Government Fund"/>
    <x v="100"/>
    <n v="2"/>
    <x v="1"/>
    <s v="Debt-Funding"/>
    <n v="5000000"/>
    <x v="1"/>
    <s v="January"/>
    <n v="47.985250000000001"/>
    <x v="6"/>
    <x v="3"/>
    <x v="3"/>
  </r>
  <r>
    <n v="120"/>
    <d v="2018-12-04T00:00:00"/>
    <s v="Manch"/>
    <s v="Social Media"/>
    <s v="Hyperlocal Content"/>
    <s v="Delhi"/>
    <s v="Stellaris Venture Partners"/>
    <x v="101"/>
    <n v="1"/>
    <x v="0"/>
    <s v="Seed Funding"/>
    <n v="700000"/>
    <x v="2"/>
    <s v="December"/>
    <n v="6.7179349999999998"/>
    <x v="4"/>
    <x v="7"/>
    <x v="1"/>
  </r>
  <r>
    <n v="121"/>
    <d v="2018-12-01T00:00:00"/>
    <s v="UrbanClap Technologies Pvt. Ltd"/>
    <s v="Services Platform"/>
    <s v="Home services marketplace"/>
    <s v="New Delhi"/>
    <s v="Steadview Capital , Vy Capital "/>
    <x v="102"/>
    <n v="2"/>
    <x v="1"/>
    <s v="Series D"/>
    <n v="50000000"/>
    <x v="2"/>
    <s v="December"/>
    <n v="479.85250000000002"/>
    <x v="5"/>
    <x v="6"/>
    <x v="1"/>
  </r>
  <r>
    <n v="122"/>
    <d v="2018-12-02T00:00:00"/>
    <s v="Guiddoo"/>
    <s v="Travel Tech"/>
    <s v="Platform for travel agents"/>
    <s v="Mumbai"/>
    <s v="Individual "/>
    <x v="103"/>
    <n v="1"/>
    <x v="0"/>
    <s v="Pre-Series A"/>
    <n v="800000"/>
    <x v="2"/>
    <s v="December"/>
    <n v="7.6776400000000002"/>
    <x v="3"/>
    <x v="0"/>
    <x v="2"/>
  </r>
  <r>
    <n v="123"/>
    <d v="2018-12-02T00:00:00"/>
    <s v="Career Anna"/>
    <s v="Online Education"/>
    <s v="Video-based certification, trainings"/>
    <s v="Gurugram"/>
    <s v="Individual "/>
    <x v="103"/>
    <n v="1"/>
    <x v="0"/>
    <s v="Pre-Series A"/>
    <n v="572000"/>
    <x v="2"/>
    <s v="December"/>
    <n v="5.4895126000000003"/>
    <x v="3"/>
    <x v="9"/>
    <x v="1"/>
  </r>
  <r>
    <n v="124"/>
    <d v="2018-12-04T00:00:00"/>
    <s v="Nagpur Wholesale"/>
    <s v="Online Marketplace"/>
    <s v="eCommerce"/>
    <s v="Nagpur"/>
    <s v="Omphalos Ventures India Llp"/>
    <x v="104"/>
    <n v="1"/>
    <x v="0"/>
    <s v="Seed Funding"/>
    <n v="143000"/>
    <x v="2"/>
    <s v="December"/>
    <n v="1.3723781500000001"/>
    <x v="4"/>
    <x v="6"/>
    <x v="6"/>
  </r>
  <r>
    <n v="125"/>
    <d v="2018-12-06T00:00:00"/>
    <s v="ShopKirana"/>
    <s v="B2B"/>
    <s v="eCommerce"/>
    <s v="Indore"/>
    <s v="Info Edge, Aet Fund, Akatsuki , Incubate Fund From Japan , Better Capital Angellist Syndicate "/>
    <x v="105"/>
    <n v="5"/>
    <x v="1"/>
    <s v="Seed Funding"/>
    <n v="2000000"/>
    <x v="2"/>
    <s v="December"/>
    <n v="19.194099999999999"/>
    <x v="4"/>
    <x v="6"/>
    <x v="6"/>
  </r>
  <r>
    <n v="126"/>
    <d v="2018-12-06T00:00:00"/>
    <s v="BuildSupply"/>
    <s v="SaaS&amp; Ecommerce"/>
    <s v="Real Estate, ERP"/>
    <s v="Gurugram"/>
    <s v="Venture Highway, Gree Ventures, Space Matrix, Individual "/>
    <x v="106"/>
    <n v="4"/>
    <x v="1"/>
    <s v="Series A"/>
    <n v="3500000"/>
    <x v="2"/>
    <s v="December"/>
    <n v="33.589675"/>
    <x v="3"/>
    <x v="2"/>
    <x v="1"/>
  </r>
  <r>
    <n v="127"/>
    <d v="2018-11-01T00:00:00"/>
    <s v="GoDesi"/>
    <s v="Food &amp; Beverage"/>
    <s v="Regional Flavours"/>
    <s v="Bengaluru"/>
    <s v="Lead Angels Network"/>
    <x v="107"/>
    <n v="1"/>
    <x v="0"/>
    <s v="Seed/ Angel Funding"/>
    <n v="138995"/>
    <x v="2"/>
    <s v="November"/>
    <n v="1.3339419647500002"/>
    <x v="4"/>
    <x v="5"/>
    <x v="0"/>
  </r>
  <r>
    <n v="128"/>
    <d v="2018-11-03T00:00:00"/>
    <s v="Veritas Finance Ltd."/>
    <s v="NBFC"/>
    <s v="MSME Finance"/>
    <s v="Chennai"/>
    <s v="Norwest Venture Partners, Cdc Group, The Ukxe2X80X99S Development Finance Institution , P Surendra Pai"/>
    <x v="108"/>
    <n v="4"/>
    <x v="1"/>
    <s v="Series D"/>
    <n v="27799000"/>
    <x v="2"/>
    <s v="November"/>
    <n v="266.78839295"/>
    <x v="5"/>
    <x v="6"/>
    <x v="3"/>
  </r>
  <r>
    <n v="129"/>
    <d v="2018-11-06T00:00:00"/>
    <s v="Meesho"/>
    <s v="Ecommerce"/>
    <s v="Social Commerce"/>
    <s v="Bengaluru"/>
    <s v="Shunwei Capital, Dst Partners , Rps Ventures"/>
    <x v="109"/>
    <n v="3"/>
    <x v="1"/>
    <s v="Series C"/>
    <n v="50000000"/>
    <x v="2"/>
    <s v="November"/>
    <n v="479.85250000000002"/>
    <x v="1"/>
    <x v="2"/>
    <x v="0"/>
  </r>
  <r>
    <n v="130"/>
    <d v="2018-11-08T00:00:00"/>
    <s v="Mobile Premier League"/>
    <s v="Gaming"/>
    <s v="Mobile e-Sports"/>
    <s v="Bengaluru"/>
    <s v="Undisclosed"/>
    <x v="13"/>
    <n v="1"/>
    <x v="0"/>
    <s v="Series A"/>
    <n v="500000"/>
    <x v="2"/>
    <s v="November"/>
    <n v="4.7985249999999997"/>
    <x v="3"/>
    <x v="7"/>
    <x v="0"/>
  </r>
  <r>
    <n v="131"/>
    <d v="2018-11-08T00:00:00"/>
    <s v="A&amp;R Bon Vivants"/>
    <s v="Food"/>
    <s v="Meat Retail Chain"/>
    <s v="Jaipur"/>
    <s v="Rb Investments, Singapore"/>
    <x v="20"/>
    <n v="2"/>
    <x v="1"/>
    <s v="Equity"/>
    <n v="1000000"/>
    <x v="2"/>
    <s v="November"/>
    <n v="9.5970499999999994"/>
    <x v="6"/>
    <x v="5"/>
    <x v="9"/>
  </r>
  <r>
    <n v="132"/>
    <d v="2018-11-12T00:00:00"/>
    <s v="Blackbuck"/>
    <s v="Food Tech"/>
    <s v="POS For Online Ordering"/>
    <s v="New York, Bengaluru"/>
    <s v="Tiger Global"/>
    <x v="110"/>
    <n v="1"/>
    <x v="0"/>
    <s v="Series A"/>
    <n v="1000000"/>
    <x v="2"/>
    <s v="November"/>
    <n v="9.5970499999999994"/>
    <x v="3"/>
    <x v="0"/>
    <x v="0"/>
  </r>
  <r>
    <n v="133"/>
    <d v="2018-11-12T00:00:00"/>
    <s v="MilkBAsket"/>
    <s v="Food"/>
    <s v="Micro-delivery grocery service"/>
    <s v="New Delhi"/>
    <s v="Mayfield Fund"/>
    <x v="111"/>
    <n v="1"/>
    <x v="0"/>
    <s v="Series B"/>
    <n v="1300000"/>
    <x v="2"/>
    <s v="November"/>
    <n v="12.476165"/>
    <x v="2"/>
    <x v="5"/>
    <x v="1"/>
  </r>
  <r>
    <n v="134"/>
    <d v="2018-11-13T00:00:00"/>
    <s v="DriveU"/>
    <s v="Transport"/>
    <s v="On-Dem, Drivers"/>
    <s v="Bengaluru"/>
    <s v="Stevens Creek Ventures"/>
    <x v="112"/>
    <n v="1"/>
    <x v="0"/>
    <s v="Mezzanine"/>
    <n v="1000000"/>
    <x v="2"/>
    <s v="November"/>
    <n v="9.5970499999999994"/>
    <x v="6"/>
    <x v="1"/>
    <x v="0"/>
  </r>
  <r>
    <n v="135"/>
    <d v="2018-11-14T00:00:00"/>
    <s v="CleanseCar"/>
    <s v="Services"/>
    <s v="Car Wash"/>
    <s v="Bengaluru"/>
    <s v="Venture Catalysts"/>
    <x v="113"/>
    <n v="1"/>
    <x v="0"/>
    <s v="Seed/ Angel Funding"/>
    <n v="500000"/>
    <x v="2"/>
    <s v="November"/>
    <n v="4.7985249999999997"/>
    <x v="4"/>
    <x v="6"/>
    <x v="0"/>
  </r>
  <r>
    <n v="136"/>
    <d v="2018-11-19T00:00:00"/>
    <s v="Automation Anywhere"/>
    <s v="Automation"/>
    <s v="Robotics"/>
    <s v="California"/>
    <s v="Softbank Vision Fund"/>
    <x v="16"/>
    <n v="1"/>
    <x v="0"/>
    <s v="Series B"/>
    <n v="300000000"/>
    <x v="2"/>
    <s v="November"/>
    <n v="2879.1149999999998"/>
    <x v="2"/>
    <x v="6"/>
    <x v="5"/>
  </r>
  <r>
    <n v="137"/>
    <d v="2018-11-20T00:00:00"/>
    <s v="HealthifyMe"/>
    <s v="Healthcare"/>
    <s v="Wellness Coach"/>
    <s v="Bengaluru"/>
    <s v="Sistema Asia Fund, Vc Samsung Next, Chiratae Ventures, Inventus Capital, Blume Ventures , Innoven Capital "/>
    <x v="114"/>
    <n v="6"/>
    <x v="1"/>
    <s v="Series B (Extension)"/>
    <n v="6000000"/>
    <x v="2"/>
    <s v="November"/>
    <n v="57.582299999999996"/>
    <x v="2"/>
    <x v="8"/>
    <x v="0"/>
  </r>
  <r>
    <n v="138"/>
    <d v="2018-11-21T00:00:00"/>
    <s v="Genius Corner"/>
    <s v="Education"/>
    <s v="Personalized Learning"/>
    <s v="Noida"/>
    <s v="Individual "/>
    <x v="103"/>
    <n v="1"/>
    <x v="0"/>
    <s v="Seed Funding"/>
    <n v="278000"/>
    <x v="2"/>
    <s v="November"/>
    <n v="2.6679799000000002"/>
    <x v="4"/>
    <x v="9"/>
    <x v="1"/>
  </r>
  <r>
    <n v="139"/>
    <d v="2018-11-22T00:00:00"/>
    <s v="Aavishkaar-Intellecap Group"/>
    <s v="Investment"/>
    <s v="SME Funding"/>
    <s v="Mumbai"/>
    <s v="Teachers Insurance , Annuity Association "/>
    <x v="115"/>
    <n v="2"/>
    <x v="1"/>
    <s v="Equity Based Funding"/>
    <n v="31000000"/>
    <x v="2"/>
    <s v="November"/>
    <n v="297.50855000000001"/>
    <x v="6"/>
    <x v="6"/>
    <x v="2"/>
  </r>
  <r>
    <n v="140"/>
    <d v="2018-11-22T00:00:00"/>
    <s v="Skillbox"/>
    <s v="Social Network"/>
    <s v="Art"/>
    <s v="Gurugram"/>
    <s v="Individual "/>
    <x v="103"/>
    <n v="1"/>
    <x v="0"/>
    <s v="Seed Funding"/>
    <m/>
    <x v="2"/>
    <s v="November"/>
    <n v="0"/>
    <x v="4"/>
    <x v="7"/>
    <x v="1"/>
  </r>
  <r>
    <n v="141"/>
    <d v="2018-11-23T00:00:00"/>
    <s v="Signzy"/>
    <s v="Financial Tech"/>
    <s v="Digital Onboarding Solution"/>
    <s v="Mumbai/Bengaluru"/>
    <s v="Stellaris Venture Partners , Kalaari Capital, Rajan From Google, Dilip Kh,welwal From Sap Labs India, , Amrish Rau From Payu India"/>
    <x v="101"/>
    <n v="7"/>
    <x v="1"/>
    <s v="Series A"/>
    <n v="3400000"/>
    <x v="2"/>
    <s v="November"/>
    <n v="32.62997"/>
    <x v="3"/>
    <x v="3"/>
    <x v="0"/>
  </r>
  <r>
    <n v="142"/>
    <d v="2018-11-24T00:00:00"/>
    <s v="Engineer.ai"/>
    <s v="Software"/>
    <s v="AI Platform"/>
    <s v="India/US"/>
    <s v="Lakestar , Jungle Ventures, Softbank Deepcore "/>
    <x v="116"/>
    <n v="3"/>
    <x v="1"/>
    <s v="Series A"/>
    <n v="29500000"/>
    <x v="2"/>
    <s v="November"/>
    <n v="283.11297500000001"/>
    <x v="3"/>
    <x v="0"/>
    <x v="6"/>
  </r>
  <r>
    <n v="143"/>
    <d v="2018-11-25T00:00:00"/>
    <s v="InCred Finance"/>
    <s v="Finance"/>
    <s v="SME Lending"/>
    <s v="India"/>
    <s v="Paragon Partners, Individual "/>
    <x v="117"/>
    <n v="2"/>
    <x v="1"/>
    <s v="Private Equity"/>
    <n v="42000000"/>
    <x v="2"/>
    <s v="November"/>
    <n v="403.0761"/>
    <x v="0"/>
    <x v="3"/>
    <x v="6"/>
  </r>
  <r>
    <n v="144"/>
    <d v="2018-11-25T00:00:00"/>
    <s v="Roposo"/>
    <s v="Social Media"/>
    <s v="Video Sharing"/>
    <s v="Delhi"/>
    <s v="Bertelsmann India Investments"/>
    <x v="118"/>
    <n v="1"/>
    <x v="0"/>
    <s v="Series B"/>
    <n v="1700000"/>
    <x v="2"/>
    <s v="November"/>
    <n v="16.314985"/>
    <x v="2"/>
    <x v="7"/>
    <x v="1"/>
  </r>
  <r>
    <n v="145"/>
    <d v="2018-10-01T00:00:00"/>
    <s v="Northmist"/>
    <s v="Fashion"/>
    <s v="Mens Wear"/>
    <s v="Delhi"/>
    <s v="Prashant Jaiswal"/>
    <x v="119"/>
    <n v="1"/>
    <x v="0"/>
    <s v="Seed/ Angel Funding"/>
    <m/>
    <x v="2"/>
    <s v="October"/>
    <n v="0"/>
    <x v="4"/>
    <x v="4"/>
    <x v="1"/>
  </r>
  <r>
    <n v="146"/>
    <d v="2018-10-02T00:00:00"/>
    <s v="Origo Commodities India Pvt. Ltd"/>
    <s v="Logistics"/>
    <s v="Supply Chain"/>
    <s v="Hyderabad"/>
    <s v="Cooperative Oikocredit, Caspian , Hivos-Triodos Fund"/>
    <x v="120"/>
    <n v="3"/>
    <x v="1"/>
    <s v="Seed/ Angel Funding"/>
    <n v="11000000"/>
    <x v="2"/>
    <s v="October"/>
    <n v="105.56755"/>
    <x v="4"/>
    <x v="1"/>
    <x v="7"/>
  </r>
  <r>
    <n v="147"/>
    <d v="2018-10-04T00:00:00"/>
    <s v="Grover Zampa"/>
    <s v="Food"/>
    <s v="Wine"/>
    <s v="Mumbai"/>
    <s v="Ravi Viswanathan"/>
    <x v="121"/>
    <n v="1"/>
    <x v="0"/>
    <s v="Private Equity"/>
    <n v="8200000"/>
    <x v="2"/>
    <s v="October"/>
    <n v="78.695809999999994"/>
    <x v="0"/>
    <x v="5"/>
    <x v="2"/>
  </r>
  <r>
    <n v="148"/>
    <d v="2018-10-05T00:00:00"/>
    <s v="Droom"/>
    <s v="Automobile"/>
    <s v="New , Used Cars Platform"/>
    <s v="Gurgaon"/>
    <s v="Zigexn"/>
    <x v="122"/>
    <n v="1"/>
    <x v="0"/>
    <s v="Series E"/>
    <n v="3000000"/>
    <x v="2"/>
    <s v="October"/>
    <n v="28.791149999999998"/>
    <x v="6"/>
    <x v="1"/>
    <x v="1"/>
  </r>
  <r>
    <n v="149"/>
    <d v="2018-10-11T00:00:00"/>
    <s v="Innov8"/>
    <s v="Real Estate"/>
    <s v="Co-Working"/>
    <s v="New Delhi"/>
    <s v="Credence Family Office"/>
    <x v="123"/>
    <n v="1"/>
    <x v="0"/>
    <s v="Pre-Series A"/>
    <n v="4000000"/>
    <x v="2"/>
    <s v="October"/>
    <n v="38.388199999999998"/>
    <x v="3"/>
    <x v="12"/>
    <x v="1"/>
  </r>
  <r>
    <n v="150"/>
    <d v="2018-10-12T00:00:00"/>
    <s v="Blackbuck"/>
    <s v="Logistics Tech"/>
    <s v="Largest Trucking Platform"/>
    <s v="Bengaluru"/>
    <s v="Sequoia Capital India"/>
    <x v="2"/>
    <n v="1"/>
    <x v="0"/>
    <s v="Private Funding"/>
    <n v="14680000"/>
    <x v="2"/>
    <s v="October"/>
    <n v="140.884694"/>
    <x v="6"/>
    <x v="0"/>
    <x v="0"/>
  </r>
  <r>
    <n v="151"/>
    <d v="2018-10-12T00:00:00"/>
    <s v="LetsTransport"/>
    <s v="Logistics Tech"/>
    <s v="Book Trucks Online"/>
    <s v="Bengaluru"/>
    <s v="Fosun International"/>
    <x v="124"/>
    <n v="1"/>
    <x v="0"/>
    <s v="Series C"/>
    <n v="12000000"/>
    <x v="2"/>
    <s v="October"/>
    <n v="115.16459999999999"/>
    <x v="1"/>
    <x v="0"/>
    <x v="0"/>
  </r>
  <r>
    <n v="152"/>
    <d v="2018-09-01T00:00:00"/>
    <s v="Netmeds"/>
    <s v="Consumer Internet"/>
    <s v="Online Pharmacy Chain"/>
    <s v="Chennai"/>
    <s v="Sistema Asia Fund, Sistema Jsfc , Tanncam Investment"/>
    <x v="114"/>
    <n v="3"/>
    <x v="1"/>
    <s v="Private Equity"/>
    <n v="35000000"/>
    <x v="2"/>
    <s v="September"/>
    <n v="335.89675"/>
    <x v="0"/>
    <x v="6"/>
    <x v="3"/>
  </r>
  <r>
    <n v="153"/>
    <d v="2018-09-03T00:00:00"/>
    <s v="Udaan"/>
    <s v="B2B Platform"/>
    <s v="Logistics , Shipping"/>
    <s v="Bengaluru"/>
    <s v="Dst Global , Lightspeed Venture Partner Global Fund "/>
    <x v="125"/>
    <n v="2"/>
    <x v="1"/>
    <s v="Private Equity"/>
    <n v="225000000"/>
    <x v="2"/>
    <s v="September"/>
    <n v="2159.3362499999998"/>
    <x v="0"/>
    <x v="6"/>
    <x v="0"/>
  </r>
  <r>
    <n v="154"/>
    <d v="2018-09-03T00:00:00"/>
    <s v="Daily hunt"/>
    <s v="Consumer Internet"/>
    <s v="News , ebooks Mobile App"/>
    <s v="Bengaluru"/>
    <s v="Falcon Edge"/>
    <x v="126"/>
    <n v="1"/>
    <x v="0"/>
    <s v="Private Equity"/>
    <n v="6390000"/>
    <x v="2"/>
    <s v="September"/>
    <n v="61.325149500000002"/>
    <x v="0"/>
    <x v="6"/>
    <x v="0"/>
  </r>
  <r>
    <n v="155"/>
    <d v="2018-09-04T00:00:00"/>
    <s v="3HCare"/>
    <s v="Healthcare"/>
    <s v="Healthcare Service Provider"/>
    <s v="Delhi"/>
    <s v="Undisclosed"/>
    <x v="13"/>
    <n v="1"/>
    <x v="0"/>
    <s v="Seed / Angel Funding"/>
    <n v="1000000"/>
    <x v="2"/>
    <s v="September"/>
    <n v="9.5970499999999994"/>
    <x v="4"/>
    <x v="8"/>
    <x v="1"/>
  </r>
  <r>
    <n v="156"/>
    <d v="2018-09-04T00:00:00"/>
    <s v="HappyGoEasy"/>
    <s v="Consumer Internet"/>
    <s v="Online Travel Agecy"/>
    <s v="Gurugram"/>
    <s v="Korea Investment Partners , Samsung , China-Based Citic Capital "/>
    <x v="82"/>
    <n v="3"/>
    <x v="1"/>
    <s v="Private Equity"/>
    <m/>
    <x v="2"/>
    <s v="September"/>
    <n v="0"/>
    <x v="0"/>
    <x v="6"/>
    <x v="1"/>
  </r>
  <r>
    <n v="157"/>
    <d v="2018-09-05T00:00:00"/>
    <s v="Nykaa"/>
    <s v="Consumer Internet"/>
    <s v="Online Marketplace For Multi-br, Beauty Cosmetic , Wellness Products"/>
    <s v="Mumbai"/>
    <s v="Lighthouse"/>
    <x v="127"/>
    <n v="1"/>
    <x v="0"/>
    <s v="Private Equity"/>
    <n v="157200000"/>
    <x v="2"/>
    <s v="September"/>
    <n v="1508.65626"/>
    <x v="0"/>
    <x v="6"/>
    <x v="2"/>
  </r>
  <r>
    <n v="158"/>
    <d v="2018-09-05T00:00:00"/>
    <s v="Mad Street Den"/>
    <s v="Technology"/>
    <s v="Computer Vision , Artificial Intelligence (Ai) Platform"/>
    <s v="Chennai"/>
    <s v="Kddi"/>
    <x v="128"/>
    <n v="1"/>
    <x v="0"/>
    <s v="Private Equity"/>
    <m/>
    <x v="2"/>
    <s v="September"/>
    <n v="0"/>
    <x v="0"/>
    <x v="0"/>
    <x v="3"/>
  </r>
  <r>
    <n v="159"/>
    <d v="2018-09-06T00:00:00"/>
    <s v="Dream11"/>
    <s v="Consumer Internet"/>
    <s v="Online Gaming Platform"/>
    <s v="Mumbai"/>
    <s v="Tencent, Kalaari Capital , Private Equity Firm Multiples Alternate Asset Management"/>
    <x v="129"/>
    <n v="3"/>
    <x v="1"/>
    <s v="Private Equity"/>
    <n v="100000000"/>
    <x v="2"/>
    <s v="September"/>
    <n v="959.70500000000004"/>
    <x v="0"/>
    <x v="6"/>
    <x v="2"/>
  </r>
  <r>
    <n v="160"/>
    <d v="2018-09-10T00:00:00"/>
    <s v="MamaEarth"/>
    <s v="Healthcare"/>
    <s v="Online Marketplace For Mother , Babycare Products"/>
    <s v="Gurugram"/>
    <s v="Stellaris Ventures"/>
    <x v="130"/>
    <n v="1"/>
    <x v="0"/>
    <s v="Private Equity"/>
    <n v="4000000"/>
    <x v="2"/>
    <s v="September"/>
    <n v="38.388199999999998"/>
    <x v="0"/>
    <x v="8"/>
    <x v="1"/>
  </r>
  <r>
    <n v="161"/>
    <d v="2018-09-11T00:00:00"/>
    <s v="AutoGrid"/>
    <s v="Technology"/>
    <s v="AI-Based Energy Optimisation , Control Provider"/>
    <s v="Bengaluru"/>
    <s v="Clp Holdings Group, Innogy, Tenaska"/>
    <x v="131"/>
    <n v="3"/>
    <x v="1"/>
    <s v="Private Equity"/>
    <n v="32000000"/>
    <x v="2"/>
    <s v="September"/>
    <n v="307.10559999999998"/>
    <x v="0"/>
    <x v="0"/>
    <x v="0"/>
  </r>
  <r>
    <n v="162"/>
    <d v="2018-09-11T00:00:00"/>
    <s v="Pharmeasy"/>
    <s v="Consumer Internet"/>
    <s v="Online Marketplace For Pharmaceutical Products"/>
    <s v="Mumbai"/>
    <s v="Innoven Capital"/>
    <x v="132"/>
    <n v="1"/>
    <x v="0"/>
    <s v="Debt Funding"/>
    <n v="5500000"/>
    <x v="2"/>
    <s v="September"/>
    <n v="52.783774999999999"/>
    <x v="6"/>
    <x v="6"/>
    <x v="2"/>
  </r>
  <r>
    <n v="163"/>
    <d v="2018-09-11T00:00:00"/>
    <s v="Upwards"/>
    <s v="FinTech"/>
    <s v="Online Micro Lending Marketplace"/>
    <s v="Mumbai"/>
    <s v="Shunwei Capital,Quotient, Mayfield"/>
    <x v="109"/>
    <n v="3"/>
    <x v="1"/>
    <s v="Private Equity"/>
    <n v="5000000"/>
    <x v="2"/>
    <s v="September"/>
    <n v="47.985250000000001"/>
    <x v="0"/>
    <x v="3"/>
    <x v="2"/>
  </r>
  <r>
    <n v="164"/>
    <d v="2018-09-12T00:00:00"/>
    <s v="Kissht"/>
    <s v="FinTech"/>
    <s v="Online lending Platform"/>
    <s v="Mumbai"/>
    <s v="Vertex Ventures Southeast Asia , India , Sistema Asia Fund, Fosun Rz Capital, Ventureast, , Endiya Partners Nn"/>
    <x v="133"/>
    <n v="7"/>
    <x v="1"/>
    <s v="Private Equity"/>
    <n v="30000000"/>
    <x v="2"/>
    <s v="September"/>
    <n v="287.91149999999999"/>
    <x v="0"/>
    <x v="3"/>
    <x v="2"/>
  </r>
  <r>
    <n v="165"/>
    <d v="2018-08-01T00:00:00"/>
    <s v="dishq"/>
    <s v="Food-Tech"/>
    <s v="Personalisation Technology Firm Focusing On The Food , Beverage Industry"/>
    <s v="Bengaluru"/>
    <s v="Farm To Fork, Arts Alliance, The Syndicate Fund, Sven Hensen, Zeroth , Artesian Venture Partners"/>
    <x v="134"/>
    <n v="6"/>
    <x v="1"/>
    <s v="Seed/ Angel Funding"/>
    <n v="400000"/>
    <x v="2"/>
    <s v="August"/>
    <n v="3.8388200000000001"/>
    <x v="4"/>
    <x v="0"/>
    <x v="0"/>
  </r>
  <r>
    <n v="166"/>
    <d v="2018-08-01T00:00:00"/>
    <s v="HealthFin"/>
    <s v="Finance"/>
    <s v="Patient Financing Platform"/>
    <s v="Pune"/>
    <s v="Axilor, Sprout Venture Partners "/>
    <x v="135"/>
    <n v="2"/>
    <x v="1"/>
    <s v="Seed/ Angel Funding"/>
    <m/>
    <x v="2"/>
    <s v="August"/>
    <n v="0"/>
    <x v="4"/>
    <x v="3"/>
    <x v="4"/>
  </r>
  <r>
    <n v="167"/>
    <d v="2018-08-02T00:00:00"/>
    <s v="Samosa Labs"/>
    <s v="Consumer Internet"/>
    <s v="Social Media , Chat Entertainment Platform"/>
    <s v="Hyderabad"/>
    <s v="Xiaomi , Sequoia Capital India"/>
    <x v="136"/>
    <n v="2"/>
    <x v="1"/>
    <s v="Private Equity"/>
    <n v="7000000"/>
    <x v="2"/>
    <s v="August"/>
    <n v="67.179349999999999"/>
    <x v="0"/>
    <x v="6"/>
    <x v="7"/>
  </r>
  <r>
    <n v="168"/>
    <d v="2018-08-03T00:00:00"/>
    <s v="ZiffyHomes"/>
    <s v="Consumer Internet"/>
    <s v="Online Home Rental Marketplace"/>
    <s v="Gurugram"/>
    <s v="Y Combinator"/>
    <x v="137"/>
    <n v="1"/>
    <x v="0"/>
    <s v="Private Equity"/>
    <n v="120000"/>
    <x v="2"/>
    <s v="August"/>
    <n v="1.1516459999999999"/>
    <x v="0"/>
    <x v="6"/>
    <x v="1"/>
  </r>
  <r>
    <n v="169"/>
    <d v="2018-08-07T00:00:00"/>
    <s v="My OmNamo"/>
    <s v="Consumer Internet"/>
    <s v="Holy Platform Offering Customised Puja Packages To Individuals , Corporates"/>
    <s v="Mumbai"/>
    <s v="Undisclosed"/>
    <x v="13"/>
    <n v="1"/>
    <x v="0"/>
    <s v="Seed/ Angel Funding"/>
    <n v="1000000"/>
    <x v="2"/>
    <s v="August"/>
    <n v="9.5970499999999994"/>
    <x v="4"/>
    <x v="6"/>
    <x v="2"/>
  </r>
  <r>
    <n v="170"/>
    <d v="2018-08-07T00:00:00"/>
    <s v="ShopX"/>
    <s v="Consumer Internet"/>
    <s v="Assisted E-commerce Platform"/>
    <s v="Bengaluru"/>
    <s v="Fung Strategic Holdings"/>
    <x v="138"/>
    <n v="1"/>
    <x v="0"/>
    <s v="Private Equity"/>
    <n v="35000000"/>
    <x v="2"/>
    <s v="August"/>
    <n v="335.89675"/>
    <x v="0"/>
    <x v="6"/>
    <x v="0"/>
  </r>
  <r>
    <n v="171"/>
    <d v="2018-08-07T00:00:00"/>
    <s v="MakeMyTrip"/>
    <s v="Consumer Internet"/>
    <s v="Online Travel Aggregator"/>
    <s v="Gurugram"/>
    <s v="Makemytrip Limited"/>
    <x v="139"/>
    <n v="1"/>
    <x v="0"/>
    <s v="Private Equity"/>
    <n v="10000000"/>
    <x v="2"/>
    <s v="August"/>
    <n v="95.970500000000001"/>
    <x v="0"/>
    <x v="6"/>
    <x v="1"/>
  </r>
  <r>
    <n v="172"/>
    <d v="2018-08-08T00:00:00"/>
    <s v="Hansel io"/>
    <s v="Consumer Internet"/>
    <s v="Real-time Mobile App Management"/>
    <s v="Bengaluru"/>
    <s v="Vertex Ventures"/>
    <x v="140"/>
    <n v="1"/>
    <x v="0"/>
    <s v="Seed/ Angel Funding"/>
    <n v="4000000"/>
    <x v="2"/>
    <s v="August"/>
    <n v="38.388199999999998"/>
    <x v="4"/>
    <x v="6"/>
    <x v="0"/>
  </r>
  <r>
    <n v="173"/>
    <d v="2018-08-08T00:00:00"/>
    <s v="Metro Bikes"/>
    <s v="Consumer Internet"/>
    <s v="Online Bike Rental Marketplace"/>
    <s v="Bengaluru"/>
    <s v="Sequoia Capital India Advisors, Accel Partners , G Raghun,an"/>
    <x v="141"/>
    <n v="4"/>
    <x v="1"/>
    <s v="Private Equity"/>
    <n v="12200000"/>
    <x v="2"/>
    <s v="August"/>
    <n v="117.08401000000001"/>
    <x v="0"/>
    <x v="6"/>
    <x v="0"/>
  </r>
  <r>
    <n v="174"/>
    <d v="2018-08-08T00:00:00"/>
    <s v="Phone Pe"/>
    <s v="Consumer Internet"/>
    <s v="UPI Payments App"/>
    <s v="Bengaluru"/>
    <s v="Flipkart"/>
    <x v="142"/>
    <n v="1"/>
    <x v="0"/>
    <s v="Private Equity"/>
    <n v="66000000"/>
    <x v="2"/>
    <s v="August"/>
    <n v="633.40530000000001"/>
    <x v="0"/>
    <x v="6"/>
    <x v="0"/>
  </r>
  <r>
    <n v="175"/>
    <d v="2018-08-09T00:00:00"/>
    <s v="quizizz"/>
    <s v="EdTech"/>
    <s v="e-learning Platform"/>
    <s v="Bengaluru"/>
    <s v="Nexus Venture Partners, Prime Venture Partners "/>
    <x v="74"/>
    <n v="2"/>
    <x v="1"/>
    <s v="Seed/ Angel Funding"/>
    <n v="3000000"/>
    <x v="2"/>
    <s v="August"/>
    <n v="28.791149999999998"/>
    <x v="4"/>
    <x v="0"/>
    <x v="0"/>
  </r>
  <r>
    <n v="176"/>
    <d v="2018-08-09T00:00:00"/>
    <s v="Happy EMI"/>
    <s v="FinTech"/>
    <s v="Consumer Financing Platform"/>
    <s v="Bengaluru"/>
    <s v="Aj Ventures , Jain International Trade Organisation "/>
    <x v="143"/>
    <n v="2"/>
    <x v="1"/>
    <s v="Seed/ Angel Funding"/>
    <n v="1000000"/>
    <x v="2"/>
    <s v="August"/>
    <n v="9.5970499999999994"/>
    <x v="4"/>
    <x v="3"/>
    <x v="0"/>
  </r>
  <r>
    <n v="177"/>
    <d v="2018-08-13T00:00:00"/>
    <s v="Inthree"/>
    <s v="Consumer Internet"/>
    <s v="Rural E-commerce Platform"/>
    <s v="Chennai"/>
    <s v="Ventureast, Orios Venture Partners , The Ian Fund"/>
    <x v="63"/>
    <n v="3"/>
    <x v="1"/>
    <s v="Seed/ Angel Funding"/>
    <n v="4000000"/>
    <x v="2"/>
    <s v="August"/>
    <n v="38.388199999999998"/>
    <x v="4"/>
    <x v="6"/>
    <x v="3"/>
  </r>
  <r>
    <n v="178"/>
    <d v="2018-08-13T00:00:00"/>
    <s v="Observe AI"/>
    <s v="Technology"/>
    <s v="AI Based Solutions Platform"/>
    <s v="Bengaluru"/>
    <s v="Nexus Venture Partners, Mgv, Liquid 2 Ventures, Hack Vc, Emergent Ventures , Y Combinator"/>
    <x v="74"/>
    <n v="6"/>
    <x v="1"/>
    <s v="Private Equity"/>
    <n v="8000000"/>
    <x v="2"/>
    <s v="August"/>
    <n v="76.776399999999995"/>
    <x v="0"/>
    <x v="0"/>
    <x v="0"/>
  </r>
  <r>
    <n v="179"/>
    <d v="2018-08-16T00:00:00"/>
    <s v="Enakshi"/>
    <s v="Consumer Internet"/>
    <s v="AI Based Solutions Platform"/>
    <s v="Ahemadabad"/>
    <s v="Undisclosed"/>
    <x v="13"/>
    <n v="1"/>
    <x v="0"/>
    <s v="Seed/ Angel Funding"/>
    <n v="114811"/>
    <x v="2"/>
    <s v="August"/>
    <n v="1.1018469075499999"/>
    <x v="4"/>
    <x v="6"/>
    <x v="6"/>
  </r>
  <r>
    <n v="180"/>
    <d v="2018-08-17T00:00:00"/>
    <s v="EazyDiner"/>
    <s v="Consumer Internet"/>
    <s v="Online Restaurant Table Reservation Platform"/>
    <s v="Gurugram"/>
    <s v="Denlow Investment Trust , Beenext"/>
    <x v="144"/>
    <n v="2"/>
    <x v="1"/>
    <s v="Private Equity"/>
    <n v="5850000"/>
    <x v="2"/>
    <s v="August"/>
    <n v="56.142742499999997"/>
    <x v="0"/>
    <x v="6"/>
    <x v="1"/>
  </r>
  <r>
    <n v="181"/>
    <d v="2018-08-20T00:00:00"/>
    <s v="Finzy"/>
    <s v="Finance"/>
    <s v="Online Loan Matchmaking Platform"/>
    <s v="Bengaluru"/>
    <s v="Undisclosed"/>
    <x v="13"/>
    <n v="1"/>
    <x v="0"/>
    <s v="Seed / Angel Funding"/>
    <n v="1000000"/>
    <x v="2"/>
    <s v="August"/>
    <n v="9.5970499999999994"/>
    <x v="4"/>
    <x v="3"/>
    <x v="0"/>
  </r>
  <r>
    <n v="182"/>
    <d v="2018-08-20T00:00:00"/>
    <s v="RawPressery"/>
    <s v="Consumer Internet"/>
    <s v="Online Organic Juice Delivery Service"/>
    <s v="Mumbai"/>
    <s v="Alteria Capital"/>
    <x v="75"/>
    <n v="1"/>
    <x v="0"/>
    <s v="Debt Funding"/>
    <n v="4800000"/>
    <x v="2"/>
    <s v="August"/>
    <n v="46.065840000000001"/>
    <x v="6"/>
    <x v="6"/>
    <x v="2"/>
  </r>
  <r>
    <n v="183"/>
    <d v="2018-08-22T00:00:00"/>
    <s v="Pi Ventures"/>
    <s v="Technology"/>
    <s v="Applied Artificial Intelligence , IoT focusedPlatform"/>
    <s v="Bengaluru"/>
    <s v="Cdc Group Plc"/>
    <x v="145"/>
    <n v="1"/>
    <x v="0"/>
    <s v="Private Equity"/>
    <n v="6000000"/>
    <x v="2"/>
    <s v="August"/>
    <n v="57.582299999999996"/>
    <x v="0"/>
    <x v="0"/>
    <x v="0"/>
  </r>
  <r>
    <n v="184"/>
    <d v="2018-08-22T00:00:00"/>
    <s v="Revv"/>
    <s v="Consumer Internet"/>
    <s v="Online Indian Car Rental Platform"/>
    <s v="Gurugram"/>
    <s v="Hyundai, Edelweiss , Beenext, Dream Incubator, Sunjay Kapoor , Telama Investment"/>
    <x v="146"/>
    <n v="6"/>
    <x v="1"/>
    <s v="Private Equity"/>
    <n v="14270000"/>
    <x v="2"/>
    <s v="August"/>
    <n v="136.9499035"/>
    <x v="0"/>
    <x v="6"/>
    <x v="1"/>
  </r>
  <r>
    <n v="185"/>
    <d v="2018-08-26T00:00:00"/>
    <s v="ZestMoney"/>
    <s v="Consumer Internet"/>
    <s v="Online Lending Platform"/>
    <s v="Bengaluru"/>
    <s v="Xiaomi,Payu, Ribbit Capital , Omidyar Network"/>
    <x v="136"/>
    <n v="4"/>
    <x v="1"/>
    <s v="Private Equity"/>
    <n v="13400000"/>
    <x v="2"/>
    <s v="August"/>
    <n v="128.60047"/>
    <x v="0"/>
    <x v="6"/>
    <x v="0"/>
  </r>
  <r>
    <n v="186"/>
    <d v="2018-08-26T00:00:00"/>
    <s v="Shubh Loans"/>
    <s v="FinTech"/>
    <s v="Customer Sourcing Platform"/>
    <s v="Bengaluru"/>
    <s v="Saama Capital, Sri Capital, Beenext, , Pravega Ventures"/>
    <x v="147"/>
    <n v="5"/>
    <x v="1"/>
    <s v="Private Equity"/>
    <n v="4200000"/>
    <x v="2"/>
    <s v="August"/>
    <n v="40.307609999999997"/>
    <x v="0"/>
    <x v="3"/>
    <x v="0"/>
  </r>
  <r>
    <n v="187"/>
    <d v="2018-08-27T00:00:00"/>
    <s v="MyUpchar"/>
    <s v="Healthcare"/>
    <s v="Local Language Health Content App"/>
    <s v="Delhi"/>
    <s v="Nexus Venture Partners, Omidyar Network , Shunwei Capital"/>
    <x v="74"/>
    <n v="3"/>
    <x v="1"/>
    <s v="Private Equity"/>
    <n v="5000000"/>
    <x v="2"/>
    <s v="August"/>
    <n v="47.985250000000001"/>
    <x v="0"/>
    <x v="8"/>
    <x v="1"/>
  </r>
  <r>
    <n v="188"/>
    <d v="2018-08-28T00:00:00"/>
    <s v="Narvar"/>
    <s v="IT"/>
    <s v="Post-Purchase Customer Engagement Platform"/>
    <s v="Bengaluru"/>
    <s v="Accel "/>
    <x v="148"/>
    <n v="1"/>
    <x v="0"/>
    <s v="Private Equity"/>
    <n v="3000000"/>
    <x v="2"/>
    <s v="August"/>
    <n v="28.791149999999998"/>
    <x v="0"/>
    <x v="6"/>
    <x v="0"/>
  </r>
  <r>
    <n v="189"/>
    <d v="2018-08-30T00:00:00"/>
    <s v="True North"/>
    <s v="Finance"/>
    <s v="Private Equity Firm"/>
    <s v="Mumbai"/>
    <s v="Undisclosed"/>
    <x v="13"/>
    <n v="1"/>
    <x v="0"/>
    <s v="Private Equity"/>
    <n v="600000000"/>
    <x v="2"/>
    <s v="August"/>
    <n v="5758.23"/>
    <x v="0"/>
    <x v="3"/>
    <x v="2"/>
  </r>
  <r>
    <n v="190"/>
    <d v="2018-07-01T00:00:00"/>
    <s v="Leena AI"/>
    <s v="Technology"/>
    <s v="HR Virtual Agent For Employees"/>
    <s v="Gurugram"/>
    <s v="Y Combinator"/>
    <x v="137"/>
    <n v="1"/>
    <x v="0"/>
    <s v="Seed/ Angel Funding"/>
    <m/>
    <x v="2"/>
    <s v="July"/>
    <n v="0"/>
    <x v="4"/>
    <x v="0"/>
    <x v="1"/>
  </r>
  <r>
    <n v="191"/>
    <d v="2018-07-02T00:00:00"/>
    <s v="Biryani By Kilo"/>
    <s v="Consumer Internet"/>
    <s v="Online Food Delivery"/>
    <s v="Gurugram"/>
    <s v="Ajay Relan , Vinay Mittal"/>
    <x v="149"/>
    <n v="2"/>
    <x v="1"/>
    <s v="Seed/ Angel Funding"/>
    <n v="1000000"/>
    <x v="2"/>
    <s v="July"/>
    <n v="9.5970499999999994"/>
    <x v="4"/>
    <x v="6"/>
    <x v="1"/>
  </r>
  <r>
    <n v="192"/>
    <d v="2018-07-04T00:00:00"/>
    <s v="Anchanto"/>
    <s v="IT"/>
    <s v="E-commerce Fulfilment Platform"/>
    <s v="Pune"/>
    <s v="Mdi Ventures &amp; Telkom Indonesia"/>
    <x v="150"/>
    <n v="1"/>
    <x v="0"/>
    <s v="Private Equity"/>
    <n v="4000000"/>
    <x v="2"/>
    <s v="July"/>
    <n v="38.388199999999998"/>
    <x v="0"/>
    <x v="6"/>
    <x v="4"/>
  </r>
  <r>
    <n v="193"/>
    <d v="2018-07-05T00:00:00"/>
    <s v="Loan Tap"/>
    <s v="Consumer Internet"/>
    <s v="Online Lending Platform For Salaried Professionals"/>
    <s v="Mumbai"/>
    <s v="Shunwei Capital, Tuscan Ventures, Ashish Goenka, Vc Firms India Quotient , Kae Capital"/>
    <x v="109"/>
    <n v="5"/>
    <x v="1"/>
    <s v="Private Equity"/>
    <n v="6250000"/>
    <x v="2"/>
    <s v="July"/>
    <n v="59.981562500000003"/>
    <x v="0"/>
    <x v="6"/>
    <x v="2"/>
  </r>
  <r>
    <n v="194"/>
    <d v="2018-07-06T00:00:00"/>
    <s v="PolicyBazaar"/>
    <s v="Consumer Internet"/>
    <s v="Online Insurance Selling Platform"/>
    <s v="Gurugram"/>
    <s v="Info Edge Ltd , Temasek"/>
    <x v="151"/>
    <n v="2"/>
    <x v="1"/>
    <s v="Private Equity"/>
    <n v="27700000"/>
    <x v="2"/>
    <s v="July"/>
    <n v="265.83828499999998"/>
    <x v="0"/>
    <x v="6"/>
    <x v="1"/>
  </r>
  <r>
    <n v="195"/>
    <d v="2018-07-09T00:00:00"/>
    <s v="zippserv"/>
    <s v="Consumer Internet"/>
    <s v="Online Platform For Risk-Assessment Services For Real Estate Investments"/>
    <s v="Bengaluru"/>
    <s v="Info Edge Ltd"/>
    <x v="151"/>
    <n v="1"/>
    <x v="0"/>
    <s v="Seed/ Angel Funding"/>
    <n v="440000"/>
    <x v="2"/>
    <s v="July"/>
    <n v="4.222702"/>
    <x v="4"/>
    <x v="6"/>
    <x v="0"/>
  </r>
  <r>
    <n v="196"/>
    <d v="2018-07-09T00:00:00"/>
    <s v="Groww"/>
    <s v="Consumer Internet"/>
    <s v="Online Platform That Sells Direct Plans Of Mutual Funds"/>
    <s v="Bengaluru"/>
    <s v="Insignia Ventures Partners, Lightbridge Partners &amp; Kairos"/>
    <x v="152"/>
    <n v="2"/>
    <x v="1"/>
    <s v="Seed/ Angel Funding"/>
    <n v="1100000"/>
    <x v="2"/>
    <s v="July"/>
    <n v="10.556755000000001"/>
    <x v="4"/>
    <x v="6"/>
    <x v="0"/>
  </r>
  <r>
    <n v="197"/>
    <d v="2018-07-10T00:00:00"/>
    <s v="Avenue Growth"/>
    <s v="Consumer Internet"/>
    <s v="Online Platform That Connects Br,s With Freelance Sales Professionals"/>
    <s v="Gurugram"/>
    <s v="Avtar Monga, Chief Operating Office At Idfc Bank, Aditya Malik"/>
    <x v="153"/>
    <n v="3"/>
    <x v="1"/>
    <s v="Seed/ Angel Funding"/>
    <n v="437000"/>
    <x v="2"/>
    <s v="July"/>
    <n v="4.19391085"/>
    <x v="4"/>
    <x v="6"/>
    <x v="1"/>
  </r>
  <r>
    <n v="198"/>
    <d v="2018-07-10T00:00:00"/>
    <s v="iNICU"/>
    <s v="Healthcare"/>
    <s v="Med-tech Platform Providing Care For Newborns"/>
    <s v="Delhi"/>
    <s v="Venture Catalysts"/>
    <x v="113"/>
    <n v="1"/>
    <x v="0"/>
    <s v="Seed/ Angel Funding"/>
    <m/>
    <x v="2"/>
    <s v="July"/>
    <n v="0"/>
    <x v="4"/>
    <x v="8"/>
    <x v="1"/>
  </r>
  <r>
    <n v="199"/>
    <d v="2018-07-10T00:00:00"/>
    <s v="Kinara Capital"/>
    <s v="Finance"/>
    <s v="Lending Platform For Micro , Small Enterprises"/>
    <s v="Bengaluru"/>
    <s v="Responsability"/>
    <x v="154"/>
    <n v="1"/>
    <x v="0"/>
    <s v="Private Equity"/>
    <n v="5000000"/>
    <x v="2"/>
    <s v="July"/>
    <n v="47.985250000000001"/>
    <x v="0"/>
    <x v="3"/>
    <x v="0"/>
  </r>
  <r>
    <n v="200"/>
    <d v="2018-07-10T00:00:00"/>
    <s v="Shop 101"/>
    <s v="Consumer Internet"/>
    <s v="Mobile Storefront , Commerce Platform For Sellers"/>
    <s v="Mumbai"/>
    <s v="Stellaris Venture Partners, Vy Capital, Raghun,an G, Ramakant Sharma"/>
    <x v="101"/>
    <n v="5"/>
    <x v="1"/>
    <s v="Private Equity"/>
    <n v="5000000"/>
    <x v="2"/>
    <s v="July"/>
    <n v="47.985250000000001"/>
    <x v="0"/>
    <x v="6"/>
    <x v="2"/>
  </r>
  <r>
    <n v="201"/>
    <d v="2018-07-11T00:00:00"/>
    <s v="Samb,h"/>
    <s v="Consumer Internet"/>
    <s v="Online Micro Lending Platform"/>
    <s v="Rourkela"/>
    <s v="Base Of Pyramid Asia Pte Ltd"/>
    <x v="155"/>
    <n v="1"/>
    <x v="0"/>
    <s v="Private Equity"/>
    <n v="2500000"/>
    <x v="2"/>
    <s v="July"/>
    <n v="23.992625"/>
    <x v="0"/>
    <x v="6"/>
    <x v="6"/>
  </r>
  <r>
    <n v="202"/>
    <d v="2018-07-12T00:00:00"/>
    <s v="19th mile"/>
    <s v="IT"/>
    <s v="Artificial intelligence-based sales acceleration software platform"/>
    <s v="Gurugram"/>
    <s v="Rishi Vasudev, Excelsior Investments, Ritesh Vohra, Praveer Kumar, Prashant Gupta "/>
    <x v="156"/>
    <n v="5"/>
    <x v="1"/>
    <s v="Seed/ Angel Funding"/>
    <n v="180000"/>
    <x v="2"/>
    <s v="July"/>
    <n v="1.7274689999999999"/>
    <x v="4"/>
    <x v="6"/>
    <x v="1"/>
  </r>
  <r>
    <n v="203"/>
    <d v="2018-07-12T00:00:00"/>
    <s v="5th Vital"/>
    <s v="Healthcare"/>
    <s v="Home diagnostics services provider"/>
    <s v="Bengaluru"/>
    <s v="Br Capital"/>
    <x v="157"/>
    <n v="1"/>
    <x v="0"/>
    <s v="Seed/ Angel Funding"/>
    <n v="500000"/>
    <x v="2"/>
    <s v="July"/>
    <n v="4.7985249999999997"/>
    <x v="4"/>
    <x v="8"/>
    <x v="0"/>
  </r>
  <r>
    <n v="204"/>
    <d v="2018-07-13T00:00:00"/>
    <s v="MEngage"/>
    <s v="Healthcare"/>
    <s v="A Doctor-Patient Engagement Platform"/>
    <s v="Jaipur"/>
    <s v="Siddharth Agarwal, Mahavir Sharma, Amit Singal, 100 Co-Founders Lab "/>
    <x v="158"/>
    <n v="4"/>
    <x v="1"/>
    <s v="Seed/ Angel Funding"/>
    <n v="175000"/>
    <x v="2"/>
    <s v="July"/>
    <n v="1.6794837499999999"/>
    <x v="4"/>
    <x v="8"/>
    <x v="9"/>
  </r>
  <r>
    <n v="205"/>
    <d v="2018-07-17T00:00:00"/>
    <s v="Ofbusiness"/>
    <s v="Finance"/>
    <s v="Online Lending Platform For SME"/>
    <s v="Gurugram"/>
    <s v="Creation Investments, Falcon Edge, Matrix Partners India , Zodius Capital"/>
    <x v="159"/>
    <n v="4"/>
    <x v="1"/>
    <s v="Private Equity"/>
    <n v="29000000"/>
    <x v="2"/>
    <s v="July"/>
    <n v="278.31445000000002"/>
    <x v="0"/>
    <x v="3"/>
    <x v="1"/>
  </r>
  <r>
    <n v="206"/>
    <d v="2018-07-17T00:00:00"/>
    <s v="Cars24"/>
    <s v="Consumer Internet"/>
    <s v="Online Used Car Marketplace"/>
    <s v="Gurugram"/>
    <s v="Kingsway Fci Fund, Kck Global"/>
    <x v="160"/>
    <n v="2"/>
    <x v="1"/>
    <s v="Private Equity"/>
    <n v="49700000"/>
    <x v="2"/>
    <s v="July"/>
    <n v="476.97338500000001"/>
    <x v="0"/>
    <x v="6"/>
    <x v="1"/>
  </r>
  <r>
    <n v="207"/>
    <d v="2018-07-18T00:00:00"/>
    <s v="The Ken"/>
    <s v="Consumer Internet"/>
    <s v="Subscription-Only News Website"/>
    <s v="Bengaluru"/>
    <s v="Omidyar Network"/>
    <x v="161"/>
    <n v="1"/>
    <x v="0"/>
    <s v="Seed/ Angel Funding"/>
    <n v="1500000"/>
    <x v="2"/>
    <s v="July"/>
    <n v="14.395574999999999"/>
    <x v="4"/>
    <x v="6"/>
    <x v="0"/>
  </r>
  <r>
    <n v="208"/>
    <d v="2018-07-19T00:00:00"/>
    <s v="Book My Show"/>
    <s v="Consumer Internet"/>
    <s v="Online Ticketing Platform"/>
    <s v="Mumbai"/>
    <s v="Tpg Growth, The Rise Fund"/>
    <x v="162"/>
    <n v="2"/>
    <x v="1"/>
    <s v="Private Equity"/>
    <n v="100000000"/>
    <x v="2"/>
    <s v="July"/>
    <n v="959.70500000000004"/>
    <x v="0"/>
    <x v="6"/>
    <x v="2"/>
  </r>
  <r>
    <n v="209"/>
    <d v="2018-07-20T00:00:00"/>
    <s v="HousingMan"/>
    <s v="Consumer Internet"/>
    <s v="Property Discovery Platform"/>
    <s v="Bengaluru"/>
    <s v="Undisclosed"/>
    <x v="13"/>
    <n v="1"/>
    <x v="0"/>
    <s v="Seed/ Angel Funding"/>
    <n v="1500000"/>
    <x v="2"/>
    <s v="July"/>
    <n v="14.395574999999999"/>
    <x v="4"/>
    <x v="6"/>
    <x v="0"/>
  </r>
  <r>
    <n v="210"/>
    <d v="2018-07-21T00:00:00"/>
    <s v="PaySense"/>
    <s v="Consumer Internet"/>
    <s v="Online Consumer Lending Platform"/>
    <s v="Mumbai"/>
    <s v="Payu"/>
    <x v="163"/>
    <n v="1"/>
    <x v="0"/>
    <s v="Private Equity"/>
    <n v="18000000"/>
    <x v="2"/>
    <s v="July"/>
    <n v="172.74690000000001"/>
    <x v="0"/>
    <x v="6"/>
    <x v="2"/>
  </r>
  <r>
    <n v="211"/>
    <d v="2018-07-23T00:00:00"/>
    <s v="Yulu Bikes"/>
    <s v="Technology"/>
    <s v="Bicycle-Sharing Platform"/>
    <s v="Bengaluru"/>
    <s v="Undisclosed"/>
    <x v="13"/>
    <n v="1"/>
    <x v="0"/>
    <s v="Seed/ Angel Funding"/>
    <m/>
    <x v="2"/>
    <s v="July"/>
    <n v="0"/>
    <x v="4"/>
    <x v="0"/>
    <x v="0"/>
  </r>
  <r>
    <n v="212"/>
    <d v="2018-07-23T00:00:00"/>
    <s v="VTION"/>
    <s v="Technology"/>
    <s v="Media Analytics"/>
    <s v="Gurugram"/>
    <s v="Angellist, Rahul Khanna, Rajeev Arora , Ram Ramsundar "/>
    <x v="164"/>
    <n v="4"/>
    <x v="1"/>
    <s v="Seed/ Angel Funding"/>
    <n v="280000"/>
    <x v="2"/>
    <s v="July"/>
    <n v="2.6871740000000002"/>
    <x v="4"/>
    <x v="0"/>
    <x v="1"/>
  </r>
  <r>
    <n v="213"/>
    <d v="2018-07-23T00:00:00"/>
    <s v="Log9 Materials"/>
    <s v="Technology"/>
    <s v="Nanotechnology Company Specializing In Graphene"/>
    <s v="Bengaluru"/>
    <s v="Metaform Ventures, Hemant Luthra, Micro Venture Capital Firm Gems Partners "/>
    <x v="165"/>
    <n v="3"/>
    <x v="1"/>
    <s v="Seed/ Angel Funding"/>
    <n v="436000"/>
    <x v="2"/>
    <s v="July"/>
    <n v="4.1843138"/>
    <x v="4"/>
    <x v="0"/>
    <x v="0"/>
  </r>
  <r>
    <n v="214"/>
    <d v="2018-07-24T00:00:00"/>
    <s v="kidovators"/>
    <s v="EdTech"/>
    <s v="Skill Learning Platform"/>
    <s v="Bengaluru"/>
    <s v="Gray Matters"/>
    <x v="166"/>
    <n v="1"/>
    <x v="0"/>
    <s v="Seed/ Angel Funding"/>
    <n v="180000"/>
    <x v="2"/>
    <s v="July"/>
    <n v="1.7274689999999999"/>
    <x v="4"/>
    <x v="0"/>
    <x v="0"/>
  </r>
  <r>
    <n v="215"/>
    <d v="2018-07-24T00:00:00"/>
    <s v="Digit"/>
    <s v="Consumer Internet"/>
    <s v="Online Insurance Startup"/>
    <s v="Pune"/>
    <s v="Fairfax"/>
    <x v="167"/>
    <n v="1"/>
    <x v="0"/>
    <s v="Private Equity"/>
    <n v="45000000"/>
    <x v="2"/>
    <s v="July"/>
    <n v="431.86725000000001"/>
    <x v="0"/>
    <x v="6"/>
    <x v="4"/>
  </r>
  <r>
    <n v="216"/>
    <d v="2018-07-25T00:00:00"/>
    <s v="Black Soil"/>
    <s v="Finance"/>
    <s v="Non-Banking Financial Company"/>
    <s v="Mumbai"/>
    <s v="Allcargo Logistics, Navneet Education , Mahavir Agency"/>
    <x v="168"/>
    <n v="3"/>
    <x v="1"/>
    <s v="Private Equity"/>
    <n v="17000000"/>
    <x v="2"/>
    <s v="July"/>
    <n v="163.14984999999999"/>
    <x v="0"/>
    <x v="3"/>
    <x v="2"/>
  </r>
  <r>
    <n v="217"/>
    <d v="2018-07-25T00:00:00"/>
    <s v="Trell"/>
    <s v="Consumer Internet"/>
    <s v="Mobile-First Video Blogging App"/>
    <s v="Bengaluru"/>
    <s v="Beenext , Weh Ventures , Sprout Ventures"/>
    <x v="169"/>
    <n v="3"/>
    <x v="1"/>
    <s v="Seed/ Angel Funding"/>
    <n v="1250000"/>
    <x v="2"/>
    <s v="July"/>
    <n v="11.9963125"/>
    <x v="4"/>
    <x v="6"/>
    <x v="0"/>
  </r>
  <r>
    <n v="218"/>
    <d v="2018-07-25T00:00:00"/>
    <s v="iqlect"/>
    <s v="Technology"/>
    <s v="Data Analytics Firm"/>
    <s v="Bengaluru"/>
    <s v="Ventureast , Exfinity"/>
    <x v="63"/>
    <n v="2"/>
    <x v="1"/>
    <s v="Seed/ Angel Funding"/>
    <n v="2500000"/>
    <x v="2"/>
    <s v="July"/>
    <n v="23.992625"/>
    <x v="4"/>
    <x v="0"/>
    <x v="0"/>
  </r>
  <r>
    <n v="219"/>
    <d v="2018-07-26T00:00:00"/>
    <s v="Entropik"/>
    <s v="IT"/>
    <s v="Software-As-A-Service Platform"/>
    <s v="Bengaluru"/>
    <s v="Bharat Innovation, Idfc-Parampara Capital, Arthavida Ventures, Jitendra Gupta"/>
    <x v="170"/>
    <n v="4"/>
    <x v="1"/>
    <s v="Seed/ Angel Funding"/>
    <n v="1100000"/>
    <x v="2"/>
    <s v="July"/>
    <n v="10.556755000000001"/>
    <x v="4"/>
    <x v="6"/>
    <x v="0"/>
  </r>
  <r>
    <n v="220"/>
    <d v="2018-07-26T00:00:00"/>
    <s v="Bitla Software"/>
    <s v="Technology"/>
    <s v="Travel-Focused Tech Startup"/>
    <s v="Bengaluru"/>
    <s v="Makemytrip"/>
    <x v="171"/>
    <n v="1"/>
    <x v="0"/>
    <s v="Private Equity"/>
    <m/>
    <x v="2"/>
    <s v="July"/>
    <n v="0"/>
    <x v="0"/>
    <x v="0"/>
    <x v="0"/>
  </r>
  <r>
    <n v="221"/>
    <d v="2018-07-26T00:00:00"/>
    <s v="TheCapitalNet"/>
    <s v="FinTech"/>
    <s v="Unified Global Investments Ecosystem"/>
    <s v="Hyderabad"/>
    <s v="Lindwall Family Investments Llc "/>
    <x v="172"/>
    <n v="1"/>
    <x v="0"/>
    <s v="Private Equity"/>
    <n v="500000"/>
    <x v="2"/>
    <s v="July"/>
    <n v="4.7985249999999997"/>
    <x v="0"/>
    <x v="3"/>
    <x v="7"/>
  </r>
  <r>
    <n v="222"/>
    <d v="2018-07-30T00:00:00"/>
    <s v="Shuttl"/>
    <s v="Consumer Internet"/>
    <s v="Bus Aggregation Platform"/>
    <s v="Gurugram"/>
    <s v="Amazon Alexa Fund &amp; Dentsu Ventures"/>
    <x v="173"/>
    <n v="1"/>
    <x v="0"/>
    <s v="Private Equity"/>
    <n v="11000000"/>
    <x v="2"/>
    <s v="July"/>
    <n v="105.56755"/>
    <x v="0"/>
    <x v="6"/>
    <x v="1"/>
  </r>
  <r>
    <n v="223"/>
    <d v="2018-07-30T00:00:00"/>
    <s v="Cure Fit"/>
    <s v="Consumer Internet"/>
    <s v="Health , fitness Platform"/>
    <s v="Bengaluru"/>
    <s v="Idg Ventures, Accel Partners, Kalaari Capital "/>
    <x v="174"/>
    <n v="3"/>
    <x v="1"/>
    <s v="Private Equity"/>
    <n v="120000000"/>
    <x v="2"/>
    <s v="July"/>
    <n v="1151.646"/>
    <x v="0"/>
    <x v="6"/>
    <x v="0"/>
  </r>
  <r>
    <n v="224"/>
    <d v="2018-07-31T00:00:00"/>
    <s v="Five Star Group"/>
    <s v="FinTech"/>
    <s v="Non-Bank Lending Platform For SME"/>
    <s v="Chennai"/>
    <s v="Tpg, Norwest Venture Partners, Sequoia Capital &amp; Matrix Partners"/>
    <x v="175"/>
    <n v="3"/>
    <x v="1"/>
    <s v="Private Equity"/>
    <n v="100000000"/>
    <x v="2"/>
    <s v="July"/>
    <n v="959.70500000000004"/>
    <x v="0"/>
    <x v="3"/>
    <x v="3"/>
  </r>
  <r>
    <n v="225"/>
    <d v="2018-07-31T00:00:00"/>
    <s v="Healthsignz"/>
    <s v="Healthcare"/>
    <s v="Health , Well being Platform"/>
    <s v="Hyderabad"/>
    <s v="Kantilal Patel"/>
    <x v="176"/>
    <n v="1"/>
    <x v="0"/>
    <s v="Seed/ Angel Funding"/>
    <n v="5000000"/>
    <x v="2"/>
    <s v="July"/>
    <n v="47.985250000000001"/>
    <x v="4"/>
    <x v="8"/>
    <x v="7"/>
  </r>
  <r>
    <n v="226"/>
    <d v="2018-06-01T00:00:00"/>
    <s v="CoinTribe"/>
    <s v="Finance"/>
    <s v="Credit-Based Lending Marketplace For Small , Medium Enterprises"/>
    <s v="Gurugram"/>
    <s v="Sabre Partners, Puneet Dalmia"/>
    <x v="177"/>
    <n v="2"/>
    <x v="1"/>
    <s v="Private Equity"/>
    <n v="10000000"/>
    <x v="2"/>
    <s v="June"/>
    <n v="95.970500000000001"/>
    <x v="0"/>
    <x v="3"/>
    <x v="1"/>
  </r>
  <r>
    <n v="227"/>
    <d v="2018-06-04T00:00:00"/>
    <s v="Digiconectt"/>
    <s v="Technology"/>
    <s v="Sales Analytics , Enablement Platform"/>
    <s v="Bengaluru"/>
    <s v="Aspire Logistics Llc"/>
    <x v="178"/>
    <n v="1"/>
    <x v="0"/>
    <s v="Seed/ Angel Funding"/>
    <n v="125000"/>
    <x v="2"/>
    <s v="June"/>
    <n v="1.1996312499999999"/>
    <x v="4"/>
    <x v="0"/>
    <x v="0"/>
  </r>
  <r>
    <n v="228"/>
    <d v="2018-06-04T00:00:00"/>
    <s v="Kashmir Box"/>
    <s v="Ecommerce"/>
    <s v="Online Marketplace For H,icrafts, H,looms , Local Produce"/>
    <s v="Srinagar"/>
    <s v="Bhairavi Jani, Alok Divatia, Namrata Kaul, Sohail Hashemi, Aijaz Saleem"/>
    <x v="179"/>
    <n v="5"/>
    <x v="1"/>
    <s v="Seed/ Angel Funding"/>
    <m/>
    <x v="2"/>
    <s v="June"/>
    <n v="0"/>
    <x v="4"/>
    <x v="2"/>
    <x v="6"/>
  </r>
  <r>
    <n v="229"/>
    <d v="2018-06-05T00:00:00"/>
    <s v="Crowdera"/>
    <s v="Finance"/>
    <s v="Online Crowdfunding Platform"/>
    <s v="Nagpur"/>
    <s v="Anil Advani, Pramod Jain, Amrendra Reddy , Manish Satnaliwala "/>
    <x v="180"/>
    <n v="4"/>
    <x v="1"/>
    <s v="Seed/ Angel Funding"/>
    <m/>
    <x v="2"/>
    <s v="June"/>
    <n v="0"/>
    <x v="4"/>
    <x v="3"/>
    <x v="6"/>
  </r>
  <r>
    <n v="230"/>
    <d v="2018-06-05T00:00:00"/>
    <s v="Zoctr"/>
    <s v="Healthcare"/>
    <s v="Online Healthcare Aggregator"/>
    <s v="Mumbai"/>
    <s v="Nb Ventures "/>
    <x v="181"/>
    <n v="1"/>
    <x v="0"/>
    <s v="Seed/ Angel Funding"/>
    <m/>
    <x v="2"/>
    <s v="June"/>
    <n v="0"/>
    <x v="4"/>
    <x v="8"/>
    <x v="2"/>
  </r>
  <r>
    <n v="231"/>
    <d v="2018-06-07T00:00:00"/>
    <s v="Annapurna Finance"/>
    <s v="Finance"/>
    <s v="Non-Banking Financial Company"/>
    <s v="Bhubneswar"/>
    <s v="Oman India Joint Investment Fund "/>
    <x v="182"/>
    <n v="1"/>
    <x v="0"/>
    <s v="Private Equity"/>
    <n v="23000000"/>
    <x v="2"/>
    <s v="June"/>
    <n v="220.73214999999999"/>
    <x v="0"/>
    <x v="3"/>
    <x v="6"/>
  </r>
  <r>
    <n v="232"/>
    <d v="2018-06-07T00:00:00"/>
    <s v="Meesho"/>
    <s v="Consumer Internet"/>
    <s v="Online Marketplace For Resellers"/>
    <s v="Bengaluru"/>
    <s v="Sequoia Capital India, Saif Partners, Y Combinator , Venture Highway"/>
    <x v="2"/>
    <n v="4"/>
    <x v="1"/>
    <s v="Private Equity"/>
    <n v="11500000"/>
    <x v="2"/>
    <s v="June"/>
    <n v="110.366075"/>
    <x v="0"/>
    <x v="6"/>
    <x v="0"/>
  </r>
  <r>
    <n v="233"/>
    <d v="2018-06-10T00:00:00"/>
    <s v="AyeFinance"/>
    <s v="Finance"/>
    <s v="Online Lending Platform"/>
    <s v="Gurugram"/>
    <s v="Capitalg, Saif Partners , Lgt Impact Ventures"/>
    <x v="183"/>
    <n v="3"/>
    <x v="1"/>
    <s v="Private Equity"/>
    <n v="21500000"/>
    <x v="2"/>
    <s v="June"/>
    <n v="206.33657500000001"/>
    <x v="0"/>
    <x v="3"/>
    <x v="1"/>
  </r>
  <r>
    <n v="234"/>
    <d v="2018-06-11T00:00:00"/>
    <s v="Theranosis"/>
    <s v="Healthcare"/>
    <s v="Specialised diagnostics Platform"/>
    <s v="Hyderabad"/>
    <s v="Mumbai Angels Network"/>
    <x v="184"/>
    <n v="1"/>
    <x v="0"/>
    <s v="Seed/ Angel Funding"/>
    <m/>
    <x v="2"/>
    <s v="June"/>
    <n v="0"/>
    <x v="4"/>
    <x v="8"/>
    <x v="7"/>
  </r>
  <r>
    <n v="235"/>
    <d v="2018-06-12T00:00:00"/>
    <s v="Alpha Capital"/>
    <s v="Finance"/>
    <s v="Supplychain Finance"/>
    <s v="Mumbai"/>
    <s v="Alpha Capital"/>
    <x v="185"/>
    <n v="1"/>
    <x v="0"/>
    <s v="Private Equity"/>
    <n v="14800000"/>
    <x v="2"/>
    <s v="June"/>
    <n v="142.03634"/>
    <x v="0"/>
    <x v="3"/>
    <x v="2"/>
  </r>
  <r>
    <n v="236"/>
    <d v="2018-06-12T00:00:00"/>
    <s v="eshakti"/>
    <s v="Ecommerce"/>
    <s v="Fashion e-tailer"/>
    <s v="Chennai"/>
    <s v="Paragon Partners"/>
    <x v="117"/>
    <n v="1"/>
    <x v="0"/>
    <s v="Private Equity"/>
    <n v="10100000"/>
    <x v="2"/>
    <s v="June"/>
    <n v="96.930205000000001"/>
    <x v="0"/>
    <x v="2"/>
    <x v="3"/>
  </r>
  <r>
    <n v="237"/>
    <d v="2018-06-12T00:00:00"/>
    <s v="Daily Ninja"/>
    <s v="Consumer Internet"/>
    <s v="Hyperlocal Delivery Platform"/>
    <s v="Bengaluru"/>
    <s v="Saama Capital , Sequoia Capital"/>
    <x v="147"/>
    <n v="2"/>
    <x v="1"/>
    <s v="Seed/ Angel Funding"/>
    <n v="3000000"/>
    <x v="2"/>
    <s v="June"/>
    <n v="28.791149999999998"/>
    <x v="4"/>
    <x v="6"/>
    <x v="0"/>
  </r>
  <r>
    <n v="238"/>
    <d v="2018-06-13T00:00:00"/>
    <s v="NirogStreet"/>
    <s v="Healthcare"/>
    <s v="An Online Platform That Connects Ayurveda Doctors With Patients"/>
    <s v="Gurugram"/>
    <s v="Spiral Ventures, Subho Ray , Samir Kumar"/>
    <x v="186"/>
    <n v="3"/>
    <x v="1"/>
    <s v="Seed/ Angel Funding"/>
    <n v="300000"/>
    <x v="2"/>
    <s v="June"/>
    <n v="2.8791150000000001"/>
    <x v="4"/>
    <x v="8"/>
    <x v="1"/>
  </r>
  <r>
    <n v="239"/>
    <d v="2018-06-13T00:00:00"/>
    <s v="Nivesh"/>
    <s v="Finance"/>
    <s v="Mass Market Mutual Fund Investment Platform"/>
    <s v="Noida"/>
    <s v="Letsventure, Rajan , Basab Pradhan, Vivek Khare , Bijoy George"/>
    <x v="97"/>
    <n v="5"/>
    <x v="1"/>
    <s v="Seed/ Angel Funding"/>
    <n v="450000"/>
    <x v="2"/>
    <s v="June"/>
    <n v="4.3186724999999999"/>
    <x v="4"/>
    <x v="3"/>
    <x v="1"/>
  </r>
  <r>
    <n v="240"/>
    <d v="2018-06-13T00:00:00"/>
    <s v="Whatxe2x80x99s Up Life"/>
    <s v="Consumer Internet"/>
    <s v="A Local Discovery App For Dining-Out, Party, Leisure , Events"/>
    <s v="Gurugram"/>
    <s v="Rannvijay Singha"/>
    <x v="187"/>
    <n v="1"/>
    <x v="0"/>
    <s v="Seed/ Angel Funding"/>
    <m/>
    <x v="2"/>
    <s v="June"/>
    <n v="0"/>
    <x v="4"/>
    <x v="6"/>
    <x v="1"/>
  </r>
  <r>
    <n v="241"/>
    <d v="2018-06-14T00:00:00"/>
    <s v="HomeLane"/>
    <s v="Consumer Internet"/>
    <s v="Online Home Furnishing Solutions"/>
    <s v="Bengaluru"/>
    <s v="Br Capital"/>
    <x v="157"/>
    <n v="1"/>
    <x v="0"/>
    <s v="Seed/ Angel Funding"/>
    <n v="3450000"/>
    <x v="2"/>
    <s v="June"/>
    <n v="33.1098225"/>
    <x v="4"/>
    <x v="6"/>
    <x v="0"/>
  </r>
  <r>
    <n v="242"/>
    <d v="2018-06-14T00:00:00"/>
    <s v="Network Intelligence"/>
    <s v="Technology"/>
    <s v="Cybersecurity Specialist"/>
    <s v="Mumbai"/>
    <s v="Helix Investments"/>
    <x v="188"/>
    <n v="1"/>
    <x v="0"/>
    <s v="Private Equity"/>
    <n v="4800000"/>
    <x v="2"/>
    <s v="June"/>
    <n v="46.065840000000001"/>
    <x v="0"/>
    <x v="0"/>
    <x v="2"/>
  </r>
  <r>
    <n v="243"/>
    <d v="2018-06-18T00:00:00"/>
    <s v="Tynor Othontics"/>
    <s v="Healthcare"/>
    <s v="Prosthetics Manufacturers"/>
    <s v="Ch,igarh"/>
    <s v="Lighthouse Funds &amp; Thuasne Participations"/>
    <x v="189"/>
    <n v="1"/>
    <x v="0"/>
    <s v="Private Equity"/>
    <n v="21000000"/>
    <x v="2"/>
    <s v="June"/>
    <n v="201.53805"/>
    <x v="0"/>
    <x v="8"/>
    <x v="6"/>
  </r>
  <r>
    <n v="244"/>
    <d v="2018-06-18T00:00:00"/>
    <s v="Elucidata"/>
    <s v="IT"/>
    <s v="Data Analytics (SaaS)"/>
    <s v="Delhi &amp; Cambridge"/>
    <s v="Hyperplane Venture Capital , Several Angel "/>
    <x v="190"/>
    <n v="2"/>
    <x v="1"/>
    <s v="Seed/ Angel Funding"/>
    <n v="1700000"/>
    <x v="2"/>
    <s v="June"/>
    <n v="16.314985"/>
    <x v="4"/>
    <x v="6"/>
    <x v="1"/>
  </r>
  <r>
    <n v="245"/>
    <d v="2018-06-19T00:00:00"/>
    <s v="Chrysalis"/>
    <s v="EdTech"/>
    <s v="Education Services Provider"/>
    <s v="Pune"/>
    <s v="Menterra Venture &amp; Artha Initiatives"/>
    <x v="191"/>
    <n v="1"/>
    <x v="0"/>
    <s v="Seed/ Angel Funding"/>
    <m/>
    <x v="2"/>
    <s v="June"/>
    <n v="0"/>
    <x v="4"/>
    <x v="0"/>
    <x v="4"/>
  </r>
  <r>
    <n v="246"/>
    <d v="2018-06-19T00:00:00"/>
    <s v="RentSher"/>
    <s v="Consumer Internet"/>
    <s v="Online Rental Marketplace"/>
    <s v="Bengaluru"/>
    <s v="Shorooq Investments, Letsventure"/>
    <x v="192"/>
    <n v="2"/>
    <x v="1"/>
    <s v="Seed/ Angel Funding"/>
    <n v="1100000"/>
    <x v="2"/>
    <s v="June"/>
    <n v="10.556755000000001"/>
    <x v="4"/>
    <x v="6"/>
    <x v="0"/>
  </r>
  <r>
    <n v="247"/>
    <d v="2018-06-20T00:00:00"/>
    <s v="Drip capital"/>
    <s v="Finance"/>
    <s v="Trade Finance Firm"/>
    <s v="Mumbai"/>
    <s v="Accel Partners, Sequoia India, Y Combinator "/>
    <x v="193"/>
    <n v="3"/>
    <x v="1"/>
    <s v="Private Equity"/>
    <n v="15000000"/>
    <x v="2"/>
    <s v="June"/>
    <n v="143.95574999999999"/>
    <x v="0"/>
    <x v="3"/>
    <x v="2"/>
  </r>
  <r>
    <n v="248"/>
    <d v="2018-06-22T00:00:00"/>
    <s v="WickedRide"/>
    <s v="Consumer Internet"/>
    <s v="Online Motorbike , Scooter Rental Platforms"/>
    <s v="Bengaluru"/>
    <s v="Sequoia Capital, Accel Partners &amp; Raghun,an Gangappa"/>
    <x v="96"/>
    <n v="3"/>
    <x v="1"/>
    <s v="Private Equity"/>
    <n v="9100000"/>
    <x v="2"/>
    <s v="June"/>
    <n v="87.333155000000005"/>
    <x v="0"/>
    <x v="6"/>
    <x v="0"/>
  </r>
  <r>
    <n v="249"/>
    <d v="2018-06-25T00:00:00"/>
    <s v="PolicyBazaar"/>
    <s v="Consumer Internet"/>
    <s v="Online Insurance Selling Platform"/>
    <s v="Gurugram"/>
    <s v="Softbank Vision Fund &amp; Info Edge Ltd"/>
    <x v="194"/>
    <n v="1"/>
    <x v="0"/>
    <s v="Private Equity"/>
    <n v="200000000"/>
    <x v="2"/>
    <s v="June"/>
    <n v="1919.41"/>
    <x v="0"/>
    <x v="6"/>
    <x v="1"/>
  </r>
  <r>
    <n v="250"/>
    <d v="2018-06-25T00:00:00"/>
    <s v="HipBar"/>
    <s v="Consumer Internet"/>
    <s v="Digital Payment Platform For Beverage Delivery"/>
    <s v="Bengaluru"/>
    <s v="Diageo India"/>
    <x v="195"/>
    <n v="1"/>
    <x v="0"/>
    <s v="Private Equity"/>
    <n v="4000000"/>
    <x v="2"/>
    <s v="June"/>
    <n v="38.388199999999998"/>
    <x v="0"/>
    <x v="6"/>
    <x v="0"/>
  </r>
  <r>
    <n v="251"/>
    <d v="2018-06-25T00:00:00"/>
    <s v="Sqqrl"/>
    <s v="Finance"/>
    <s v="App-based investment platform"/>
    <s v="Gurugram"/>
    <s v="Equanimity Venture Fund"/>
    <x v="196"/>
    <n v="1"/>
    <x v="0"/>
    <s v="Seed/ Angel Funding"/>
    <n v="1000000"/>
    <x v="2"/>
    <s v="June"/>
    <n v="9.5970499999999994"/>
    <x v="4"/>
    <x v="3"/>
    <x v="1"/>
  </r>
  <r>
    <n v="252"/>
    <d v="2018-06-26T00:00:00"/>
    <s v="Paytm"/>
    <s v="Technology"/>
    <s v="Digital Payment Platform"/>
    <s v="Noida"/>
    <s v="One 97 Communications"/>
    <x v="197"/>
    <n v="1"/>
    <x v="0"/>
    <s v="Private Equity"/>
    <n v="8950000"/>
    <x v="2"/>
    <s v="June"/>
    <n v="85.893597499999998"/>
    <x v="0"/>
    <x v="0"/>
    <x v="1"/>
  </r>
  <r>
    <n v="253"/>
    <d v="2018-06-26T00:00:00"/>
    <s v="Sigtuple"/>
    <s v="Healthcare"/>
    <s v="Data Driven Intelligence Solutions Platform"/>
    <s v="Bengaluru"/>
    <s v="Accel Partners, Idg Venture, Endiya Partners, Pi Ventures, Vh Capital, Axilor Ventures , Binny Bansal"/>
    <x v="193"/>
    <n v="7"/>
    <x v="1"/>
    <s v="Private Equity"/>
    <n v="19000000"/>
    <x v="2"/>
    <s v="June"/>
    <n v="182.34395000000001"/>
    <x v="0"/>
    <x v="8"/>
    <x v="0"/>
  </r>
  <r>
    <n v="254"/>
    <d v="2018-06-27T00:00:00"/>
    <s v="Wow Express"/>
    <s v="Technology"/>
    <s v="E-commerce Logistics Platform"/>
    <s v="Mumbai"/>
    <s v="Existing As Well As The Tamarind Family Trust"/>
    <x v="198"/>
    <n v="1"/>
    <x v="0"/>
    <s v="Private Equity"/>
    <n v="4500000"/>
    <x v="2"/>
    <s v="June"/>
    <n v="43.186725000000003"/>
    <x v="0"/>
    <x v="0"/>
    <x v="2"/>
  </r>
  <r>
    <n v="255"/>
    <d v="2018-06-28T00:00:00"/>
    <s v="Front Desk AI"/>
    <s v="Technology"/>
    <s v="An AI Platform Offering Automated Customer Service Software"/>
    <s v="Bengaluru"/>
    <s v="Speciale Invest"/>
    <x v="199"/>
    <n v="1"/>
    <x v="0"/>
    <s v="Seed/ Angel Funding"/>
    <n v="1100000"/>
    <x v="2"/>
    <s v="June"/>
    <n v="10.556755000000001"/>
    <x v="4"/>
    <x v="0"/>
    <x v="0"/>
  </r>
  <r>
    <n v="256"/>
    <d v="2018-06-28T00:00:00"/>
    <s v="Edureka"/>
    <s v="EdTech"/>
    <s v="Online Education Platform"/>
    <s v="Bengaluru"/>
    <s v="Leo Capital"/>
    <x v="200"/>
    <n v="1"/>
    <x v="0"/>
    <s v="Seed/ Angel Funding"/>
    <n v="2000000"/>
    <x v="2"/>
    <s v="June"/>
    <n v="19.194099999999999"/>
    <x v="4"/>
    <x v="0"/>
    <x v="0"/>
  </r>
  <r>
    <n v="257"/>
    <d v="2018-06-29T00:00:00"/>
    <s v="Numeroseven"/>
    <s v="Technology"/>
    <s v="An Artificial Intelligence-Based Recruitment Platform"/>
    <s v="Kolkatta"/>
    <s v="Shiva Gunapu"/>
    <x v="201"/>
    <n v="1"/>
    <x v="0"/>
    <s v="Seed/ Angel Funding"/>
    <m/>
    <x v="2"/>
    <s v="June"/>
    <n v="0"/>
    <x v="4"/>
    <x v="0"/>
    <x v="6"/>
  </r>
  <r>
    <n v="258"/>
    <d v="2018-05-02T00:00:00"/>
    <s v="OpenTap"/>
    <s v="Finance"/>
    <s v="Online Lending Platform"/>
    <s v="Chennai"/>
    <s v="High Net-Worth Individuals"/>
    <x v="202"/>
    <n v="1"/>
    <x v="0"/>
    <s v="Seed / Angel Funding"/>
    <n v="450000"/>
    <x v="2"/>
    <s v="May"/>
    <n v="4.3186724999999999"/>
    <x v="4"/>
    <x v="3"/>
    <x v="3"/>
  </r>
  <r>
    <n v="259"/>
    <d v="2018-05-02T00:00:00"/>
    <s v="Bizongo"/>
    <s v="Consumer Internet"/>
    <s v="Aggregator For Packaging Material"/>
    <s v="Mumbai"/>
    <s v="B Capital, International Finance Corporation , Accel Partners , Idg Ventures"/>
    <x v="203"/>
    <n v="4"/>
    <x v="1"/>
    <s v="Private Equity"/>
    <n v="22000000"/>
    <x v="2"/>
    <s v="May"/>
    <n v="211.13509999999999"/>
    <x v="0"/>
    <x v="6"/>
    <x v="2"/>
  </r>
  <r>
    <n v="260"/>
    <d v="2018-05-03T00:00:00"/>
    <s v="Disprz"/>
    <s v="IT"/>
    <s v="SaaS"/>
    <s v="Chennai"/>
    <s v="Il&amp;Fs Private Equity, Kae Capital"/>
    <x v="204"/>
    <n v="2"/>
    <x v="1"/>
    <s v="Seed / Angel Funding"/>
    <n v="2500000"/>
    <x v="2"/>
    <s v="May"/>
    <n v="23.992625"/>
    <x v="4"/>
    <x v="6"/>
    <x v="3"/>
  </r>
  <r>
    <n v="261"/>
    <d v="2018-05-07T00:00:00"/>
    <s v="PaisaDukan"/>
    <s v="Consumer Internet"/>
    <s v="P2P Lending Platform"/>
    <s v="Mumbai"/>
    <s v="Undisclosed"/>
    <x v="13"/>
    <n v="1"/>
    <x v="0"/>
    <s v="Seed / Angel Funding"/>
    <n v="225000"/>
    <x v="2"/>
    <s v="May"/>
    <n v="2.15933625"/>
    <x v="4"/>
    <x v="6"/>
    <x v="2"/>
  </r>
  <r>
    <n v="262"/>
    <d v="2018-05-09T00:00:00"/>
    <s v="i3sysytems"/>
    <s v="Technology"/>
    <s v="AI product company For Health , Life Insurane Companies"/>
    <s v="Mumbai"/>
    <s v="Unitus Ventures, Behram Vakil , Jerxis V,revala"/>
    <x v="205"/>
    <n v="4"/>
    <x v="1"/>
    <s v="Seed / Angel Funding"/>
    <n v="1000000"/>
    <x v="2"/>
    <s v="May"/>
    <n v="9.5970499999999994"/>
    <x v="4"/>
    <x v="0"/>
    <x v="2"/>
  </r>
  <r>
    <n v="263"/>
    <d v="2018-05-11T00:00:00"/>
    <s v="Earth Food"/>
    <s v="Consumer Internet"/>
    <s v="Agri-tech"/>
    <s v="Pune"/>
    <s v="Rairah Corporation"/>
    <x v="206"/>
    <n v="1"/>
    <x v="0"/>
    <s v="Seed / Angel Funding"/>
    <n v="949000"/>
    <x v="2"/>
    <s v="May"/>
    <n v="9.1076004499999996"/>
    <x v="4"/>
    <x v="6"/>
    <x v="4"/>
  </r>
  <r>
    <n v="264"/>
    <d v="2018-05-14T00:00:00"/>
    <s v="Nykaa"/>
    <s v="Consumer Internet"/>
    <s v="Beauty e-tailer"/>
    <s v="Mumbai"/>
    <s v="Sunil Munjal, Harsh Mariwala, Dalip Pathak "/>
    <x v="207"/>
    <n v="3"/>
    <x v="1"/>
    <s v="Private Equity"/>
    <n v="24000000"/>
    <x v="2"/>
    <s v="May"/>
    <n v="230.32919999999999"/>
    <x v="0"/>
    <x v="6"/>
    <x v="2"/>
  </r>
  <r>
    <n v="265"/>
    <d v="2018-05-16T00:00:00"/>
    <s v="mfine"/>
    <s v="Healthcare"/>
    <s v="Doctor-Consultation App"/>
    <s v="Bengaluru"/>
    <s v="Prime Venture Partners, Stellaris Venture Partners , Mayur Abhaya Srisrimal"/>
    <x v="19"/>
    <n v="3"/>
    <x v="1"/>
    <s v="Private Equity"/>
    <n v="4200000"/>
    <x v="2"/>
    <s v="May"/>
    <n v="40.307609999999997"/>
    <x v="0"/>
    <x v="8"/>
    <x v="0"/>
  </r>
  <r>
    <n v="266"/>
    <d v="2018-05-21T00:00:00"/>
    <s v="Rocketium"/>
    <s v="Technology"/>
    <s v="Online Video Creation Platform"/>
    <s v="Bengaluru"/>
    <s v="Blume Ventures"/>
    <x v="64"/>
    <n v="1"/>
    <x v="0"/>
    <s v="Seed/ Angel Funding"/>
    <n v="300000"/>
    <x v="2"/>
    <s v="May"/>
    <n v="2.8791150000000001"/>
    <x v="4"/>
    <x v="0"/>
    <x v="0"/>
  </r>
  <r>
    <n v="267"/>
    <d v="2018-05-21T00:00:00"/>
    <s v="MilkBasket"/>
    <s v="Technology"/>
    <s v="Micro-Delivery Grocery Startup"/>
    <s v="Gurugram"/>
    <s v="Kalaari Capital, Unilever Ventures , Blume Ventures"/>
    <x v="208"/>
    <n v="3"/>
    <x v="1"/>
    <s v="Private Equity"/>
    <n v="7000000"/>
    <x v="2"/>
    <s v="May"/>
    <n v="67.179349999999999"/>
    <x v="0"/>
    <x v="0"/>
    <x v="1"/>
  </r>
  <r>
    <n v="268"/>
    <d v="2018-05-22T00:00:00"/>
    <s v="Vola"/>
    <s v="Finance"/>
    <s v="Micro Lending Platform"/>
    <s v="Bengaluru"/>
    <s v="Credika , Unnamed Angel "/>
    <x v="209"/>
    <n v="2"/>
    <x v="1"/>
    <s v="Seed/ Angel Funding"/>
    <n v="500000"/>
    <x v="2"/>
    <s v="May"/>
    <n v="4.7985249999999997"/>
    <x v="4"/>
    <x v="3"/>
    <x v="0"/>
  </r>
  <r>
    <n v="269"/>
    <d v="2018-05-22T00:00:00"/>
    <s v="Cashkumar"/>
    <s v="Consumer Internet"/>
    <s v="P2P Lending Platform"/>
    <s v="Bengaluru"/>
    <s v="Letsventure"/>
    <x v="97"/>
    <n v="1"/>
    <x v="0"/>
    <s v="Seed/ Angel Funding"/>
    <n v="735000"/>
    <x v="2"/>
    <s v="May"/>
    <n v="7.0538317499999996"/>
    <x v="4"/>
    <x v="6"/>
    <x v="0"/>
  </r>
  <r>
    <n v="270"/>
    <d v="2018-05-23T00:00:00"/>
    <s v="Edyoo"/>
    <s v="Ecommerce"/>
    <s v="Products For Shoolgoing Children"/>
    <s v="Bengaluru"/>
    <s v="Rs Shanbag"/>
    <x v="210"/>
    <n v="1"/>
    <x v="0"/>
    <s v="Seed/ Angel Funding"/>
    <n v="735000"/>
    <x v="2"/>
    <s v="May"/>
    <n v="7.0538317499999996"/>
    <x v="4"/>
    <x v="2"/>
    <x v="0"/>
  </r>
  <r>
    <n v="271"/>
    <d v="2018-05-23T00:00:00"/>
    <s v="Aashiyaan"/>
    <s v="Finance"/>
    <s v="Housing Finance For Low-Income Families"/>
    <s v="Kolkata"/>
    <s v="Insistor, Oikocredit"/>
    <x v="211"/>
    <n v="2"/>
    <x v="1"/>
    <s v="Seed/ Angel Funding"/>
    <n v="2000000"/>
    <x v="2"/>
    <s v="May"/>
    <n v="19.194099999999999"/>
    <x v="4"/>
    <x v="3"/>
    <x v="10"/>
  </r>
  <r>
    <n v="272"/>
    <d v="2018-05-24T00:00:00"/>
    <s v="Smartivity"/>
    <s v="EdTech"/>
    <s v="Designer Of Toys , Learning Projects For Kids"/>
    <s v="Delhi"/>
    <s v="Ashish Kacholi, S Ch, Group"/>
    <x v="212"/>
    <n v="3"/>
    <x v="1"/>
    <s v="Seed/ Angel Funding"/>
    <n v="2000000"/>
    <x v="2"/>
    <s v="May"/>
    <n v="19.194099999999999"/>
    <x v="4"/>
    <x v="0"/>
    <x v="1"/>
  </r>
  <r>
    <n v="273"/>
    <d v="2018-05-24T00:00:00"/>
    <s v="Bonphulapl"/>
    <s v="Clean-tech"/>
    <s v="Oxygen Optimiser Manufacturer"/>
    <s v="Delhi"/>
    <s v="Atul Gupta , Saurabh Rastogi"/>
    <x v="213"/>
    <n v="2"/>
    <x v="1"/>
    <s v="Seed/ Angel Funding"/>
    <n v="293000"/>
    <x v="2"/>
    <s v="May"/>
    <n v="2.8119356500000001"/>
    <x v="4"/>
    <x v="0"/>
    <x v="1"/>
  </r>
  <r>
    <n v="274"/>
    <d v="2018-05-27T00:00:00"/>
    <s v="Acko"/>
    <s v="Consumer Internet"/>
    <s v="Online Insurance Platform"/>
    <s v="Mumbai"/>
    <s v="Amazon, Ashish Dhawan, Catamaran Ventures, Nr Narayana Murthy"/>
    <x v="214"/>
    <n v="4"/>
    <x v="1"/>
    <s v="Seed/ Angel Funding"/>
    <n v="12000000"/>
    <x v="2"/>
    <s v="May"/>
    <n v="115.16459999999999"/>
    <x v="4"/>
    <x v="6"/>
    <x v="2"/>
  </r>
  <r>
    <n v="275"/>
    <d v="2018-05-28T00:00:00"/>
    <s v="HWell24"/>
    <s v="Healthcare"/>
    <s v="Home Healthcare Aggregator"/>
    <s v="Mumbai"/>
    <s v="Prashant Mehta, Mitali Pawar, Nikhil G , Bhavesh P, R Ranganathan, Oncotrust , Medintel Services Pvt Ltd"/>
    <x v="215"/>
    <n v="7"/>
    <x v="1"/>
    <s v="Seed/ Angel Funding"/>
    <n v="200000"/>
    <x v="2"/>
    <s v="May"/>
    <n v="1.9194100000000001"/>
    <x v="4"/>
    <x v="8"/>
    <x v="2"/>
  </r>
  <r>
    <n v="276"/>
    <d v="2018-05-29T00:00:00"/>
    <s v="Toffee"/>
    <s v="Consumer Internet"/>
    <s v="Online Insurance Platform"/>
    <s v="Gurugram"/>
    <s v="Kalaari Capital, Omidyar Network , Accion Venture Labs"/>
    <x v="208"/>
    <n v="3"/>
    <x v="1"/>
    <s v="Seed/ Angel Funding"/>
    <n v="1500000"/>
    <x v="2"/>
    <s v="May"/>
    <n v="14.395574999999999"/>
    <x v="4"/>
    <x v="6"/>
    <x v="1"/>
  </r>
  <r>
    <n v="277"/>
    <d v="2018-05-29T00:00:00"/>
    <s v="Tonetag"/>
    <s v="Technology"/>
    <s v="Mobile Payments Technology Platform"/>
    <s v="Bengaluru"/>
    <s v="Amazon Inc , Mastercard"/>
    <x v="216"/>
    <n v="2"/>
    <x v="1"/>
    <s v="Private Equity"/>
    <n v="8000000"/>
    <x v="2"/>
    <s v="May"/>
    <n v="76.776399999999995"/>
    <x v="0"/>
    <x v="0"/>
    <x v="0"/>
  </r>
  <r>
    <n v="278"/>
    <d v="2018-05-30T00:00:00"/>
    <s v="Events High"/>
    <s v="Consumer Internet"/>
    <s v="Events , Activities Discovery Platform"/>
    <s v="Bengaluru"/>
    <s v="Treebo"/>
    <x v="217"/>
    <n v="1"/>
    <x v="0"/>
    <s v="Private Equity"/>
    <m/>
    <x v="2"/>
    <s v="May"/>
    <n v="0"/>
    <x v="0"/>
    <x v="6"/>
    <x v="0"/>
  </r>
  <r>
    <n v="279"/>
    <d v="2018-05-30T00:00:00"/>
    <s v="Stellaps"/>
    <s v="Technology"/>
    <s v="Iot Application Platform In Agriculture"/>
    <s v="Bengaluru"/>
    <s v="Indusage Partners, Bill &amp; Melinda Gates Foundation, Qualcomm Venture, Abb Technology Ventures, Omnivore, Blume Ventures, Venture Highway , Beenext"/>
    <x v="218"/>
    <n v="8"/>
    <x v="1"/>
    <s v="Private Equity"/>
    <n v="14000000"/>
    <x v="2"/>
    <s v="May"/>
    <n v="134.3587"/>
    <x v="0"/>
    <x v="0"/>
    <x v="0"/>
  </r>
  <r>
    <n v="280"/>
    <d v="2018-05-31T00:00:00"/>
    <s v="Credright"/>
    <s v="Consumer Internet"/>
    <s v="Lending Platform For SMEs"/>
    <s v="Hyderabad"/>
    <s v="Accion Venture Lab, Yournest Venture Capital , Other Angel "/>
    <x v="219"/>
    <n v="3"/>
    <x v="1"/>
    <s v="Seed/ Angel Funding"/>
    <n v="1300000"/>
    <x v="2"/>
    <s v="May"/>
    <n v="12.476165"/>
    <x v="4"/>
    <x v="6"/>
    <x v="7"/>
  </r>
  <r>
    <n v="281"/>
    <d v="2018-04-02T00:00:00"/>
    <s v="Fitternity"/>
    <s v="Consumer Internet"/>
    <s v="Online Fitness Discovey Platform"/>
    <s v="Mumbai"/>
    <s v="Exfinity Venture, Saha Fund Partners, Arihant Patni Of Patni Family Office, Anjali Bansal, Shardul Amarch, Mangaldas, Satish Khanna , Taparia Family Office "/>
    <x v="220"/>
    <n v="8"/>
    <x v="1"/>
    <s v="Private Equity"/>
    <n v="2000000"/>
    <x v="2"/>
    <s v="April"/>
    <n v="19.194099999999999"/>
    <x v="0"/>
    <x v="6"/>
    <x v="2"/>
  </r>
  <r>
    <n v="282"/>
    <d v="2018-04-02T00:00:00"/>
    <s v="Synctag"/>
    <s v="Technology"/>
    <s v="Social Media Anlaytics Platform"/>
    <s v="Coimbatore"/>
    <s v="Subhkam Ventures , Mohas Paiit Khadaria"/>
    <x v="221"/>
    <n v="2"/>
    <x v="1"/>
    <s v="Seed / Angel Funding"/>
    <n v="307600"/>
    <x v="2"/>
    <s v="April"/>
    <n v="2.9520525800000001"/>
    <x v="4"/>
    <x v="0"/>
    <x v="11"/>
  </r>
  <r>
    <n v="283"/>
    <d v="2018-04-02T00:00:00"/>
    <s v="Benepik"/>
    <s v="Technology"/>
    <s v="Enhanced Employee Engagement Platform"/>
    <s v="Gurugram"/>
    <s v="Vishal Bali, Yogesh Misra, Thomas Assessments "/>
    <x v="222"/>
    <n v="3"/>
    <x v="1"/>
    <s v="Seed / Angel Funding"/>
    <m/>
    <x v="2"/>
    <s v="April"/>
    <n v="0"/>
    <x v="4"/>
    <x v="0"/>
    <x v="1"/>
  </r>
  <r>
    <n v="284"/>
    <d v="2018-04-02T00:00:00"/>
    <s v="Finzy"/>
    <s v="Consumer Internet"/>
    <s v="Online Loan Matchmaking Platform"/>
    <s v="Bengaluru"/>
    <s v="Undisclosed"/>
    <x v="13"/>
    <n v="1"/>
    <x v="0"/>
    <s v="Seed / Angel Funding"/>
    <n v="1300000"/>
    <x v="2"/>
    <s v="April"/>
    <n v="12.476165"/>
    <x v="4"/>
    <x v="6"/>
    <x v="0"/>
  </r>
  <r>
    <n v="285"/>
    <d v="2018-04-04T00:00:00"/>
    <s v="Varthana"/>
    <s v="Finance"/>
    <s v="Loans , Services To Affordable Private Schools in India"/>
    <s v="Bengaluru"/>
    <s v="Chryscapital, Existing , Elevar Equity, Lgt Impact, Omidyar Network , Kaizen Private Equity Also Participated In The Round"/>
    <x v="223"/>
    <n v="6"/>
    <x v="1"/>
    <s v="Private Equity"/>
    <n v="55000000"/>
    <x v="2"/>
    <s v="April"/>
    <n v="527.83775000000003"/>
    <x v="0"/>
    <x v="3"/>
    <x v="0"/>
  </r>
  <r>
    <n v="286"/>
    <d v="2018-04-05T00:00:00"/>
    <s v="IndigoLearn"/>
    <s v="EdTech"/>
    <s v="Online Education Platform"/>
    <s v="Hyderabad"/>
    <s v="Maheshwar Peri, Founder , Chairman Of Career Information Portal Careers360, , Jamshed Jeejeebhoy, Director At Byramjee Jeejeebhoy Pvt Ltd Were Among The Angels"/>
    <x v="224"/>
    <n v="6"/>
    <x v="1"/>
    <s v="Seed / Angel Funding"/>
    <n v="150000"/>
    <x v="2"/>
    <s v="April"/>
    <n v="1.4395575"/>
    <x v="4"/>
    <x v="0"/>
    <x v="7"/>
  </r>
  <r>
    <n v="287"/>
    <d v="2018-04-05T00:00:00"/>
    <s v="Vedantu"/>
    <s v="EdTech"/>
    <s v="Interactive Online Tutoring Platform"/>
    <s v="Bangalore"/>
    <s v="Accel Partners, Tiger Global "/>
    <x v="193"/>
    <n v="2"/>
    <x v="1"/>
    <s v="Private Equity"/>
    <n v="10000000"/>
    <x v="2"/>
    <s v="April"/>
    <n v="95.970500000000001"/>
    <x v="0"/>
    <x v="0"/>
    <x v="0"/>
  </r>
  <r>
    <n v="288"/>
    <d v="2018-04-09T00:00:00"/>
    <s v="Kaleidofin"/>
    <s v="Fiinance"/>
    <s v="Digital Financial Services Platform"/>
    <s v="Chennai"/>
    <s v="Omidyar Network Blume Ventures , Professor Shlomo Ben-Haim"/>
    <x v="225"/>
    <n v="2"/>
    <x v="1"/>
    <s v="Seed / Angel Funding"/>
    <n v="2800000"/>
    <x v="2"/>
    <s v="April"/>
    <n v="26.871739999999999"/>
    <x v="4"/>
    <x v="6"/>
    <x v="3"/>
  </r>
  <r>
    <n v="289"/>
    <d v="2018-04-09T00:00:00"/>
    <s v="Pipabella"/>
    <s v="Consumer Internet"/>
    <s v="Fashion Accessories Etailer"/>
    <s v="Mumbai"/>
    <s v="Fireside Ventures"/>
    <x v="226"/>
    <n v="1"/>
    <x v="0"/>
    <s v="Seed / Angel Funding"/>
    <n v="1000000"/>
    <x v="2"/>
    <s v="April"/>
    <n v="9.5970499999999994"/>
    <x v="4"/>
    <x v="6"/>
    <x v="2"/>
  </r>
  <r>
    <n v="290"/>
    <d v="2018-04-09T00:00:00"/>
    <s v="Elemential"/>
    <s v="Technology"/>
    <s v="Blockchain Platform"/>
    <s v="Mumbai"/>
    <s v="Matrix Partner, Amrish Rau, Investopad, Digital Currency Group, Hinduja Group, Lightspeed India, Eight Innovate, Amit Ranjan, Prashant Malik "/>
    <x v="227"/>
    <n v="9"/>
    <x v="1"/>
    <s v="Seed / Angel Funding"/>
    <m/>
    <x v="2"/>
    <s v="April"/>
    <n v="0"/>
    <x v="4"/>
    <x v="0"/>
    <x v="2"/>
  </r>
  <r>
    <n v="291"/>
    <d v="2018-04-09T00:00:00"/>
    <s v="Kriger Campus"/>
    <s v="EdTech"/>
    <s v="Mobile-Based Education Network"/>
    <s v="Delhi"/>
    <s v="Undisclosed"/>
    <x v="13"/>
    <n v="1"/>
    <x v="0"/>
    <s v="Seed / Angel Funding"/>
    <n v="46140"/>
    <x v="2"/>
    <s v="April"/>
    <n v="0.44280788700000001"/>
    <x v="4"/>
    <x v="0"/>
    <x v="1"/>
  </r>
  <r>
    <n v="292"/>
    <d v="2018-04-10T00:00:00"/>
    <s v="Loanzen"/>
    <s v="Finance"/>
    <s v="Digital Lending Platform In Logistics"/>
    <s v="Bengaluru"/>
    <s v="Kae Capital Management"/>
    <x v="228"/>
    <n v="1"/>
    <x v="0"/>
    <s v="Seed / Angel Funding"/>
    <m/>
    <x v="2"/>
    <s v="April"/>
    <n v="0"/>
    <x v="4"/>
    <x v="3"/>
    <x v="0"/>
  </r>
  <r>
    <n v="293"/>
    <d v="2018-04-10T00:00:00"/>
    <s v="TravelTriangle"/>
    <s v="Consumer Internet"/>
    <s v="Online Travel Marketplace"/>
    <s v="Gurugram"/>
    <s v="Fundamentum, Saif Partners, Bessemer Venture Partners, Rb Investments"/>
    <x v="229"/>
    <n v="4"/>
    <x v="1"/>
    <s v="Private Equity"/>
    <n v="12000000"/>
    <x v="2"/>
    <s v="April"/>
    <n v="115.16459999999999"/>
    <x v="0"/>
    <x v="6"/>
    <x v="1"/>
  </r>
  <r>
    <n v="294"/>
    <d v="2018-04-12T00:00:00"/>
    <s v="Letsmd"/>
    <s v="Healthcare"/>
    <s v="Platform To Discover Healthcare Financing Options"/>
    <s v="Delhi"/>
    <s v="Sri Capital, Waterbridge Ventures , Thinkuvate"/>
    <x v="230"/>
    <n v="3"/>
    <x v="1"/>
    <s v="Seed / Angel Funding"/>
    <n v="1000000"/>
    <x v="2"/>
    <s v="April"/>
    <n v="9.5970499999999994"/>
    <x v="4"/>
    <x v="8"/>
    <x v="1"/>
  </r>
  <r>
    <n v="295"/>
    <d v="2018-04-12T00:00:00"/>
    <s v="AyeFinance"/>
    <s v="Finance"/>
    <s v="Online Lending Platform"/>
    <s v="Gurugram"/>
    <s v="Blueorchard Finance Ltd, Hinduja Leyl, Finance , Intellegrow"/>
    <x v="231"/>
    <n v="4"/>
    <x v="1"/>
    <s v="Debt Funding"/>
    <n v="4600000"/>
    <x v="2"/>
    <s v="April"/>
    <n v="44.146430000000002"/>
    <x v="6"/>
    <x v="3"/>
    <x v="1"/>
  </r>
  <r>
    <n v="296"/>
    <d v="2018-04-13T00:00:00"/>
    <s v="mintifi"/>
    <s v="Finance"/>
    <s v="Online Lending Platform"/>
    <s v="Mumbai"/>
    <s v="Lok Capital"/>
    <x v="56"/>
    <n v="1"/>
    <x v="0"/>
    <s v="Seed / Angel Funding"/>
    <n v="2000000"/>
    <x v="2"/>
    <s v="April"/>
    <n v="19.194099999999999"/>
    <x v="4"/>
    <x v="3"/>
    <x v="2"/>
  </r>
  <r>
    <n v="297"/>
    <d v="2018-04-16T00:00:00"/>
    <s v="icanstay"/>
    <s v="Consumer Internet"/>
    <s v="Online Platform For Luxury Hotel Stay For Business Travelers"/>
    <s v="Delhi"/>
    <s v="Mr Manoj Prasad"/>
    <x v="232"/>
    <n v="1"/>
    <x v="0"/>
    <s v="Seed / Angel Funding"/>
    <n v="500000"/>
    <x v="2"/>
    <s v="April"/>
    <n v="4.7985249999999997"/>
    <x v="4"/>
    <x v="6"/>
    <x v="1"/>
  </r>
  <r>
    <n v="298"/>
    <d v="2018-04-16T00:00:00"/>
    <s v="Pregbuddy"/>
    <s v="Healthcare"/>
    <s v="Connected Care App For Pregnant Women"/>
    <s v="Bengaluru"/>
    <s v="Rajan , Madhusudhan Kannan, Jayant Kadambi, Puneet Gupta , Pradeep K Jaisingh"/>
    <x v="233"/>
    <n v="5"/>
    <x v="1"/>
    <s v="Seed / Angel Funding"/>
    <m/>
    <x v="2"/>
    <s v="April"/>
    <n v="0"/>
    <x v="4"/>
    <x v="8"/>
    <x v="0"/>
  </r>
  <r>
    <n v="299"/>
    <d v="2018-04-18T00:00:00"/>
    <s v="Coverfox"/>
    <s v="Consumer Internet"/>
    <s v="Online Insurance Aggregator"/>
    <s v="Mumbai"/>
    <s v="International Finance Corporation, Transamerica "/>
    <x v="234"/>
    <n v="2"/>
    <x v="1"/>
    <s v="Private Equity"/>
    <n v="22000000"/>
    <x v="2"/>
    <s v="April"/>
    <n v="211.13509999999999"/>
    <x v="0"/>
    <x v="6"/>
    <x v="2"/>
  </r>
  <r>
    <n v="300"/>
    <d v="2018-04-19T00:00:00"/>
    <s v="Lenskart"/>
    <s v="Consumer Internet"/>
    <s v="Online Eyewear Retailer"/>
    <s v="Faridabad"/>
    <s v="Tr Capital"/>
    <x v="235"/>
    <n v="1"/>
    <x v="0"/>
    <s v="Private Equity"/>
    <m/>
    <x v="2"/>
    <s v="April"/>
    <n v="0"/>
    <x v="0"/>
    <x v="6"/>
    <x v="1"/>
  </r>
  <r>
    <n v="301"/>
    <d v="2018-04-19T00:00:00"/>
    <s v="mamaearth"/>
    <s v="Healthcare"/>
    <s v="Online Baby care Products"/>
    <s v="Gurugram"/>
    <s v="Shilpa Shetty Kundra"/>
    <x v="236"/>
    <n v="1"/>
    <x v="0"/>
    <s v="Private Equity"/>
    <m/>
    <x v="2"/>
    <s v="April"/>
    <n v="0"/>
    <x v="0"/>
    <x v="8"/>
    <x v="1"/>
  </r>
  <r>
    <n v="302"/>
    <d v="2018-04-19T00:00:00"/>
    <s v="Fyle Technologies"/>
    <s v="Technology"/>
    <s v="AI Based Expense Management Platform"/>
    <s v="Bengaluru"/>
    <s v="Pravega Ventures , Beenext"/>
    <x v="237"/>
    <n v="2"/>
    <x v="1"/>
    <s v="Seed / Angel Funding"/>
    <n v="1100000"/>
    <x v="2"/>
    <s v="April"/>
    <n v="10.556755000000001"/>
    <x v="4"/>
    <x v="0"/>
    <x v="0"/>
  </r>
  <r>
    <n v="303"/>
    <d v="2018-04-19T00:00:00"/>
    <s v="True Balance"/>
    <s v="Technology"/>
    <s v="Mobile Balance Checking App"/>
    <s v="Gurugram"/>
    <s v="Line Ventures Corporation, Line Corp, Naver, Shinhan Bank , Ts Investment"/>
    <x v="238"/>
    <n v="5"/>
    <x v="1"/>
    <s v="Private Equity"/>
    <n v="23000000"/>
    <x v="2"/>
    <s v="April"/>
    <n v="220.73214999999999"/>
    <x v="0"/>
    <x v="0"/>
    <x v="1"/>
  </r>
  <r>
    <n v="304"/>
    <d v="2018-04-22T00:00:00"/>
    <s v="Visit"/>
    <s v="Healthcare"/>
    <s v="AI Driven Health tech Platform"/>
    <s v="Delhi"/>
    <s v="Biz Stone, Kunal Bahl, Rohit Bansal, Alagu Periyannan , Karthee Madasamy"/>
    <x v="239"/>
    <n v="5"/>
    <x v="1"/>
    <s v="Private Equity"/>
    <m/>
    <x v="2"/>
    <s v="April"/>
    <n v="0"/>
    <x v="0"/>
    <x v="8"/>
    <x v="1"/>
  </r>
  <r>
    <n v="305"/>
    <d v="2018-04-22T00:00:00"/>
    <s v="Doxper"/>
    <s v="Healthcare"/>
    <s v="Digitized Health-Tech Solutions For Practitioners"/>
    <s v="Mumbai"/>
    <s v="Vidal Healthcare"/>
    <x v="240"/>
    <n v="1"/>
    <x v="0"/>
    <s v="Seed / Angel Funding"/>
    <n v="1900000"/>
    <x v="2"/>
    <s v="April"/>
    <n v="18.234394999999999"/>
    <x v="4"/>
    <x v="8"/>
    <x v="2"/>
  </r>
  <r>
    <n v="306"/>
    <d v="2018-04-22T00:00:00"/>
    <s v="Nykaa"/>
    <s v="Consumer Internet"/>
    <s v="Beauty e-tailer"/>
    <s v="Mumbai"/>
    <s v="Sunil Munjal, Harsh Mariwala, Dalip Pathak "/>
    <x v="207"/>
    <n v="3"/>
    <x v="1"/>
    <s v="Private Equity"/>
    <n v="11000000"/>
    <x v="2"/>
    <s v="April"/>
    <n v="105.56755"/>
    <x v="0"/>
    <x v="6"/>
    <x v="2"/>
  </r>
  <r>
    <n v="307"/>
    <d v="2018-04-23T00:00:00"/>
    <s v="Mihuru"/>
    <s v="Finance"/>
    <s v="Online Platform Providing Micro Loans For Air Travel"/>
    <s v="Mumbai"/>
    <s v="Undisclosed"/>
    <x v="13"/>
    <n v="1"/>
    <x v="0"/>
    <s v="Seed / Angel Funding"/>
    <n v="150000"/>
    <x v="2"/>
    <s v="April"/>
    <n v="1.4395575"/>
    <x v="4"/>
    <x v="3"/>
    <x v="2"/>
  </r>
  <r>
    <n v="308"/>
    <d v="2018-04-23T00:00:00"/>
    <s v="Capital Float"/>
    <s v="Finance"/>
    <s v="Online Lending Platform"/>
    <s v="Bengaluru"/>
    <s v="Amazon"/>
    <x v="214"/>
    <n v="1"/>
    <x v="0"/>
    <s v="Private Equity"/>
    <n v="22000000"/>
    <x v="2"/>
    <s v="April"/>
    <n v="211.13509999999999"/>
    <x v="0"/>
    <x v="3"/>
    <x v="0"/>
  </r>
  <r>
    <n v="309"/>
    <d v="2018-04-25T00:00:00"/>
    <s v="Trip shelf"/>
    <s v="Consumer Internet"/>
    <s v="Online Travel Marketplace"/>
    <s v="Delhi"/>
    <s v="Gems Advisory, Alok Mittal , Sachin Bhatia"/>
    <x v="241"/>
    <n v="3"/>
    <x v="1"/>
    <s v="Seed / Angel Funding"/>
    <n v="246000"/>
    <x v="2"/>
    <s v="April"/>
    <n v="2.3608742999999999"/>
    <x v="4"/>
    <x v="6"/>
    <x v="1"/>
  </r>
  <r>
    <n v="310"/>
    <d v="2018-04-26T00:00:00"/>
    <s v="POPxo"/>
    <s v="Technology"/>
    <s v="Women Focussed Digital Media Platform"/>
    <s v="Delhi"/>
    <s v="Neoplux, Oppo, Idg Ventures India, Kalaari Capital, Gree Ventures , Summit Media"/>
    <x v="242"/>
    <n v="6"/>
    <x v="1"/>
    <s v="Private Equity"/>
    <n v="5500000"/>
    <x v="2"/>
    <s v="April"/>
    <n v="52.783774999999999"/>
    <x v="0"/>
    <x v="0"/>
    <x v="1"/>
  </r>
  <r>
    <n v="311"/>
    <d v="2018-04-26T00:00:00"/>
    <s v="RailYatri"/>
    <s v="Consumer Internet"/>
    <s v="Online Travel Ticketing Platform"/>
    <s v="Noida"/>
    <s v="Omidyar Network, Nan Nilekani, Blume Ventures, Helion Venture Partners"/>
    <x v="161"/>
    <n v="4"/>
    <x v="1"/>
    <s v="Private Equity"/>
    <m/>
    <x v="2"/>
    <s v="April"/>
    <n v="0"/>
    <x v="0"/>
    <x v="6"/>
    <x v="1"/>
  </r>
  <r>
    <n v="312"/>
    <d v="2018-04-27T00:00:00"/>
    <s v="1mg"/>
    <s v="Consumer Internet"/>
    <s v="Online Pharmacy Store"/>
    <s v="Gurugram"/>
    <s v="Sequoia Capital, Maverick Capital Ltd , Hbm Healthcare Investments Ltd"/>
    <x v="96"/>
    <n v="3"/>
    <x v="1"/>
    <s v="Private Equity"/>
    <n v="10000000"/>
    <x v="2"/>
    <s v="April"/>
    <n v="95.970500000000001"/>
    <x v="0"/>
    <x v="6"/>
    <x v="1"/>
  </r>
  <r>
    <n v="313"/>
    <d v="2018-04-29T00:00:00"/>
    <s v="Rubique"/>
    <s v="Consumer Internet"/>
    <s v="Online Lending MarketPlace"/>
    <s v="Mumbai"/>
    <s v="Emery Capital, Blacksoil , Kalaari Capital"/>
    <x v="243"/>
    <n v="3"/>
    <x v="1"/>
    <s v="Private Equity"/>
    <m/>
    <x v="2"/>
    <s v="April"/>
    <n v="0"/>
    <x v="0"/>
    <x v="6"/>
    <x v="2"/>
  </r>
  <r>
    <n v="314"/>
    <d v="2018-04-30T00:00:00"/>
    <s v="Samco"/>
    <s v="Consumer Internet"/>
    <s v="Online Stock Broker"/>
    <s v="Mumbai"/>
    <s v="Bay Capital Investments "/>
    <x v="244"/>
    <n v="1"/>
    <x v="0"/>
    <s v="Private Equity"/>
    <n v="7500000"/>
    <x v="2"/>
    <s v="April"/>
    <n v="71.977874999999997"/>
    <x v="0"/>
    <x v="6"/>
    <x v="2"/>
  </r>
  <r>
    <n v="315"/>
    <d v="2018-04-30T00:00:00"/>
    <s v="MyLoanCare"/>
    <s v="Finance"/>
    <s v="B2C Online Loans Marketplace"/>
    <s v="Gurgaon"/>
    <s v="Sar Group"/>
    <x v="245"/>
    <n v="1"/>
    <x v="0"/>
    <s v="Seed / Angel Funding"/>
    <n v="978000"/>
    <x v="2"/>
    <s v="April"/>
    <n v="9.3859148999999995"/>
    <x v="4"/>
    <x v="3"/>
    <x v="1"/>
  </r>
  <r>
    <n v="316"/>
    <d v="2018-03-01T00:00:00"/>
    <s v="PharmEasy"/>
    <s v="Consumer Internet"/>
    <s v="Online Pharmacy Store"/>
    <s v="Mumbai"/>
    <s v="Bessemer Venture Partners , Orios Venture Partners, Jm Financials , Memg"/>
    <x v="246"/>
    <n v="4"/>
    <x v="1"/>
    <s v="Private Equity"/>
    <m/>
    <x v="2"/>
    <s v="March"/>
    <n v="0"/>
    <x v="0"/>
    <x v="6"/>
    <x v="2"/>
  </r>
  <r>
    <n v="317"/>
    <d v="2018-03-01T00:00:00"/>
    <s v="Buddy4studdy"/>
    <s v="Consumer Internet"/>
    <s v="Online Scholarship Portal"/>
    <s v="Noida"/>
    <s v="Cba Capital "/>
    <x v="247"/>
    <n v="1"/>
    <x v="0"/>
    <s v="Private Equity"/>
    <n v="3000000"/>
    <x v="2"/>
    <s v="March"/>
    <n v="28.791149999999998"/>
    <x v="0"/>
    <x v="6"/>
    <x v="1"/>
  </r>
  <r>
    <n v="318"/>
    <d v="2018-03-01T00:00:00"/>
    <s v="Urban Ladder"/>
    <s v="Ecommerce"/>
    <s v="Online Furniture Store"/>
    <s v="Bengaluru"/>
    <s v="Sequoia Capital, Saif Partners , Kalaari Capital"/>
    <x v="96"/>
    <n v="3"/>
    <x v="1"/>
    <s v="Private Equity"/>
    <n v="12000000"/>
    <x v="2"/>
    <s v="March"/>
    <n v="115.16459999999999"/>
    <x v="0"/>
    <x v="2"/>
    <x v="0"/>
  </r>
  <r>
    <n v="319"/>
    <d v="2018-03-03T00:00:00"/>
    <s v="Kuvera"/>
    <s v="Consumer Internet"/>
    <s v="Online Financial Planning"/>
    <s v="Bengaluru"/>
    <s v="Baskar Subramanian, Saket Kumar, Gaurav Suri , Ankit Kesarwani"/>
    <x v="248"/>
    <n v="4"/>
    <x v="1"/>
    <s v="Seed / Angel Funding"/>
    <n v="250000"/>
    <x v="2"/>
    <s v="March"/>
    <n v="2.3992624999999999"/>
    <x v="4"/>
    <x v="6"/>
    <x v="0"/>
  </r>
  <r>
    <n v="320"/>
    <d v="2018-03-04T00:00:00"/>
    <s v="Gramophone"/>
    <s v="Technology"/>
    <s v="Agri-tech"/>
    <s v="Indore"/>
    <s v="Infoedge"/>
    <x v="249"/>
    <n v="1"/>
    <x v="0"/>
    <s v="Seed/Angel Funding"/>
    <n v="1000000"/>
    <x v="2"/>
    <s v="March"/>
    <n v="9.5970499999999994"/>
    <x v="4"/>
    <x v="0"/>
    <x v="6"/>
  </r>
  <r>
    <n v="321"/>
    <d v="2018-03-05T00:00:00"/>
    <s v="Wellthy"/>
    <s v="Healthcare"/>
    <s v="Therapeutics"/>
    <s v="Mumbai"/>
    <s v="Ranjan Pai, Apoorva Patni, Beenext Ventures,Growx Ventures"/>
    <x v="250"/>
    <n v="4"/>
    <x v="1"/>
    <s v="Private Equity"/>
    <n v="2100000"/>
    <x v="2"/>
    <s v="March"/>
    <n v="20.153804999999998"/>
    <x v="0"/>
    <x v="8"/>
    <x v="2"/>
  </r>
  <r>
    <n v="322"/>
    <d v="2018-03-05T00:00:00"/>
    <s v="MedGenome"/>
    <s v="Healthcare"/>
    <s v="Genetic Screening, DNA Diagnostics Labs &amp; Research Centers"/>
    <s v="Bengaluru"/>
    <s v="Hdfc Life, Hdfc Asset Management"/>
    <x v="251"/>
    <n v="2"/>
    <x v="1"/>
    <s v="Private Equity"/>
    <n v="10000000"/>
    <x v="2"/>
    <s v="March"/>
    <n v="95.970500000000001"/>
    <x v="0"/>
    <x v="8"/>
    <x v="0"/>
  </r>
  <r>
    <n v="323"/>
    <d v="2018-03-05T00:00:00"/>
    <s v="Finova Capital"/>
    <s v="Consumer Internet"/>
    <s v="Online Lending"/>
    <s v="Jaipur"/>
    <s v="Sequoia Capital"/>
    <x v="96"/>
    <n v="1"/>
    <x v="0"/>
    <s v="Private Equity"/>
    <n v="6000000"/>
    <x v="2"/>
    <s v="March"/>
    <n v="57.582299999999996"/>
    <x v="0"/>
    <x v="6"/>
    <x v="9"/>
  </r>
  <r>
    <n v="324"/>
    <d v="2018-03-05T00:00:00"/>
    <s v="Hotelogix"/>
    <s v="Technology"/>
    <s v="Cloud based Online Hotel Management Software"/>
    <s v="Noida"/>
    <s v="Vertex Ventures, Accel Partners , Saama Capital"/>
    <x v="140"/>
    <n v="3"/>
    <x v="1"/>
    <s v="Private Equity"/>
    <n v="5000000"/>
    <x v="2"/>
    <s v="March"/>
    <n v="47.985250000000001"/>
    <x v="0"/>
    <x v="0"/>
    <x v="1"/>
  </r>
  <r>
    <n v="325"/>
    <d v="2018-03-04T00:00:00"/>
    <s v="Livehealth"/>
    <s v="Consumer Internet"/>
    <s v="Health Service Aggregator Platform"/>
    <s v="Pune"/>
    <s v="Nexus Venture Partners"/>
    <x v="74"/>
    <n v="1"/>
    <x v="0"/>
    <s v="Seed / Angel Funding"/>
    <n v="1100000"/>
    <x v="2"/>
    <s v="March"/>
    <n v="10.556755000000001"/>
    <x v="4"/>
    <x v="6"/>
    <x v="4"/>
  </r>
  <r>
    <n v="326"/>
    <d v="2018-03-06T00:00:00"/>
    <s v="Ad2pro"/>
    <s v="Technology"/>
    <s v="Creative Design, Br,, Media , Technology Platform Solutions"/>
    <s v="Chennai"/>
    <s v="Avendus Finance Pvt Ltd"/>
    <x v="252"/>
    <n v="1"/>
    <x v="0"/>
    <s v="Debt Funding"/>
    <n v="9700000"/>
    <x v="2"/>
    <s v="March"/>
    <n v="93.091385000000002"/>
    <x v="6"/>
    <x v="0"/>
    <x v="3"/>
  </r>
  <r>
    <n v="327"/>
    <d v="2018-03-06T00:00:00"/>
    <s v="Coverfox"/>
    <s v="Consumer Internet"/>
    <s v="Online Insurance Aggregator"/>
    <s v="Mumbai"/>
    <s v="Aegon Nv"/>
    <x v="253"/>
    <n v="1"/>
    <x v="0"/>
    <s v="Private Equity"/>
    <n v="7600000"/>
    <x v="2"/>
    <s v="March"/>
    <n v="72.937579999999997"/>
    <x v="0"/>
    <x v="6"/>
    <x v="2"/>
  </r>
  <r>
    <n v="328"/>
    <d v="2018-03-08T00:00:00"/>
    <s v="Pepperfry"/>
    <s v="Consumer Internet"/>
    <s v="Online Furniture Shopping Store"/>
    <s v="Mumbai"/>
    <s v="State Street Global Advisors"/>
    <x v="254"/>
    <n v="1"/>
    <x v="0"/>
    <s v="Private Equity"/>
    <n v="38400000"/>
    <x v="2"/>
    <s v="March"/>
    <n v="368.52672000000001"/>
    <x v="0"/>
    <x v="6"/>
    <x v="2"/>
  </r>
  <r>
    <n v="329"/>
    <d v="2018-03-08T00:00:00"/>
    <s v="Magicpin"/>
    <s v="Consumer Internet"/>
    <s v="Hyperlocal Discovery"/>
    <s v="Gurugram"/>
    <s v="Trifecta Capital"/>
    <x v="255"/>
    <n v="1"/>
    <x v="0"/>
    <s v="Debt Funding"/>
    <n v="1000000"/>
    <x v="2"/>
    <s v="March"/>
    <n v="9.5970499999999994"/>
    <x v="6"/>
    <x v="6"/>
    <x v="1"/>
  </r>
  <r>
    <n v="330"/>
    <d v="2018-03-12T00:00:00"/>
    <s v="HealthCare"/>
    <s v="Consumer Internet"/>
    <s v="Healthcare Aggregator"/>
    <s v="Mumbai"/>
    <s v="Hr Fund"/>
    <x v="256"/>
    <n v="1"/>
    <x v="0"/>
    <s v="Seed / Angel Funding"/>
    <n v="1000000"/>
    <x v="2"/>
    <s v="March"/>
    <n v="9.5970499999999994"/>
    <x v="4"/>
    <x v="6"/>
    <x v="2"/>
  </r>
  <r>
    <n v="331"/>
    <d v="2018-03-13T00:00:00"/>
    <s v="PineLabs"/>
    <s v="Technology"/>
    <s v="Digital Payment Platform"/>
    <s v="Mumbai"/>
    <s v="Actis, Altimeter Capital"/>
    <x v="257"/>
    <n v="2"/>
    <x v="1"/>
    <s v="Private Equity"/>
    <n v="82000000"/>
    <x v="2"/>
    <s v="March"/>
    <n v="786.95809999999994"/>
    <x v="0"/>
    <x v="0"/>
    <x v="2"/>
  </r>
  <r>
    <n v="332"/>
    <d v="2018-03-14T00:00:00"/>
    <s v="Stumagz"/>
    <s v="Consumer Internet"/>
    <s v="Online Communication , Collaboration Platform For Educational Institutions"/>
    <s v="Hyderabad"/>
    <s v="Venkat Subramanian, Sudhakar Pennam, , Other Tech From Silicon Valley"/>
    <x v="258"/>
    <n v="4"/>
    <x v="1"/>
    <s v="Seed / Angel Funding"/>
    <m/>
    <x v="2"/>
    <s v="March"/>
    <n v="0"/>
    <x v="4"/>
    <x v="6"/>
    <x v="7"/>
  </r>
  <r>
    <n v="333"/>
    <d v="2018-03-14T00:00:00"/>
    <s v="AvailFinance"/>
    <s v="Consumer Internet"/>
    <s v="Online Lending Platform"/>
    <s v="Bengaluru"/>
    <s v="Matrix Partners, Bhavish Aggarwal, Ankit Bhati, Binny Bansal, Kunal Shah , Manish Patel "/>
    <x v="29"/>
    <n v="6"/>
    <x v="1"/>
    <s v="Private Equity"/>
    <n v="17200000"/>
    <x v="2"/>
    <s v="March"/>
    <n v="165.06926000000001"/>
    <x v="0"/>
    <x v="6"/>
    <x v="0"/>
  </r>
  <r>
    <n v="334"/>
    <d v="2018-03-15T00:00:00"/>
    <s v="Grofers"/>
    <s v="Consumer Internet"/>
    <s v="Online Grocery Shop"/>
    <s v="Gurugram"/>
    <s v="Softbank, Tiger Global , Apoletto Managers "/>
    <x v="259"/>
    <n v="3"/>
    <x v="1"/>
    <s v="Private Equity"/>
    <n v="62000000"/>
    <x v="2"/>
    <s v="March"/>
    <n v="595.01710000000003"/>
    <x v="0"/>
    <x v="6"/>
    <x v="1"/>
  </r>
  <r>
    <n v="335"/>
    <d v="2018-03-19T00:00:00"/>
    <s v="Fingerlix"/>
    <s v="Consumer Internet"/>
    <s v="Ready To cook Food Solution"/>
    <s v="Mumbai"/>
    <s v="Alteria Capital"/>
    <x v="75"/>
    <n v="1"/>
    <x v="0"/>
    <s v="Debt Funding"/>
    <n v="1310000"/>
    <x v="2"/>
    <s v="March"/>
    <n v="12.5721355"/>
    <x v="6"/>
    <x v="6"/>
    <x v="2"/>
  </r>
  <r>
    <n v="336"/>
    <d v="2018-03-19T00:00:00"/>
    <s v="Karma Healthcare"/>
    <s v="Healthcare"/>
    <s v="Technology enabled equitable healthcare for India"/>
    <s v="Udaipur"/>
    <s v="1 Crowd, Ankur Capital"/>
    <x v="260"/>
    <n v="2"/>
    <x v="1"/>
    <s v="Seed / Angel Funding"/>
    <n v="500000"/>
    <x v="2"/>
    <s v="March"/>
    <n v="4.7985249999999997"/>
    <x v="4"/>
    <x v="8"/>
    <x v="6"/>
  </r>
  <r>
    <n v="337"/>
    <d v="2018-03-19T00:00:00"/>
    <s v="Zappfresh"/>
    <s v="Food &amp; Beverages"/>
    <s v="Online Raw Meat E-tailer"/>
    <s v="Gurugram"/>
    <s v="Amit Burman, Sidbi Venture Capital"/>
    <x v="261"/>
    <n v="2"/>
    <x v="1"/>
    <s v="Seed / Angel Funding"/>
    <n v="3000000"/>
    <x v="2"/>
    <s v="March"/>
    <n v="28.791149999999998"/>
    <x v="4"/>
    <x v="5"/>
    <x v="1"/>
  </r>
  <r>
    <n v="338"/>
    <d v="2018-03-19T00:00:00"/>
    <s v="CustomerSucessBox"/>
    <s v="Technology"/>
    <s v="Customer Success Software for B2B SaaS"/>
    <s v="Gurugram"/>
    <s v="Pi Ventures, Axilor Ventures"/>
    <x v="262"/>
    <n v="2"/>
    <x v="1"/>
    <s v="Seed / Angel Funding"/>
    <n v="1000000"/>
    <x v="2"/>
    <s v="March"/>
    <n v="9.5970499999999994"/>
    <x v="4"/>
    <x v="0"/>
    <x v="1"/>
  </r>
  <r>
    <n v="339"/>
    <d v="2018-03-20T00:00:00"/>
    <s v="One Labs"/>
    <s v="Consumer Internet"/>
    <s v="Consumer Technology , Artificial Intelligence Based Aggregator App"/>
    <s v="Unknown"/>
    <s v="Micromax Informatics Ltd"/>
    <x v="263"/>
    <n v="1"/>
    <x v="0"/>
    <s v="Private Equity"/>
    <m/>
    <x v="2"/>
    <s v="March"/>
    <n v="0"/>
    <x v="0"/>
    <x v="6"/>
    <x v="6"/>
  </r>
  <r>
    <n v="340"/>
    <d v="2018-03-21T00:00:00"/>
    <s v="GigIndia"/>
    <s v="Consumer Internet"/>
    <s v="Micro Jobs Provider For Students"/>
    <s v="Pune"/>
    <s v="Jessica Wong, Hiro Mashita, Xue Manzi , Yiyun Zhang "/>
    <x v="264"/>
    <n v="4"/>
    <x v="1"/>
    <s v="Seed / Angel Funding"/>
    <m/>
    <x v="2"/>
    <s v="March"/>
    <n v="0"/>
    <x v="4"/>
    <x v="6"/>
    <x v="4"/>
  </r>
  <r>
    <n v="341"/>
    <d v="2018-03-22T00:00:00"/>
    <s v="Chargebee"/>
    <s v="Technology"/>
    <s v="Subscription Billing &amp; Recurring Payments Software"/>
    <s v="Chennai"/>
    <s v="Insight Venture Partners, Accel Partners , Tiger Global Management "/>
    <x v="265"/>
    <n v="3"/>
    <x v="1"/>
    <s v="Private Equity"/>
    <n v="18000000"/>
    <x v="2"/>
    <s v="March"/>
    <n v="172.74690000000001"/>
    <x v="0"/>
    <x v="0"/>
    <x v="3"/>
  </r>
  <r>
    <n v="342"/>
    <d v="2018-03-22T00:00:00"/>
    <s v="i2i Funding"/>
    <s v="Consumer Internet"/>
    <s v="Online loan platform"/>
    <s v="Noida"/>
    <s v="Sucseed Venture Partners"/>
    <x v="266"/>
    <n v="1"/>
    <x v="0"/>
    <s v="Seed / Angel Funding"/>
    <n v="768000"/>
    <x v="2"/>
    <s v="March"/>
    <n v="7.3705344000000004"/>
    <x v="4"/>
    <x v="6"/>
    <x v="1"/>
  </r>
  <r>
    <n v="343"/>
    <d v="2018-03-22T00:00:00"/>
    <s v="Slang Labs"/>
    <s v="Technology"/>
    <s v="Voice-based assistant platform"/>
    <s v="Bengaluru"/>
    <s v="Endiya Partners"/>
    <x v="38"/>
    <n v="1"/>
    <x v="0"/>
    <s v="Seed / Angel Funding"/>
    <n v="1240000"/>
    <x v="2"/>
    <s v="March"/>
    <n v="11.900342"/>
    <x v="4"/>
    <x v="0"/>
    <x v="0"/>
  </r>
  <r>
    <n v="344"/>
    <d v="2018-03-22T00:00:00"/>
    <s v="UrbanPiper"/>
    <s v="Technology"/>
    <s v="Online ordering solution for restaurants , food chains"/>
    <s v="Bengaluru"/>
    <s v="Kumar Vembu, Axilor Ventures"/>
    <x v="267"/>
    <n v="2"/>
    <x v="1"/>
    <s v="Seed / Angel Funding"/>
    <m/>
    <x v="2"/>
    <s v="March"/>
    <n v="0"/>
    <x v="4"/>
    <x v="0"/>
    <x v="0"/>
  </r>
  <r>
    <n v="345"/>
    <d v="2018-03-26T00:00:00"/>
    <s v="Cash Suvidha"/>
    <s v="Consumer Internet"/>
    <s v="Online loan platform"/>
    <s v="Delhi"/>
    <s v="Initia Holdings,Vipin Agarwal "/>
    <x v="268"/>
    <n v="2"/>
    <x v="1"/>
    <s v="Seed / Angel Funding"/>
    <n v="1000000"/>
    <x v="2"/>
    <s v="March"/>
    <n v="9.5970499999999994"/>
    <x v="4"/>
    <x v="6"/>
    <x v="1"/>
  </r>
  <r>
    <n v="346"/>
    <d v="2018-03-28T00:00:00"/>
    <s v="Roadcast"/>
    <s v="Technology"/>
    <s v="Fleet management , asset monitoring platform"/>
    <s v="Delhi"/>
    <s v="Undisclosed"/>
    <x v="13"/>
    <n v="1"/>
    <x v="0"/>
    <s v="Private Equity"/>
    <n v="250000"/>
    <x v="2"/>
    <s v="March"/>
    <n v="2.3992624999999999"/>
    <x v="0"/>
    <x v="0"/>
    <x v="1"/>
  </r>
  <r>
    <n v="347"/>
    <d v="2018-03-28T00:00:00"/>
    <s v="Smartcoin"/>
    <s v="Finance"/>
    <s v="Micro lending company"/>
    <s v="Bengaluru"/>
    <s v="Accion Venture Lab, Unicorn India Ventures , Isme Ace "/>
    <x v="219"/>
    <n v="3"/>
    <x v="1"/>
    <s v="Seed / Angel Funding"/>
    <n v="2000000"/>
    <x v="2"/>
    <s v="March"/>
    <n v="19.194099999999999"/>
    <x v="4"/>
    <x v="3"/>
    <x v="0"/>
  </r>
  <r>
    <n v="348"/>
    <d v="2018-03-27T00:00:00"/>
    <s v="The Print"/>
    <s v="Media"/>
    <s v="News portal"/>
    <s v="Delhi"/>
    <s v="Ratan Tata"/>
    <x v="269"/>
    <n v="1"/>
    <x v="0"/>
    <s v="Seed / Angel Funding"/>
    <n v="535000"/>
    <x v="2"/>
    <s v="March"/>
    <n v="5.1344217499999996"/>
    <x v="4"/>
    <x v="7"/>
    <x v="1"/>
  </r>
  <r>
    <n v="349"/>
    <d v="2018-03-27T00:00:00"/>
    <s v="DriveU"/>
    <s v="Technology"/>
    <s v="Professional Car Drivers Hiring App"/>
    <s v="Bengaluru"/>
    <s v="Amit Singhal , Unitus Seed Fund"/>
    <x v="270"/>
    <n v="2"/>
    <x v="1"/>
    <s v="Private Equity"/>
    <n v="3000000"/>
    <x v="2"/>
    <s v="March"/>
    <n v="28.791149999999998"/>
    <x v="0"/>
    <x v="0"/>
    <x v="0"/>
  </r>
  <r>
    <n v="350"/>
    <d v="2018-03-29T00:00:00"/>
    <s v="Fynd"/>
    <s v="Consumer Internet"/>
    <s v="O2O fashion ecommerce platform"/>
    <s v="Mumbai"/>
    <s v="Google, Kae Capital, Iifl, Singularity Ventures, Growx, Tracxn Labs, Venture Catalyst, Patni Family Office , Axis Capital "/>
    <x v="271"/>
    <n v="9"/>
    <x v="1"/>
    <s v="Seed / Angel Funding"/>
    <m/>
    <x v="2"/>
    <s v="March"/>
    <n v="0"/>
    <x v="4"/>
    <x v="6"/>
    <x v="2"/>
  </r>
  <r>
    <n v="351"/>
    <d v="2018-02-01T00:00:00"/>
    <s v="BigBasket"/>
    <s v="Consumer Internet"/>
    <s v="Online Grocery &amp; Food Store"/>
    <s v="Bengaluru"/>
    <s v="Alibaba, Helion Venture Partners, Bessemer Venture Partners, Ascent Capital"/>
    <x v="272"/>
    <n v="4"/>
    <x v="1"/>
    <s v="Private Equity"/>
    <n v="300000000"/>
    <x v="2"/>
    <s v="February"/>
    <n v="2879.1149999999998"/>
    <x v="0"/>
    <x v="6"/>
    <x v="0"/>
  </r>
  <r>
    <n v="352"/>
    <d v="2018-02-01T00:00:00"/>
    <s v="Zomato"/>
    <s v="Food &amp; Beverages"/>
    <s v="Food Ordering , Restaurant Discovery"/>
    <s v="Gurugram"/>
    <s v="Ant Financials"/>
    <x v="273"/>
    <n v="1"/>
    <x v="0"/>
    <s v="Private Equity"/>
    <n v="200000000"/>
    <x v="2"/>
    <s v="February"/>
    <n v="1919.41"/>
    <x v="0"/>
    <x v="5"/>
    <x v="1"/>
  </r>
  <r>
    <n v="353"/>
    <d v="2018-02-05T00:00:00"/>
    <s v="Pratilipi"/>
    <s v="Publishing"/>
    <s v="E-Publishing"/>
    <s v="Bengaluru"/>
    <s v="Omidyar Network"/>
    <x v="161"/>
    <n v="1"/>
    <x v="0"/>
    <s v="Private Equity"/>
    <n v="4300000"/>
    <x v="2"/>
    <s v="February"/>
    <n v="41.267315000000004"/>
    <x v="0"/>
    <x v="6"/>
    <x v="0"/>
  </r>
  <r>
    <n v="354"/>
    <d v="2018-02-05T00:00:00"/>
    <s v="Asia Institute Of Medical Science"/>
    <s v="Healthcare"/>
    <s v="Super-specialty Hospital"/>
    <s v="Faridabad"/>
    <s v="Cdc Group Plc"/>
    <x v="145"/>
    <n v="1"/>
    <x v="0"/>
    <s v="Private Equity"/>
    <n v="21000000"/>
    <x v="2"/>
    <s v="February"/>
    <n v="201.53805"/>
    <x v="0"/>
    <x v="8"/>
    <x v="1"/>
  </r>
  <r>
    <n v="355"/>
    <d v="2018-02-05T00:00:00"/>
    <s v="CollegeDekho"/>
    <s v="Consumer Internet"/>
    <s v="Online platform for Higher Education Services"/>
    <s v="Gurugram"/>
    <s v="Man Capital Llp, Girnar Software"/>
    <x v="274"/>
    <n v="2"/>
    <x v="1"/>
    <s v="Private Equity"/>
    <n v="2000000"/>
    <x v="2"/>
    <s v="February"/>
    <n v="19.194099999999999"/>
    <x v="0"/>
    <x v="6"/>
    <x v="1"/>
  </r>
  <r>
    <n v="356"/>
    <d v="2018-02-06T00:00:00"/>
    <s v="Foodmemories"/>
    <s v="Consumer Internet"/>
    <s v="Online Food Marketplace"/>
    <s v="Ahemdabad"/>
    <s v="Bhavesh Manglani, Suraj Saharan, Darshan Upadhyay, Sanjay Notani"/>
    <x v="275"/>
    <n v="4"/>
    <x v="1"/>
    <s v="Seed funding"/>
    <m/>
    <x v="2"/>
    <s v="February"/>
    <n v="0"/>
    <x v="4"/>
    <x v="6"/>
    <x v="6"/>
  </r>
  <r>
    <n v="357"/>
    <d v="2018-02-06T00:00:00"/>
    <s v="Healthi"/>
    <s v="Healthcare"/>
    <s v="Preventive Health Checkup"/>
    <s v="Bengaluru"/>
    <s v="Montane Ventures"/>
    <x v="276"/>
    <n v="1"/>
    <x v="0"/>
    <s v="Private Equity"/>
    <n v="3100000"/>
    <x v="2"/>
    <s v="February"/>
    <n v="29.750855000000001"/>
    <x v="0"/>
    <x v="8"/>
    <x v="0"/>
  </r>
  <r>
    <n v="358"/>
    <d v="2018-02-07T00:00:00"/>
    <s v="Swiggy"/>
    <s v="Food &amp; Beverages"/>
    <s v="Online Food Delivery"/>
    <s v="Bengaluru"/>
    <s v="Naspers"/>
    <x v="46"/>
    <n v="1"/>
    <x v="0"/>
    <s v="Private Equity"/>
    <n v="100000000"/>
    <x v="2"/>
    <s v="February"/>
    <n v="959.70500000000004"/>
    <x v="0"/>
    <x v="5"/>
    <x v="0"/>
  </r>
  <r>
    <n v="359"/>
    <d v="2018-02-08T00:00:00"/>
    <s v="Shape"/>
    <s v="Healthcare"/>
    <s v="Online Portal for Diet,fitness , Beauty"/>
    <s v="Pune"/>
    <s v="Seep Mathur"/>
    <x v="277"/>
    <n v="1"/>
    <x v="0"/>
    <s v="Seed / Angle Funding"/>
    <n v="100000000"/>
    <x v="2"/>
    <s v="February"/>
    <n v="959.70500000000004"/>
    <x v="4"/>
    <x v="8"/>
    <x v="4"/>
  </r>
  <r>
    <n v="360"/>
    <d v="2018-02-08T00:00:00"/>
    <s v="Icertis"/>
    <s v="Consumer Internet"/>
    <s v="Enterprise Contract Management Platform"/>
    <s v="Pune"/>
    <s v="Meritech Capital Partners"/>
    <x v="278"/>
    <n v="1"/>
    <x v="0"/>
    <s v="Private Equity"/>
    <n v="50000000"/>
    <x v="2"/>
    <s v="February"/>
    <n v="479.85250000000002"/>
    <x v="0"/>
    <x v="6"/>
    <x v="4"/>
  </r>
  <r>
    <n v="361"/>
    <d v="2018-02-09T00:00:00"/>
    <s v="healthifyme"/>
    <s v="Healthcare"/>
    <s v="Mobile Weight Loss Coach"/>
    <s v="Bengaluru"/>
    <s v="Sistema Asia Fund"/>
    <x v="114"/>
    <n v="1"/>
    <x v="0"/>
    <s v="Private Equity"/>
    <n v="12000000"/>
    <x v="2"/>
    <s v="February"/>
    <n v="115.16459999999999"/>
    <x v="0"/>
    <x v="8"/>
    <x v="0"/>
  </r>
  <r>
    <n v="362"/>
    <d v="2018-02-09T00:00:00"/>
    <s v="MedTel"/>
    <s v="Healthcare"/>
    <s v="Virtual health clinics"/>
    <s v="Bhubaneswar"/>
    <s v="British , Indian Governments"/>
    <x v="279"/>
    <n v="2"/>
    <x v="1"/>
    <s v="Private Equity"/>
    <m/>
    <x v="2"/>
    <s v="February"/>
    <n v="0"/>
    <x v="0"/>
    <x v="8"/>
    <x v="6"/>
  </r>
  <r>
    <n v="363"/>
    <d v="2018-02-09T00:00:00"/>
    <s v="Rupeek"/>
    <s v="Consumer Internet"/>
    <s v="Online Gold Loan"/>
    <s v="Bengaluru"/>
    <s v="Accel Partners, Sequoia Capital"/>
    <x v="193"/>
    <n v="2"/>
    <x v="1"/>
    <s v="Private Equity"/>
    <n v="6830000"/>
    <x v="2"/>
    <s v="February"/>
    <n v="65.547851499999993"/>
    <x v="0"/>
    <x v="6"/>
    <x v="0"/>
  </r>
  <r>
    <n v="364"/>
    <d v="2018-02-09T00:00:00"/>
    <s v="WebEngage"/>
    <s v="Technology"/>
    <s v="Marketing Cloud for consumer businesses"/>
    <s v="Mumbai"/>
    <s v="Social Capital"/>
    <x v="280"/>
    <n v="1"/>
    <x v="0"/>
    <s v="Private Equity"/>
    <m/>
    <x v="2"/>
    <s v="February"/>
    <n v="0"/>
    <x v="0"/>
    <x v="0"/>
    <x v="2"/>
  </r>
  <r>
    <n v="365"/>
    <d v="2018-02-12T00:00:00"/>
    <s v="Lendingkart"/>
    <s v="Finance"/>
    <s v="Online Lending Platform"/>
    <s v="Bengaluru"/>
    <s v="Fullerton Financial Holdings Pte Ltd"/>
    <x v="281"/>
    <n v="1"/>
    <x v="0"/>
    <s v="Private Equity"/>
    <n v="87000000"/>
    <x v="2"/>
    <s v="February"/>
    <n v="834.94335000000001"/>
    <x v="0"/>
    <x v="3"/>
    <x v="0"/>
  </r>
  <r>
    <n v="366"/>
    <d v="2018-02-12T00:00:00"/>
    <s v="Wydr"/>
    <s v="Consumer Internet"/>
    <s v="B2B Marketplace"/>
    <s v="Gurugram"/>
    <s v="Bessemer Venture Partners, Stellaris Venture Partners, Axis Capital, Singapore, Jungle Venture Partners"/>
    <x v="246"/>
    <n v="5"/>
    <x v="1"/>
    <s v="Private Equity"/>
    <m/>
    <x v="2"/>
    <s v="February"/>
    <n v="0"/>
    <x v="0"/>
    <x v="6"/>
    <x v="1"/>
  </r>
  <r>
    <n v="367"/>
    <d v="2018-02-12T00:00:00"/>
    <s v="Cashify"/>
    <s v="Ecommerce"/>
    <s v="Online Selling"/>
    <s v="Gurugram"/>
    <s v="Trifecta Capital"/>
    <x v="255"/>
    <n v="1"/>
    <x v="0"/>
    <s v="Debt Funding"/>
    <n v="935089"/>
    <x v="2"/>
    <s v="February"/>
    <n v="8.9740958874499999"/>
    <x v="6"/>
    <x v="2"/>
    <x v="1"/>
  </r>
  <r>
    <n v="368"/>
    <d v="2018-02-13T00:00:00"/>
    <s v="holachef"/>
    <s v="Food &amp; Beverages"/>
    <s v="Online Food Delivery"/>
    <s v="Mumbai"/>
    <s v="Ashok Kumar Gajera"/>
    <x v="282"/>
    <n v="1"/>
    <x v="0"/>
    <s v="Seed / Angle Funding"/>
    <n v="311200"/>
    <x v="2"/>
    <s v="February"/>
    <n v="2.9866019600000002"/>
    <x v="4"/>
    <x v="5"/>
    <x v="2"/>
  </r>
  <r>
    <n v="369"/>
    <d v="2018-02-13T00:00:00"/>
    <s v="Awaaz De"/>
    <s v="Technology"/>
    <s v="Mobile Solutions for Social Impact"/>
    <s v="Ahmedabad"/>
    <s v="Tribe Impact Capital Llp"/>
    <x v="283"/>
    <n v="1"/>
    <x v="0"/>
    <s v="Seed / Angle Funding"/>
    <m/>
    <x v="2"/>
    <s v="February"/>
    <n v="0"/>
    <x v="4"/>
    <x v="0"/>
    <x v="12"/>
  </r>
  <r>
    <n v="370"/>
    <d v="2018-02-13T00:00:00"/>
    <s v="IMAX Program"/>
    <s v="EdTech"/>
    <s v="Individualised Progressive Learning Program"/>
    <s v="Bengaluru"/>
    <s v="Michael &amp; Susan Dell Foundation, Lgt Impact Ventures"/>
    <x v="284"/>
    <n v="2"/>
    <x v="1"/>
    <s v="Private Equity"/>
    <n v="13500000"/>
    <x v="2"/>
    <s v="February"/>
    <n v="129.56017499999999"/>
    <x v="0"/>
    <x v="0"/>
    <x v="0"/>
  </r>
  <r>
    <n v="371"/>
    <d v="2018-02-14T00:00:00"/>
    <s v="Littlemore"/>
    <s v="EdTech"/>
    <s v="Online Education Platform"/>
    <s v="Chennai"/>
    <s v="Kalpavriksh"/>
    <x v="285"/>
    <n v="1"/>
    <x v="0"/>
    <s v="Private Equity"/>
    <n v="3000000"/>
    <x v="2"/>
    <s v="February"/>
    <n v="28.791149999999998"/>
    <x v="0"/>
    <x v="0"/>
    <x v="3"/>
  </r>
  <r>
    <n v="372"/>
    <d v="2018-02-14T00:00:00"/>
    <s v="Toppr"/>
    <s v="EdTech"/>
    <s v="Online Education Platform"/>
    <s v="Mumbai"/>
    <s v="Axis Capital Partners"/>
    <x v="286"/>
    <n v="1"/>
    <x v="0"/>
    <s v="Private Equity"/>
    <n v="100000"/>
    <x v="2"/>
    <s v="February"/>
    <n v="0.95970500000000003"/>
    <x v="0"/>
    <x v="0"/>
    <x v="2"/>
  </r>
  <r>
    <n v="373"/>
    <d v="2018-02-14T00:00:00"/>
    <s v="Shirsa Labs"/>
    <s v="EdTech"/>
    <s v="Integrated Kids Engagement Company"/>
    <s v="Mumbai"/>
    <s v="Dewang Neralla, Mahesh Kothurkar,Atul Agarwal"/>
    <x v="287"/>
    <n v="3"/>
    <x v="1"/>
    <s v="Private Equity"/>
    <n v="500000"/>
    <x v="2"/>
    <s v="February"/>
    <n v="4.7985249999999997"/>
    <x v="0"/>
    <x v="0"/>
    <x v="2"/>
  </r>
  <r>
    <n v="374"/>
    <d v="2018-02-14T00:00:00"/>
    <s v="MoneyOnMobile"/>
    <s v="Technology"/>
    <s v="mobile payment platform"/>
    <s v="Mumbai"/>
    <s v="S7 Group"/>
    <x v="288"/>
    <n v="1"/>
    <x v="0"/>
    <s v="Private Equity"/>
    <n v="5000000"/>
    <x v="2"/>
    <s v="February"/>
    <n v="47.985250000000001"/>
    <x v="0"/>
    <x v="0"/>
    <x v="2"/>
  </r>
  <r>
    <n v="375"/>
    <d v="2018-02-15T00:00:00"/>
    <s v="PetSutra"/>
    <s v="Consumer Internet"/>
    <s v="Online Pet Care Products"/>
    <s v="Gurugram"/>
    <s v="Michael Patrick Hickey"/>
    <x v="289"/>
    <n v="1"/>
    <x v="0"/>
    <s v="Seed / Angel Funding"/>
    <n v="148434"/>
    <x v="2"/>
    <s v="February"/>
    <n v="1.4245285197000002"/>
    <x v="4"/>
    <x v="6"/>
    <x v="1"/>
  </r>
  <r>
    <n v="376"/>
    <d v="2018-02-15T00:00:00"/>
    <s v="Infibeam"/>
    <s v="Ecommerce"/>
    <s v="Online Retailing"/>
    <s v="Ahemadabad"/>
    <s v="Network 18"/>
    <x v="290"/>
    <n v="1"/>
    <x v="0"/>
    <s v="Private Equity"/>
    <n v="6230000"/>
    <x v="2"/>
    <s v="February"/>
    <n v="59.789621500000003"/>
    <x v="0"/>
    <x v="2"/>
    <x v="6"/>
  </r>
  <r>
    <n v="377"/>
    <d v="2018-02-16T00:00:00"/>
    <s v="happay"/>
    <s v="Finance"/>
    <s v="Expense Management"/>
    <s v="Bengaluru"/>
    <s v="Sequoia , Jerry Yang"/>
    <x v="17"/>
    <n v="2"/>
    <x v="1"/>
    <s v="Seed / Angel Funding"/>
    <n v="250000"/>
    <x v="2"/>
    <s v="February"/>
    <n v="2.3992624999999999"/>
    <x v="4"/>
    <x v="3"/>
    <x v="0"/>
  </r>
  <r>
    <n v="378"/>
    <d v="2018-02-16T00:00:00"/>
    <s v="Fincash"/>
    <s v="Finance"/>
    <s v="FinTech"/>
    <s v="Mumbai"/>
    <s v="Mohas Paiammed Khan, Sameer Narayan"/>
    <x v="291"/>
    <n v="2"/>
    <x v="1"/>
    <s v="Seed / Angel Funding"/>
    <n v="150000"/>
    <x v="2"/>
    <s v="February"/>
    <n v="1.4395575"/>
    <x v="4"/>
    <x v="3"/>
    <x v="2"/>
  </r>
  <r>
    <n v="379"/>
    <d v="2018-02-19T00:00:00"/>
    <s v="AyeFinance"/>
    <s v="Finance"/>
    <s v="Online Lending"/>
    <s v="Gurugram"/>
    <s v="Hinduja Leyl, Finance, Intellegrow"/>
    <x v="292"/>
    <n v="3"/>
    <x v="1"/>
    <s v="Private Equity"/>
    <n v="3800000"/>
    <x v="2"/>
    <s v="February"/>
    <n v="36.468789999999998"/>
    <x v="0"/>
    <x v="3"/>
    <x v="1"/>
  </r>
  <r>
    <n v="380"/>
    <d v="2018-02-20T00:00:00"/>
    <s v="Agricxlab"/>
    <s v="Agriculture"/>
    <s v="Agri-tech"/>
    <s v="Mumbai"/>
    <s v="Ankur Capital"/>
    <x v="293"/>
    <n v="1"/>
    <x v="0"/>
    <s v="Seed / Angel Funding"/>
    <n v="500000"/>
    <x v="2"/>
    <s v="February"/>
    <n v="4.7985249999999997"/>
    <x v="4"/>
    <x v="11"/>
    <x v="2"/>
  </r>
  <r>
    <n v="381"/>
    <d v="2018-02-21T00:00:00"/>
    <s v="Udaan"/>
    <s v="Ecommerce"/>
    <s v="B2B Marketplace"/>
    <s v="Bengaluru"/>
    <s v="Lightspeed &amp; Yuri Milner"/>
    <x v="294"/>
    <n v="1"/>
    <x v="0"/>
    <s v="Private Equity"/>
    <n v="50000000"/>
    <x v="2"/>
    <s v="February"/>
    <n v="479.85250000000002"/>
    <x v="0"/>
    <x v="2"/>
    <x v="0"/>
  </r>
  <r>
    <n v="382"/>
    <d v="2018-02-21T00:00:00"/>
    <s v="Capillary"/>
    <s v="IT"/>
    <s v="SaaS"/>
    <s v="Bengaluru"/>
    <s v="Wargburg Pincus, Sequoia"/>
    <x v="295"/>
    <n v="2"/>
    <x v="1"/>
    <s v="Private Equity"/>
    <n v="20000000"/>
    <x v="2"/>
    <s v="February"/>
    <n v="191.941"/>
    <x v="0"/>
    <x v="6"/>
    <x v="0"/>
  </r>
  <r>
    <n v="383"/>
    <d v="2018-02-21T00:00:00"/>
    <s v="The Healthy Billions"/>
    <s v="Healthcare"/>
    <s v="Analytics"/>
    <s v="Gurugram"/>
    <s v="Blume Ventures, Healthquad , Fireside Ventures"/>
    <x v="64"/>
    <n v="3"/>
    <x v="1"/>
    <s v="Private Equity"/>
    <n v="2100000"/>
    <x v="2"/>
    <s v="February"/>
    <n v="20.153804999999998"/>
    <x v="0"/>
    <x v="8"/>
    <x v="1"/>
  </r>
  <r>
    <n v="384"/>
    <d v="2018-02-21T00:00:00"/>
    <s v="HighRadius"/>
    <s v="Technology"/>
    <s v="Cloud-based Software"/>
    <s v="Hyderabad"/>
    <s v="Pnc, Citi Ventures"/>
    <x v="296"/>
    <n v="2"/>
    <x v="1"/>
    <s v="Private Equity"/>
    <m/>
    <x v="2"/>
    <s v="February"/>
    <n v="0"/>
    <x v="0"/>
    <x v="0"/>
    <x v="7"/>
  </r>
  <r>
    <n v="385"/>
    <d v="2018-02-26T00:00:00"/>
    <s v="Avishkaar Box"/>
    <s v="EdTech"/>
    <s v="Education"/>
    <s v="Delhi"/>
    <s v="Auxano Deals"/>
    <x v="297"/>
    <n v="1"/>
    <x v="0"/>
    <s v="Private Equity"/>
    <n v="772500"/>
    <x v="2"/>
    <s v="February"/>
    <n v="7.4137211250000004"/>
    <x v="0"/>
    <x v="0"/>
    <x v="1"/>
  </r>
  <r>
    <n v="386"/>
    <d v="2018-02-26T00:00:00"/>
    <s v="Planys Technologies"/>
    <s v="Technology"/>
    <s v="Robotic InspectionStartup"/>
    <s v="Chennai"/>
    <s v="Kris Gopalakrishnan, Pratithi Investment Trust, Memg Family Office, S Gopal"/>
    <x v="298"/>
    <n v="4"/>
    <x v="1"/>
    <s v="Private Equity"/>
    <n v="1040000"/>
    <x v="2"/>
    <s v="February"/>
    <n v="9.9809319999999992"/>
    <x v="0"/>
    <x v="0"/>
    <x v="3"/>
  </r>
  <r>
    <n v="387"/>
    <d v="2018-02-27T00:00:00"/>
    <s v="Lollypop"/>
    <s v="Technology"/>
    <s v="Digital Design"/>
    <s v="Bengaluru"/>
    <s v="Dr Devi Shetty"/>
    <x v="299"/>
    <n v="1"/>
    <x v="0"/>
    <s v="Seed / Angel Funding"/>
    <m/>
    <x v="2"/>
    <s v="February"/>
    <n v="0"/>
    <x v="4"/>
    <x v="0"/>
    <x v="0"/>
  </r>
  <r>
    <n v="388"/>
    <d v="2018-02-27T00:00:00"/>
    <s v="Trilyo"/>
    <s v="Technology"/>
    <s v="AI platform for hospitality industry"/>
    <s v="Mumbai"/>
    <s v="Startup Buddy,Amit Manocha "/>
    <x v="26"/>
    <n v="2"/>
    <x v="1"/>
    <s v="Seed / Angel Funding"/>
    <n v="250000"/>
    <x v="2"/>
    <s v="February"/>
    <n v="2.3992624999999999"/>
    <x v="4"/>
    <x v="0"/>
    <x v="2"/>
  </r>
  <r>
    <n v="389"/>
    <d v="2018-02-28T00:00:00"/>
    <s v="Gaana"/>
    <s v="Technology"/>
    <s v="Online Music Streaming"/>
    <s v="Gurugram"/>
    <s v="Tencent Holdings Ltd, Times Internet"/>
    <x v="300"/>
    <n v="2"/>
    <x v="1"/>
    <s v="Private Equity"/>
    <n v="115000000"/>
    <x v="2"/>
    <s v="February"/>
    <n v="1103.66075"/>
    <x v="0"/>
    <x v="0"/>
    <x v="1"/>
  </r>
  <r>
    <n v="390"/>
    <d v="2018-02-28T00:00:00"/>
    <s v="Credy"/>
    <s v="IT"/>
    <s v="SaaS"/>
    <s v="Bengaluru"/>
    <s v="Y Combinator, Khosla Ventures, Vy Capital "/>
    <x v="137"/>
    <n v="3"/>
    <x v="1"/>
    <s v="Seed / Angel Funding"/>
    <n v="1400000"/>
    <x v="2"/>
    <s v="February"/>
    <n v="13.43587"/>
    <x v="4"/>
    <x v="6"/>
    <x v="0"/>
  </r>
  <r>
    <n v="391"/>
    <d v="2018-02-28T00:00:00"/>
    <s v="Predible Health"/>
    <s v="Healthcare"/>
    <s v="Cancer radiology"/>
    <s v="Bengaluru"/>
    <s v="Unitus Seed Fund"/>
    <x v="301"/>
    <n v="1"/>
    <x v="0"/>
    <s v="Seed/Angel Funding"/>
    <m/>
    <x v="2"/>
    <s v="February"/>
    <n v="0"/>
    <x v="4"/>
    <x v="8"/>
    <x v="0"/>
  </r>
  <r>
    <n v="392"/>
    <d v="2018-01-02T00:00:00"/>
    <s v="CleverTap"/>
    <s v="Technology"/>
    <s v="Mobile App Analytics"/>
    <s v="Mumbai"/>
    <s v="Recruit Holdings, Sequoia Capital India, Accel Partners"/>
    <x v="302"/>
    <n v="3"/>
    <x v="1"/>
    <s v="Angel / Seed Funding"/>
    <m/>
    <x v="2"/>
    <s v="January"/>
    <n v="0"/>
    <x v="4"/>
    <x v="0"/>
    <x v="2"/>
  </r>
  <r>
    <n v="393"/>
    <d v="2018-01-04T00:00:00"/>
    <s v="EarlySalary"/>
    <s v="Finance"/>
    <s v="Online Lending"/>
    <s v="Pune"/>
    <s v="Eight Roads Ventures India"/>
    <x v="303"/>
    <n v="1"/>
    <x v="0"/>
    <s v="Private"/>
    <n v="15700000"/>
    <x v="2"/>
    <s v="January"/>
    <n v="150.67368500000001"/>
    <x v="6"/>
    <x v="3"/>
    <x v="4"/>
  </r>
  <r>
    <n v="394"/>
    <d v="2018-01-05T00:00:00"/>
    <s v="WOTU"/>
    <s v="Ecommerce"/>
    <s v="Food , Beverages"/>
    <s v="Bengaluru"/>
    <s v="Claris Capital, Mumbai Angels Network"/>
    <x v="304"/>
    <n v="2"/>
    <x v="1"/>
    <s v="Angel / Seed Funding"/>
    <m/>
    <x v="2"/>
    <s v="January"/>
    <n v="0"/>
    <x v="4"/>
    <x v="2"/>
    <x v="0"/>
  </r>
  <r>
    <n v="395"/>
    <d v="2018-01-08T00:00:00"/>
    <s v="DAAKI"/>
    <s v="Ecommerce"/>
    <s v="Sports Nutrition Supplement etailer"/>
    <s v="Bengaluru"/>
    <s v="Rohan Agila"/>
    <x v="305"/>
    <n v="1"/>
    <x v="0"/>
    <s v="Angel / Seed Funding"/>
    <m/>
    <x v="2"/>
    <s v="January"/>
    <n v="0"/>
    <x v="4"/>
    <x v="2"/>
    <x v="0"/>
  </r>
  <r>
    <n v="396"/>
    <d v="2018-01-09T00:00:00"/>
    <s v="Lendingkart"/>
    <s v="Finance"/>
    <s v="Online Lending"/>
    <s v="Ahmedabad"/>
    <s v="Nederl,se Financierings-Maatschappij Voor Ontwikkelingsl,en N V "/>
    <x v="306"/>
    <n v="3"/>
    <x v="1"/>
    <s v="Debt Funding"/>
    <n v="4700000"/>
    <x v="2"/>
    <s v="January"/>
    <n v="45.106135000000002"/>
    <x v="6"/>
    <x v="3"/>
    <x v="12"/>
  </r>
  <r>
    <n v="397"/>
    <d v="2018-01-09T00:00:00"/>
    <s v="Kinsane Entertainment Inc"/>
    <s v="Entertainment"/>
    <s v="Digital Entertainment for Children"/>
    <s v="Mumbai"/>
    <s v="Undisclosed"/>
    <x v="13"/>
    <n v="1"/>
    <x v="0"/>
    <s v="Seed/Angel Funding"/>
    <n v="2500000"/>
    <x v="2"/>
    <s v="January"/>
    <n v="23.992625"/>
    <x v="4"/>
    <x v="0"/>
    <x v="2"/>
  </r>
  <r>
    <n v="398"/>
    <d v="2018-01-10T00:00:00"/>
    <s v="Tapzo"/>
    <s v="Technology"/>
    <s v="Personal Assistant"/>
    <s v="Bengaluru"/>
    <s v="Runet &amp; Other"/>
    <x v="307"/>
    <n v="1"/>
    <x v="0"/>
    <s v="Private Equity"/>
    <n v="1930000"/>
    <x v="2"/>
    <s v="January"/>
    <n v="18.522306499999999"/>
    <x v="0"/>
    <x v="0"/>
    <x v="0"/>
  </r>
  <r>
    <n v="399"/>
    <d v="2018-01-10T00:00:00"/>
    <s v="Appario Retail Pvt Ltd."/>
    <s v="Ecommerce"/>
    <s v="Retail"/>
    <s v="Delhi"/>
    <s v="Amazon-Patni Jv"/>
    <x v="308"/>
    <n v="1"/>
    <x v="0"/>
    <s v="Private Equity"/>
    <n v="18840000"/>
    <x v="2"/>
    <s v="January"/>
    <n v="180.80842200000001"/>
    <x v="0"/>
    <x v="2"/>
    <x v="1"/>
  </r>
  <r>
    <n v="400"/>
    <d v="2018-01-10T00:00:00"/>
    <s v="Samunnati"/>
    <s v="Finance"/>
    <s v="Agricultural Loan"/>
    <s v="Chennai"/>
    <s v="Responsability, Elevar Equity , Accel Partners"/>
    <x v="154"/>
    <n v="3"/>
    <x v="1"/>
    <s v="Private Equity"/>
    <n v="23500000"/>
    <x v="2"/>
    <s v="January"/>
    <n v="225.530675"/>
    <x v="0"/>
    <x v="3"/>
    <x v="3"/>
  </r>
  <r>
    <n v="401"/>
    <d v="2018-01-10T00:00:00"/>
    <s v="Sahajan, Medical Technologies"/>
    <s v="Technology"/>
    <s v="Medical Devices"/>
    <s v="Surat"/>
    <s v="Morgan Stanley Private Equity Asia"/>
    <x v="309"/>
    <n v="1"/>
    <x v="0"/>
    <s v="Private Equity"/>
    <n v="36230000"/>
    <x v="2"/>
    <s v="January"/>
    <n v="347.7011215"/>
    <x v="0"/>
    <x v="0"/>
    <x v="6"/>
  </r>
  <r>
    <n v="402"/>
    <d v="2018-01-12T00:00:00"/>
    <s v="Kuants"/>
    <s v="Technology"/>
    <s v="Algorithmic Trading"/>
    <s v="Gurgaon"/>
    <s v="Pankaj Chopra, Ankush Gupta"/>
    <x v="310"/>
    <n v="2"/>
    <x v="1"/>
    <s v="Angel / Seed Funding"/>
    <n v="80000"/>
    <x v="2"/>
    <s v="January"/>
    <n v="0.767764"/>
    <x v="4"/>
    <x v="0"/>
    <x v="1"/>
  </r>
  <r>
    <n v="403"/>
    <d v="2018-01-12T00:00:00"/>
    <s v="Razorpay"/>
    <s v="Technology"/>
    <s v="Payment Gateway"/>
    <s v="Bengaluru"/>
    <s v="Tiger Global, Y Combinator"/>
    <x v="110"/>
    <n v="2"/>
    <x v="1"/>
    <s v="Private Equity"/>
    <n v="20000000"/>
    <x v="2"/>
    <s v="January"/>
    <n v="191.941"/>
    <x v="0"/>
    <x v="0"/>
    <x v="0"/>
  </r>
  <r>
    <n v="404"/>
    <d v="2018-01-15T00:00:00"/>
    <s v="Streak"/>
    <s v="Technology"/>
    <s v="Algorithmic Trading"/>
    <s v="Bengaluru"/>
    <s v="Indian Fintech Fund, Rainmatter"/>
    <x v="311"/>
    <n v="2"/>
    <x v="1"/>
    <s v="Angel / Seed Funding"/>
    <n v="354600"/>
    <x v="2"/>
    <s v="January"/>
    <n v="3.4031139299999995"/>
    <x v="4"/>
    <x v="0"/>
    <x v="0"/>
  </r>
  <r>
    <n v="405"/>
    <d v="2018-01-15T00:00:00"/>
    <s v="pi Ventures"/>
    <s v="Finance"/>
    <s v="Venture Capital"/>
    <s v="Bengaluru"/>
    <s v="Sunil Kant Munjal, Hero Electronixxe2X80X99S Corporate Financing Arm, Electronic Development Fund"/>
    <x v="312"/>
    <n v="3"/>
    <x v="1"/>
    <s v="Private Equity"/>
    <n v="25000000"/>
    <x v="2"/>
    <s v="January"/>
    <n v="239.92625000000001"/>
    <x v="0"/>
    <x v="3"/>
    <x v="0"/>
  </r>
  <r>
    <n v="406"/>
    <d v="2018-01-15T00:00:00"/>
    <s v="Newgen Software"/>
    <s v="Technology"/>
    <s v="IT"/>
    <s v="New Delhi"/>
    <s v="Goldman Sachs, Hedge Fund"/>
    <x v="69"/>
    <n v="2"/>
    <x v="1"/>
    <s v="Private Equity"/>
    <n v="20000000"/>
    <x v="2"/>
    <s v="January"/>
    <n v="191.941"/>
    <x v="0"/>
    <x v="0"/>
    <x v="1"/>
  </r>
  <r>
    <n v="407"/>
    <d v="2018-01-17T00:00:00"/>
    <s v="Rubix"/>
    <s v="Technology"/>
    <s v="Education"/>
    <s v="Pune"/>
    <s v="Polaris Fund"/>
    <x v="313"/>
    <n v="1"/>
    <x v="0"/>
    <s v="Private Equity"/>
    <n v="1000000"/>
    <x v="2"/>
    <s v="January"/>
    <n v="9.5970499999999994"/>
    <x v="0"/>
    <x v="0"/>
    <x v="4"/>
  </r>
  <r>
    <n v="408"/>
    <d v="2018-01-18T00:00:00"/>
    <s v="ShareChat"/>
    <s v="Technology"/>
    <s v="Social"/>
    <s v="Bengaluru"/>
    <s v="Xiaomi Singapore, Shunwei Capital"/>
    <x v="314"/>
    <n v="2"/>
    <x v="1"/>
    <s v="Private Equity"/>
    <n v="18200000"/>
    <x v="2"/>
    <s v="January"/>
    <n v="174.66631000000001"/>
    <x v="0"/>
    <x v="0"/>
    <x v="0"/>
  </r>
  <r>
    <n v="409"/>
    <d v="2018-01-22T00:00:00"/>
    <s v="Paperflite"/>
    <s v="Technology"/>
    <s v="IT"/>
    <s v="Chennai"/>
    <s v="The Chennai Angels"/>
    <x v="315"/>
    <n v="1"/>
    <x v="0"/>
    <s v="Angel / Seed Funding"/>
    <n v="400000"/>
    <x v="2"/>
    <s v="January"/>
    <n v="3.8388200000000001"/>
    <x v="4"/>
    <x v="0"/>
    <x v="3"/>
  </r>
  <r>
    <n v="410"/>
    <d v="2018-01-22T00:00:00"/>
    <s v="HungerBox"/>
    <s v="Consumer Internet"/>
    <s v="Food , Beverages"/>
    <s v="Bangalore"/>
    <s v="Lionrock Capital"/>
    <x v="316"/>
    <n v="1"/>
    <x v="0"/>
    <s v="Private Equity"/>
    <n v="2500000"/>
    <x v="2"/>
    <s v="January"/>
    <n v="23.992625"/>
    <x v="0"/>
    <x v="6"/>
    <x v="0"/>
  </r>
  <r>
    <n v="411"/>
    <d v="2018-01-22T00:00:00"/>
    <s v="Skillate"/>
    <s v="Technology"/>
    <s v="Artificial Intellegence"/>
    <s v="Bengaluru"/>
    <s v="Incubate Fund India, Anuj Agrawal"/>
    <x v="317"/>
    <n v="2"/>
    <x v="1"/>
    <s v="Private Equity"/>
    <m/>
    <x v="2"/>
    <s v="January"/>
    <n v="0"/>
    <x v="0"/>
    <x v="0"/>
    <x v="0"/>
  </r>
  <r>
    <n v="412"/>
    <d v="2018-01-22T00:00:00"/>
    <s v="OptaCredit"/>
    <s v="Finance"/>
    <s v="Alternative Lending"/>
    <s v="Chennai"/>
    <s v="Dmi Finance"/>
    <x v="318"/>
    <n v="1"/>
    <x v="0"/>
    <s v="Private Equity"/>
    <n v="4000000"/>
    <x v="2"/>
    <s v="January"/>
    <n v="38.388199999999998"/>
    <x v="0"/>
    <x v="3"/>
    <x v="3"/>
  </r>
  <r>
    <n v="413"/>
    <d v="2018-01-22T00:00:00"/>
    <s v="AEON Learning"/>
    <s v="Technology"/>
    <s v="Education"/>
    <s v="Bengaluru"/>
    <s v="Dr Ranjan Pai"/>
    <x v="319"/>
    <n v="1"/>
    <x v="0"/>
    <s v="Private Equity"/>
    <n v="3200000"/>
    <x v="2"/>
    <s v="January"/>
    <n v="30.710560000000001"/>
    <x v="0"/>
    <x v="0"/>
    <x v="0"/>
  </r>
  <r>
    <n v="414"/>
    <d v="2018-01-23T00:00:00"/>
    <s v="Milkbasket"/>
    <s v="Ecommerce"/>
    <s v="Online Grocery"/>
    <s v="Gurugram"/>
    <s v="Unilever Ventures"/>
    <x v="320"/>
    <n v="1"/>
    <x v="0"/>
    <s v="Private Equity"/>
    <n v="3000000"/>
    <x v="2"/>
    <s v="January"/>
    <n v="28.791149999999998"/>
    <x v="0"/>
    <x v="2"/>
    <x v="1"/>
  </r>
  <r>
    <n v="415"/>
    <d v="2018-01-24T00:00:00"/>
    <s v="NeoGrowth Credit"/>
    <s v="Finance"/>
    <s v="Digital Lending"/>
    <s v="Mumbai"/>
    <s v="Leapfrog Investments, Aspada Investment, Quona Capital"/>
    <x v="321"/>
    <n v="3"/>
    <x v="1"/>
    <s v="Private Equity"/>
    <n v="47000000"/>
    <x v="2"/>
    <s v="January"/>
    <n v="451.06135"/>
    <x v="0"/>
    <x v="3"/>
    <x v="2"/>
  </r>
  <r>
    <n v="416"/>
    <d v="2018-01-24T00:00:00"/>
    <s v="Rao IIT Academy"/>
    <s v="Education"/>
    <s v="Coaching Services"/>
    <s v="Mumbai"/>
    <s v="Avendus Finance"/>
    <x v="322"/>
    <n v="1"/>
    <x v="0"/>
    <s v="Structured Debt"/>
    <n v="8600000"/>
    <x v="2"/>
    <s v="January"/>
    <n v="82.534630000000007"/>
    <x v="6"/>
    <x v="9"/>
    <x v="2"/>
  </r>
  <r>
    <n v="417"/>
    <d v="2018-01-24T00:00:00"/>
    <s v="Aye Finance"/>
    <s v="Finance"/>
    <s v="Online Lending"/>
    <s v="Gurugram"/>
    <s v="Ifmr Capital"/>
    <x v="323"/>
    <n v="1"/>
    <x v="0"/>
    <s v="Term Loan"/>
    <n v="6240000"/>
    <x v="2"/>
    <s v="January"/>
    <n v="59.885592000000003"/>
    <x v="6"/>
    <x v="3"/>
    <x v="1"/>
  </r>
  <r>
    <n v="418"/>
    <d v="2018-01-25T00:00:00"/>
    <s v="Glassic"/>
    <s v="Ecommerce"/>
    <s v="Eyewear"/>
    <s v="Bengaluru"/>
    <s v="Chennai Angels, Lead Angels, Letsventure"/>
    <x v="324"/>
    <n v="3"/>
    <x v="1"/>
    <s v="Angel / Seed Funding"/>
    <m/>
    <x v="2"/>
    <s v="January"/>
    <n v="0"/>
    <x v="4"/>
    <x v="2"/>
    <x v="0"/>
  </r>
  <r>
    <n v="419"/>
    <d v="2018-01-25T00:00:00"/>
    <s v="GreyAtom"/>
    <s v="Technology"/>
    <s v="Education"/>
    <s v="Mumbai"/>
    <s v="Pravega Ventures"/>
    <x v="237"/>
    <n v="1"/>
    <x v="0"/>
    <s v="Private Equity"/>
    <n v="1000000"/>
    <x v="2"/>
    <s v="January"/>
    <n v="9.5970499999999994"/>
    <x v="0"/>
    <x v="0"/>
    <x v="2"/>
  </r>
  <r>
    <n v="420"/>
    <d v="2018-01-26T00:00:00"/>
    <s v="Axio"/>
    <s v="Healthcare"/>
    <s v="Hemostatic Dressing Solutions"/>
    <s v="Bengaluru"/>
    <s v="Rnt Capital"/>
    <x v="325"/>
    <n v="1"/>
    <x v="0"/>
    <s v="Private Equity"/>
    <n v="7400000"/>
    <x v="2"/>
    <s v="January"/>
    <n v="71.018169999999998"/>
    <x v="0"/>
    <x v="8"/>
    <x v="0"/>
  </r>
  <r>
    <n v="421"/>
    <d v="2018-01-29T00:00:00"/>
    <s v="eKincare"/>
    <s v="Healthcare"/>
    <s v="Technology"/>
    <s v="Hyderabad"/>
    <s v="Ventureast, Endiya Partners, Eight Roads Ventures, Touchstone Equities, Bvr Mohas Paian Reddy"/>
    <x v="63"/>
    <n v="5"/>
    <x v="1"/>
    <s v="Private Equity"/>
    <n v="1500000"/>
    <x v="2"/>
    <s v="January"/>
    <n v="14.395574999999999"/>
    <x v="0"/>
    <x v="8"/>
    <x v="7"/>
  </r>
  <r>
    <n v="422"/>
    <d v="2018-01-29T00:00:00"/>
    <s v="The Wedding Brigade"/>
    <s v="Consumer internet"/>
    <s v="Online Services"/>
    <s v="Mumbai"/>
    <s v="Blume Ventures"/>
    <x v="64"/>
    <n v="1"/>
    <x v="0"/>
    <s v="Private Equity"/>
    <n v="1000000"/>
    <x v="2"/>
    <s v="January"/>
    <n v="9.5970499999999994"/>
    <x v="0"/>
    <x v="6"/>
    <x v="2"/>
  </r>
  <r>
    <n v="423"/>
    <d v="2018-01-30T00:00:00"/>
    <s v="PeeSafe"/>
    <s v="Healthcare"/>
    <s v="Hygiene"/>
    <s v="Gurugram"/>
    <s v="Shivani Singh, Rahul Maroli, Mitesh Shah, Venture Catalysts, Alfa Capital, Green Shots Capital, Real Time Ventures "/>
    <x v="326"/>
    <n v="7"/>
    <x v="1"/>
    <s v="Private Equity"/>
    <n v="1000000"/>
    <x v="2"/>
    <s v="January"/>
    <n v="9.5970499999999994"/>
    <x v="0"/>
    <x v="8"/>
    <x v="1"/>
  </r>
  <r>
    <n v="424"/>
    <d v="2018-01-30T00:00:00"/>
    <s v="BrowserStack"/>
    <s v="Technology"/>
    <s v="Browser Testing"/>
    <s v="Mumbai"/>
    <s v="Accel Partners"/>
    <x v="193"/>
    <n v="1"/>
    <x v="0"/>
    <s v="Private Equity"/>
    <n v="50000000"/>
    <x v="2"/>
    <s v="January"/>
    <n v="479.85250000000002"/>
    <x v="0"/>
    <x v="0"/>
    <x v="2"/>
  </r>
  <r>
    <n v="425"/>
    <d v="2018-01-30T00:00:00"/>
    <s v="Scapic"/>
    <s v="Technology"/>
    <s v="Virtual Reality"/>
    <s v="Bengaluru"/>
    <s v="Axilor Ventures, Newfort Capital"/>
    <x v="327"/>
    <n v="2"/>
    <x v="1"/>
    <s v="Angel / Seed Funding"/>
    <n v="500000"/>
    <x v="2"/>
    <s v="January"/>
    <n v="4.7985249999999997"/>
    <x v="4"/>
    <x v="0"/>
    <x v="0"/>
  </r>
  <r>
    <n v="426"/>
    <d v="2018-01-30T00:00:00"/>
    <s v="MoneyOnMobile"/>
    <s v="Technology"/>
    <s v="Mobile Payment Platform"/>
    <s v="Mumbai"/>
    <s v="Undisclosed"/>
    <x v="13"/>
    <n v="1"/>
    <x v="0"/>
    <s v="Private Equity"/>
    <n v="7600000"/>
    <x v="2"/>
    <s v="January"/>
    <n v="72.937579999999997"/>
    <x v="0"/>
    <x v="0"/>
    <x v="2"/>
  </r>
  <r>
    <n v="427"/>
    <d v="2018-01-30T00:00:00"/>
    <s v="CureFit"/>
    <s v="Healthcare"/>
    <s v="Fitness"/>
    <s v="Bengaluru"/>
    <s v="Hdfc Bank, Axis Bank"/>
    <x v="328"/>
    <n v="2"/>
    <x v="1"/>
    <s v="Debt Funding"/>
    <n v="10000000"/>
    <x v="2"/>
    <s v="January"/>
    <n v="95.970500000000001"/>
    <x v="6"/>
    <x v="8"/>
    <x v="0"/>
  </r>
  <r>
    <n v="428"/>
    <d v="2018-01-31T00:00:00"/>
    <s v="iNurture"/>
    <s v="Technology"/>
    <s v="Education Solutions"/>
    <s v="Bengaluru"/>
    <s v="Ventureast"/>
    <x v="63"/>
    <n v="1"/>
    <x v="0"/>
    <s v="Private Equity"/>
    <n v="4400000"/>
    <x v="2"/>
    <s v="January"/>
    <n v="42.227020000000003"/>
    <x v="0"/>
    <x v="0"/>
    <x v="0"/>
  </r>
  <r>
    <n v="429"/>
    <d v="2017-12-01T00:00:00"/>
    <s v="Strata Enviro"/>
    <s v="Technology"/>
    <s v="IoT based air pollution controller"/>
    <s v="Mumbai"/>
    <s v="Scale Minds"/>
    <x v="329"/>
    <n v="1"/>
    <x v="0"/>
    <s v="Private Equity"/>
    <m/>
    <x v="3"/>
    <s v="December"/>
    <n v="0"/>
    <x v="0"/>
    <x v="0"/>
    <x v="2"/>
  </r>
  <r>
    <n v="430"/>
    <d v="2017-12-05T00:00:00"/>
    <s v="Dunzo"/>
    <s v="Technology"/>
    <s v="Daily Task Management Mobile App"/>
    <s v="Bangalore"/>
    <s v="Google"/>
    <x v="271"/>
    <n v="1"/>
    <x v="0"/>
    <s v="Private Equity"/>
    <n v="12300000"/>
    <x v="3"/>
    <s v="December"/>
    <n v="118.04371500000001"/>
    <x v="0"/>
    <x v="0"/>
    <x v="0"/>
  </r>
  <r>
    <n v="431"/>
    <d v="2017-12-05T00:00:00"/>
    <s v="Tata Housing"/>
    <s v="Real Estate"/>
    <s v="Residential Project"/>
    <s v="Mumbai"/>
    <s v="Hines"/>
    <x v="330"/>
    <n v="1"/>
    <x v="0"/>
    <s v="Private Equity"/>
    <n v="23000000"/>
    <x v="3"/>
    <s v="December"/>
    <n v="220.73214999999999"/>
    <x v="0"/>
    <x v="12"/>
    <x v="2"/>
  </r>
  <r>
    <n v="432"/>
    <d v="2017-12-05T00:00:00"/>
    <s v="H,yTrain"/>
    <s v="Technology"/>
    <s v="Mobile Learning Management Platform"/>
    <s v="Goa"/>
    <s v="Nb Ventures"/>
    <x v="181"/>
    <n v="1"/>
    <x v="0"/>
    <s v="Private Equity"/>
    <n v="1000000"/>
    <x v="3"/>
    <s v="December"/>
    <n v="9.5970499999999994"/>
    <x v="0"/>
    <x v="0"/>
    <x v="6"/>
  </r>
  <r>
    <n v="433"/>
    <d v="2017-12-05T00:00:00"/>
    <s v="Mobycy"/>
    <s v="Technology"/>
    <s v="Bicycle sharing Platform"/>
    <s v="Gurgaon"/>
    <s v="Undisclosed"/>
    <x v="13"/>
    <n v="1"/>
    <x v="0"/>
    <s v="Seed/Angel Funding"/>
    <n v="500000"/>
    <x v="3"/>
    <s v="December"/>
    <n v="4.7985249999999997"/>
    <x v="4"/>
    <x v="0"/>
    <x v="1"/>
  </r>
  <r>
    <n v="434"/>
    <d v="2017-12-06T00:00:00"/>
    <s v="Greenlight Planet"/>
    <s v="Technology"/>
    <s v="Off-grid solar products platform"/>
    <s v="Mumbai"/>
    <s v="Apis Partner, Eight Roads Ventures, Bamboo Capital Partners"/>
    <x v="331"/>
    <n v="3"/>
    <x v="1"/>
    <s v="Private Equity"/>
    <n v="60000000"/>
    <x v="3"/>
    <s v="December"/>
    <n v="575.82299999999998"/>
    <x v="0"/>
    <x v="0"/>
    <x v="2"/>
  </r>
  <r>
    <n v="435"/>
    <d v="2017-12-06T00:00:00"/>
    <s v="Fintobox"/>
    <s v="Technology"/>
    <s v="Child Learning &amp; Development Platform"/>
    <s v="Chennai"/>
    <s v="Lightbox"/>
    <x v="32"/>
    <n v="1"/>
    <x v="0"/>
    <s v="Private Equity"/>
    <n v="7000000"/>
    <x v="3"/>
    <s v="December"/>
    <n v="67.179349999999999"/>
    <x v="0"/>
    <x v="0"/>
    <x v="3"/>
  </r>
  <r>
    <n v="436"/>
    <d v="2017-12-07T00:00:00"/>
    <s v="Mswipe"/>
    <s v="Technology"/>
    <s v="Mobile point of sale services provider"/>
    <s v="Mumbai"/>
    <s v="Eduardo Saverin"/>
    <x v="332"/>
    <n v="1"/>
    <x v="0"/>
    <s v="Private Equity"/>
    <n v="10000000"/>
    <x v="3"/>
    <s v="December"/>
    <n v="95.970500000000001"/>
    <x v="0"/>
    <x v="0"/>
    <x v="2"/>
  </r>
  <r>
    <n v="437"/>
    <d v="2017-12-07T00:00:00"/>
    <s v="The Label Life"/>
    <s v="Ecommerce"/>
    <s v="Home Decor , Online Fashion Portal"/>
    <s v="Mumbai"/>
    <s v="Kalpvriksh"/>
    <x v="333"/>
    <n v="1"/>
    <x v="0"/>
    <s v="Private Equity"/>
    <n v="3100000"/>
    <x v="3"/>
    <s v="December"/>
    <n v="29.750855000000001"/>
    <x v="0"/>
    <x v="2"/>
    <x v="2"/>
  </r>
  <r>
    <n v="438"/>
    <d v="2017-12-07T00:00:00"/>
    <s v="Cygnus Hospitals"/>
    <s v="Healthcare"/>
    <s v="Super speciality Hospitals"/>
    <s v="Gurgaon"/>
    <s v="Somerset Indus Capital Ventures"/>
    <x v="334"/>
    <n v="1"/>
    <x v="0"/>
    <s v="Seed/Angel Funding"/>
    <n v="750000"/>
    <x v="3"/>
    <s v="December"/>
    <n v="7.1977874999999996"/>
    <x v="4"/>
    <x v="8"/>
    <x v="1"/>
  </r>
  <r>
    <n v="439"/>
    <d v="2017-12-07T00:00:00"/>
    <s v="eShakti"/>
    <s v="Ecommerce"/>
    <s v="&quot;Women's Fashion Clothing Online Platform&quot;"/>
    <s v="Chennai"/>
    <s v="Idg Ventures"/>
    <x v="174"/>
    <n v="1"/>
    <x v="0"/>
    <s v="Debt Funding"/>
    <n v="2300000"/>
    <x v="3"/>
    <s v="December"/>
    <n v="22.073215000000001"/>
    <x v="6"/>
    <x v="2"/>
    <x v="3"/>
  </r>
  <r>
    <n v="440"/>
    <d v="2017-12-08T00:00:00"/>
    <s v="Inshorts"/>
    <s v="Technology"/>
    <s v="Mobile News Curation App"/>
    <s v="Noida"/>
    <s v="Tiger Global"/>
    <x v="110"/>
    <n v="1"/>
    <x v="0"/>
    <s v="Private Equity"/>
    <n v="5000000"/>
    <x v="3"/>
    <s v="December"/>
    <n v="47.985250000000001"/>
    <x v="0"/>
    <x v="0"/>
    <x v="1"/>
  </r>
  <r>
    <n v="441"/>
    <d v="2017-12-11T00:00:00"/>
    <s v="Vahdam Tea"/>
    <s v="Ecommerce"/>
    <s v="Online Platform Selling Indian Tea Globally"/>
    <s v="Delhi"/>
    <s v="Singapore Angel Network, Mumbai Angel"/>
    <x v="335"/>
    <n v="2"/>
    <x v="1"/>
    <s v="Private Equity"/>
    <n v="1500000"/>
    <x v="3"/>
    <s v="December"/>
    <n v="14.395574999999999"/>
    <x v="0"/>
    <x v="2"/>
    <x v="1"/>
  </r>
  <r>
    <n v="442"/>
    <d v="2017-12-11T00:00:00"/>
    <s v="Logic Roots"/>
    <s v="Technology"/>
    <s v="Educational Platform to Learn Mathematics"/>
    <s v="Mumbai"/>
    <s v="Village Capital"/>
    <x v="336"/>
    <n v="1"/>
    <x v="0"/>
    <s v="Seed/Angel Funding"/>
    <n v="50000"/>
    <x v="3"/>
    <s v="December"/>
    <n v="0.47985250000000002"/>
    <x v="4"/>
    <x v="0"/>
    <x v="2"/>
  </r>
  <r>
    <n v="443"/>
    <d v="2017-12-11T00:00:00"/>
    <s v="Project Mudra"/>
    <s v="Technology"/>
    <s v="Assisting Visually Impaired to learn through Braille"/>
    <s v="Bengaluru"/>
    <s v="Village Capital"/>
    <x v="336"/>
    <n v="1"/>
    <x v="0"/>
    <s v="Seed/Angel Funding"/>
    <n v="50000"/>
    <x v="3"/>
    <s v="December"/>
    <n v="0.47985250000000002"/>
    <x v="4"/>
    <x v="0"/>
    <x v="0"/>
  </r>
  <r>
    <n v="444"/>
    <d v="2017-12-11T00:00:00"/>
    <s v="Furlenco"/>
    <s v="Technology"/>
    <s v="Furniture Rental Platform"/>
    <s v="Bengaluru"/>
    <s v="Aamir Khan"/>
    <x v="337"/>
    <n v="1"/>
    <x v="0"/>
    <s v="Debt Funding"/>
    <n v="1200000"/>
    <x v="3"/>
    <s v="December"/>
    <n v="11.51646"/>
    <x v="6"/>
    <x v="0"/>
    <x v="0"/>
  </r>
  <r>
    <n v="445"/>
    <d v="2017-12-12T00:00:00"/>
    <s v="I Can Stay"/>
    <s v="Technology"/>
    <s v="Hotel Aggregator Platform"/>
    <s v="Delhi"/>
    <s v="Ht Media"/>
    <x v="338"/>
    <n v="1"/>
    <x v="0"/>
    <s v="Private Equity"/>
    <n v="1800000"/>
    <x v="3"/>
    <s v="December"/>
    <n v="17.27469"/>
    <x v="0"/>
    <x v="0"/>
    <x v="1"/>
  </r>
  <r>
    <n v="446"/>
    <d v="2017-12-12T00:00:00"/>
    <s v="Fracktal Works"/>
    <s v="Technology"/>
    <s v="Platform based on 3D printing , Digital Manufacturing"/>
    <s v="Bengaluru"/>
    <s v="Hyderabad Angels"/>
    <x v="339"/>
    <n v="1"/>
    <x v="0"/>
    <s v="Seed/Angel Funding"/>
    <m/>
    <x v="3"/>
    <s v="December"/>
    <n v="0"/>
    <x v="4"/>
    <x v="0"/>
    <x v="0"/>
  </r>
  <r>
    <n v="447"/>
    <d v="2017-12-12T00:00:00"/>
    <s v="Simility"/>
    <s v="Technology"/>
    <s v="Adaptive Fraud Intelligence Platform"/>
    <s v="Hyderabad"/>
    <s v="Accel Partners"/>
    <x v="193"/>
    <n v="1"/>
    <x v="0"/>
    <s v="Private Equity"/>
    <n v="17500000"/>
    <x v="3"/>
    <s v="December"/>
    <n v="167.948375"/>
    <x v="0"/>
    <x v="0"/>
    <x v="7"/>
  </r>
  <r>
    <n v="448"/>
    <d v="2017-12-12T00:00:00"/>
    <s v="Shopholix"/>
    <s v="Ecommerce"/>
    <s v="Fashion , Lifestyle Coupon Platform"/>
    <s v="Gurgaon"/>
    <s v="Munesh Khanna"/>
    <x v="340"/>
    <n v="1"/>
    <x v="0"/>
    <s v="Seed/Angel Funding"/>
    <n v="233000"/>
    <x v="3"/>
    <s v="December"/>
    <n v="2.2361126499999999"/>
    <x v="4"/>
    <x v="2"/>
    <x v="1"/>
  </r>
  <r>
    <n v="449"/>
    <d v="2017-12-13T00:00:00"/>
    <s v="MindTickle"/>
    <s v="Technology"/>
    <s v="Gamification Platform to train Sales People"/>
    <s v="Pune"/>
    <s v="Canaan Partners"/>
    <x v="341"/>
    <n v="1"/>
    <x v="0"/>
    <s v="Private Equity"/>
    <n v="27000000"/>
    <x v="3"/>
    <s v="December"/>
    <n v="259.12034999999997"/>
    <x v="0"/>
    <x v="0"/>
    <x v="4"/>
  </r>
  <r>
    <n v="450"/>
    <d v="2017-12-13T00:00:00"/>
    <s v="Nazara Technologies"/>
    <s v="Technology"/>
    <s v="Mobile Games Development Firm"/>
    <s v="Mumbai"/>
    <s v="Rakesh Jhunjhunwala"/>
    <x v="342"/>
    <n v="1"/>
    <x v="0"/>
    <s v="Private Equity"/>
    <n v="27000000"/>
    <x v="3"/>
    <s v="December"/>
    <n v="259.12034999999997"/>
    <x v="0"/>
    <x v="0"/>
    <x v="2"/>
  </r>
  <r>
    <n v="451"/>
    <d v="2017-12-13T00:00:00"/>
    <s v="DocsApp"/>
    <s v="Technology"/>
    <s v="Mobile Application for Doctor Consultation"/>
    <s v="Bengaluru"/>
    <s v="Bessemer Venture Partners"/>
    <x v="246"/>
    <n v="1"/>
    <x v="0"/>
    <s v="Private Equity"/>
    <n v="7200000"/>
    <x v="3"/>
    <s v="December"/>
    <n v="69.098759999999999"/>
    <x v="0"/>
    <x v="0"/>
    <x v="0"/>
  </r>
  <r>
    <n v="452"/>
    <d v="2017-12-13T00:00:00"/>
    <s v="Capita World"/>
    <s v="Technology"/>
    <s v="Artificial Intelligence Platform to Raise Funds"/>
    <s v="Mumbai"/>
    <s v="Mohas Paian Tanksale, Kiran Shetty, Darshak Shah, M,ar Mhatre"/>
    <x v="343"/>
    <n v="5"/>
    <x v="1"/>
    <s v="Private Equity"/>
    <m/>
    <x v="3"/>
    <s v="December"/>
    <n v="0"/>
    <x v="0"/>
    <x v="0"/>
    <x v="2"/>
  </r>
  <r>
    <n v="453"/>
    <d v="2017-12-14T00:00:00"/>
    <s v="Tea Box"/>
    <s v="Ecommerce"/>
    <s v="Fresh Indian Tea Selling Platform across 112 countries"/>
    <s v="Bengaluru"/>
    <s v="Rb Investments"/>
    <x v="20"/>
    <n v="1"/>
    <x v="0"/>
    <s v="Private Equity"/>
    <n v="7000000"/>
    <x v="3"/>
    <s v="December"/>
    <n v="67.179349999999999"/>
    <x v="0"/>
    <x v="2"/>
    <x v="0"/>
  </r>
  <r>
    <n v="454"/>
    <d v="2017-12-14T00:00:00"/>
    <s v="Transversal Technologies"/>
    <s v="Technology"/>
    <s v="Hyperlocal Video Information Sharing Platform"/>
    <s v="Bengaluru"/>
    <s v="Matrix Partners"/>
    <x v="29"/>
    <n v="1"/>
    <x v="0"/>
    <s v="Private Equity"/>
    <n v="6000000"/>
    <x v="3"/>
    <s v="December"/>
    <n v="57.582299999999996"/>
    <x v="0"/>
    <x v="0"/>
    <x v="0"/>
  </r>
  <r>
    <n v="455"/>
    <d v="2017-12-14T00:00:00"/>
    <s v="Curofy"/>
    <s v="Technology"/>
    <s v="Mobile App for Network of Doctors"/>
    <s v="Gurgaon"/>
    <s v="Roundglass Partners Llc"/>
    <x v="344"/>
    <n v="1"/>
    <x v="0"/>
    <s v="Seed/Angel Funding"/>
    <n v="250000"/>
    <x v="3"/>
    <s v="December"/>
    <n v="2.3992624999999999"/>
    <x v="4"/>
    <x v="0"/>
    <x v="1"/>
  </r>
  <r>
    <n v="456"/>
    <d v="2017-12-14T00:00:00"/>
    <s v="HomeLane"/>
    <s v="Ecommerce"/>
    <s v="Online Furniture Marketplace"/>
    <s v="Bengaluru"/>
    <s v="Accel Partners, Sequoia Capital, Rb Investments"/>
    <x v="193"/>
    <n v="3"/>
    <x v="1"/>
    <s v="Private Equity"/>
    <n v="10000000"/>
    <x v="3"/>
    <s v="December"/>
    <n v="95.970500000000001"/>
    <x v="0"/>
    <x v="2"/>
    <x v="0"/>
  </r>
  <r>
    <n v="457"/>
    <d v="2017-12-14T00:00:00"/>
    <s v="WeDoSky"/>
    <s v="Technology"/>
    <s v="Provides Business Insights using Drone Imaginary"/>
    <s v="Delhi"/>
    <s v="Mumbai Angels Network"/>
    <x v="184"/>
    <n v="1"/>
    <x v="0"/>
    <s v="Private Equity"/>
    <m/>
    <x v="3"/>
    <s v="December"/>
    <n v="0"/>
    <x v="0"/>
    <x v="0"/>
    <x v="1"/>
  </r>
  <r>
    <n v="458"/>
    <d v="2017-12-15T00:00:00"/>
    <s v="Purplle"/>
    <s v="Ecommerce"/>
    <s v="Beauty Products Online Marketplace"/>
    <s v="Mumbai"/>
    <s v="Mountain Pain Capital, Suncoast Investments"/>
    <x v="345"/>
    <n v="2"/>
    <x v="1"/>
    <s v="Seed/Angel Funding"/>
    <n v="537000"/>
    <x v="3"/>
    <s v="December"/>
    <n v="5.1536158500000004"/>
    <x v="4"/>
    <x v="2"/>
    <x v="2"/>
  </r>
  <r>
    <n v="459"/>
    <d v="2017-12-15T00:00:00"/>
    <s v="Cash Suvidha"/>
    <s v="Ecommerce"/>
    <s v="Online Micro-Lending Platform"/>
    <s v="Delhi"/>
    <s v="Undisclosed"/>
    <x v="13"/>
    <n v="1"/>
    <x v="0"/>
    <s v="Debt Funding"/>
    <n v="2700000"/>
    <x v="3"/>
    <s v="December"/>
    <n v="25.912034999999999"/>
    <x v="6"/>
    <x v="2"/>
    <x v="1"/>
  </r>
  <r>
    <n v="460"/>
    <d v="2017-12-18T00:00:00"/>
    <s v="Sky Met Weather"/>
    <s v="Technology"/>
    <s v="Weather Forecast Platform"/>
    <s v="Noida"/>
    <s v="Insuresillience Investment Fund"/>
    <x v="346"/>
    <n v="1"/>
    <x v="0"/>
    <s v="Private Equity"/>
    <m/>
    <x v="3"/>
    <s v="December"/>
    <n v="0"/>
    <x v="0"/>
    <x v="0"/>
    <x v="1"/>
  </r>
  <r>
    <n v="461"/>
    <d v="2017-12-19T00:00:00"/>
    <s v="Springboard"/>
    <s v="Technology"/>
    <s v="Online Courses , Mentoring from Experts"/>
    <s v="Bengaluru"/>
    <s v="Costanoa, Learn Capital, Jyoti Bansal"/>
    <x v="347"/>
    <n v="3"/>
    <x v="1"/>
    <s v="Private Equity"/>
    <n v="9500000"/>
    <x v="3"/>
    <s v="December"/>
    <n v="91.171975000000003"/>
    <x v="0"/>
    <x v="0"/>
    <x v="0"/>
  </r>
  <r>
    <n v="462"/>
    <d v="2017-12-19T00:00:00"/>
    <s v="Peel Works"/>
    <s v="Technology"/>
    <s v="SaaS based Big Data Analytics Platform"/>
    <s v="Mumbai"/>
    <s v="Unilever Ventures"/>
    <x v="320"/>
    <n v="1"/>
    <x v="0"/>
    <s v="Private Equity"/>
    <m/>
    <x v="3"/>
    <s v="December"/>
    <n v="0"/>
    <x v="0"/>
    <x v="0"/>
    <x v="2"/>
  </r>
  <r>
    <n v="463"/>
    <d v="2017-12-19T00:00:00"/>
    <s v="9Stacks"/>
    <s v="Technology"/>
    <s v="Online Poker Platform"/>
    <s v="Delhi"/>
    <s v="Swati Gupta, Purnima Kh,elwal, Maheshwar Peri, Sanjay Singh"/>
    <x v="348"/>
    <n v="5"/>
    <x v="1"/>
    <s v="Private Equity"/>
    <n v="1500000"/>
    <x v="3"/>
    <s v="December"/>
    <n v="14.395574999999999"/>
    <x v="0"/>
    <x v="0"/>
    <x v="1"/>
  </r>
  <r>
    <n v="464"/>
    <d v="2017-12-20T00:00:00"/>
    <s v="Your Quote"/>
    <s v="Technology"/>
    <s v="Vernacular , Video Content Platform"/>
    <s v="Bengaluru"/>
    <s v="Axilor Ventures, E-City Ventures Atul Goel"/>
    <x v="327"/>
    <n v="2"/>
    <x v="1"/>
    <s v="Private Equity"/>
    <n v="1000000"/>
    <x v="3"/>
    <s v="December"/>
    <n v="9.5970499999999994"/>
    <x v="0"/>
    <x v="0"/>
    <x v="0"/>
  </r>
  <r>
    <n v="465"/>
    <d v="2017-12-20T00:00:00"/>
    <s v="Sp,ana Sphoorty"/>
    <s v="Finance"/>
    <s v="Micro finance institution providing small ticket unsecured loans to women"/>
    <s v="Hyderabad"/>
    <s v="Kedaraa Capital, Ontario Teachers"/>
    <x v="349"/>
    <n v="2"/>
    <x v="1"/>
    <s v="Private Equity"/>
    <n v="19500000"/>
    <x v="3"/>
    <s v="December"/>
    <n v="187.14247499999999"/>
    <x v="0"/>
    <x v="3"/>
    <x v="7"/>
  </r>
  <r>
    <n v="466"/>
    <d v="2017-12-21T00:00:00"/>
    <s v="Indus OS"/>
    <s v="Technology"/>
    <s v="Regional Operating System for Smartphones"/>
    <s v="Mumbai"/>
    <s v="Omidyar Network"/>
    <x v="161"/>
    <n v="1"/>
    <x v="0"/>
    <s v="Private Equity"/>
    <n v="4000000"/>
    <x v="3"/>
    <s v="December"/>
    <n v="38.388199999999998"/>
    <x v="0"/>
    <x v="0"/>
    <x v="2"/>
  </r>
  <r>
    <n v="467"/>
    <d v="2017-12-21T00:00:00"/>
    <s v="EasyEcom"/>
    <s v="Ecommerce"/>
    <s v="Ecommerce enabler platform"/>
    <s v="Bengaluru"/>
    <s v="Ambarish Gupta, Aneesh Reddy, Bold Ventures, Vona Investments"/>
    <x v="350"/>
    <n v="4"/>
    <x v="1"/>
    <s v="Seed/Angel Funding"/>
    <n v="150000"/>
    <x v="3"/>
    <s v="December"/>
    <n v="1.4395575"/>
    <x v="4"/>
    <x v="2"/>
    <x v="0"/>
  </r>
  <r>
    <n v="468"/>
    <d v="2017-12-21T00:00:00"/>
    <s v="IGP.com"/>
    <s v="Ecommerce"/>
    <s v="Online Gifting Platform"/>
    <s v="Uttar Pradesh"/>
    <s v="Venture Catalysts"/>
    <x v="113"/>
    <n v="1"/>
    <x v="0"/>
    <s v="Private Equity"/>
    <m/>
    <x v="3"/>
    <s v="December"/>
    <n v="0"/>
    <x v="0"/>
    <x v="2"/>
    <x v="6"/>
  </r>
  <r>
    <n v="469"/>
    <d v="2017-12-26T00:00:00"/>
    <s v="Specsmakers"/>
    <s v="Ecommerce"/>
    <s v="Online Spects Platform for Men , Women"/>
    <s v="Chennai"/>
    <s v="Eight Roads Ventures India"/>
    <x v="303"/>
    <n v="1"/>
    <x v="0"/>
    <s v="Private Equity"/>
    <n v="10000000"/>
    <x v="3"/>
    <s v="December"/>
    <n v="95.970500000000001"/>
    <x v="0"/>
    <x v="2"/>
    <x v="3"/>
  </r>
  <r>
    <n v="470"/>
    <d v="2017-12-27T00:00:00"/>
    <s v="Garage On Road"/>
    <s v="Ecommerce"/>
    <s v="Online vehicle service booking platform"/>
    <s v="Noida"/>
    <s v="Gaurav Gupta"/>
    <x v="351"/>
    <n v="1"/>
    <x v="0"/>
    <s v="Private Equity"/>
    <m/>
    <x v="3"/>
    <s v="December"/>
    <n v="0"/>
    <x v="0"/>
    <x v="2"/>
    <x v="1"/>
  </r>
  <r>
    <n v="471"/>
    <d v="2017-12-27T00:00:00"/>
    <s v="Foyr.com"/>
    <s v="Technology"/>
    <s v="Realty Tech Startup solving real life Interior Designing problems"/>
    <s v="Hyderabad"/>
    <s v="Jones Lang Lasalle"/>
    <x v="352"/>
    <n v="1"/>
    <x v="0"/>
    <s v="Private Equity"/>
    <n v="3800000"/>
    <x v="3"/>
    <s v="December"/>
    <n v="36.468789999999998"/>
    <x v="0"/>
    <x v="0"/>
    <x v="7"/>
  </r>
  <r>
    <n v="472"/>
    <d v="2017-11-02T00:00:00"/>
    <s v="Prest Loans"/>
    <s v="Finance"/>
    <s v="Business &amp; SME Loans provider"/>
    <s v="New Delhi"/>
    <s v="Manish Poddar, Arun Garg, Parmeshwar Sharma"/>
    <x v="353"/>
    <n v="3"/>
    <x v="1"/>
    <s v="Seed Funding"/>
    <n v="570000"/>
    <x v="3"/>
    <s v="November"/>
    <n v="5.4703185000000003"/>
    <x v="4"/>
    <x v="3"/>
    <x v="1"/>
  </r>
  <r>
    <n v="473"/>
    <d v="2017-11-02T00:00:00"/>
    <s v="AadharAPI.com"/>
    <s v="Technology"/>
    <s v="Aadhaar-based API provider"/>
    <s v="Pune"/>
    <s v="Cio Angel Network"/>
    <x v="354"/>
    <n v="1"/>
    <x v="0"/>
    <s v="Seed Funding"/>
    <m/>
    <x v="3"/>
    <s v="November"/>
    <n v="0"/>
    <x v="4"/>
    <x v="0"/>
    <x v="4"/>
  </r>
  <r>
    <n v="474"/>
    <d v="2017-11-02T00:00:00"/>
    <s v="FreshBoxx"/>
    <s v="ECommerce"/>
    <s v="Online Grocery Store"/>
    <s v="Bangalore"/>
    <s v="Jayant Humbarwadi"/>
    <x v="355"/>
    <n v="1"/>
    <x v="0"/>
    <s v="Seed Funding"/>
    <m/>
    <x v="3"/>
    <s v="November"/>
    <n v="0"/>
    <x v="4"/>
    <x v="2"/>
    <x v="0"/>
  </r>
  <r>
    <n v="475"/>
    <d v="2017-11-03T00:00:00"/>
    <s v="Vagupu"/>
    <s v="Technology"/>
    <s v="Online Tutorial Marketplace"/>
    <s v="Bangalore"/>
    <s v="Undisclosed"/>
    <x v="13"/>
    <n v="1"/>
    <x v="0"/>
    <s v="Seed Funding"/>
    <n v="1000000"/>
    <x v="3"/>
    <s v="November"/>
    <n v="9.5970499999999994"/>
    <x v="4"/>
    <x v="0"/>
    <x v="0"/>
  </r>
  <r>
    <n v="476"/>
    <d v="2017-11-03T00:00:00"/>
    <s v="HalaPlay"/>
    <s v="Consumer Internet"/>
    <s v="Online Fantasy Games"/>
    <s v="Mumbai"/>
    <s v="Kae Capital Management, Nazara Technologies"/>
    <x v="228"/>
    <n v="2"/>
    <x v="1"/>
    <s v="Seed Funding"/>
    <m/>
    <x v="3"/>
    <s v="November"/>
    <n v="0"/>
    <x v="4"/>
    <x v="6"/>
    <x v="2"/>
  </r>
  <r>
    <n v="477"/>
    <d v="2017-11-03T00:00:00"/>
    <s v="Kalpnik Technologies"/>
    <s v="Technology"/>
    <s v="VR based Spiritual platform"/>
    <s v="Bangalore"/>
    <s v="Venture Catalysts"/>
    <x v="113"/>
    <n v="1"/>
    <x v="0"/>
    <s v="Seed Funding"/>
    <n v="500000"/>
    <x v="3"/>
    <s v="November"/>
    <n v="4.7985249999999997"/>
    <x v="4"/>
    <x v="0"/>
    <x v="0"/>
  </r>
  <r>
    <n v="478"/>
    <d v="2017-11-04T00:00:00"/>
    <s v="Hevo Data"/>
    <s v="Technology"/>
    <s v="Real time data analytics &amp; reporting"/>
    <s v="Bangalore"/>
    <s v="Idg Ventures India"/>
    <x v="356"/>
    <n v="1"/>
    <x v="0"/>
    <s v="Private Equity"/>
    <n v="1000000"/>
    <x v="3"/>
    <s v="November"/>
    <n v="9.5970499999999994"/>
    <x v="0"/>
    <x v="0"/>
    <x v="0"/>
  </r>
  <r>
    <n v="479"/>
    <d v="2017-11-06T00:00:00"/>
    <s v="Smart Karma"/>
    <s v="Technology"/>
    <s v="Financial Technology Research Platform"/>
    <s v="Bangalore"/>
    <s v="Idg Ventures India"/>
    <x v="356"/>
    <n v="1"/>
    <x v="0"/>
    <s v="Private Equity"/>
    <m/>
    <x v="3"/>
    <s v="November"/>
    <n v="0"/>
    <x v="0"/>
    <x v="0"/>
    <x v="0"/>
  </r>
  <r>
    <n v="480"/>
    <d v="2017-11-06T00:00:00"/>
    <s v="Leverage Edu"/>
    <s v="ECommerce"/>
    <s v="Online platform for Higher Education Services"/>
    <s v="New Delhi"/>
    <s v="Alok Mittal, Deepak Jain, Ritesh Malik, Jim Schimdktke"/>
    <x v="357"/>
    <n v="4"/>
    <x v="1"/>
    <s v="Seed Funding"/>
    <m/>
    <x v="3"/>
    <s v="November"/>
    <n v="0"/>
    <x v="4"/>
    <x v="2"/>
    <x v="1"/>
  </r>
  <r>
    <n v="481"/>
    <d v="2017-11-07T00:00:00"/>
    <s v="Crayon Data"/>
    <s v="Technology"/>
    <s v="Customer Engagement Platform"/>
    <s v="New Delhi"/>
    <s v="Infosys Co-Founder Kris Gopalakrishnan"/>
    <x v="358"/>
    <n v="1"/>
    <x v="0"/>
    <s v="Seed Funding"/>
    <m/>
    <x v="3"/>
    <s v="November"/>
    <n v="0"/>
    <x v="4"/>
    <x v="0"/>
    <x v="1"/>
  </r>
  <r>
    <n v="482"/>
    <d v="2017-11-07T00:00:00"/>
    <s v="DocTalk"/>
    <s v="Technology"/>
    <s v="Doctor Patient Communication platform"/>
    <s v="Mumbai"/>
    <s v="Matrix Partners India, Khosla Ventures"/>
    <x v="34"/>
    <n v="2"/>
    <x v="1"/>
    <s v="Private Equity"/>
    <n v="5000000"/>
    <x v="3"/>
    <s v="November"/>
    <n v="47.985250000000001"/>
    <x v="0"/>
    <x v="0"/>
    <x v="2"/>
  </r>
  <r>
    <n v="483"/>
    <d v="2017-11-07T00:00:00"/>
    <s v="CoveIoT"/>
    <s v="Technology"/>
    <s v="Wearable tech , Internet of Things platform"/>
    <s v="Bangalore"/>
    <s v="Titan Co Ltd, Tata Groupxe2X80X99S Watch , Jewellery Retailing Firm"/>
    <x v="359"/>
    <n v="3"/>
    <x v="1"/>
    <s v="Private Equity"/>
    <n v="5000000"/>
    <x v="3"/>
    <s v="November"/>
    <n v="47.985250000000001"/>
    <x v="0"/>
    <x v="0"/>
    <x v="0"/>
  </r>
  <r>
    <n v="484"/>
    <d v="2017-11-08T00:00:00"/>
    <s v="TalentEdge"/>
    <s v="Technology"/>
    <s v="Distance Education Learning Platform"/>
    <s v="Bangalore"/>
    <s v="Lumis Partners"/>
    <x v="360"/>
    <n v="1"/>
    <x v="0"/>
    <s v="Private Equity"/>
    <n v="7600000"/>
    <x v="3"/>
    <s v="November"/>
    <n v="72.937579999999997"/>
    <x v="0"/>
    <x v="0"/>
    <x v="0"/>
  </r>
  <r>
    <n v="485"/>
    <d v="2017-11-08T00:00:00"/>
    <s v="Fisdom"/>
    <s v="Finance"/>
    <s v="Mutual Fund Investment App"/>
    <s v="Bangalore"/>
    <s v="Quona Capital Management"/>
    <x v="361"/>
    <n v="1"/>
    <x v="0"/>
    <s v="Private Equity"/>
    <n v="3000000"/>
    <x v="3"/>
    <s v="November"/>
    <n v="28.791149999999998"/>
    <x v="0"/>
    <x v="3"/>
    <x v="0"/>
  </r>
  <r>
    <n v="486"/>
    <d v="2017-11-08T00:00:00"/>
    <s v="FarmLink"/>
    <s v="eCommerce"/>
    <s v="Online platform for Agricultural products"/>
    <s v="Mumbai"/>
    <s v="Pioneering Ventures, Syngenta Ag"/>
    <x v="362"/>
    <n v="2"/>
    <x v="1"/>
    <s v="Private Equity"/>
    <n v="3000000"/>
    <x v="3"/>
    <s v="November"/>
    <n v="28.791149999999998"/>
    <x v="0"/>
    <x v="2"/>
    <x v="2"/>
  </r>
  <r>
    <n v="487"/>
    <d v="2017-11-08T00:00:00"/>
    <s v="OpenApp"/>
    <s v="Technology"/>
    <s v="IoT based Tech Startup"/>
    <s v="Bangalore"/>
    <s v="Axilor Ventures, Kumar Vembu"/>
    <x v="327"/>
    <n v="2"/>
    <x v="1"/>
    <s v="Private Equity"/>
    <n v="3600000"/>
    <x v="3"/>
    <s v="November"/>
    <n v="34.549379999999999"/>
    <x v="0"/>
    <x v="0"/>
    <x v="0"/>
  </r>
  <r>
    <n v="488"/>
    <d v="2017-11-09T00:00:00"/>
    <s v="NoPaperForms"/>
    <s v="Technology"/>
    <s v="Enrolment Management Platform"/>
    <s v="Delhi"/>
    <s v="Info Edge"/>
    <x v="105"/>
    <n v="1"/>
    <x v="0"/>
    <s v="Seed Funding"/>
    <n v="872000"/>
    <x v="3"/>
    <s v="November"/>
    <n v="8.3686275999999999"/>
    <x v="4"/>
    <x v="0"/>
    <x v="1"/>
  </r>
  <r>
    <n v="489"/>
    <d v="2017-11-09T00:00:00"/>
    <s v="Tilite Technologies Pvt. Ltd"/>
    <s v="Technology"/>
    <s v="Saas based Corporate Travel Management Solution"/>
    <s v="Bangalore"/>
    <s v="Matrix Partners"/>
    <x v="29"/>
    <n v="1"/>
    <x v="0"/>
    <s v="Seed Funding"/>
    <m/>
    <x v="3"/>
    <s v="November"/>
    <n v="0"/>
    <x v="4"/>
    <x v="0"/>
    <x v="0"/>
  </r>
  <r>
    <n v="490"/>
    <d v="2017-11-09T00:00:00"/>
    <s v="Mobiliz AR"/>
    <s v="Technology"/>
    <s v="Augmented Reality based Tech platform"/>
    <s v="Bangalore"/>
    <s v="Idg Ventures, Idfc-Parampara Fund"/>
    <x v="174"/>
    <n v="2"/>
    <x v="1"/>
    <s v="Private Equity"/>
    <m/>
    <x v="3"/>
    <s v="November"/>
    <n v="0"/>
    <x v="0"/>
    <x v="0"/>
    <x v="0"/>
  </r>
  <r>
    <n v="491"/>
    <d v="2017-11-10T00:00:00"/>
    <s v="Qubole"/>
    <s v="Technology"/>
    <s v="Big Data based analytics platform"/>
    <s v="Bangalore"/>
    <s v="Singtel, Innov8, Harmony Partners"/>
    <x v="363"/>
    <n v="3"/>
    <x v="1"/>
    <s v="Private Equity"/>
    <n v="25000000"/>
    <x v="3"/>
    <s v="November"/>
    <n v="239.92625000000001"/>
    <x v="0"/>
    <x v="0"/>
    <x v="0"/>
  </r>
  <r>
    <n v="492"/>
    <d v="2017-11-10T00:00:00"/>
    <s v="Happily Unmarried"/>
    <s v="ECommerce"/>
    <s v="Online Gifting platform"/>
    <s v="Nw Delhi"/>
    <s v="Wipro Consumer Care"/>
    <x v="364"/>
    <n v="1"/>
    <x v="0"/>
    <s v="Private Equity"/>
    <m/>
    <x v="3"/>
    <s v="November"/>
    <n v="0"/>
    <x v="0"/>
    <x v="2"/>
    <x v="1"/>
  </r>
  <r>
    <n v="493"/>
    <d v="2017-11-13T00:00:00"/>
    <s v="Universal Sportsbiz Pvt. Ltd"/>
    <s v="ECommerce"/>
    <s v="Celebrity fashion accessories , merch,ise"/>
    <s v="Mumbai"/>
    <s v="Accel Partners"/>
    <x v="193"/>
    <n v="1"/>
    <x v="0"/>
    <s v="PrivateEquity"/>
    <n v="15000000"/>
    <x v="3"/>
    <s v="November"/>
    <n v="143.95574999999999"/>
    <x v="6"/>
    <x v="2"/>
    <x v="2"/>
  </r>
  <r>
    <n v="494"/>
    <d v="2017-11-14T00:00:00"/>
    <s v="Hungry Foal"/>
    <s v="Ecommerce"/>
    <s v="Healthy &amp; Nutrition based snacks online platform"/>
    <s v="Gurgaon"/>
    <s v="Gail India Ltd"/>
    <x v="365"/>
    <n v="1"/>
    <x v="0"/>
    <s v="Seed Funding"/>
    <m/>
    <x v="3"/>
    <s v="November"/>
    <n v="0"/>
    <x v="4"/>
    <x v="2"/>
    <x v="1"/>
  </r>
  <r>
    <n v="495"/>
    <d v="2017-11-14T00:00:00"/>
    <s v="Active AI"/>
    <s v="Technology"/>
    <s v="AI based FinTech platform"/>
    <s v="Bangalore"/>
    <s v="Vertex Ventures"/>
    <x v="140"/>
    <n v="1"/>
    <x v="0"/>
    <s v="Private Equity"/>
    <n v="8250000"/>
    <x v="3"/>
    <s v="November"/>
    <n v="79.175662500000001"/>
    <x v="0"/>
    <x v="0"/>
    <x v="0"/>
  </r>
  <r>
    <n v="496"/>
    <d v="2017-11-15T00:00:00"/>
    <s v="Sumeru"/>
    <s v="Technology"/>
    <s v="Banking Software License Platform"/>
    <s v="Bangalore"/>
    <s v="Undisclosed"/>
    <x v="13"/>
    <n v="1"/>
    <x v="0"/>
    <s v="Seed Funding"/>
    <n v="900000"/>
    <x v="3"/>
    <s v="November"/>
    <n v="8.6373449999999998"/>
    <x v="4"/>
    <x v="0"/>
    <x v="0"/>
  </r>
  <r>
    <n v="497"/>
    <d v="2017-11-15T00:00:00"/>
    <s v="ElderAid Wellness"/>
    <s v="Health Care"/>
    <s v="Social Healthcare Enterprise"/>
    <s v="Bangalore"/>
    <s v="Rugmini Menon"/>
    <x v="366"/>
    <n v="1"/>
    <x v="0"/>
    <s v="Angel Funding"/>
    <m/>
    <x v="3"/>
    <s v="November"/>
    <n v="0"/>
    <x v="6"/>
    <x v="8"/>
    <x v="0"/>
  </r>
  <r>
    <n v="498"/>
    <d v="2017-11-15T00:00:00"/>
    <s v="Omnia Information"/>
    <s v="Technology"/>
    <s v="WiFi Analytics Platform"/>
    <s v="Delhi"/>
    <s v="Omidyar Network"/>
    <x v="161"/>
    <n v="1"/>
    <x v="0"/>
    <s v="Private Equity"/>
    <n v="3000000"/>
    <x v="3"/>
    <s v="November"/>
    <n v="28.791149999999998"/>
    <x v="0"/>
    <x v="0"/>
    <x v="1"/>
  </r>
  <r>
    <n v="499"/>
    <d v="2017-11-15T00:00:00"/>
    <s v="Josh Talks"/>
    <s v="Inspiration"/>
    <s v="Storytelling platform"/>
    <s v="Gurgaon"/>
    <s v="Girish Mathrubootham, Apurva Chamaria, Rohit Chanana"/>
    <x v="367"/>
    <n v="3"/>
    <x v="1"/>
    <s v="Private Equity"/>
    <m/>
    <x v="3"/>
    <s v="November"/>
    <n v="0"/>
    <x v="0"/>
    <x v="6"/>
    <x v="1"/>
  </r>
  <r>
    <n v="500"/>
    <d v="2017-11-15T00:00:00"/>
    <s v="Reniso"/>
    <s v="Technology"/>
    <s v="End-to-End property management for l,lords living away"/>
    <s v="New Delhi"/>
    <s v="Nishit Sharma, Alok Srivastava"/>
    <x v="368"/>
    <n v="2"/>
    <x v="1"/>
    <s v="Seed Funding"/>
    <m/>
    <x v="3"/>
    <s v="November"/>
    <n v="0"/>
    <x v="4"/>
    <x v="0"/>
    <x v="1"/>
  </r>
  <r>
    <n v="501"/>
    <d v="2017-11-17T00:00:00"/>
    <s v="Kanhaiya"/>
    <s v="Inspiration"/>
    <s v="Storytelling platform"/>
    <s v="Hyderabad"/>
    <s v="Undisclosed"/>
    <x v="13"/>
    <n v="1"/>
    <x v="0"/>
    <s v="Seed/Angel Funding"/>
    <n v="200000"/>
    <x v="3"/>
    <s v="November"/>
    <n v="1.9194100000000001"/>
    <x v="4"/>
    <x v="6"/>
    <x v="7"/>
  </r>
  <r>
    <n v="502"/>
    <d v="2017-11-17T00:00:00"/>
    <s v="Perspectico"/>
    <s v="Technology"/>
    <s v="Placement preparation , career growth training platform"/>
    <s v="Delhi"/>
    <s v="Sscbs Innovation, Incubation Foundation "/>
    <x v="369"/>
    <n v="2"/>
    <x v="1"/>
    <s v="Seed/Angel Funding"/>
    <m/>
    <x v="3"/>
    <s v="November"/>
    <n v="0"/>
    <x v="4"/>
    <x v="0"/>
    <x v="1"/>
  </r>
  <r>
    <n v="503"/>
    <d v="2017-11-20T00:00:00"/>
    <s v="ONN Bikes"/>
    <s v="Technology"/>
    <s v="Self riding bike rental program"/>
    <s v="Mumbai"/>
    <s v="Z Nation Lab"/>
    <x v="370"/>
    <n v="1"/>
    <x v="0"/>
    <s v="Seed/Angel Funding"/>
    <n v="692000"/>
    <x v="3"/>
    <s v="November"/>
    <n v="6.6411585999999998"/>
    <x v="4"/>
    <x v="0"/>
    <x v="2"/>
  </r>
  <r>
    <n v="504"/>
    <d v="2017-11-21T00:00:00"/>
    <s v="Rapido"/>
    <s v="Technology"/>
    <s v="Bike , Taxi pooling online platform"/>
    <s v="Hyderabad"/>
    <s v="Skycatcher Fund, Aravind Sanka"/>
    <x v="371"/>
    <n v="2"/>
    <x v="1"/>
    <s v="Seed/Angel Funding"/>
    <n v="329230"/>
    <x v="3"/>
    <s v="November"/>
    <n v="3.1596367714999998"/>
    <x v="4"/>
    <x v="0"/>
    <x v="7"/>
  </r>
  <r>
    <n v="505"/>
    <d v="2017-11-21T00:00:00"/>
    <s v="Heckyl"/>
    <s v="Technology"/>
    <s v="Big Data Analytics Platform"/>
    <s v="Mumbai"/>
    <s v="Notion Capital, Idg Ventures"/>
    <x v="372"/>
    <n v="2"/>
    <x v="1"/>
    <s v="Private Equity"/>
    <n v="2700000"/>
    <x v="3"/>
    <s v="November"/>
    <n v="25.912034999999999"/>
    <x v="0"/>
    <x v="0"/>
    <x v="2"/>
  </r>
  <r>
    <n v="506"/>
    <d v="2017-11-21T00:00:00"/>
    <s v="Nuvepro"/>
    <s v="Technology"/>
    <s v="Managed Cloud Environment Solutions"/>
    <s v="Mumbai"/>
    <s v="1 Crowd"/>
    <x v="260"/>
    <n v="1"/>
    <x v="0"/>
    <s v="Seed/Angel Funding"/>
    <n v="400000"/>
    <x v="3"/>
    <s v="November"/>
    <n v="3.8388200000000001"/>
    <x v="4"/>
    <x v="0"/>
    <x v="2"/>
  </r>
  <r>
    <n v="507"/>
    <d v="2017-11-21T00:00:00"/>
    <s v="RedBook"/>
    <s v="Technology"/>
    <s v="AI based pharmacy drugs insights platform"/>
    <s v="Mumbai"/>
    <s v="Vida Ventures, Dr Aniruddha Malpani"/>
    <x v="373"/>
    <n v="2"/>
    <x v="1"/>
    <s v="Seed/Angel Funding"/>
    <n v="250000"/>
    <x v="3"/>
    <s v="November"/>
    <n v="2.3992624999999999"/>
    <x v="4"/>
    <x v="0"/>
    <x v="2"/>
  </r>
  <r>
    <n v="508"/>
    <d v="2017-11-21T00:00:00"/>
    <s v="Portea"/>
    <s v="Healthcare"/>
    <s v="Healthcare facilities at doorstep"/>
    <s v="Bangalore"/>
    <s v="Sabre Partners, Memg Cdc"/>
    <x v="177"/>
    <n v="2"/>
    <x v="1"/>
    <s v="Private Equity"/>
    <n v="26000000"/>
    <x v="3"/>
    <s v="November"/>
    <n v="249.52330000000001"/>
    <x v="0"/>
    <x v="8"/>
    <x v="0"/>
  </r>
  <r>
    <n v="509"/>
    <d v="2017-11-21T00:00:00"/>
    <s v="Credit Mate"/>
    <s v="Technology"/>
    <s v="Vehicle loan approval platform"/>
    <s v="Mumbai"/>
    <s v="Paytm"/>
    <x v="11"/>
    <n v="1"/>
    <x v="0"/>
    <s v="Private Equity"/>
    <m/>
    <x v="3"/>
    <s v="November"/>
    <n v="0"/>
    <x v="0"/>
    <x v="0"/>
    <x v="2"/>
  </r>
  <r>
    <n v="510"/>
    <d v="2017-11-21T00:00:00"/>
    <s v="Epiq Capital"/>
    <s v="Finance"/>
    <s v="Tech based investor firm"/>
    <s v="Mumbai"/>
    <s v="Global Institutional "/>
    <x v="374"/>
    <n v="1"/>
    <x v="0"/>
    <s v="Private Equity"/>
    <n v="200000000"/>
    <x v="3"/>
    <s v="November"/>
    <n v="1919.41"/>
    <x v="0"/>
    <x v="3"/>
    <x v="2"/>
  </r>
  <r>
    <n v="511"/>
    <d v="2017-11-22T00:00:00"/>
    <s v="MiStay"/>
    <s v="Technology"/>
    <s v="Online Hotel Reservation Platform"/>
    <s v="Bangalore"/>
    <s v="Axilor Ventures"/>
    <x v="327"/>
    <n v="1"/>
    <x v="0"/>
    <s v="Seed/Angel Funding"/>
    <m/>
    <x v="3"/>
    <s v="November"/>
    <n v="0"/>
    <x v="4"/>
    <x v="0"/>
    <x v="0"/>
  </r>
  <r>
    <n v="512"/>
    <d v="2017-11-23T00:00:00"/>
    <s v="WittyFeed"/>
    <s v="Storytelling"/>
    <s v="Viral Content , storytelling platform"/>
    <s v="Indore"/>
    <s v="Seep Aggarwal"/>
    <x v="375"/>
    <n v="1"/>
    <x v="0"/>
    <s v="Seed/Angel Funding"/>
    <m/>
    <x v="3"/>
    <s v="November"/>
    <n v="0"/>
    <x v="4"/>
    <x v="6"/>
    <x v="6"/>
  </r>
  <r>
    <n v="513"/>
    <d v="2017-11-24T00:00:00"/>
    <s v="IDG Ventures"/>
    <s v="Finance"/>
    <s v="Venture Capitalist"/>
    <s v="Bangalore"/>
    <s v="Uniliver Ventures"/>
    <x v="376"/>
    <n v="1"/>
    <x v="0"/>
    <s v="Private Equity"/>
    <n v="10000000"/>
    <x v="3"/>
    <s v="November"/>
    <n v="95.970500000000001"/>
    <x v="0"/>
    <x v="3"/>
    <x v="0"/>
  </r>
  <r>
    <n v="514"/>
    <d v="2017-11-24T00:00:00"/>
    <s v="TempGo"/>
    <s v="Technology"/>
    <s v="IoT , SaaS based transportation platform"/>
    <s v="Goa"/>
    <s v="Javelin Startupo Victory Fund"/>
    <x v="377"/>
    <n v="1"/>
    <x v="0"/>
    <s v="Seed/Angel Funding"/>
    <n v="250000"/>
    <x v="3"/>
    <s v="November"/>
    <n v="2.3992624999999999"/>
    <x v="4"/>
    <x v="0"/>
    <x v="6"/>
  </r>
  <r>
    <n v="515"/>
    <d v="2017-11-27T00:00:00"/>
    <s v="Edelweiss"/>
    <s v="Finance"/>
    <s v="Diversified Financial"/>
    <s v="Mumbai"/>
    <s v="Undisclosed"/>
    <x v="13"/>
    <n v="1"/>
    <x v="0"/>
    <s v="Private Equity"/>
    <n v="270000000"/>
    <x v="3"/>
    <s v="November"/>
    <n v="2591.2035000000001"/>
    <x v="0"/>
    <x v="3"/>
    <x v="2"/>
  </r>
  <r>
    <n v="516"/>
    <d v="2017-11-27T00:00:00"/>
    <s v="ERA"/>
    <s v="Technology"/>
    <s v="Identity management platform"/>
    <s v="Mumbai"/>
    <s v="Amit Patni"/>
    <x v="378"/>
    <n v="1"/>
    <x v="0"/>
    <s v="Seed/Angel Funding"/>
    <n v="39000"/>
    <x v="3"/>
    <s v="November"/>
    <n v="0.37428495000000001"/>
    <x v="4"/>
    <x v="0"/>
    <x v="2"/>
  </r>
  <r>
    <n v="517"/>
    <d v="2017-11-27T00:00:00"/>
    <s v="Smaaash"/>
    <s v="Technology"/>
    <s v="Virtual Reality based gaming platform"/>
    <s v="Mumbai"/>
    <s v="Sixth Sense Ventures"/>
    <x v="83"/>
    <n v="1"/>
    <x v="0"/>
    <s v="Private Equity"/>
    <n v="3800000"/>
    <x v="3"/>
    <s v="November"/>
    <n v="36.468789999999998"/>
    <x v="0"/>
    <x v="0"/>
    <x v="2"/>
  </r>
  <r>
    <n v="518"/>
    <d v="2017-11-28T00:00:00"/>
    <s v="Chumbak"/>
    <s v="Lifestyle"/>
    <s v="Designer-led consumer products"/>
    <s v="Bangalore"/>
    <s v="Gaja Capital"/>
    <x v="379"/>
    <n v="1"/>
    <x v="0"/>
    <s v="Private Equity"/>
    <n v="13000000"/>
    <x v="3"/>
    <s v="November"/>
    <n v="124.76165"/>
    <x v="0"/>
    <x v="6"/>
    <x v="0"/>
  </r>
  <r>
    <n v="519"/>
    <d v="2017-11-28T00:00:00"/>
    <s v="FR8"/>
    <s v="Technology"/>
    <s v="Online Truck aggregator platform"/>
    <s v="Chennai"/>
    <s v="Ifmr Capital"/>
    <x v="323"/>
    <n v="1"/>
    <x v="0"/>
    <s v="Debt Funding"/>
    <n v="1500000"/>
    <x v="3"/>
    <s v="November"/>
    <n v="14.395574999999999"/>
    <x v="6"/>
    <x v="0"/>
    <x v="3"/>
  </r>
  <r>
    <n v="520"/>
    <d v="2017-11-28T00:00:00"/>
    <s v="MobieFit"/>
    <s v="Healthcare"/>
    <s v="Health , fitness based mobile App"/>
    <s v="Goa"/>
    <s v="Nb Ventures, Mediassist"/>
    <x v="181"/>
    <n v="2"/>
    <x v="1"/>
    <s v="Seed/Angel Funding"/>
    <n v="1350000"/>
    <x v="3"/>
    <s v="November"/>
    <n v="12.9560175"/>
    <x v="4"/>
    <x v="8"/>
    <x v="6"/>
  </r>
  <r>
    <n v="521"/>
    <d v="2017-11-28T00:00:00"/>
    <s v="Stanza Living"/>
    <s v="Technology"/>
    <s v="Student accommodation platform"/>
    <s v="Delhi"/>
    <s v="Matrix Partners, Accel"/>
    <x v="29"/>
    <n v="2"/>
    <x v="1"/>
    <s v="Private Equity"/>
    <n v="2000000"/>
    <x v="3"/>
    <s v="November"/>
    <n v="19.194099999999999"/>
    <x v="0"/>
    <x v="0"/>
    <x v="1"/>
  </r>
  <r>
    <n v="522"/>
    <d v="2017-10-03T00:00:00"/>
    <s v="ChqBook"/>
    <s v="Consumer Internet"/>
    <s v="Home Loans Aggregation platform"/>
    <s v="Gurgaon"/>
    <s v="Startup Buddy, Apurva Chamaria,Sachin Arora, Bharat Gupta, Amit Manocha"/>
    <x v="26"/>
    <n v="5"/>
    <x v="1"/>
    <s v="Seed Funding"/>
    <m/>
    <x v="3"/>
    <s v="October"/>
    <n v="0"/>
    <x v="4"/>
    <x v="6"/>
    <x v="1"/>
  </r>
  <r>
    <n v="523"/>
    <d v="2017-10-03T00:00:00"/>
    <s v="HomeCapital"/>
    <s v="Consumer Internet"/>
    <s v="Home Loan Down payment assistance program"/>
    <s v="Mumbai"/>
    <s v="Venture Catalysts"/>
    <x v="113"/>
    <n v="1"/>
    <x v="0"/>
    <s v="Seed Funding"/>
    <m/>
    <x v="3"/>
    <s v="October"/>
    <n v="0"/>
    <x v="4"/>
    <x v="6"/>
    <x v="2"/>
  </r>
  <r>
    <n v="524"/>
    <d v="2017-10-03T00:00:00"/>
    <s v="Ola Cabs"/>
    <s v="Consumer Internet"/>
    <s v="App based cab hailing services"/>
    <s v="Bangalore"/>
    <s v="Tencent, Softbank Group"/>
    <x v="129"/>
    <n v="2"/>
    <x v="1"/>
    <s v="Private Equity"/>
    <n v="110000000"/>
    <x v="3"/>
    <s v="October"/>
    <n v="1055.6755000000001"/>
    <x v="0"/>
    <x v="6"/>
    <x v="0"/>
  </r>
  <r>
    <n v="525"/>
    <d v="2017-10-04T00:00:00"/>
    <s v="Elanic"/>
    <s v="Consumer Internet"/>
    <s v="P2P platform for Fashion sales"/>
    <s v="Bangalore"/>
    <s v="Digital Garage"/>
    <x v="380"/>
    <n v="1"/>
    <x v="0"/>
    <s v="Seed Funding"/>
    <m/>
    <x v="3"/>
    <s v="October"/>
    <n v="0"/>
    <x v="4"/>
    <x v="6"/>
    <x v="0"/>
  </r>
  <r>
    <n v="526"/>
    <d v="2017-10-04T00:00:00"/>
    <s v="CollPoll"/>
    <s v="Consumer Internet"/>
    <s v="Education collaboration platform"/>
    <s v="Bangalore"/>
    <s v="Sprout Angels"/>
    <x v="381"/>
    <n v="1"/>
    <x v="0"/>
    <s v="Seed Funding"/>
    <n v="306000"/>
    <x v="3"/>
    <s v="October"/>
    <n v="2.9366973000000001"/>
    <x v="4"/>
    <x v="6"/>
    <x v="0"/>
  </r>
  <r>
    <n v="527"/>
    <d v="2017-10-04T00:00:00"/>
    <s v="PhonePe"/>
    <s v="Consumer Internet"/>
    <s v="Digital Wallet"/>
    <s v="Bangalore"/>
    <s v="Flipkart"/>
    <x v="142"/>
    <n v="1"/>
    <x v="0"/>
    <s v="Private Equity"/>
    <n v="38700000"/>
    <x v="3"/>
    <s v="October"/>
    <n v="371.40583500000002"/>
    <x v="0"/>
    <x v="6"/>
    <x v="0"/>
  </r>
  <r>
    <n v="528"/>
    <d v="2017-10-05T00:00:00"/>
    <s v="Little Black Book"/>
    <s v="Consumer Internet"/>
    <s v="Local Recommendations , Discoveries Platform"/>
    <s v="New Delhi"/>
    <s v="Blume Ventures, Idg Ventures &amp; Indian Angel Network"/>
    <x v="64"/>
    <n v="2"/>
    <x v="1"/>
    <s v="Private Equity"/>
    <n v="1000000"/>
    <x v="3"/>
    <s v="October"/>
    <n v="9.5970499999999994"/>
    <x v="0"/>
    <x v="6"/>
    <x v="1"/>
  </r>
  <r>
    <n v="529"/>
    <d v="2017-10-05T00:00:00"/>
    <s v="Oorjan"/>
    <s v="Technology"/>
    <s v="rooftop solar platform"/>
    <s v="Mumbai"/>
    <s v="Globevestor"/>
    <x v="382"/>
    <n v="1"/>
    <x v="0"/>
    <s v="Seed Funding"/>
    <n v="450000"/>
    <x v="3"/>
    <s v="October"/>
    <n v="4.3186724999999999"/>
    <x v="4"/>
    <x v="0"/>
    <x v="2"/>
  </r>
  <r>
    <n v="530"/>
    <d v="2017-10-05T00:00:00"/>
    <s v="Zefo"/>
    <s v="ECommerce"/>
    <s v="Ecommerce Portal for Used Goods"/>
    <s v="Bangalore"/>
    <s v="Sequoia India, Helion Venture Partners, Beenext"/>
    <x v="43"/>
    <n v="3"/>
    <x v="1"/>
    <s v="Private Equity"/>
    <n v="9200000"/>
    <x v="3"/>
    <s v="October"/>
    <n v="88.292860000000005"/>
    <x v="0"/>
    <x v="2"/>
    <x v="0"/>
  </r>
  <r>
    <n v="531"/>
    <d v="2017-10-06T00:00:00"/>
    <s v="Yaantra"/>
    <s v="ECommerce"/>
    <s v="Mobile repair , Refurbishment platform"/>
    <s v="New Delhi"/>
    <s v="Carpediem Capital"/>
    <x v="383"/>
    <n v="1"/>
    <x v="0"/>
    <s v="Private Equity"/>
    <n v="3100000"/>
    <x v="3"/>
    <s v="October"/>
    <n v="29.750855000000001"/>
    <x v="0"/>
    <x v="2"/>
    <x v="1"/>
  </r>
  <r>
    <n v="532"/>
    <d v="2017-10-06T00:00:00"/>
    <s v="Farm Taaza"/>
    <s v="Technology"/>
    <s v="Fresh Produce SCM company"/>
    <s v="Bangalore"/>
    <s v="Epsilon Venture Partners, Tara India Fund Iv "/>
    <x v="384"/>
    <n v="2"/>
    <x v="1"/>
    <s v="Private Equity"/>
    <n v="8000000"/>
    <x v="3"/>
    <s v="October"/>
    <n v="76.776399999999995"/>
    <x v="0"/>
    <x v="0"/>
    <x v="0"/>
  </r>
  <r>
    <n v="533"/>
    <d v="2017-10-06T00:00:00"/>
    <s v="Drivezy"/>
    <s v="Consumer Internet"/>
    <s v="Self Drive car , bike rental platform"/>
    <s v="Bangalore"/>
    <s v="Das Capital, Axan Partners, Das Capital , It Farm"/>
    <x v="385"/>
    <n v="4"/>
    <x v="1"/>
    <s v="Private Equity"/>
    <n v="10000000"/>
    <x v="3"/>
    <s v="October"/>
    <n v="95.970500000000001"/>
    <x v="0"/>
    <x v="6"/>
    <x v="0"/>
  </r>
  <r>
    <n v="534"/>
    <d v="2017-10-06T00:00:00"/>
    <s v="Slice Pay"/>
    <s v="Consumer Internet"/>
    <s v="Student Micro-financing platform"/>
    <s v="Bangalore"/>
    <s v="Das Capital, Simile Ventures"/>
    <x v="385"/>
    <n v="2"/>
    <x v="1"/>
    <s v="Private Equity"/>
    <n v="2000000"/>
    <x v="3"/>
    <s v="October"/>
    <n v="19.194099999999999"/>
    <x v="0"/>
    <x v="6"/>
    <x v="0"/>
  </r>
  <r>
    <n v="535"/>
    <d v="2017-10-09T00:00:00"/>
    <s v="Agrowave"/>
    <s v="Technology"/>
    <s v="Agriculture Supply Chain management solutions"/>
    <s v="Gurgaon"/>
    <s v="Daffodil Software"/>
    <x v="386"/>
    <n v="1"/>
    <x v="0"/>
    <s v="Seed Funding"/>
    <m/>
    <x v="3"/>
    <s v="October"/>
    <n v="0"/>
    <x v="4"/>
    <x v="0"/>
    <x v="1"/>
  </r>
  <r>
    <n v="536"/>
    <d v="2017-10-09T00:00:00"/>
    <s v="MyGubbi"/>
    <s v="eCommerce"/>
    <s v="Home Interior Designing Seller"/>
    <s v="Bangalore"/>
    <s v="Firoze Irani, Vipul Parekh, a Kallugadde, Rajesh K Murthy"/>
    <x v="387"/>
    <n v="4"/>
    <x v="1"/>
    <s v="Private Equity"/>
    <n v="2700000"/>
    <x v="3"/>
    <s v="October"/>
    <n v="25.912034999999999"/>
    <x v="0"/>
    <x v="2"/>
    <x v="0"/>
  </r>
  <r>
    <n v="537"/>
    <d v="2017-10-09T00:00:00"/>
    <s v="IBSFintech"/>
    <s v="Technology"/>
    <s v="Treasury Risk Management Solution"/>
    <s v="Bangalore"/>
    <s v="Shailesh Haribhakti"/>
    <x v="388"/>
    <n v="1"/>
    <x v="0"/>
    <s v="Seed Funding"/>
    <m/>
    <x v="3"/>
    <s v="October"/>
    <n v="0"/>
    <x v="4"/>
    <x v="0"/>
    <x v="0"/>
  </r>
  <r>
    <n v="538"/>
    <d v="2017-10-09T00:00:00"/>
    <s v="Letsservice"/>
    <s v="Consumer Internet"/>
    <s v="Auto Service Logistics &amp; SAAS platform"/>
    <s v="Bangalore"/>
    <s v="Aequs Group"/>
    <x v="389"/>
    <n v="1"/>
    <x v="0"/>
    <s v="Private Equity"/>
    <m/>
    <x v="3"/>
    <s v="October"/>
    <n v="0"/>
    <x v="0"/>
    <x v="6"/>
    <x v="0"/>
  </r>
  <r>
    <n v="539"/>
    <d v="2017-10-09T00:00:00"/>
    <s v="OneStepUp"/>
    <s v="Technology"/>
    <s v="Education Technology platform"/>
    <s v="New Delhi"/>
    <s v="Orient Blackswan"/>
    <x v="390"/>
    <n v="1"/>
    <x v="0"/>
    <s v="Seed Funding"/>
    <n v="336000"/>
    <x v="3"/>
    <s v="October"/>
    <n v="3.2246087999999999"/>
    <x v="4"/>
    <x v="0"/>
    <x v="1"/>
  </r>
  <r>
    <n v="540"/>
    <d v="2017-10-09T00:00:00"/>
    <s v="ThirdWatch"/>
    <s v="Technology"/>
    <s v="AI-powered anti-fraud solutions"/>
    <s v="Gurgaon"/>
    <s v="Rahul Agarwalla, Keshav Sanghi, Batlivala &amp; Karani Securities"/>
    <x v="391"/>
    <n v="3"/>
    <x v="1"/>
    <s v="Seed Funding"/>
    <m/>
    <x v="3"/>
    <s v="October"/>
    <n v="0"/>
    <x v="4"/>
    <x v="0"/>
    <x v="1"/>
  </r>
  <r>
    <n v="541"/>
    <d v="2017-10-10T00:00:00"/>
    <s v="Parallel Dots"/>
    <s v="Technology"/>
    <s v="AI-powered deep learning solutions"/>
    <s v="Gurgaon"/>
    <s v="Multipoint Capital,"/>
    <x v="392"/>
    <n v="2"/>
    <x v="1"/>
    <s v="Private Equity"/>
    <n v="1400000"/>
    <x v="3"/>
    <s v="October"/>
    <n v="13.43587"/>
    <x v="0"/>
    <x v="0"/>
    <x v="1"/>
  </r>
  <r>
    <n v="542"/>
    <d v="2017-10-10T00:00:00"/>
    <s v="Easy Diner"/>
    <s v="Consumer Internet"/>
    <s v="online restaurant reservation platform"/>
    <s v="Gurgaon"/>
    <s v="Saama Capital , Dsg Consumer Partners"/>
    <x v="147"/>
    <n v="2"/>
    <x v="1"/>
    <s v="Private Equity"/>
    <n v="4500000"/>
    <x v="3"/>
    <s v="October"/>
    <n v="43.186725000000003"/>
    <x v="0"/>
    <x v="6"/>
    <x v="1"/>
  </r>
  <r>
    <n v="543"/>
    <d v="2017-10-11T00:00:00"/>
    <s v="Meesho"/>
    <s v="ECommerce"/>
    <s v="Online Reseller Network"/>
    <s v="Bangalore"/>
    <s v="Saif Partners, Ycombinator, Venture Highway"/>
    <x v="10"/>
    <n v="3"/>
    <x v="1"/>
    <s v="Private Equity"/>
    <n v="3100000"/>
    <x v="3"/>
    <s v="October"/>
    <n v="29.750855000000001"/>
    <x v="0"/>
    <x v="2"/>
    <x v="0"/>
  </r>
  <r>
    <n v="544"/>
    <d v="2017-10-11T00:00:00"/>
    <s v="StanPlus"/>
    <s v="Logistics"/>
    <s v="Medical Transportation Services"/>
    <s v="Hyderabad"/>
    <s v="Kstart Capital"/>
    <x v="393"/>
    <n v="1"/>
    <x v="0"/>
    <s v="Private Equity"/>
    <n v="1100000"/>
    <x v="3"/>
    <s v="October"/>
    <n v="10.556755000000001"/>
    <x v="0"/>
    <x v="1"/>
    <x v="7"/>
  </r>
  <r>
    <n v="545"/>
    <d v="2017-10-12T00:00:00"/>
    <s v="UCLID"/>
    <s v="Technology"/>
    <s v="Education Network for Institutions, teachers &amp; Students"/>
    <s v="Hyderabad"/>
    <s v="Undisclosed"/>
    <x v="13"/>
    <n v="1"/>
    <x v="0"/>
    <s v="Seed Funding"/>
    <n v="235000"/>
    <x v="3"/>
    <s v="October"/>
    <n v="2.2553067499999999"/>
    <x v="4"/>
    <x v="0"/>
    <x v="7"/>
  </r>
  <r>
    <n v="546"/>
    <d v="2017-10-13T00:00:00"/>
    <s v="Policy Bazaar"/>
    <s v="Consumer Internet"/>
    <s v="Online insurance policy aggregator"/>
    <s v="Gurgaon"/>
    <s v="Wellington Management, Dg Ventures India, True North"/>
    <x v="394"/>
    <n v="3"/>
    <x v="1"/>
    <s v="Private Equity"/>
    <n v="77000000"/>
    <x v="3"/>
    <s v="October"/>
    <n v="738.97284999999999"/>
    <x v="0"/>
    <x v="6"/>
    <x v="1"/>
  </r>
  <r>
    <n v="547"/>
    <d v="2017-10-13T00:00:00"/>
    <s v="Gapoon"/>
    <s v="Consumer Internet"/>
    <s v="home maintenance services platform"/>
    <s v="Bangalore"/>
    <s v="Vida Ventures, Snehal Mantri, Anshu Bahadur"/>
    <x v="373"/>
    <n v="3"/>
    <x v="1"/>
    <s v="Seed Funding"/>
    <n v="250000"/>
    <x v="3"/>
    <s v="October"/>
    <n v="2.3992624999999999"/>
    <x v="4"/>
    <x v="6"/>
    <x v="0"/>
  </r>
  <r>
    <n v="548"/>
    <d v="2017-10-13T00:00:00"/>
    <s v="Chaayos"/>
    <s v="eCommerce"/>
    <s v="Online Chai ordering platform"/>
    <s v="Gurgaon"/>
    <s v="Tiger Global Management"/>
    <x v="0"/>
    <n v="1"/>
    <x v="0"/>
    <s v="Private Equity"/>
    <n v="2000000"/>
    <x v="3"/>
    <s v="October"/>
    <n v="19.194099999999999"/>
    <x v="0"/>
    <x v="2"/>
    <x v="1"/>
  </r>
  <r>
    <n v="549"/>
    <d v="2017-10-16T00:00:00"/>
    <s v="KrazyBee"/>
    <s v="Consumer Internet"/>
    <s v="Micro-lending platform"/>
    <s v="Bangalore"/>
    <s v="Xiaomi Technologies, Shunwei Capital"/>
    <x v="395"/>
    <n v="2"/>
    <x v="1"/>
    <s v="Private Equity"/>
    <n v="8000000"/>
    <x v="3"/>
    <s v="October"/>
    <n v="76.776399999999995"/>
    <x v="0"/>
    <x v="6"/>
    <x v="0"/>
  </r>
  <r>
    <n v="550"/>
    <d v="2017-10-16T00:00:00"/>
    <s v="Renew Buy"/>
    <s v="Consumer Internet"/>
    <s v="Online Insurance Aggregator"/>
    <s v="New Delhi"/>
    <s v="Amicus Capital"/>
    <x v="396"/>
    <n v="1"/>
    <x v="0"/>
    <s v="Private Equity"/>
    <n v="9200000"/>
    <x v="3"/>
    <s v="October"/>
    <n v="88.292860000000005"/>
    <x v="0"/>
    <x v="6"/>
    <x v="1"/>
  </r>
  <r>
    <n v="551"/>
    <d v="2017-10-17T00:00:00"/>
    <s v="Fingerlix"/>
    <s v="Consumer Internet"/>
    <s v="Food Ordering Portal"/>
    <s v="Bangalore"/>
    <s v="Accel Partners, Zephyr Peacock"/>
    <x v="193"/>
    <n v="2"/>
    <x v="1"/>
    <s v="Private Equity"/>
    <n v="7000000"/>
    <x v="3"/>
    <s v="October"/>
    <n v="67.179349999999999"/>
    <x v="0"/>
    <x v="6"/>
    <x v="0"/>
  </r>
  <r>
    <n v="552"/>
    <d v="2017-10-18T00:00:00"/>
    <s v="Bank Bazaar"/>
    <s v="Consumer Internet"/>
    <s v="Online Financial Marketplace"/>
    <s v="Chennai"/>
    <s v="Experian"/>
    <x v="397"/>
    <n v="1"/>
    <x v="0"/>
    <s v="Private Equity"/>
    <n v="7000000"/>
    <x v="3"/>
    <s v="October"/>
    <n v="67.179349999999999"/>
    <x v="0"/>
    <x v="6"/>
    <x v="3"/>
  </r>
  <r>
    <n v="553"/>
    <d v="2017-10-18T00:00:00"/>
    <s v="Hasura"/>
    <s v="Technology"/>
    <s v="App building platform"/>
    <s v="Chennai"/>
    <s v="Nexus, Gree Ventures"/>
    <x v="398"/>
    <n v="2"/>
    <x v="1"/>
    <s v="Private Equity"/>
    <m/>
    <x v="3"/>
    <s v="October"/>
    <n v="0"/>
    <x v="0"/>
    <x v="0"/>
    <x v="3"/>
  </r>
  <r>
    <n v="554"/>
    <d v="2017-10-18T00:00:00"/>
    <s v="BlackBuck"/>
    <s v="Logistics"/>
    <s v="B2B Logistics provider"/>
    <s v="Bangalore"/>
    <s v="Innoven Capital"/>
    <x v="132"/>
    <n v="1"/>
    <x v="0"/>
    <s v="Private Equity"/>
    <n v="7700000"/>
    <x v="3"/>
    <s v="October"/>
    <n v="73.897284999999997"/>
    <x v="0"/>
    <x v="1"/>
    <x v="0"/>
  </r>
  <r>
    <n v="555"/>
    <d v="2017-10-18T00:00:00"/>
    <s v="LenDen Club"/>
    <s v="Consumer Internet"/>
    <s v="Online peer-to-peer lending platform"/>
    <s v="Mumbai"/>
    <s v="Undisclosed"/>
    <x v="13"/>
    <n v="1"/>
    <x v="0"/>
    <s v="Seed Funding"/>
    <n v="500000"/>
    <x v="3"/>
    <s v="October"/>
    <n v="4.7985249999999997"/>
    <x v="4"/>
    <x v="6"/>
    <x v="2"/>
  </r>
  <r>
    <n v="556"/>
    <d v="2017-10-23T00:00:00"/>
    <s v="Toppr"/>
    <s v="Consumer Internet"/>
    <s v="Mobile based learning app"/>
    <s v="Mumbai"/>
    <s v="Saif Partners, Helion Ventures, Fil Capital Management"/>
    <x v="10"/>
    <n v="3"/>
    <x v="1"/>
    <s v="Private Equity"/>
    <n v="7000000"/>
    <x v="3"/>
    <s v="October"/>
    <n v="67.179349999999999"/>
    <x v="0"/>
    <x v="6"/>
    <x v="2"/>
  </r>
  <r>
    <n v="557"/>
    <d v="2017-10-23T00:00:00"/>
    <s v="RAW Pressery"/>
    <s v="Food &amp; Beverage"/>
    <s v="Cold pressed Juice maker"/>
    <s v="Mumbai"/>
    <s v="Dsg Consumer Partners, Sequoia Capital, Saama Capital"/>
    <x v="399"/>
    <n v="3"/>
    <x v="1"/>
    <s v="Private Equity"/>
    <n v="6000000"/>
    <x v="3"/>
    <s v="October"/>
    <n v="57.582299999999996"/>
    <x v="0"/>
    <x v="5"/>
    <x v="2"/>
  </r>
  <r>
    <n v="558"/>
    <d v="2017-10-23T00:00:00"/>
    <s v="Cashe"/>
    <s v="Consumer Internet"/>
    <s v="app-only lending platform"/>
    <s v="Mumbai"/>
    <s v="Ifmr Capital"/>
    <x v="323"/>
    <n v="1"/>
    <x v="0"/>
    <s v="Debt Funding"/>
    <n v="3100000"/>
    <x v="3"/>
    <s v="October"/>
    <n v="29.750855000000001"/>
    <x v="6"/>
    <x v="6"/>
    <x v="2"/>
  </r>
  <r>
    <n v="559"/>
    <d v="2017-10-23T00:00:00"/>
    <s v="Park Easy"/>
    <s v="Consumer Internet"/>
    <s v="Machine learning based parking discovery"/>
    <s v="Kolkata"/>
    <s v="Rockstart Accelerator"/>
    <x v="400"/>
    <n v="1"/>
    <x v="0"/>
    <s v="Seed Funding"/>
    <n v="118000"/>
    <x v="3"/>
    <s v="October"/>
    <n v="1.1324519"/>
    <x v="4"/>
    <x v="6"/>
    <x v="10"/>
  </r>
  <r>
    <n v="560"/>
    <d v="2017-10-24T00:00:00"/>
    <s v="TagBox"/>
    <s v="Technology"/>
    <s v="Cold Chain monitoring solution"/>
    <s v="Bangalore"/>
    <s v="Indian Angel Network, Ian Fund"/>
    <x v="78"/>
    <n v="2"/>
    <x v="1"/>
    <s v="Seed Funding"/>
    <m/>
    <x v="3"/>
    <s v="October"/>
    <n v="0"/>
    <x v="4"/>
    <x v="0"/>
    <x v="0"/>
  </r>
  <r>
    <n v="561"/>
    <d v="2017-10-24T00:00:00"/>
    <s v="FYRE"/>
    <s v="Food &amp; Beverage"/>
    <s v="Herbal energy shot maker"/>
    <s v="Mumbai"/>
    <s v="Venture Catalysts"/>
    <x v="113"/>
    <n v="1"/>
    <x v="0"/>
    <s v="Seed Funding"/>
    <n v="500000"/>
    <x v="3"/>
    <s v="October"/>
    <n v="4.7985249999999997"/>
    <x v="4"/>
    <x v="5"/>
    <x v="2"/>
  </r>
  <r>
    <n v="562"/>
    <d v="2017-10-24T00:00:00"/>
    <s v="ZipLoan"/>
    <s v="Consumer Internet"/>
    <s v="SME lending platform"/>
    <s v="New Delhi"/>
    <s v="Matrix Partners India, Waterbridge Ventures, Whiteboard Capital, Sarbvir Singh"/>
    <x v="34"/>
    <n v="4"/>
    <x v="1"/>
    <s v="Private Equity"/>
    <n v="3000000"/>
    <x v="3"/>
    <s v="October"/>
    <n v="28.791149999999998"/>
    <x v="0"/>
    <x v="6"/>
    <x v="1"/>
  </r>
  <r>
    <n v="563"/>
    <d v="2017-10-24T00:00:00"/>
    <s v="Skillenza"/>
    <s v="Consumer Internet"/>
    <s v="Online Learning Platform"/>
    <s v="Bangalore"/>
    <s v="Blume Ventures, Indian Angel Network"/>
    <x v="64"/>
    <n v="2"/>
    <x v="1"/>
    <s v="Seed Funding"/>
    <n v="722000"/>
    <x v="3"/>
    <s v="October"/>
    <n v="6.9290700999999997"/>
    <x v="4"/>
    <x v="6"/>
    <x v="0"/>
  </r>
  <r>
    <n v="564"/>
    <d v="2017-10-24T00:00:00"/>
    <s v="Chevon"/>
    <s v="Food &amp; Beverage"/>
    <s v="Frozen Meat provider"/>
    <s v="Mumbai"/>
    <s v="Greenfield Advisory"/>
    <x v="401"/>
    <n v="1"/>
    <x v="0"/>
    <s v="Private Equity"/>
    <m/>
    <x v="3"/>
    <s v="October"/>
    <n v="0"/>
    <x v="0"/>
    <x v="5"/>
    <x v="2"/>
  </r>
  <r>
    <n v="565"/>
    <d v="2017-10-25T00:00:00"/>
    <s v="PropStory"/>
    <s v="Consumer Internet"/>
    <s v="Real Estate content portal"/>
    <s v="Gurgaon"/>
    <s v="Abhishek Bhatewara, Vivek Shah, Haitong Securities, Suraj Saharan, Paras Arora"/>
    <x v="402"/>
    <n v="5"/>
    <x v="1"/>
    <s v="Seed Funding"/>
    <m/>
    <x v="3"/>
    <s v="October"/>
    <n v="0"/>
    <x v="4"/>
    <x v="6"/>
    <x v="1"/>
  </r>
  <r>
    <n v="566"/>
    <d v="2017-10-25T00:00:00"/>
    <s v="SpotDraft"/>
    <s v="Consumer Internet"/>
    <s v="Contract Automation"/>
    <s v="Gurgaon"/>
    <s v="Hunch Ventures, Spiral Ventures, 500 Startups, Singapore Angel Network, Citrus Payments"/>
    <x v="403"/>
    <n v="5"/>
    <x v="1"/>
    <s v="Seed Funding"/>
    <n v="550000"/>
    <x v="3"/>
    <s v="October"/>
    <n v="5.2783775000000004"/>
    <x v="4"/>
    <x v="6"/>
    <x v="1"/>
  </r>
  <r>
    <n v="567"/>
    <d v="2017-10-26T00:00:00"/>
    <s v="Big Basket"/>
    <s v="eCommerce"/>
    <s v="Online Grocery portal"/>
    <s v="Bangalore"/>
    <s v="Helion Ventures Partners"/>
    <x v="404"/>
    <n v="1"/>
    <x v="0"/>
    <s v="Private Equity"/>
    <n v="5000000"/>
    <x v="3"/>
    <s v="October"/>
    <n v="47.985250000000001"/>
    <x v="0"/>
    <x v="2"/>
    <x v="0"/>
  </r>
  <r>
    <n v="568"/>
    <d v="2017-10-27T00:00:00"/>
    <s v="OfBusiness"/>
    <s v="Technology"/>
    <s v="B2B Finance &amp; Fulfilment Network"/>
    <s v="Gurgaon"/>
    <s v="Kotak Mahindra Bank"/>
    <x v="405"/>
    <n v="1"/>
    <x v="0"/>
    <s v="Debt Funding"/>
    <n v="3800000"/>
    <x v="3"/>
    <s v="October"/>
    <n v="36.468789999999998"/>
    <x v="6"/>
    <x v="0"/>
    <x v="1"/>
  </r>
  <r>
    <n v="569"/>
    <d v="2017-10-27T00:00:00"/>
    <s v="Olly Credit"/>
    <s v="Technology"/>
    <s v="Credit + payment mobile app"/>
    <s v="New Delhi"/>
    <s v="Incubate Fund, S,esh Kirkire,  Kumar, Yogesh Chaudhary"/>
    <x v="406"/>
    <n v="5"/>
    <x v="1"/>
    <s v="Seed Funding"/>
    <m/>
    <x v="3"/>
    <s v="October"/>
    <n v="0"/>
    <x v="4"/>
    <x v="0"/>
    <x v="1"/>
  </r>
  <r>
    <n v="570"/>
    <d v="2017-10-28T00:00:00"/>
    <s v="CashFree"/>
    <s v="Technology"/>
    <s v="Payments Platform for Marketplaces , Fintechs"/>
    <s v="New Delhi"/>
    <s v="Y Combinator"/>
    <x v="137"/>
    <n v="1"/>
    <x v="0"/>
    <s v="Seed Funding"/>
    <n v="120000"/>
    <x v="3"/>
    <s v="October"/>
    <n v="1.1516459999999999"/>
    <x v="4"/>
    <x v="0"/>
    <x v="1"/>
  </r>
  <r>
    <n v="571"/>
    <d v="2017-10-28T00:00:00"/>
    <s v="Ola Cabs"/>
    <s v="Consumer Internet"/>
    <s v="App based cab hailing services"/>
    <s v="Bangalore"/>
    <s v="Ani Technologies Pvt Ltd"/>
    <x v="407"/>
    <n v="1"/>
    <x v="0"/>
    <s v="Private Equity"/>
    <n v="7700000"/>
    <x v="3"/>
    <s v="October"/>
    <n v="73.897284999999997"/>
    <x v="0"/>
    <x v="6"/>
    <x v="0"/>
  </r>
  <r>
    <n v="572"/>
    <d v="2017-10-30T00:00:00"/>
    <s v="GoldFarm"/>
    <s v="Food &amp; Beverage"/>
    <s v="Agriculture Technology"/>
    <s v="Coimbatore"/>
    <s v="Mahindra &amp; Mahindra , Infuse Ventures"/>
    <x v="408"/>
    <n v="2"/>
    <x v="1"/>
    <s v="Private Equity"/>
    <n v="2000000"/>
    <x v="3"/>
    <s v="October"/>
    <n v="19.194099999999999"/>
    <x v="0"/>
    <x v="5"/>
    <x v="11"/>
  </r>
  <r>
    <n v="573"/>
    <d v="2017-10-31T00:00:00"/>
    <s v="NetMeds"/>
    <s v="ECommerce"/>
    <s v="Online Pharmacy"/>
    <s v="Chennai"/>
    <s v="Tanncam Investment &amp; Sistema Asia Fund"/>
    <x v="409"/>
    <n v="1"/>
    <x v="0"/>
    <s v="Private Equity"/>
    <n v="14000000"/>
    <x v="3"/>
    <s v="October"/>
    <n v="134.3587"/>
    <x v="0"/>
    <x v="2"/>
    <x v="3"/>
  </r>
  <r>
    <n v="574"/>
    <d v="2017-10-31T00:00:00"/>
    <s v="MSE"/>
    <s v="Finance"/>
    <s v="Equity Stock Exchange"/>
    <s v="Mumbai"/>
    <s v="Il&amp;Fs, Trust Capital, Rosy Blue Securities, Radhakrishan Damani , Rakesh Jhunjhunwala"/>
    <x v="410"/>
    <n v="5"/>
    <x v="1"/>
    <s v="Private Equity"/>
    <n v="32000000"/>
    <x v="3"/>
    <s v="October"/>
    <n v="307.10559999999998"/>
    <x v="0"/>
    <x v="3"/>
    <x v="2"/>
  </r>
  <r>
    <n v="575"/>
    <d v="2017-09-01T00:00:00"/>
    <s v="Aahaa Stores"/>
    <s v="eCommece"/>
    <s v="Online B2B store for office supplies"/>
    <s v="Chennai"/>
    <s v="Yournest Angel Fund"/>
    <x v="411"/>
    <n v="1"/>
    <x v="0"/>
    <s v="Private Equity"/>
    <n v="1000000"/>
    <x v="3"/>
    <s v="September"/>
    <n v="9.5970499999999994"/>
    <x v="0"/>
    <x v="2"/>
    <x v="3"/>
  </r>
  <r>
    <n v="576"/>
    <d v="2017-09-01T00:00:00"/>
    <s v="MFine"/>
    <s v="Consumer Internet"/>
    <s v="Online Doctor Discovery platform"/>
    <s v="Bangalore"/>
    <s v="Stellaris Venture Partners, Mayur Abhaya, Rohit Ma"/>
    <x v="101"/>
    <n v="3"/>
    <x v="1"/>
    <s v="Private Equity"/>
    <n v="1500000"/>
    <x v="3"/>
    <s v="September"/>
    <n v="14.395574999999999"/>
    <x v="0"/>
    <x v="6"/>
    <x v="0"/>
  </r>
  <r>
    <n v="577"/>
    <d v="2017-09-01T00:00:00"/>
    <s v="Canvera"/>
    <s v="Consumer Internet"/>
    <s v="Online Photography platform"/>
    <s v="Mumbai"/>
    <s v="Infoedge"/>
    <x v="249"/>
    <n v="1"/>
    <x v="0"/>
    <s v="Private Equity"/>
    <n v="1300000"/>
    <x v="3"/>
    <s v="September"/>
    <n v="12.476165"/>
    <x v="0"/>
    <x v="6"/>
    <x v="2"/>
  </r>
  <r>
    <n v="578"/>
    <d v="2017-09-04T00:00:00"/>
    <s v="PrimaryIO"/>
    <s v="Technology"/>
    <s v="Application Performance Acceleration"/>
    <s v="Pune"/>
    <s v="Accel Partners, Exfinity Ventures, Partech Ventures"/>
    <x v="193"/>
    <n v="3"/>
    <x v="1"/>
    <s v="Private Equity"/>
    <n v="5600000"/>
    <x v="3"/>
    <s v="September"/>
    <n v="53.743479999999998"/>
    <x v="0"/>
    <x v="0"/>
    <x v="4"/>
  </r>
  <r>
    <n v="579"/>
    <d v="2017-09-05T00:00:00"/>
    <s v="Shubh Loans"/>
    <s v="Consumer Internet"/>
    <s v="online lending platform"/>
    <s v="Bangalore"/>
    <s v="Sri Capital, Beenext, Pravega Ventures"/>
    <x v="230"/>
    <n v="3"/>
    <x v="1"/>
    <s v="Private Equity"/>
    <n v="1500000"/>
    <x v="3"/>
    <s v="September"/>
    <n v="14.395574999999999"/>
    <x v="0"/>
    <x v="6"/>
    <x v="0"/>
  </r>
  <r>
    <n v="580"/>
    <d v="2017-09-05T00:00:00"/>
    <s v="Nest Education"/>
    <s v="Technology"/>
    <s v="EduTech Platform"/>
    <s v="Gurgaon"/>
    <s v="Michael , Susan Dell Foundation, Mahindra"/>
    <x v="412"/>
    <n v="3"/>
    <x v="1"/>
    <s v="Seed Funding"/>
    <n v="600000"/>
    <x v="3"/>
    <s v="September"/>
    <n v="5.7582300000000002"/>
    <x v="4"/>
    <x v="0"/>
    <x v="1"/>
  </r>
  <r>
    <n v="581"/>
    <d v="2017-09-06T00:00:00"/>
    <s v="Lending Kart"/>
    <s v="Consumer Internet"/>
    <s v="Online Lending Platform"/>
    <s v="Ahmedabad"/>
    <s v="Bertelsmann India, Mayfield Capital, Saama Capital, Darrin Capital"/>
    <x v="413"/>
    <n v="4"/>
    <x v="1"/>
    <s v="Private Equity"/>
    <n v="10750000"/>
    <x v="3"/>
    <s v="September"/>
    <n v="103.16828750000001"/>
    <x v="0"/>
    <x v="6"/>
    <x v="12"/>
  </r>
  <r>
    <n v="582"/>
    <d v="2017-09-06T00:00:00"/>
    <s v="GoFro"/>
    <s v="Consumer Internet"/>
    <s v="Online travel booking platform"/>
    <s v="New Delhi"/>
    <s v="His Co Ltd, Makemytrip"/>
    <x v="414"/>
    <n v="2"/>
    <x v="1"/>
    <s v="Private Equity"/>
    <n v="10000000"/>
    <x v="3"/>
    <s v="September"/>
    <n v="95.970500000000001"/>
    <x v="0"/>
    <x v="6"/>
    <x v="1"/>
  </r>
  <r>
    <n v="583"/>
    <d v="2017-09-06T00:00:00"/>
    <s v="OncoStem"/>
    <s v="Healthcare"/>
    <s v="Medical Diagnostic Solutions"/>
    <s v="Bangalore"/>
    <s v="Sequoia Capital India, Artiman Ventures"/>
    <x v="2"/>
    <n v="2"/>
    <x v="1"/>
    <s v="Private Equity"/>
    <n v="6000000"/>
    <x v="3"/>
    <s v="September"/>
    <n v="57.582299999999996"/>
    <x v="0"/>
    <x v="8"/>
    <x v="0"/>
  </r>
  <r>
    <n v="584"/>
    <d v="2017-09-06T00:00:00"/>
    <s v="Power2SME"/>
    <s v="eCommerce"/>
    <s v="Buying Club for Small Businesses"/>
    <s v="Gurgaon"/>
    <s v="International Finance Corporation , Inventus Capital Partners, Accel Partners, Kalaari Capital, , Nan Nilekani,"/>
    <x v="234"/>
    <n v="7"/>
    <x v="1"/>
    <s v="Private Equity"/>
    <n v="26000000"/>
    <x v="3"/>
    <s v="September"/>
    <n v="249.52330000000001"/>
    <x v="0"/>
    <x v="2"/>
    <x v="1"/>
  </r>
  <r>
    <n v="585"/>
    <d v="2017-09-07T00:00:00"/>
    <s v="Credit Vidya"/>
    <s v="Consumer Internet"/>
    <s v="Online Credit scoring platform"/>
    <s v="Mumbai"/>
    <s v="Matrix Partners"/>
    <x v="29"/>
    <n v="1"/>
    <x v="0"/>
    <s v="Private Equity"/>
    <n v="5000000"/>
    <x v="3"/>
    <s v="September"/>
    <n v="47.985250000000001"/>
    <x v="0"/>
    <x v="6"/>
    <x v="2"/>
  </r>
  <r>
    <n v="586"/>
    <d v="2017-09-07T00:00:00"/>
    <s v="Tails Life"/>
    <s v="Consumer Internet"/>
    <s v="Pet care portal &amp; mobile app"/>
    <s v="Bangalore"/>
    <s v="V Balakrishnan "/>
    <x v="415"/>
    <n v="1"/>
    <x v="0"/>
    <s v="Private Equity"/>
    <m/>
    <x v="3"/>
    <s v="September"/>
    <n v="0"/>
    <x v="0"/>
    <x v="6"/>
    <x v="0"/>
  </r>
  <r>
    <n v="587"/>
    <d v="2017-09-07T00:00:00"/>
    <s v="OYO Rooms"/>
    <s v="Consumer Internet"/>
    <s v="Br,ed budget hotels marketplace"/>
    <s v="Gurgaon"/>
    <s v="Softbank Group, Sequoia Capital India, Lightspeed Venture Partners, Greenoaks Capital, Hero Enterprise"/>
    <x v="416"/>
    <n v="5"/>
    <x v="1"/>
    <s v="Private Equity"/>
    <n v="250000000"/>
    <x v="3"/>
    <s v="September"/>
    <n v="2399.2624999999998"/>
    <x v="0"/>
    <x v="6"/>
    <x v="1"/>
  </r>
  <r>
    <n v="588"/>
    <d v="2017-09-07T00:00:00"/>
    <s v="Early Salary"/>
    <s v="Consumer Internet"/>
    <s v="Online Unsecured Lending platform"/>
    <s v="Pune"/>
    <s v="Ifmr Capital"/>
    <x v="323"/>
    <n v="1"/>
    <x v="0"/>
    <s v="Debt Funding"/>
    <n v="780000"/>
    <x v="3"/>
    <s v="September"/>
    <n v="7.4856990000000003"/>
    <x v="6"/>
    <x v="6"/>
    <x v="4"/>
  </r>
  <r>
    <n v="589"/>
    <d v="2017-09-07T00:00:00"/>
    <s v="MamaEarth"/>
    <s v="eCommerce"/>
    <s v="online babycare products marketplace"/>
    <s v="Gurgaon"/>
    <s v="Fireside Ventures"/>
    <x v="226"/>
    <n v="1"/>
    <x v="0"/>
    <s v="Seed Funding"/>
    <m/>
    <x v="3"/>
    <s v="September"/>
    <n v="0"/>
    <x v="4"/>
    <x v="2"/>
    <x v="1"/>
  </r>
  <r>
    <n v="590"/>
    <d v="2017-09-07T00:00:00"/>
    <s v="Seniority"/>
    <s v="eCommerce"/>
    <s v="Ecommerce portal for senior citizens"/>
    <s v="Pune"/>
    <s v="Rpg Enterprises"/>
    <x v="417"/>
    <n v="1"/>
    <x v="0"/>
    <s v="Private Equity"/>
    <n v="1000000"/>
    <x v="3"/>
    <s v="September"/>
    <n v="9.5970499999999994"/>
    <x v="0"/>
    <x v="2"/>
    <x v="4"/>
  </r>
  <r>
    <n v="591"/>
    <d v="2017-09-08T00:00:00"/>
    <s v="AYE Finance"/>
    <s v="Consumer Internet"/>
    <s v="Micro Lending Platform"/>
    <s v="New Delhi"/>
    <s v="Triodos Investment Management,"/>
    <x v="418"/>
    <n v="2"/>
    <x v="1"/>
    <s v="Debt Funding"/>
    <n v="6900000"/>
    <x v="3"/>
    <s v="September"/>
    <n v="66.219645"/>
    <x v="6"/>
    <x v="6"/>
    <x v="1"/>
  </r>
  <r>
    <n v="592"/>
    <d v="2017-09-08T00:00:00"/>
    <s v="Farmizen"/>
    <s v="Technology"/>
    <s v="Agre-Tech Mobile app"/>
    <s v="Bangalore"/>
    <s v="Venture Highway, Alok Mittal, Mohas Paiit Agarwal, Anuj Gupta,"/>
    <x v="106"/>
    <n v="5"/>
    <x v="1"/>
    <s v="Seed Funding"/>
    <m/>
    <x v="3"/>
    <s v="September"/>
    <n v="0"/>
    <x v="4"/>
    <x v="0"/>
    <x v="0"/>
  </r>
  <r>
    <n v="593"/>
    <d v="2017-09-11T00:00:00"/>
    <s v="Ecom Express"/>
    <s v="Logistics"/>
    <s v="Logistics Solutions provider"/>
    <s v="New Delhi"/>
    <s v="Warburg Pincus"/>
    <x v="419"/>
    <n v="1"/>
    <x v="0"/>
    <s v="Private Equity"/>
    <n v="30000000"/>
    <x v="3"/>
    <s v="September"/>
    <n v="287.91149999999999"/>
    <x v="0"/>
    <x v="1"/>
    <x v="1"/>
  </r>
  <r>
    <n v="594"/>
    <d v="2017-09-11T00:00:00"/>
    <s v="Call Health"/>
    <s v="Consumer Internet"/>
    <s v="Healthcare Services Aggregator"/>
    <s v="Hyderabad"/>
    <s v="Sachin Tendulkar, P V Sindhu, Pullela Gopich,"/>
    <x v="420"/>
    <n v="4"/>
    <x v="1"/>
    <s v="Private Equity"/>
    <n v="6200000"/>
    <x v="3"/>
    <s v="September"/>
    <n v="59.501710000000003"/>
    <x v="0"/>
    <x v="6"/>
    <x v="7"/>
  </r>
  <r>
    <n v="595"/>
    <d v="2017-09-12T00:00:00"/>
    <s v="Sattviko"/>
    <s v="eCommerce"/>
    <s v="Health Food etailer"/>
    <s v="New Delhi"/>
    <s v="Raman Roy, Arvind Uppal, Sonu Bhasin, G Ravishankar"/>
    <x v="421"/>
    <n v="4"/>
    <x v="1"/>
    <s v="Seed Funding"/>
    <m/>
    <x v="3"/>
    <s v="September"/>
    <n v="0"/>
    <x v="4"/>
    <x v="2"/>
    <x v="1"/>
  </r>
  <r>
    <n v="596"/>
    <d v="2017-09-12T00:00:00"/>
    <s v="3HCare"/>
    <s v="Consumer Internet"/>
    <s v="Healthcare services portal"/>
    <s v="New Delhi"/>
    <s v="Undisclosed"/>
    <x v="13"/>
    <n v="1"/>
    <x v="0"/>
    <s v="Seed Funding"/>
    <n v="100000"/>
    <x v="3"/>
    <s v="September"/>
    <n v="0.95970500000000003"/>
    <x v="4"/>
    <x v="6"/>
    <x v="1"/>
  </r>
  <r>
    <n v="597"/>
    <d v="2017-09-12T00:00:00"/>
    <s v="Tonbo Imaging"/>
    <s v="Technology"/>
    <s v="Imaging Technology for Armed Forces"/>
    <s v="Bangalore"/>
    <s v="Wrv Capital, Qualcomm Ventures, Edelweiss Private Equity, Artiman Ventures"/>
    <x v="422"/>
    <n v="4"/>
    <x v="1"/>
    <s v="Private Equity"/>
    <n v="17000000"/>
    <x v="3"/>
    <s v="September"/>
    <n v="163.14984999999999"/>
    <x v="0"/>
    <x v="0"/>
    <x v="0"/>
  </r>
  <r>
    <n v="598"/>
    <d v="2017-09-12T00:00:00"/>
    <s v="Get My Parking"/>
    <s v="Consumer Internet"/>
    <s v="Smart Parking Enabler"/>
    <s v="New Delhi"/>
    <s v="Ian Fund, Beenext, Indian Angel Network"/>
    <x v="30"/>
    <n v="3"/>
    <x v="1"/>
    <s v="Private Equity"/>
    <n v="3000000"/>
    <x v="3"/>
    <s v="September"/>
    <n v="28.791149999999998"/>
    <x v="0"/>
    <x v="6"/>
    <x v="1"/>
  </r>
  <r>
    <n v="599"/>
    <d v="2017-09-13T00:00:00"/>
    <s v="WittyFeed"/>
    <s v="Technology"/>
    <s v="Content marketing platform"/>
    <s v="Indore"/>
    <s v="An Chrasekaran, Apurva Chamaria, Ritesh Malik, Ashish Toshniwal, Ajeet Khurana"/>
    <x v="423"/>
    <n v="5"/>
    <x v="1"/>
    <s v="Seed Funding"/>
    <m/>
    <x v="3"/>
    <s v="September"/>
    <n v="0"/>
    <x v="4"/>
    <x v="0"/>
    <x v="6"/>
  </r>
  <r>
    <n v="600"/>
    <d v="2017-09-13T00:00:00"/>
    <s v="Glowroad"/>
    <s v="Consumer Internet"/>
    <s v="women focussed customer-to-customer reseller network"/>
    <s v="Bangalore"/>
    <s v="Accel Partners"/>
    <x v="193"/>
    <n v="1"/>
    <x v="0"/>
    <s v="Private Equity"/>
    <n v="2000000"/>
    <x v="3"/>
    <s v="September"/>
    <n v="19.194099999999999"/>
    <x v="0"/>
    <x v="6"/>
    <x v="0"/>
  </r>
  <r>
    <n v="601"/>
    <d v="2017-09-13T00:00:00"/>
    <s v="OYO Rooms"/>
    <s v="Consumer Internet"/>
    <s v="udget hotel marketplace"/>
    <s v="Gurgaon"/>
    <s v="China Lodging Group"/>
    <x v="424"/>
    <n v="1"/>
    <x v="0"/>
    <s v="Private Equity"/>
    <n v="10000000"/>
    <x v="3"/>
    <s v="September"/>
    <n v="95.970500000000001"/>
    <x v="0"/>
    <x v="6"/>
    <x v="1"/>
  </r>
  <r>
    <n v="602"/>
    <d v="2017-09-13T00:00:00"/>
    <s v="Unacademy"/>
    <s v="Consumer Internet"/>
    <s v="Online learning platform"/>
    <s v="Mumbai"/>
    <s v="Sequoia Capital India, Saif Partners, Nexus Venture Partners , Blume Ventures"/>
    <x v="2"/>
    <n v="4"/>
    <x v="1"/>
    <s v="Private Equity"/>
    <n v="11500000"/>
    <x v="3"/>
    <s v="September"/>
    <n v="110.366075"/>
    <x v="0"/>
    <x v="6"/>
    <x v="2"/>
  </r>
  <r>
    <n v="603"/>
    <d v="2017-09-13T00:00:00"/>
    <s v="Heterogenous"/>
    <s v="Technology"/>
    <s v="Telecom &amp; IoT platform"/>
    <s v="Chennai"/>
    <s v="Chennai Angels, Keiretsu Forum"/>
    <x v="324"/>
    <n v="2"/>
    <x v="1"/>
    <s v="Seed Funding"/>
    <n v="780000"/>
    <x v="3"/>
    <s v="September"/>
    <n v="7.4856990000000003"/>
    <x v="4"/>
    <x v="0"/>
    <x v="3"/>
  </r>
  <r>
    <n v="604"/>
    <d v="2017-09-14T00:00:00"/>
    <s v="Gurukul"/>
    <s v="Consumer Internet"/>
    <s v="co-working space provider"/>
    <s v="New Delhi"/>
    <s v="Rohit N,a, Rajit N,a, Smarak Bhuyan, Sashwat Brahma,"/>
    <x v="425"/>
    <n v="7"/>
    <x v="1"/>
    <s v="Seed Funding"/>
    <m/>
    <x v="3"/>
    <s v="September"/>
    <n v="0"/>
    <x v="4"/>
    <x v="6"/>
    <x v="1"/>
  </r>
  <r>
    <n v="605"/>
    <d v="2017-09-14T00:00:00"/>
    <s v="Smaaash"/>
    <s v="Technology"/>
    <s v="Virtual Reality gaming , entertainment platform"/>
    <s v="Mumbai"/>
    <s v="Ecl Finance"/>
    <x v="426"/>
    <n v="1"/>
    <x v="0"/>
    <s v="Private Equity"/>
    <n v="44000000"/>
    <x v="3"/>
    <s v="September"/>
    <n v="422.27019999999999"/>
    <x v="0"/>
    <x v="0"/>
    <x v="2"/>
  </r>
  <r>
    <n v="606"/>
    <d v="2017-09-14T00:00:00"/>
    <s v="WheelStreet"/>
    <s v="Consumer Portal"/>
    <s v="Bike Rental Platform"/>
    <s v="Bangalore"/>
    <s v="Y Combinator"/>
    <x v="137"/>
    <n v="1"/>
    <x v="0"/>
    <s v="Seed Funding"/>
    <n v="120000"/>
    <x v="3"/>
    <s v="September"/>
    <n v="1.1516459999999999"/>
    <x v="4"/>
    <x v="6"/>
    <x v="0"/>
  </r>
  <r>
    <n v="607"/>
    <d v="2017-09-14T00:00:00"/>
    <s v="Xprep"/>
    <s v="Consumer Internet"/>
    <s v="Online Tutoring Platform"/>
    <s v="New Delhi"/>
    <s v="Rising Stars, Manish Amin, Pallav P,ey, Chavi Jafa"/>
    <x v="427"/>
    <n v="5"/>
    <x v="1"/>
    <s v="Private Equity"/>
    <m/>
    <x v="3"/>
    <s v="September"/>
    <n v="0"/>
    <x v="0"/>
    <x v="6"/>
    <x v="1"/>
  </r>
  <r>
    <n v="608"/>
    <d v="2017-09-18T00:00:00"/>
    <s v="The Moms Co"/>
    <s v="eCommerce"/>
    <s v="Pregnancy &amp; Baby Care product etailer"/>
    <s v="Gurgaon"/>
    <s v="Dsg Consumer Partners, Saama Capital"/>
    <x v="399"/>
    <n v="2"/>
    <x v="1"/>
    <s v="Private Equity"/>
    <n v="1000000"/>
    <x v="3"/>
    <s v="September"/>
    <n v="9.5970499999999994"/>
    <x v="0"/>
    <x v="2"/>
    <x v="1"/>
  </r>
  <r>
    <n v="609"/>
    <d v="2017-09-19T00:00:00"/>
    <s v="Noticeboard"/>
    <s v="Technology"/>
    <s v="mobile-first communication platform for on-field staff,"/>
    <s v="Bangalore"/>
    <s v="Shamik Sharma, Aprameya Radhakrishna"/>
    <x v="428"/>
    <n v="2"/>
    <x v="1"/>
    <s v="Seed Funding"/>
    <m/>
    <x v="3"/>
    <s v="September"/>
    <n v="0"/>
    <x v="4"/>
    <x v="0"/>
    <x v="0"/>
  </r>
  <r>
    <n v="610"/>
    <d v="2017-09-19T00:00:00"/>
    <s v="High Radius"/>
    <s v="Technology"/>
    <s v="Integrated receivables software solutions"/>
    <s v="Hyderabad"/>
    <s v="Susquehanna Growth Equity Llc"/>
    <x v="429"/>
    <n v="1"/>
    <x v="0"/>
    <s v="Private Equity"/>
    <n v="50000000"/>
    <x v="3"/>
    <s v="September"/>
    <n v="479.85250000000002"/>
    <x v="0"/>
    <x v="0"/>
    <x v="7"/>
  </r>
  <r>
    <n v="611"/>
    <d v="2017-09-20T00:00:00"/>
    <s v="HWell24 Plus"/>
    <s v="Healthcare"/>
    <s v="Technology-Empowered Healthcare Solutions"/>
    <s v="Mumbai"/>
    <s v="Undisclosed"/>
    <x v="13"/>
    <n v="1"/>
    <x v="0"/>
    <s v="Seed Funding"/>
    <m/>
    <x v="3"/>
    <s v="September"/>
    <n v="0"/>
    <x v="4"/>
    <x v="8"/>
    <x v="2"/>
  </r>
  <r>
    <n v="612"/>
    <d v="2017-09-21T00:00:00"/>
    <s v="SaveBC"/>
    <s v="Finance"/>
    <s v="financial services firm"/>
    <s v="Gaya"/>
    <s v="Incofin Investment Management "/>
    <x v="430"/>
    <n v="1"/>
    <x v="0"/>
    <s v="Private Equity"/>
    <n v="6000000"/>
    <x v="3"/>
    <s v="September"/>
    <n v="57.582299999999996"/>
    <x v="0"/>
    <x v="3"/>
    <x v="6"/>
  </r>
  <r>
    <n v="613"/>
    <d v="2017-09-21T00:00:00"/>
    <s v="Gaming Monk"/>
    <s v="Consumer Internet"/>
    <s v="E-sports platform"/>
    <s v="New Delhi"/>
    <s v="Advantedge"/>
    <x v="431"/>
    <n v="1"/>
    <x v="0"/>
    <s v="Private Equity"/>
    <m/>
    <x v="3"/>
    <s v="September"/>
    <n v="0"/>
    <x v="0"/>
    <x v="6"/>
    <x v="1"/>
  </r>
  <r>
    <n v="614"/>
    <d v="2017-09-21T00:00:00"/>
    <s v="91SpringBoard"/>
    <s v="Consumer Internet"/>
    <s v="Co-working spaces"/>
    <s v="New Delhi"/>
    <s v="Sway Investment Ltd, Pearl Brook Holdings, Silo Holdings , Al Nour"/>
    <x v="432"/>
    <n v="4"/>
    <x v="1"/>
    <s v="Private Equity"/>
    <m/>
    <x v="3"/>
    <s v="September"/>
    <n v="0"/>
    <x v="0"/>
    <x v="6"/>
    <x v="1"/>
  </r>
  <r>
    <n v="615"/>
    <d v="2017-09-21T00:00:00"/>
    <s v="Homergize"/>
    <s v="eCommerce"/>
    <s v="Home Furnishing &amp; Building material marketplace"/>
    <s v="Bangalore"/>
    <s v="Lg Chrasekhar"/>
    <x v="433"/>
    <n v="1"/>
    <x v="0"/>
    <s v="Private Equity"/>
    <n v="1000000"/>
    <x v="3"/>
    <s v="September"/>
    <n v="9.5970499999999994"/>
    <x v="0"/>
    <x v="2"/>
    <x v="0"/>
  </r>
  <r>
    <n v="616"/>
    <d v="2017-09-22T00:00:00"/>
    <s v="Yatra.com"/>
    <s v="eCommerce"/>
    <s v="Online Travel Agency"/>
    <s v="Gurgaon"/>
    <s v="Innoven Capital India"/>
    <x v="434"/>
    <n v="1"/>
    <x v="0"/>
    <s v="Debt Funding"/>
    <n v="15400000"/>
    <x v="3"/>
    <s v="September"/>
    <n v="147.79456999999999"/>
    <x v="6"/>
    <x v="2"/>
    <x v="1"/>
  </r>
  <r>
    <n v="617"/>
    <d v="2017-09-22T00:00:00"/>
    <s v="Ace Turtle"/>
    <s v="Technology"/>
    <s v="Omni-channel web commerce solutions provider"/>
    <s v="Bangalore"/>
    <s v="Innoven Capital"/>
    <x v="132"/>
    <n v="1"/>
    <x v="0"/>
    <s v="Private Equity"/>
    <m/>
    <x v="3"/>
    <s v="September"/>
    <n v="0"/>
    <x v="0"/>
    <x v="0"/>
    <x v="0"/>
  </r>
  <r>
    <n v="618"/>
    <d v="2017-09-25T00:00:00"/>
    <s v="Vogo"/>
    <s v="Consumer Internet"/>
    <s v="Scooter Rental Platform"/>
    <s v="Bangalore"/>
    <s v="Av Thomas Group"/>
    <x v="435"/>
    <n v="1"/>
    <x v="0"/>
    <s v="Seed Funding"/>
    <m/>
    <x v="3"/>
    <s v="September"/>
    <n v="0"/>
    <x v="4"/>
    <x v="6"/>
    <x v="0"/>
  </r>
  <r>
    <n v="619"/>
    <d v="2017-09-25T00:00:00"/>
    <s v="Synup"/>
    <s v="Technology"/>
    <s v="SME Marketing Management Solution"/>
    <s v="Bangalore"/>
    <s v="Vertex Ventures, Prime Venture Partners "/>
    <x v="140"/>
    <n v="2"/>
    <x v="1"/>
    <s v="Private Equity"/>
    <n v="6000000"/>
    <x v="3"/>
    <s v="September"/>
    <n v="57.582299999999996"/>
    <x v="0"/>
    <x v="0"/>
    <x v="0"/>
  </r>
  <r>
    <n v="620"/>
    <d v="2017-09-25T00:00:00"/>
    <s v="Tinmen"/>
    <s v="Consumer Internet"/>
    <s v="Food Delivery platform"/>
    <s v="Hyderabad"/>
    <s v="Zomato Media Pvt Ltd"/>
    <x v="436"/>
    <n v="1"/>
    <x v="0"/>
    <s v="Private Equity"/>
    <m/>
    <x v="3"/>
    <s v="September"/>
    <n v="0"/>
    <x v="0"/>
    <x v="6"/>
    <x v="7"/>
  </r>
  <r>
    <n v="621"/>
    <d v="2017-09-25T00:00:00"/>
    <s v="Cropin"/>
    <s v="Technology"/>
    <s v="Crop Technology Solutions"/>
    <s v="Bangalore"/>
    <s v="Beenext"/>
    <x v="169"/>
    <n v="1"/>
    <x v="0"/>
    <s v="Private Equity"/>
    <m/>
    <x v="3"/>
    <s v="September"/>
    <n v="0"/>
    <x v="0"/>
    <x v="0"/>
    <x v="0"/>
  </r>
  <r>
    <n v="622"/>
    <d v="2017-09-25T00:00:00"/>
    <s v="Rapido"/>
    <s v="Consumer Internet"/>
    <s v="Bike Aggregator Mobile App"/>
    <s v="Bangalore"/>
    <s v="Battery Road Digital Holdings Llc"/>
    <x v="437"/>
    <n v="1"/>
    <x v="0"/>
    <s v="Seed Funding"/>
    <n v="422000"/>
    <x v="3"/>
    <s v="September"/>
    <n v="4.0499551"/>
    <x v="4"/>
    <x v="6"/>
    <x v="0"/>
  </r>
  <r>
    <n v="623"/>
    <d v="2017-09-25T00:00:00"/>
    <s v="Sportobuddy"/>
    <s v="Consumer Internet"/>
    <s v="Sports &amp; Sport related equipment portal"/>
    <s v="Mumbai"/>
    <s v="Mehul Shah"/>
    <x v="438"/>
    <n v="1"/>
    <x v="0"/>
    <s v="Seed Funding"/>
    <n v="150000"/>
    <x v="3"/>
    <s v="September"/>
    <n v="1.4395575"/>
    <x v="4"/>
    <x v="6"/>
    <x v="2"/>
  </r>
  <r>
    <n v="624"/>
    <d v="2017-09-26T00:00:00"/>
    <s v="Credifiable"/>
    <s v="Consumer Internet"/>
    <s v="Online consumer lending platform"/>
    <s v="Bangalore"/>
    <s v="Kae Capital"/>
    <x v="439"/>
    <n v="1"/>
    <x v="0"/>
    <s v="Private Equity"/>
    <m/>
    <x v="3"/>
    <s v="September"/>
    <n v="0"/>
    <x v="0"/>
    <x v="6"/>
    <x v="0"/>
  </r>
  <r>
    <n v="625"/>
    <d v="2017-09-26T00:00:00"/>
    <s v="Inclov"/>
    <s v="Consumer Internet"/>
    <s v="Matchmaking app for the differently abled"/>
    <s v="Gurgaon"/>
    <s v="Rajan , Jamil Khatri, Ravi Iyer, Raghav Bahl"/>
    <x v="233"/>
    <n v="4"/>
    <x v="1"/>
    <s v="Seed Funding"/>
    <m/>
    <x v="3"/>
    <s v="September"/>
    <n v="0"/>
    <x v="4"/>
    <x v="6"/>
    <x v="1"/>
  </r>
  <r>
    <n v="626"/>
    <d v="2017-09-26T00:00:00"/>
    <s v="Multibhashi"/>
    <s v="Consumer Internet"/>
    <s v="Language learning Mobile App"/>
    <s v="Bangalore"/>
    <s v="Aniruddha Malpani, Startup Oasis"/>
    <x v="440"/>
    <n v="2"/>
    <x v="1"/>
    <s v="Seed Funding"/>
    <m/>
    <x v="3"/>
    <s v="September"/>
    <n v="0"/>
    <x v="4"/>
    <x v="6"/>
    <x v="0"/>
  </r>
  <r>
    <n v="627"/>
    <d v="2017-09-27T00:00:00"/>
    <s v="Transerve"/>
    <s v="Technology"/>
    <s v="Geospatial Technology-based SaaS solutions"/>
    <s v="Mumbai"/>
    <s v="Il&amp;Fs Investment Managers, Omidyar Network "/>
    <x v="441"/>
    <n v="2"/>
    <x v="1"/>
    <s v="Private Equity"/>
    <n v="1600000"/>
    <x v="3"/>
    <s v="September"/>
    <n v="15.35528"/>
    <x v="0"/>
    <x v="0"/>
    <x v="2"/>
  </r>
  <r>
    <n v="628"/>
    <d v="2017-09-27T00:00:00"/>
    <s v="Fashalot"/>
    <s v="Consumer Internet"/>
    <s v="O2O fashion discovery platform"/>
    <s v="Gurgaon"/>
    <s v="Capillary Technologies, Whiteboard Capital, Yournest Angel Fund, Rajul Garg"/>
    <x v="442"/>
    <n v="4"/>
    <x v="1"/>
    <s v="Private Equity"/>
    <m/>
    <x v="3"/>
    <s v="September"/>
    <n v="0"/>
    <x v="0"/>
    <x v="6"/>
    <x v="1"/>
  </r>
  <r>
    <n v="629"/>
    <d v="2017-09-27T00:00:00"/>
    <s v="Pitstop"/>
    <s v="Consumer Internet"/>
    <s v="Car repair , Servicing Platform"/>
    <s v="Bangalore"/>
    <s v="Blume Ventures, Goldbell Group, Anurag Srivastava, Shailesh Rao, Amiya Pathak, Rajesh Yohanan , Rahul Garg"/>
    <x v="64"/>
    <n v="7"/>
    <x v="1"/>
    <s v="Private Equity"/>
    <n v="1000000"/>
    <x v="3"/>
    <s v="September"/>
    <n v="9.5970499999999994"/>
    <x v="0"/>
    <x v="6"/>
    <x v="0"/>
  </r>
  <r>
    <n v="630"/>
    <d v="2017-09-27T00:00:00"/>
    <s v="GoChoppers"/>
    <s v="Consumer Internet"/>
    <s v="Luxury Helicopter Tourism Services portal"/>
    <s v="Gurgaon"/>
    <s v="Rivergate Capital,"/>
    <x v="443"/>
    <n v="2"/>
    <x v="1"/>
    <s v="Seed Funding"/>
    <m/>
    <x v="3"/>
    <s v="September"/>
    <n v="0"/>
    <x v="4"/>
    <x v="6"/>
    <x v="1"/>
  </r>
  <r>
    <n v="631"/>
    <d v="2017-09-27T00:00:00"/>
    <s v="MyUpchar"/>
    <s v="Consumer Internet"/>
    <s v="Local Language Health Information portal"/>
    <s v="New Delhi"/>
    <s v="Letsventure"/>
    <x v="97"/>
    <n v="1"/>
    <x v="0"/>
    <s v="Seed Funding"/>
    <n v="300000"/>
    <x v="3"/>
    <s v="September"/>
    <n v="2.8791150000000001"/>
    <x v="4"/>
    <x v="6"/>
    <x v="1"/>
  </r>
  <r>
    <n v="632"/>
    <d v="2017-09-28T00:00:00"/>
    <s v="Aadyah"/>
    <s v="Technology"/>
    <s v="Defense Tech &amp; Aerospace startup"/>
    <s v="Bangalore"/>
    <s v="Keiretsu Forum"/>
    <x v="444"/>
    <n v="1"/>
    <x v="0"/>
    <s v="Private Equity"/>
    <n v="1000000"/>
    <x v="3"/>
    <s v="September"/>
    <n v="9.5970499999999994"/>
    <x v="0"/>
    <x v="0"/>
    <x v="0"/>
  </r>
  <r>
    <n v="633"/>
    <d v="2017-08-01T00:00:00"/>
    <s v="TouchKin"/>
    <s v="Technology"/>
    <s v="Predictive Care Platform"/>
    <s v="Bangalore"/>
    <s v="Kae Capital"/>
    <x v="439"/>
    <n v="1"/>
    <x v="0"/>
    <s v="Private Equity"/>
    <n v="1300000"/>
    <x v="3"/>
    <s v="August"/>
    <n v="12.476165"/>
    <x v="0"/>
    <x v="0"/>
    <x v="0"/>
  </r>
  <r>
    <n v="634"/>
    <d v="2017-08-02T00:00:00"/>
    <s v="Ethinos"/>
    <s v="Technology"/>
    <s v="Digital Marketing Agency"/>
    <s v="Mumbai"/>
    <s v="Triton Investment Advisors"/>
    <x v="71"/>
    <n v="1"/>
    <x v="0"/>
    <s v="Private Equity"/>
    <m/>
    <x v="3"/>
    <s v="August"/>
    <n v="0"/>
    <x v="0"/>
    <x v="0"/>
    <x v="2"/>
  </r>
  <r>
    <n v="635"/>
    <d v="2017-08-02T00:00:00"/>
    <s v="Leverage Edu"/>
    <s v="Consumer Internet"/>
    <s v="Online platform for Higher Education Services"/>
    <s v="New Delhi"/>
    <s v="Kashyap Deorah,  Sankeshwar, Deepak Jain, Sadashiva Nt, Arjun Mehta, Satish Kaul, Anindya Ghose"/>
    <x v="445"/>
    <n v="7"/>
    <x v="1"/>
    <s v="Seed Funding"/>
    <m/>
    <x v="3"/>
    <s v="August"/>
    <n v="0"/>
    <x v="4"/>
    <x v="6"/>
    <x v="1"/>
  </r>
  <r>
    <n v="636"/>
    <d v="2017-08-02T00:00:00"/>
    <s v="Zepo"/>
    <s v="Consumer Internet"/>
    <s v="DIY Ecommerce platform"/>
    <s v="Mumbai"/>
    <s v="Kunal Shah, Letsventure, Anupam Mittal, Hetal Sonpal"/>
    <x v="446"/>
    <n v="4"/>
    <x v="1"/>
    <s v="Seed Funding"/>
    <n v="500000"/>
    <x v="3"/>
    <s v="August"/>
    <n v="4.7985249999999997"/>
    <x v="4"/>
    <x v="6"/>
    <x v="2"/>
  </r>
  <r>
    <n v="637"/>
    <d v="2017-08-02T00:00:00"/>
    <s v="Click2Clinic"/>
    <s v="Consumer Internet"/>
    <s v="healthcare service aggregator"/>
    <s v="Hyderabad"/>
    <s v="Narottam Thudi, Shireesh Palle"/>
    <x v="447"/>
    <n v="2"/>
    <x v="1"/>
    <s v="Seed Funding"/>
    <n v="850000"/>
    <x v="3"/>
    <s v="August"/>
    <n v="8.1574925"/>
    <x v="4"/>
    <x v="6"/>
    <x v="7"/>
  </r>
  <r>
    <n v="638"/>
    <d v="2017-08-03T00:00:00"/>
    <s v="SpeedBox"/>
    <s v="Logistics"/>
    <s v="On-Dem, Logistics Service provider"/>
    <s v="Mumbai"/>
    <s v="Cismat Cargo Services Pvt Ltd "/>
    <x v="448"/>
    <n v="1"/>
    <x v="0"/>
    <s v="Seed Funding"/>
    <n v="300000"/>
    <x v="3"/>
    <s v="August"/>
    <n v="2.8791150000000001"/>
    <x v="4"/>
    <x v="1"/>
    <x v="2"/>
  </r>
  <r>
    <n v="639"/>
    <d v="2017-08-03T00:00:00"/>
    <s v="Skill Connect"/>
    <s v="Consumer Internet"/>
    <s v="Recruitment Portal"/>
    <s v="Jaipur"/>
    <s v="Rajasthan Angel Network"/>
    <x v="449"/>
    <n v="1"/>
    <x v="0"/>
    <s v="Seed Funding"/>
    <m/>
    <x v="3"/>
    <s v="August"/>
    <n v="0"/>
    <x v="4"/>
    <x v="6"/>
    <x v="9"/>
  </r>
  <r>
    <n v="640"/>
    <d v="2017-08-03T00:00:00"/>
    <s v="Chai Point"/>
    <s v="Consumer Internet"/>
    <s v="Tea Delivery Portal &amp; offline stores"/>
    <s v="Bangalore"/>
    <s v="Dsg Consumer Partners, Eight Roads Ventures India"/>
    <x v="399"/>
    <n v="2"/>
    <x v="1"/>
    <s v="Private Equity"/>
    <m/>
    <x v="3"/>
    <s v="August"/>
    <n v="0"/>
    <x v="0"/>
    <x v="6"/>
    <x v="0"/>
  </r>
  <r>
    <n v="641"/>
    <d v="2017-08-03T00:00:00"/>
    <s v="Zoctr"/>
    <s v="Consumer Internet"/>
    <s v="Health Products &amp; Services Aggregator"/>
    <s v="Mumbai"/>
    <s v="Sidbi"/>
    <x v="450"/>
    <n v="1"/>
    <x v="0"/>
    <s v="Private Equity"/>
    <m/>
    <x v="3"/>
    <s v="August"/>
    <n v="0"/>
    <x v="0"/>
    <x v="6"/>
    <x v="2"/>
  </r>
  <r>
    <n v="642"/>
    <d v="2017-08-04T00:00:00"/>
    <s v="Lime Tray"/>
    <s v="Technology"/>
    <s v="Restaurant Management Solutions"/>
    <s v="New Delhi"/>
    <s v="Jsw Ventures"/>
    <x v="451"/>
    <n v="1"/>
    <x v="0"/>
    <s v="Private Equity"/>
    <m/>
    <x v="3"/>
    <s v="August"/>
    <n v="0"/>
    <x v="0"/>
    <x v="0"/>
    <x v="1"/>
  </r>
  <r>
    <n v="643"/>
    <d v="2017-08-04T00:00:00"/>
    <s v="CoutLoot"/>
    <s v="eCommerce"/>
    <s v="Fashion Resale Marketplace"/>
    <s v="Mumbai"/>
    <s v="Anuj Puri, Redcliffe Capital, Artha India Ventures, Siddharth Kothari, Apoorv Ranjan Sharma,"/>
    <x v="452"/>
    <n v="6"/>
    <x v="1"/>
    <s v="Seed Funding"/>
    <m/>
    <x v="3"/>
    <s v="August"/>
    <n v="0"/>
    <x v="4"/>
    <x v="2"/>
    <x v="2"/>
  </r>
  <r>
    <n v="644"/>
    <d v="2017-08-04T00:00:00"/>
    <s v="Box My Space"/>
    <s v="Logistics"/>
    <s v="Warehouse Aggregator"/>
    <s v="Mumbai"/>
    <s v="R Jayakumar, Vaibhav Vohra, Aditya Vazirani, Rhea Vazirani, Avn Business Solutions, Dreamweaver Investments"/>
    <x v="453"/>
    <n v="6"/>
    <x v="1"/>
    <s v="Seed Funding"/>
    <m/>
    <x v="3"/>
    <s v="August"/>
    <n v="0"/>
    <x v="4"/>
    <x v="1"/>
    <x v="2"/>
  </r>
  <r>
    <n v="645"/>
    <d v="2017-08-05T00:00:00"/>
    <s v="Curatio"/>
    <s v="Healthcare"/>
    <s v="Skincare Speciality services"/>
    <s v="Chennai"/>
    <s v="Anicut Capital"/>
    <x v="68"/>
    <n v="1"/>
    <x v="0"/>
    <s v="Private Equity"/>
    <m/>
    <x v="3"/>
    <s v="August"/>
    <n v="0"/>
    <x v="0"/>
    <x v="8"/>
    <x v="3"/>
  </r>
  <r>
    <n v="646"/>
    <d v="2017-08-08T00:00:00"/>
    <s v="New Castle Technologies"/>
    <s v="Technology"/>
    <s v="Hospital Management Software"/>
    <s v="Chennai"/>
    <s v="Undisclosed"/>
    <x v="13"/>
    <n v="1"/>
    <x v="0"/>
    <s v="Seed Funding"/>
    <n v="243000"/>
    <x v="3"/>
    <s v="August"/>
    <n v="2.3320831499999999"/>
    <x v="4"/>
    <x v="0"/>
    <x v="3"/>
  </r>
  <r>
    <n v="647"/>
    <d v="2017-08-08T00:00:00"/>
    <s v="My Forex Eye"/>
    <s v="Consumer Internet"/>
    <s v="foreign exchange services"/>
    <s v="New Delhi"/>
    <s v="Rahul Dev Kumar, Rajesh Mahajan, Ankit Sharma "/>
    <x v="454"/>
    <n v="3"/>
    <x v="1"/>
    <s v="Seed Funding"/>
    <n v="220000"/>
    <x v="3"/>
    <s v="August"/>
    <n v="2.111351"/>
    <x v="4"/>
    <x v="6"/>
    <x v="1"/>
  </r>
  <r>
    <n v="648"/>
    <d v="2017-08-09T00:00:00"/>
    <s v="TruxApp"/>
    <s v="Logistics"/>
    <s v="Mobile based Logistics Service"/>
    <s v="New Delhi"/>
    <s v="Venugopal Dhoot, Ajay Bhatia, Tarun Kh,elwal, Ganpat Singhvi, M,hian Family"/>
    <x v="455"/>
    <n v="7"/>
    <x v="1"/>
    <s v="Seed Funding"/>
    <n v="3100000"/>
    <x v="3"/>
    <s v="August"/>
    <n v="29.750855000000001"/>
    <x v="4"/>
    <x v="1"/>
    <x v="1"/>
  </r>
  <r>
    <n v="649"/>
    <d v="2017-08-09T00:00:00"/>
    <s v="CroFarm"/>
    <s v="Technology"/>
    <s v="Agriculture Supply Chain solutions"/>
    <s v="Gurgaon"/>
    <s v="Factor[E] Ventures"/>
    <x v="456"/>
    <n v="1"/>
    <x v="0"/>
    <s v="Seed Funding"/>
    <n v="783000"/>
    <x v="3"/>
    <s v="August"/>
    <n v="7.5144901500000003"/>
    <x v="4"/>
    <x v="0"/>
    <x v="1"/>
  </r>
  <r>
    <n v="650"/>
    <d v="2017-08-09T00:00:00"/>
    <s v="DoodhWala"/>
    <s v="Consumer Internet"/>
    <s v="Online milk delivery"/>
    <s v="Bangalore"/>
    <s v="Tom Varkey"/>
    <x v="457"/>
    <n v="1"/>
    <x v="0"/>
    <s v="Seed Funding"/>
    <m/>
    <x v="3"/>
    <s v="August"/>
    <n v="0"/>
    <x v="4"/>
    <x v="6"/>
    <x v="0"/>
  </r>
  <r>
    <n v="651"/>
    <d v="2017-08-10T00:00:00"/>
    <s v="Stayabode"/>
    <s v="Consumer Internet"/>
    <s v="Co-Living space aggregator"/>
    <s v="Bangalore"/>
    <s v="Incubate Fund, Sanjay Shenoy, Mridul Upreti,"/>
    <x v="406"/>
    <n v="4"/>
    <x v="1"/>
    <s v="Private Equity"/>
    <m/>
    <x v="3"/>
    <s v="August"/>
    <n v="0"/>
    <x v="0"/>
    <x v="6"/>
    <x v="0"/>
  </r>
  <r>
    <n v="652"/>
    <d v="2017-08-11T00:00:00"/>
    <s v="Flipkart"/>
    <s v="eCommerce"/>
    <s v="Online Marketplace"/>
    <s v="Bangalore"/>
    <s v="Softbank"/>
    <x v="259"/>
    <n v="1"/>
    <x v="0"/>
    <s v="Private Equity"/>
    <n v="2500000000"/>
    <x v="3"/>
    <s v="August"/>
    <n v="23992.625"/>
    <x v="0"/>
    <x v="2"/>
    <x v="0"/>
  </r>
  <r>
    <n v="653"/>
    <d v="2017-08-11T00:00:00"/>
    <s v="Moong Labs"/>
    <s v="Technology"/>
    <s v="Mobile games developer"/>
    <s v="New Delhi"/>
    <s v="Nazara Games"/>
    <x v="458"/>
    <n v="1"/>
    <x v="0"/>
    <s v="Private Equity"/>
    <m/>
    <x v="3"/>
    <s v="August"/>
    <n v="0"/>
    <x v="0"/>
    <x v="0"/>
    <x v="1"/>
  </r>
  <r>
    <n v="654"/>
    <d v="2017-08-11T00:00:00"/>
    <s v="Ola Cabs"/>
    <s v="Consumer Internet"/>
    <s v="App based cab aggregation Service"/>
    <s v="Gurgaon"/>
    <s v="Tekne Capital Management"/>
    <x v="459"/>
    <n v="1"/>
    <x v="0"/>
    <s v="Private Equity"/>
    <n v="36000000"/>
    <x v="3"/>
    <s v="August"/>
    <n v="345.49380000000002"/>
    <x v="0"/>
    <x v="6"/>
    <x v="1"/>
  </r>
  <r>
    <n v="655"/>
    <d v="2017-08-14T00:00:00"/>
    <s v="Sports Flashes"/>
    <s v="Consumer Internet"/>
    <s v="Sports Content Mobile App"/>
    <s v="New Delhi"/>
    <s v="Bennett, Coleman , Company Ltd ,"/>
    <x v="460"/>
    <n v="4"/>
    <x v="1"/>
    <s v="Private Equity"/>
    <m/>
    <x v="3"/>
    <s v="August"/>
    <n v="0"/>
    <x v="0"/>
    <x v="6"/>
    <x v="1"/>
  </r>
  <r>
    <n v="656"/>
    <d v="2017-08-14T00:00:00"/>
    <s v="Digilend"/>
    <s v="Technology"/>
    <s v="Personal Loans &amp; EMI solutions platform"/>
    <s v="Mumbai"/>
    <s v="Incred Finance, Fullerton India Credit Company Ltd"/>
    <x v="461"/>
    <n v="2"/>
    <x v="1"/>
    <s v="Seed Funding"/>
    <n v="312000"/>
    <x v="3"/>
    <s v="August"/>
    <n v="2.9942796"/>
    <x v="4"/>
    <x v="0"/>
    <x v="2"/>
  </r>
  <r>
    <n v="657"/>
    <d v="2017-08-15T00:00:00"/>
    <s v="KNAB Finance"/>
    <s v="Consumer Internet"/>
    <s v="Unsecured Small Business Loans"/>
    <s v="Bangalore"/>
    <s v="Incred, Krishnakumar Natarajan, Ravi Bhardwaj"/>
    <x v="462"/>
    <n v="3"/>
    <x v="1"/>
    <s v="Seed Funding"/>
    <n v="385000"/>
    <x v="3"/>
    <s v="August"/>
    <n v="3.6948642500000002"/>
    <x v="4"/>
    <x v="6"/>
    <x v="0"/>
  </r>
  <r>
    <n v="658"/>
    <d v="2017-08-17T00:00:00"/>
    <s v="Get Simpl"/>
    <s v="Consumer Internet"/>
    <s v="Payment Solution Mobile app"/>
    <s v="Mumbai"/>
    <s v="Green Visor Capital Lp Ii, Ia Venture Strategies Fund Ii Lp, Boillot Family Trust, Russell M Byrne, The Oliver R Grace, Jr Millennium Trust, Sf Capital Investments Lp"/>
    <x v="463"/>
    <n v="7"/>
    <x v="1"/>
    <s v="Seed Funding"/>
    <m/>
    <x v="3"/>
    <s v="August"/>
    <n v="0"/>
    <x v="4"/>
    <x v="6"/>
    <x v="2"/>
  </r>
  <r>
    <n v="659"/>
    <d v="2017-08-20T00:00:00"/>
    <s v="Rootefy"/>
    <s v="eCommerce"/>
    <s v="Building material online store"/>
    <s v="New Delhi"/>
    <s v="Abhinav Gupta,"/>
    <x v="464"/>
    <n v="2"/>
    <x v="1"/>
    <s v="Seed Funding"/>
    <n v="187000"/>
    <x v="3"/>
    <s v="August"/>
    <n v="1.7946483499999999"/>
    <x v="4"/>
    <x v="2"/>
    <x v="1"/>
  </r>
  <r>
    <n v="660"/>
    <d v="2017-08-21T00:00:00"/>
    <s v="Uniphore"/>
    <s v="Technology"/>
    <s v="speech recognition startup"/>
    <s v="Chennai"/>
    <s v="Idg Ventures"/>
    <x v="174"/>
    <n v="1"/>
    <x v="0"/>
    <s v="Private Equity"/>
    <n v="6800000"/>
    <x v="3"/>
    <s v="August"/>
    <n v="65.25994"/>
    <x v="0"/>
    <x v="0"/>
    <x v="3"/>
  </r>
  <r>
    <n v="661"/>
    <d v="2017-08-21T00:00:00"/>
    <s v="Cerebroz"/>
    <s v="Consumer Internet"/>
    <s v="E-Tech platform"/>
    <s v="Vadodara"/>
    <s v="Hnixe"/>
    <x v="465"/>
    <n v="1"/>
    <x v="0"/>
    <s v="Seed Funding"/>
    <n v="734000"/>
    <x v="3"/>
    <s v="August"/>
    <n v="7.0442346999999996"/>
    <x v="4"/>
    <x v="6"/>
    <x v="6"/>
  </r>
  <r>
    <n v="662"/>
    <d v="2017-08-22T00:00:00"/>
    <s v="Flochat"/>
    <s v="Consumer Internet"/>
    <s v="instant messaging platform"/>
    <s v="Mumbai"/>
    <s v="Isquare Global,"/>
    <x v="466"/>
    <n v="2"/>
    <x v="1"/>
    <s v="Seed Funding"/>
    <m/>
    <x v="3"/>
    <s v="August"/>
    <n v="0"/>
    <x v="4"/>
    <x v="6"/>
    <x v="2"/>
  </r>
  <r>
    <n v="663"/>
    <d v="2017-08-22T00:00:00"/>
    <s v="EasyGov"/>
    <s v="Consumer Internet"/>
    <s v="Govt service application portal"/>
    <s v="Noida"/>
    <s v="Social Alpha, Rajan , Rajeev Ahuja, Kshitij Arora"/>
    <x v="467"/>
    <n v="4"/>
    <x v="1"/>
    <s v="Seed Funding"/>
    <m/>
    <x v="3"/>
    <s v="August"/>
    <n v="0"/>
    <x v="4"/>
    <x v="6"/>
    <x v="1"/>
  </r>
  <r>
    <n v="664"/>
    <d v="2017-08-23T00:00:00"/>
    <s v="Milk Basket"/>
    <s v="Consumer Internet"/>
    <s v="Online Grocery platform"/>
    <s v="Gurgaon"/>
    <s v="Blume Ventures Lenovo Capital , Incubator Group "/>
    <x v="468"/>
    <n v="2"/>
    <x v="1"/>
    <s v="Seed Funding"/>
    <m/>
    <x v="3"/>
    <s v="August"/>
    <n v="0"/>
    <x v="4"/>
    <x v="6"/>
    <x v="1"/>
  </r>
  <r>
    <n v="665"/>
    <d v="2017-08-23T00:00:00"/>
    <s v="Dhruva"/>
    <s v="Technology"/>
    <s v="Cloud data protection , management solutions"/>
    <s v="Pune"/>
    <s v="Riverwood Capital, Sequoia Capital India, Nexus Venture Partners, Tenaya Capital"/>
    <x v="469"/>
    <n v="4"/>
    <x v="1"/>
    <s v="Private Equity"/>
    <n v="80000000"/>
    <x v="3"/>
    <s v="August"/>
    <n v="767.76400000000001"/>
    <x v="0"/>
    <x v="0"/>
    <x v="4"/>
  </r>
  <r>
    <n v="666"/>
    <d v="2017-08-23T00:00:00"/>
    <s v="Bombay Shaving Company"/>
    <s v="eCommerce"/>
    <s v="Men Grooming product etailer"/>
    <s v="New Delhi"/>
    <s v="Fireside Ventures"/>
    <x v="226"/>
    <n v="1"/>
    <x v="0"/>
    <s v="Private Equity"/>
    <n v="2300000"/>
    <x v="3"/>
    <s v="August"/>
    <n v="22.073215000000001"/>
    <x v="0"/>
    <x v="2"/>
    <x v="1"/>
  </r>
  <r>
    <n v="667"/>
    <d v="2017-08-23T00:00:00"/>
    <s v="Awign"/>
    <s v="Technology"/>
    <s v="Operations , manpower outsourcing"/>
    <s v="Bangalore"/>
    <s v="Iit Ropar, Imanpreet Singh Arora, Sidharth Rozario, Saurabh Abich,ani, Shikhar Gupta,"/>
    <x v="470"/>
    <n v="7"/>
    <x v="1"/>
    <s v="Seed Funding"/>
    <m/>
    <x v="3"/>
    <s v="August"/>
    <n v="0"/>
    <x v="4"/>
    <x v="0"/>
    <x v="0"/>
  </r>
  <r>
    <n v="668"/>
    <d v="2017-08-23T00:00:00"/>
    <s v="Indiez"/>
    <s v="Technology"/>
    <s v="Software &amp; Mobile app development platform"/>
    <s v="Bangalore"/>
    <s v="Haresh Chawla"/>
    <x v="471"/>
    <n v="1"/>
    <x v="0"/>
    <s v="Seed Funding"/>
    <n v="500000"/>
    <x v="3"/>
    <s v="August"/>
    <n v="4.7985249999999997"/>
    <x v="4"/>
    <x v="0"/>
    <x v="0"/>
  </r>
  <r>
    <n v="669"/>
    <d v="2017-08-24T00:00:00"/>
    <s v="Ezetap"/>
    <s v="Technology"/>
    <s v="mPOS solutions provider"/>
    <s v="Bangalore"/>
    <s v="Js Capital Management, Social Capital, Horizons Ventures,"/>
    <x v="472"/>
    <n v="4"/>
    <x v="1"/>
    <s v="Private Equity"/>
    <n v="16000000"/>
    <x v="3"/>
    <s v="August"/>
    <n v="153.55279999999999"/>
    <x v="0"/>
    <x v="0"/>
    <x v="0"/>
  </r>
  <r>
    <n v="670"/>
    <d v="2017-08-25T00:00:00"/>
    <s v="Ink Monk"/>
    <s v="Consumer Internet"/>
    <s v="Online printing marketplace"/>
    <s v="Chennai"/>
    <s v="Vamm Ventures, Raksul, Dena"/>
    <x v="473"/>
    <n v="3"/>
    <x v="1"/>
    <s v="Seed Funding"/>
    <n v="750000"/>
    <x v="3"/>
    <s v="August"/>
    <n v="7.1977874999999996"/>
    <x v="4"/>
    <x v="6"/>
    <x v="3"/>
  </r>
  <r>
    <n v="671"/>
    <d v="2017-08-25T00:00:00"/>
    <s v="Medinfi"/>
    <s v="Consumer Internet"/>
    <s v="Online Doctor Discovery Platform"/>
    <s v="Bangalore"/>
    <s v="Pbs Srinivas, Vinod Martin,"/>
    <x v="474"/>
    <n v="3"/>
    <x v="1"/>
    <s v="Seed Funding"/>
    <n v="125000"/>
    <x v="3"/>
    <s v="August"/>
    <n v="1.1996312499999999"/>
    <x v="4"/>
    <x v="6"/>
    <x v="0"/>
  </r>
  <r>
    <n v="672"/>
    <d v="2017-08-28T00:00:00"/>
    <s v="Mobikon"/>
    <s v="Technology"/>
    <s v="Restaurant &amp; Hotel CRM platform"/>
    <s v="Pune"/>
    <s v="Sistema Asia Fund, C31 Ventures, Qualgro "/>
    <x v="114"/>
    <n v="3"/>
    <x v="1"/>
    <s v="Private Equity"/>
    <n v="7000000"/>
    <x v="3"/>
    <s v="August"/>
    <n v="67.179349999999999"/>
    <x v="0"/>
    <x v="0"/>
    <x v="4"/>
  </r>
  <r>
    <n v="673"/>
    <d v="2017-08-29T00:00:00"/>
    <s v="CureFit"/>
    <s v="Consumer Internet"/>
    <s v="End to End health , wellness platform."/>
    <s v="Bangalore"/>
    <s v="Accel Partners, Idg Ventures, Kalaari Capital, Uc-Rnt Fund"/>
    <x v="193"/>
    <n v="4"/>
    <x v="1"/>
    <s v="Private Equity"/>
    <n v="25000000"/>
    <x v="3"/>
    <s v="August"/>
    <n v="239.92625000000001"/>
    <x v="0"/>
    <x v="6"/>
    <x v="0"/>
  </r>
  <r>
    <n v="674"/>
    <d v="2017-08-29T00:00:00"/>
    <s v="Doxper"/>
    <s v="Technology"/>
    <s v="Healthtech IoT platform"/>
    <s v="Mumbai"/>
    <s v="Idal Health, Growx Ventures, Capier Investments, Globevestor"/>
    <x v="475"/>
    <n v="4"/>
    <x v="1"/>
    <s v="Seed Funding"/>
    <n v="750000"/>
    <x v="3"/>
    <s v="August"/>
    <n v="7.1977874999999996"/>
    <x v="4"/>
    <x v="0"/>
    <x v="2"/>
  </r>
  <r>
    <n v="675"/>
    <d v="2017-08-29T00:00:00"/>
    <s v="Fieldassist"/>
    <s v="Technology"/>
    <s v="SAAS based sales force automation services"/>
    <s v="Gurgaon"/>
    <s v="Small Industries Development Bank Of India "/>
    <x v="476"/>
    <n v="1"/>
    <x v="0"/>
    <s v="Debt Funding"/>
    <m/>
    <x v="3"/>
    <s v="August"/>
    <n v="0"/>
    <x v="6"/>
    <x v="0"/>
    <x v="1"/>
  </r>
  <r>
    <n v="676"/>
    <d v="2017-08-30T00:00:00"/>
    <s v="Treebo"/>
    <s v="Consumer Internet"/>
    <s v="Budget Hotel Aggregator platform"/>
    <s v="Bangalore"/>
    <s v="Ward Ferry Management , Karst Peak Capital,"/>
    <x v="477"/>
    <n v="3"/>
    <x v="1"/>
    <s v="Private Equity"/>
    <n v="34000000"/>
    <x v="3"/>
    <s v="August"/>
    <n v="326.29969999999997"/>
    <x v="0"/>
    <x v="6"/>
    <x v="0"/>
  </r>
  <r>
    <n v="677"/>
    <d v="2017-08-30T00:00:00"/>
    <s v="MedGenome"/>
    <s v="Technology"/>
    <s v="Genomics Research , Diagnostics Solutions"/>
    <s v="Bangalore"/>
    <s v="Sequoia India, Sofina S A , Zodius Capital, Kris Gopalakrishnan, Lakshmi Narayanan,"/>
    <x v="43"/>
    <n v="6"/>
    <x v="1"/>
    <s v="Private Equity"/>
    <n v="30000000"/>
    <x v="3"/>
    <s v="August"/>
    <n v="287.91149999999999"/>
    <x v="0"/>
    <x v="0"/>
    <x v="0"/>
  </r>
  <r>
    <n v="678"/>
    <d v="2017-07-01T00:00:00"/>
    <s v="Billion Loans"/>
    <s v="Consumer Internet"/>
    <s v="Peer to Peer Lending platform"/>
    <s v="Bangalore"/>
    <s v="Reliance Corporate Advisory Services Ltd"/>
    <x v="478"/>
    <n v="1"/>
    <x v="0"/>
    <s v="Seed Funding"/>
    <n v="1000000"/>
    <x v="3"/>
    <s v="July"/>
    <n v="9.5970499999999994"/>
    <x v="4"/>
    <x v="6"/>
    <x v="0"/>
  </r>
  <r>
    <n v="679"/>
    <d v="2017-07-03T00:00:00"/>
    <s v="Ecolibriumenergy"/>
    <s v="Technology"/>
    <s v="Energy management solutions provider"/>
    <s v="Ahmedabad"/>
    <s v="Infuse Ventures, Jll"/>
    <x v="479"/>
    <n v="2"/>
    <x v="1"/>
    <s v="Private Equity"/>
    <n v="2600000"/>
    <x v="3"/>
    <s v="July"/>
    <n v="24.95233"/>
    <x v="0"/>
    <x v="0"/>
    <x v="12"/>
  </r>
  <r>
    <n v="680"/>
    <d v="2017-07-04T00:00:00"/>
    <s v="Droom"/>
    <s v="eCommerce"/>
    <s v="Online marketplace for automobiles"/>
    <s v="Gurgaon"/>
    <s v="Asset Management Ltd, Digital Garage Inc"/>
    <x v="480"/>
    <n v="2"/>
    <x v="1"/>
    <s v="Private Equity"/>
    <n v="20000000"/>
    <x v="3"/>
    <s v="July"/>
    <n v="191.941"/>
    <x v="0"/>
    <x v="2"/>
    <x v="1"/>
  </r>
  <r>
    <n v="681"/>
    <d v="2017-07-05T00:00:00"/>
    <s v="Jumbotail"/>
    <s v="eCommerce"/>
    <s v="online marketplace for food , grocery"/>
    <s v="Bangalore"/>
    <s v="Kalaari Capital, Nexus India Capital Advisors"/>
    <x v="208"/>
    <n v="2"/>
    <x v="1"/>
    <s v="Private Equity"/>
    <n v="8500000"/>
    <x v="3"/>
    <s v="July"/>
    <n v="81.574924999999993"/>
    <x v="0"/>
    <x v="2"/>
    <x v="0"/>
  </r>
  <r>
    <n v="682"/>
    <d v="2017-07-05T00:00:00"/>
    <s v="Moglix"/>
    <s v="eCommerce"/>
    <s v="B2B marketplace for Industrial products"/>
    <s v="Noida"/>
    <s v="International Finance Corporation, Rocketship, Accel Partners, Jungle Ventures, Shailesh Rao, Venture Highway"/>
    <x v="234"/>
    <n v="6"/>
    <x v="1"/>
    <s v="Private Equity"/>
    <n v="12000000"/>
    <x v="3"/>
    <s v="July"/>
    <n v="115.16459999999999"/>
    <x v="0"/>
    <x v="2"/>
    <x v="1"/>
  </r>
  <r>
    <n v="683"/>
    <d v="2017-07-05T00:00:00"/>
    <s v="Timesaverz"/>
    <s v="Consumer Internet"/>
    <s v="Hyperlocal home services provider"/>
    <s v="Mumbai"/>
    <s v="Bccl"/>
    <x v="481"/>
    <n v="1"/>
    <x v="0"/>
    <s v="Private Equity"/>
    <n v="1000000"/>
    <x v="3"/>
    <s v="July"/>
    <n v="9.5970499999999994"/>
    <x v="0"/>
    <x v="6"/>
    <x v="2"/>
  </r>
  <r>
    <n v="684"/>
    <d v="2017-07-06T00:00:00"/>
    <s v="Minjar"/>
    <s v="Technology"/>
    <s v="Cloud Solutions provider"/>
    <s v="Bangalore"/>
    <s v="Blume Ventures, Contrarian Capital India Partners, Emergent Ventures India, Pallav Nadhani, Ashish Gupta, Sharad Sharma, Sirion Labs"/>
    <x v="64"/>
    <n v="7"/>
    <x v="1"/>
    <s v="Seed Funding"/>
    <m/>
    <x v="3"/>
    <s v="July"/>
    <n v="0"/>
    <x v="4"/>
    <x v="0"/>
    <x v="0"/>
  </r>
  <r>
    <n v="685"/>
    <d v="2017-07-06T00:00:00"/>
    <s v="MyCity4kids"/>
    <s v="Consumer Internet"/>
    <s v="parenting blog , kidsxe2x80x99 events discovery platform"/>
    <s v="Gurgaon"/>
    <s v="Undisclosed"/>
    <x v="13"/>
    <n v="1"/>
    <x v="0"/>
    <s v="Seed Funding"/>
    <m/>
    <x v="3"/>
    <s v="July"/>
    <n v="0"/>
    <x v="4"/>
    <x v="6"/>
    <x v="1"/>
  </r>
  <r>
    <n v="686"/>
    <d v="2017-07-07T00:00:00"/>
    <s v="Clip App"/>
    <s v="Consumer Internet"/>
    <s v="Digital Media Video platform"/>
    <s v="Bangalore"/>
    <s v="India Quotient, Shunwei Capital"/>
    <x v="41"/>
    <n v="2"/>
    <x v="1"/>
    <s v="Seed Funding"/>
    <n v="1000000"/>
    <x v="3"/>
    <s v="July"/>
    <n v="9.5970499999999994"/>
    <x v="4"/>
    <x v="6"/>
    <x v="0"/>
  </r>
  <r>
    <n v="687"/>
    <d v="2017-07-07T00:00:00"/>
    <s v="Upwardly.in"/>
    <s v="Consumer Internet"/>
    <s v="MF investment platform"/>
    <s v="Bangalore"/>
    <s v="Sreeram Iyer, Suvo Sarkar, Anita Gupta, Likemind Ventures"/>
    <x v="482"/>
    <n v="4"/>
    <x v="1"/>
    <s v="Seed Funding"/>
    <m/>
    <x v="3"/>
    <s v="July"/>
    <n v="0"/>
    <x v="4"/>
    <x v="6"/>
    <x v="0"/>
  </r>
  <r>
    <n v="688"/>
    <d v="2017-07-10T00:00:00"/>
    <s v="Autorox.co"/>
    <s v="Technology"/>
    <s v="Workshop Management Software Platform"/>
    <s v="Hyderabad"/>
    <s v="Mitsui &amp; Co "/>
    <x v="483"/>
    <n v="1"/>
    <x v="0"/>
    <s v="Private Equity"/>
    <n v="3000000"/>
    <x v="3"/>
    <s v="July"/>
    <n v="28.791149999999998"/>
    <x v="0"/>
    <x v="0"/>
    <x v="7"/>
  </r>
  <r>
    <n v="689"/>
    <d v="2017-07-11T00:00:00"/>
    <s v="Fabogo"/>
    <s v="Consumer Internet"/>
    <s v="Salon &amp; Spa Aggregation &amp; Discovery platform"/>
    <s v="Pune"/>
    <s v="Dunamis Ventures Pte Ltd"/>
    <x v="484"/>
    <n v="1"/>
    <x v="0"/>
    <s v="Private Equity"/>
    <n v="2250000"/>
    <x v="3"/>
    <s v="July"/>
    <n v="21.593362500000001"/>
    <x v="0"/>
    <x v="6"/>
    <x v="4"/>
  </r>
  <r>
    <n v="690"/>
    <d v="2017-07-11T00:00:00"/>
    <s v="Flickstree"/>
    <s v="Consumer Internet"/>
    <s v="Video Content Discovery Platform"/>
    <s v="Mumbai"/>
    <s v="Venture Catalysts, Sourav Ganguly, Ankit Aditya, Moksh Sports Ventures"/>
    <x v="113"/>
    <n v="4"/>
    <x v="1"/>
    <s v="Seed Funding"/>
    <n v="464000"/>
    <x v="3"/>
    <s v="July"/>
    <n v="4.4530311999999999"/>
    <x v="4"/>
    <x v="6"/>
    <x v="2"/>
  </r>
  <r>
    <n v="691"/>
    <d v="2017-07-11T00:00:00"/>
    <s v="Design Cafe"/>
    <s v="Consumer Internet"/>
    <s v="Online Interior Design platform"/>
    <s v="Bangalore"/>
    <s v="Fireside Ventures, Apurva Salarpuria, Sidharth Pansari, Sprout Capital"/>
    <x v="226"/>
    <n v="4"/>
    <x v="1"/>
    <s v="Seed Funding"/>
    <m/>
    <x v="3"/>
    <s v="July"/>
    <n v="0"/>
    <x v="4"/>
    <x v="6"/>
    <x v="0"/>
  </r>
  <r>
    <n v="692"/>
    <d v="2017-07-12T00:00:00"/>
    <s v="Innoviti"/>
    <s v="Technology"/>
    <s v="Digital payments solutions"/>
    <s v="Bangalore"/>
    <s v="Sbi-Fmo Fund, Bessemer Venture Partners, Catamaran Ventures"/>
    <x v="485"/>
    <n v="3"/>
    <x v="1"/>
    <s v="Private Equity"/>
    <n v="18500000"/>
    <x v="3"/>
    <s v="July"/>
    <n v="177.54542499999999"/>
    <x v="0"/>
    <x v="0"/>
    <x v="0"/>
  </r>
  <r>
    <n v="693"/>
    <d v="2017-07-12T00:00:00"/>
    <s v="VDeliver"/>
    <s v="Logistics"/>
    <s v="Door Step Delivery platform"/>
    <s v="Hyderabad"/>
    <s v="Corvus Ventures, Mape Advisory Group"/>
    <x v="486"/>
    <n v="2"/>
    <x v="1"/>
    <s v="Private Equity"/>
    <m/>
    <x v="3"/>
    <s v="July"/>
    <n v="0"/>
    <x v="0"/>
    <x v="1"/>
    <x v="7"/>
  </r>
  <r>
    <n v="694"/>
    <d v="2017-07-12T00:00:00"/>
    <s v="Bottr.me"/>
    <s v="Technology"/>
    <s v="Chatbot creation tool"/>
    <s v="Bangalore"/>
    <s v="500 Startups, Purvi Capital, Rajan , Abhishek Gupta"/>
    <x v="487"/>
    <n v="4"/>
    <x v="1"/>
    <s v="Seed Funding"/>
    <m/>
    <x v="3"/>
    <s v="July"/>
    <n v="0"/>
    <x v="4"/>
    <x v="0"/>
    <x v="0"/>
  </r>
  <r>
    <n v="695"/>
    <d v="2017-07-12T00:00:00"/>
    <s v="Arcatron"/>
    <s v="Technology"/>
    <s v="Next Gen Mobility device manufacturer"/>
    <s v="Pune"/>
    <s v="Indian Angel Network"/>
    <x v="78"/>
    <n v="1"/>
    <x v="0"/>
    <s v="Seed Funding"/>
    <m/>
    <x v="3"/>
    <s v="July"/>
    <n v="0"/>
    <x v="4"/>
    <x v="0"/>
    <x v="4"/>
  </r>
  <r>
    <n v="696"/>
    <d v="2017-07-14T00:00:00"/>
    <s v="QwikSpec"/>
    <s v="Technology"/>
    <s v="Construction site operations , analytics platform"/>
    <s v="Bangalore"/>
    <s v="Brigade Innovations Llp, Tv Mohas Paias Pai, Suhail Rahman, Bobby Reddy, M George Oommen"/>
    <x v="488"/>
    <n v="5"/>
    <x v="1"/>
    <s v="Seed Funding"/>
    <n v="540000"/>
    <x v="3"/>
    <s v="July"/>
    <n v="5.1824070000000004"/>
    <x v="4"/>
    <x v="0"/>
    <x v="0"/>
  </r>
  <r>
    <n v="697"/>
    <d v="2017-07-14T00:00:00"/>
    <s v="Chumbak"/>
    <s v="eCommerce"/>
    <s v="Designer consumer products Marketplace"/>
    <s v="Bangalore"/>
    <s v="Blacksoil Capital Pvt Ltd"/>
    <x v="489"/>
    <n v="1"/>
    <x v="0"/>
    <s v="Private Equity"/>
    <n v="1700000"/>
    <x v="3"/>
    <s v="July"/>
    <n v="16.314985"/>
    <x v="0"/>
    <x v="2"/>
    <x v="0"/>
  </r>
  <r>
    <n v="698"/>
    <d v="2017-07-17T00:00:00"/>
    <s v="Increff"/>
    <s v="Technology"/>
    <s v="Sales Solutions for Fashion Br,s"/>
    <s v="Bangalore"/>
    <s v="Sequoia Capital, Grey Orange, Rajesh Ramaiah, Anshuman Das, Rishi Das"/>
    <x v="96"/>
    <n v="5"/>
    <x v="1"/>
    <s v="Seed Funding"/>
    <n v="2000000"/>
    <x v="3"/>
    <s v="July"/>
    <n v="19.194099999999999"/>
    <x v="4"/>
    <x v="0"/>
    <x v="0"/>
  </r>
  <r>
    <n v="699"/>
    <d v="2017-07-17T00:00:00"/>
    <s v="Vayana"/>
    <s v="Technology"/>
    <s v="Enterprise Banking Solutions"/>
    <s v="Pune"/>
    <s v="Idg Ventures India Advisors, Jungle Ventures"/>
    <x v="490"/>
    <n v="2"/>
    <x v="1"/>
    <s v="Private Equity"/>
    <n v="4000000"/>
    <x v="3"/>
    <s v="July"/>
    <n v="38.388199999999998"/>
    <x v="0"/>
    <x v="0"/>
    <x v="4"/>
  </r>
  <r>
    <n v="700"/>
    <d v="2017-07-18T00:00:00"/>
    <s v="MObiquest"/>
    <s v="Technology"/>
    <s v="Mobile Services &amp; Solutions"/>
    <s v="Noida"/>
    <s v="One97 Communication Ltd"/>
    <x v="491"/>
    <n v="1"/>
    <x v="0"/>
    <s v="Private Equity"/>
    <m/>
    <x v="3"/>
    <s v="July"/>
    <n v="0"/>
    <x v="0"/>
    <x v="0"/>
    <x v="1"/>
  </r>
  <r>
    <n v="701"/>
    <d v="2017-07-18T00:00:00"/>
    <s v="Ambee"/>
    <s v="Consumer Internet"/>
    <s v="Ambulance Aggregation Services"/>
    <s v="Hyderabad"/>
    <s v="Uber Technologies Inc, Amaya Capital Llp"/>
    <x v="492"/>
    <n v="2"/>
    <x v="1"/>
    <s v="Seed Funding"/>
    <m/>
    <x v="3"/>
    <s v="July"/>
    <n v="0"/>
    <x v="4"/>
    <x v="6"/>
    <x v="7"/>
  </r>
  <r>
    <n v="702"/>
    <d v="2017-07-18T00:00:00"/>
    <s v="Ideal Insurance"/>
    <s v="Consumer Internet"/>
    <s v="Online Insurance platform"/>
    <s v="Kolkata"/>
    <s v="Xelpmoc"/>
    <x v="493"/>
    <n v="1"/>
    <x v="0"/>
    <s v="Seed Funding"/>
    <m/>
    <x v="3"/>
    <s v="July"/>
    <n v="0"/>
    <x v="4"/>
    <x v="6"/>
    <x v="10"/>
  </r>
  <r>
    <n v="703"/>
    <d v="2017-07-18T00:00:00"/>
    <s v="Hypernova Interactive"/>
    <s v="Technology"/>
    <s v="Mobile games creator"/>
    <s v="Bangalore"/>
    <s v="Kae Capital"/>
    <x v="439"/>
    <n v="1"/>
    <x v="0"/>
    <s v="Seed Funding"/>
    <m/>
    <x v="3"/>
    <s v="July"/>
    <n v="0"/>
    <x v="4"/>
    <x v="0"/>
    <x v="0"/>
  </r>
  <r>
    <n v="704"/>
    <d v="2017-07-19T00:00:00"/>
    <s v="Rentomojo"/>
    <s v="Consumer Internet"/>
    <s v="Consumer Leasing Platform"/>
    <s v="Bangalore"/>
    <s v="Ain Capital Ventures, Renaud Laplanche"/>
    <x v="494"/>
    <n v="2"/>
    <x v="1"/>
    <s v="Private Equity"/>
    <n v="10000000"/>
    <x v="3"/>
    <s v="July"/>
    <n v="95.970500000000001"/>
    <x v="0"/>
    <x v="6"/>
    <x v="0"/>
  </r>
  <r>
    <n v="705"/>
    <d v="2017-07-19T00:00:00"/>
    <s v="AirCTO"/>
    <s v="Consumer Internet"/>
    <s v="AI powered recruitment platform"/>
    <s v="Bangalore"/>
    <s v="Francesco Cara"/>
    <x v="495"/>
    <n v="1"/>
    <x v="0"/>
    <s v="Seed Funding"/>
    <m/>
    <x v="3"/>
    <s v="July"/>
    <n v="0"/>
    <x v="4"/>
    <x v="6"/>
    <x v="0"/>
  </r>
  <r>
    <n v="706"/>
    <d v="2017-07-19T00:00:00"/>
    <s v="Playablo"/>
    <s v="Technology"/>
    <s v="Gamified Learning App"/>
    <s v="Bangalore"/>
    <s v="Abi-Showatech Ltd"/>
    <x v="496"/>
    <n v="1"/>
    <x v="0"/>
    <s v="Seed Funding"/>
    <n v="600000"/>
    <x v="3"/>
    <s v="July"/>
    <n v="5.7582300000000002"/>
    <x v="4"/>
    <x v="0"/>
    <x v="0"/>
  </r>
  <r>
    <n v="707"/>
    <d v="2017-07-20T00:00:00"/>
    <s v="Trupay"/>
    <s v="Technology"/>
    <s v="Online payments platform"/>
    <s v="Gurgaon"/>
    <s v="Kae Capital, M&amp;S Partners,"/>
    <x v="439"/>
    <n v="3"/>
    <x v="1"/>
    <s v="Seed Funding"/>
    <n v="700000"/>
    <x v="3"/>
    <s v="July"/>
    <n v="6.7179349999999998"/>
    <x v="4"/>
    <x v="0"/>
    <x v="1"/>
  </r>
  <r>
    <n v="708"/>
    <d v="2017-07-21T00:00:00"/>
    <s v="Brick2Wall"/>
    <s v="eCommerce"/>
    <s v="Online Marketplace for Construction Material"/>
    <s v="Gurgaon"/>
    <s v="Subramani Somasundaram, Sundeep Sahni, Mayank Mittal"/>
    <x v="497"/>
    <n v="3"/>
    <x v="1"/>
    <s v="Seed Funding"/>
    <n v="200000"/>
    <x v="3"/>
    <s v="July"/>
    <n v="1.9194100000000001"/>
    <x v="4"/>
    <x v="2"/>
    <x v="1"/>
  </r>
  <r>
    <n v="709"/>
    <d v="2017-07-21T00:00:00"/>
    <s v="FableStreet"/>
    <s v="eCommerce"/>
    <s v="Women Work wear etailer"/>
    <s v="New Delhi"/>
    <s v="Harmeet Bajaj, Pameela P, Fusiontech Ventures"/>
    <x v="498"/>
    <n v="3"/>
    <x v="1"/>
    <s v="Seed Funding"/>
    <m/>
    <x v="3"/>
    <s v="July"/>
    <n v="0"/>
    <x v="4"/>
    <x v="2"/>
    <x v="1"/>
  </r>
  <r>
    <n v="710"/>
    <d v="2017-07-21T00:00:00"/>
    <s v="Monsoon Fintech"/>
    <s v="Technology"/>
    <s v="Machine Learning Access platform"/>
    <s v="New Delhi"/>
    <s v="Sunil Kalra, Aditya Singh, Rishi Srivastava, Rajan "/>
    <x v="499"/>
    <n v="4"/>
    <x v="1"/>
    <s v="Seed Funding"/>
    <m/>
    <x v="3"/>
    <s v="July"/>
    <n v="0"/>
    <x v="4"/>
    <x v="0"/>
    <x v="1"/>
  </r>
  <r>
    <n v="711"/>
    <d v="2017-07-21T00:00:00"/>
    <s v="MonkeyBox"/>
    <s v="Consumer Internet"/>
    <s v="Healthy Food Delivery Platform"/>
    <s v="Bangalore"/>
    <s v="Blume Ventures, Nb Ventures, Nspira"/>
    <x v="64"/>
    <n v="3"/>
    <x v="1"/>
    <s v="Seed Funding"/>
    <m/>
    <x v="3"/>
    <s v="July"/>
    <n v="0"/>
    <x v="4"/>
    <x v="6"/>
    <x v="0"/>
  </r>
  <r>
    <n v="712"/>
    <d v="2017-07-25T00:00:00"/>
    <s v="Noticeboard"/>
    <s v="Consumer Internet"/>
    <s v="Mobile-first Enterprise communication platform"/>
    <s v="Bangalore"/>
    <s v="Stellaris Venture Partners,"/>
    <x v="101"/>
    <n v="2"/>
    <x v="1"/>
    <s v="Private Equity"/>
    <n v="1200000"/>
    <x v="3"/>
    <s v="July"/>
    <n v="11.51646"/>
    <x v="0"/>
    <x v="6"/>
    <x v="0"/>
  </r>
  <r>
    <n v="713"/>
    <d v="2017-07-25T00:00:00"/>
    <s v="Byjuxe2x80x99s"/>
    <s v="Consumer Internet"/>
    <s v="Mobile Learning App"/>
    <s v="Bangalore"/>
    <s v="Tencent Holdings"/>
    <x v="500"/>
    <n v="1"/>
    <x v="0"/>
    <s v="Private Equity"/>
    <n v="35000000"/>
    <x v="3"/>
    <s v="July"/>
    <n v="335.89675"/>
    <x v="0"/>
    <x v="6"/>
    <x v="0"/>
  </r>
  <r>
    <n v="714"/>
    <d v="2017-07-26T00:00:00"/>
    <s v="Creatorxe2x80x99s Gurukul"/>
    <s v="Others"/>
    <s v="Co-Working Space Provider"/>
    <s v="New Delhi"/>
    <s v="Yuvraj Singh"/>
    <x v="501"/>
    <n v="1"/>
    <x v="0"/>
    <s v="Seed Funding"/>
    <m/>
    <x v="3"/>
    <s v="July"/>
    <n v="0"/>
    <x v="4"/>
    <x v="6"/>
    <x v="1"/>
  </r>
  <r>
    <n v="715"/>
    <d v="2017-07-26T00:00:00"/>
    <s v="Fab Hotels"/>
    <s v="Consumer Internet"/>
    <s v="Budget hotels br, &amp; Aggregator Platform"/>
    <s v="New Delhi"/>
    <s v="Goldman Sachs"/>
    <x v="69"/>
    <n v="1"/>
    <x v="0"/>
    <s v="Private Equity"/>
    <n v="25000000"/>
    <x v="3"/>
    <s v="July"/>
    <n v="239.92625000000001"/>
    <x v="0"/>
    <x v="6"/>
    <x v="1"/>
  </r>
  <r>
    <n v="716"/>
    <d v="2017-07-26T00:00:00"/>
    <s v="ThinkerBell"/>
    <s v="Consumer Internet"/>
    <s v="Assisted Learning Startup"/>
    <s v="Bangalore"/>
    <s v="Indian Angel Network, Mahindra"/>
    <x v="78"/>
    <n v="2"/>
    <x v="1"/>
    <s v="Seed Funding"/>
    <n v="200000"/>
    <x v="3"/>
    <s v="July"/>
    <n v="1.9194100000000001"/>
    <x v="4"/>
    <x v="6"/>
    <x v="0"/>
  </r>
  <r>
    <n v="717"/>
    <d v="2017-07-27T00:00:00"/>
    <s v="1mg"/>
    <s v="eCommerce"/>
    <s v="Online Pharmacy"/>
    <s v="Gurgaon"/>
    <s v="Hbm Healthcare Investments, Maverick Capital Ventures, Sequoia India, Omidyar Network , Kae Capital"/>
    <x v="502"/>
    <n v="5"/>
    <x v="1"/>
    <s v="Private Equity"/>
    <n v="15000000"/>
    <x v="3"/>
    <s v="July"/>
    <n v="143.95574999999999"/>
    <x v="0"/>
    <x v="2"/>
    <x v="1"/>
  </r>
  <r>
    <n v="718"/>
    <d v="2017-07-28T00:00:00"/>
    <s v="Jhakaas"/>
    <s v="Consumer Internet"/>
    <s v="App-based Aggregator of Offline Businesses"/>
    <s v="Mumbai"/>
    <s v="Amen Dhyllon"/>
    <x v="503"/>
    <n v="1"/>
    <x v="0"/>
    <s v="Seed Funding"/>
    <m/>
    <x v="3"/>
    <s v="July"/>
    <n v="0"/>
    <x v="4"/>
    <x v="6"/>
    <x v="2"/>
  </r>
  <r>
    <n v="719"/>
    <d v="2017-07-28T00:00:00"/>
    <s v="BigStylist"/>
    <s v="Consumer Internet"/>
    <s v="Beauty Services Marketplace"/>
    <s v="Mumbai"/>
    <s v="Info Edge Ltd"/>
    <x v="151"/>
    <n v="1"/>
    <x v="0"/>
    <s v="Private Equity"/>
    <n v="1250000"/>
    <x v="3"/>
    <s v="July"/>
    <n v="11.9963125"/>
    <x v="0"/>
    <x v="6"/>
    <x v="2"/>
  </r>
  <r>
    <n v="720"/>
    <d v="2017-07-28T00:00:00"/>
    <s v="Gympik.com"/>
    <s v="Consumer Internet"/>
    <s v="online marketplace for discovering fitness centres"/>
    <s v="Bangalore"/>
    <s v="Roundglass Partners"/>
    <x v="504"/>
    <n v="1"/>
    <x v="0"/>
    <s v="Seed Funding"/>
    <m/>
    <x v="3"/>
    <s v="July"/>
    <n v="0"/>
    <x v="4"/>
    <x v="6"/>
    <x v="0"/>
  </r>
  <r>
    <n v="721"/>
    <d v="2017-06-01T00:00:00"/>
    <s v="Tripeur"/>
    <s v="Technology"/>
    <s v="Mobile based travel ERP platform"/>
    <s v="Bangalore"/>
    <s v="Grace Grace Techno Ventures Llp, Rajul Garg &amp; Other "/>
    <x v="505"/>
    <n v="2"/>
    <x v="1"/>
    <s v="Seed Funding"/>
    <m/>
    <x v="3"/>
    <s v="June"/>
    <n v="0"/>
    <x v="4"/>
    <x v="0"/>
    <x v="0"/>
  </r>
  <r>
    <n v="722"/>
    <d v="2017-06-02T00:00:00"/>
    <s v="RentOnGo"/>
    <s v="eCommerce"/>
    <s v="Online Marketplace for Renting Bikes, Electronics &amp; Appliances"/>
    <s v="Bangalore"/>
    <s v="Tvs Motor Company"/>
    <x v="506"/>
    <n v="1"/>
    <x v="0"/>
    <s v="Seed Funding"/>
    <n v="234000"/>
    <x v="3"/>
    <s v="June"/>
    <n v="2.2457096999999999"/>
    <x v="4"/>
    <x v="2"/>
    <x v="0"/>
  </r>
  <r>
    <n v="723"/>
    <d v="2017-06-05T00:00:00"/>
    <s v="Goomo"/>
    <s v="Consumer Internet"/>
    <s v="Online Travel &amp; Holiday Booking platform"/>
    <s v="Mumbai"/>
    <s v="Emerging India"/>
    <x v="507"/>
    <n v="1"/>
    <x v="0"/>
    <s v="Private Equity"/>
    <n v="50000000"/>
    <x v="3"/>
    <s v="June"/>
    <n v="479.85250000000002"/>
    <x v="0"/>
    <x v="6"/>
    <x v="2"/>
  </r>
  <r>
    <n v="724"/>
    <d v="2017-06-05T00:00:00"/>
    <s v="MaxMyWealth"/>
    <s v="Consumer Internet"/>
    <s v="Online Wealth Management &amp; Savings platform"/>
    <s v="Mumbai"/>
    <s v="Lockchain Ecosystem Global Advisors, Horseferry"/>
    <x v="508"/>
    <n v="2"/>
    <x v="1"/>
    <s v="Private Equity"/>
    <m/>
    <x v="3"/>
    <s v="June"/>
    <n v="0"/>
    <x v="0"/>
    <x v="6"/>
    <x v="2"/>
  </r>
  <r>
    <n v="725"/>
    <d v="2017-06-06T00:00:00"/>
    <s v="Spinny"/>
    <s v="eCommerce"/>
    <s v="Online Used Car marketplace"/>
    <s v="Gurgaon"/>
    <s v="Blume Ventures, Indian Angel Network, Kunal Shah, Seep T,on"/>
    <x v="64"/>
    <n v="5"/>
    <x v="1"/>
    <s v="Private Equity"/>
    <n v="1000000"/>
    <x v="3"/>
    <s v="June"/>
    <n v="9.5970499999999994"/>
    <x v="0"/>
    <x v="2"/>
    <x v="1"/>
  </r>
  <r>
    <n v="726"/>
    <d v="2017-06-06T00:00:00"/>
    <s v="Healthbuds"/>
    <s v="Consumer Internet"/>
    <s v="Healthcare Discovery &amp; booking platform"/>
    <s v="Kolkata"/>
    <s v="Arun Patodia, Bharat Kedia"/>
    <x v="509"/>
    <n v="2"/>
    <x v="1"/>
    <s v="Seed Funding"/>
    <m/>
    <x v="3"/>
    <s v="June"/>
    <n v="0"/>
    <x v="4"/>
    <x v="6"/>
    <x v="10"/>
  </r>
  <r>
    <n v="727"/>
    <d v="2017-06-06T00:00:00"/>
    <s v="Ftcash"/>
    <s v="Consumer Internet"/>
    <s v="Mobile Payments platform"/>
    <s v="Mumbai"/>
    <s v="500 Startups, Ivycap Ventures"/>
    <x v="487"/>
    <n v="2"/>
    <x v="1"/>
    <s v="Private Equity"/>
    <m/>
    <x v="3"/>
    <s v="June"/>
    <n v="0"/>
    <x v="0"/>
    <x v="6"/>
    <x v="2"/>
  </r>
  <r>
    <n v="728"/>
    <d v="2017-06-06T00:00:00"/>
    <s v="BHIVE Workspace"/>
    <s v="Consumer Internet"/>
    <s v="co-working spaces"/>
    <s v="Bangalore"/>
    <s v="Blume Ventures"/>
    <x v="64"/>
    <n v="1"/>
    <x v="0"/>
    <s v="Private Equity"/>
    <n v="1200000"/>
    <x v="3"/>
    <s v="June"/>
    <n v="11.51646"/>
    <x v="0"/>
    <x v="6"/>
    <x v="0"/>
  </r>
  <r>
    <n v="729"/>
    <d v="2017-06-06T00:00:00"/>
    <s v="wayForward"/>
    <s v="Consumer Internet"/>
    <s v="Mobile app for Mental Health"/>
    <s v="New Delhi"/>
    <s v="Harsh Mahajan, Farhan Naqvi, Sreepathy Viswanathan"/>
    <x v="510"/>
    <n v="3"/>
    <x v="1"/>
    <s v="Seed Funding"/>
    <n v="1000000"/>
    <x v="3"/>
    <s v="June"/>
    <n v="9.5970499999999994"/>
    <x v="4"/>
    <x v="6"/>
    <x v="1"/>
  </r>
  <r>
    <n v="730"/>
    <d v="2017-06-06T00:00:00"/>
    <s v="Gy,han"/>
    <s v="Consumer Internet"/>
    <s v="Education Marketplace"/>
    <s v="New Delhi"/>
    <s v="Sundaram Finance Holdings"/>
    <x v="511"/>
    <n v="1"/>
    <x v="0"/>
    <s v="Private Equity"/>
    <m/>
    <x v="3"/>
    <s v="June"/>
    <n v="0"/>
    <x v="0"/>
    <x v="6"/>
    <x v="1"/>
  </r>
  <r>
    <n v="731"/>
    <d v="2017-06-06T00:00:00"/>
    <s v="Hungry Foal"/>
    <s v="Consumer Internet"/>
    <s v="For profit Social Venture"/>
    <s v="Gurgaon"/>
    <s v="Sbi "/>
    <x v="512"/>
    <n v="1"/>
    <x v="0"/>
    <s v="Private Equity"/>
    <m/>
    <x v="3"/>
    <s v="June"/>
    <n v="0"/>
    <x v="0"/>
    <x v="6"/>
    <x v="1"/>
  </r>
  <r>
    <n v="732"/>
    <d v="2017-06-07T00:00:00"/>
    <s v="ZipLoan"/>
    <s v="Consumer Internet"/>
    <s v="Online lending platform"/>
    <s v="New Delhi"/>
    <s v="Waterbridge Ventures"/>
    <x v="57"/>
    <n v="1"/>
    <x v="0"/>
    <s v="Seed Funding"/>
    <n v="650000"/>
    <x v="3"/>
    <s v="June"/>
    <n v="6.2380825"/>
    <x v="4"/>
    <x v="6"/>
    <x v="1"/>
  </r>
  <r>
    <n v="733"/>
    <d v="2017-06-07T00:00:00"/>
    <s v="GrowFitter"/>
    <s v="Consumer Internet"/>
    <s v="health , fitness discovery platform"/>
    <s v="Mumbai"/>
    <s v="Sque Capital"/>
    <x v="513"/>
    <n v="1"/>
    <x v="0"/>
    <s v="Seed Funding"/>
    <n v="600000"/>
    <x v="3"/>
    <s v="June"/>
    <n v="5.7582300000000002"/>
    <x v="4"/>
    <x v="6"/>
    <x v="2"/>
  </r>
  <r>
    <n v="734"/>
    <d v="2017-06-08T00:00:00"/>
    <s v="Stratfit"/>
    <s v="Consumer Internet"/>
    <s v="Health coaching programs"/>
    <s v="Hyderabad"/>
    <s v="Bodhtree Consulting Limited"/>
    <x v="514"/>
    <n v="1"/>
    <x v="0"/>
    <s v="Seed Funding"/>
    <n v="232000"/>
    <x v="3"/>
    <s v="June"/>
    <n v="2.2265155999999999"/>
    <x v="4"/>
    <x v="6"/>
    <x v="7"/>
  </r>
  <r>
    <n v="735"/>
    <d v="2017-06-08T00:00:00"/>
    <s v="Multiplier Solutions"/>
    <s v="Technology"/>
    <s v="CRM Software for Healthcare space"/>
    <s v="Hyderabad"/>
    <s v="Norwest Venture Partners"/>
    <x v="108"/>
    <n v="1"/>
    <x v="0"/>
    <s v="Private Equity"/>
    <n v="1500000"/>
    <x v="3"/>
    <s v="June"/>
    <n v="14.395574999999999"/>
    <x v="0"/>
    <x v="0"/>
    <x v="7"/>
  </r>
  <r>
    <n v="736"/>
    <d v="2017-06-08T00:00:00"/>
    <s v="ABI Health"/>
    <s v="Technology"/>
    <s v="Unified Digital Health Platform"/>
    <s v="Bangalore"/>
    <s v="Norwest Venture Partners"/>
    <x v="108"/>
    <n v="1"/>
    <x v="0"/>
    <s v="Private Equity"/>
    <n v="1500000"/>
    <x v="3"/>
    <s v="June"/>
    <n v="14.395574999999999"/>
    <x v="0"/>
    <x v="0"/>
    <x v="0"/>
  </r>
  <r>
    <n v="737"/>
    <d v="2017-06-08T00:00:00"/>
    <s v="Stockal"/>
    <s v="Consumer Internet"/>
    <s v="App-based Investment advisory Services"/>
    <s v="Bangalore"/>
    <s v="Mohas Paian Alex,er, R Natarajan, Vikrant Varshney, Amit Sinha"/>
    <x v="515"/>
    <n v="5"/>
    <x v="1"/>
    <s v="Seed Funding"/>
    <n v="350000"/>
    <x v="3"/>
    <s v="June"/>
    <n v="3.3589674999999999"/>
    <x v="4"/>
    <x v="6"/>
    <x v="0"/>
  </r>
  <r>
    <n v="738"/>
    <d v="2017-06-09T00:00:00"/>
    <s v="Guidoo"/>
    <s v="Consumer Internet"/>
    <s v="Travel &amp; adventure planning platform"/>
    <s v="Mumbai"/>
    <s v="Pawan Borle, Nirmal Singh, Manish Prasad, Vineet Varma, Nick Haulkoury, Abhai S Rao"/>
    <x v="516"/>
    <n v="6"/>
    <x v="1"/>
    <s v="Seed Funding"/>
    <n v="300000"/>
    <x v="3"/>
    <s v="June"/>
    <n v="2.8791150000000001"/>
    <x v="4"/>
    <x v="6"/>
    <x v="2"/>
  </r>
  <r>
    <n v="739"/>
    <d v="2017-06-09T00:00:00"/>
    <s v="eSahai.in"/>
    <s v="Consumer Internet"/>
    <s v="ambulance aggregator , medical taxi provider"/>
    <s v="Hyderabad"/>
    <s v="Dr Ramesh Ayyala, Satya Muthyala"/>
    <x v="517"/>
    <n v="2"/>
    <x v="1"/>
    <s v="Seed Funding"/>
    <n v="250000"/>
    <x v="3"/>
    <s v="June"/>
    <n v="2.3992624999999999"/>
    <x v="4"/>
    <x v="6"/>
    <x v="7"/>
  </r>
  <r>
    <n v="740"/>
    <d v="2017-06-12T00:00:00"/>
    <s v="Loanmeet"/>
    <s v="Consumer Internet"/>
    <s v="Online peer-to-peer lending platform"/>
    <s v="Bangalore"/>
    <s v="Cao Yibin, Huang Wei, Madhusudan E,"/>
    <x v="518"/>
    <n v="4"/>
    <x v="1"/>
    <s v="Seed Funding"/>
    <m/>
    <x v="3"/>
    <s v="June"/>
    <n v="0"/>
    <x v="4"/>
    <x v="6"/>
    <x v="0"/>
  </r>
  <r>
    <n v="741"/>
    <d v="2017-06-12T00:00:00"/>
    <s v="LendingKart"/>
    <s v="Consumer Internet"/>
    <s v="Online Lending platform"/>
    <s v="Ahmedabad"/>
    <s v="Yes Bank"/>
    <x v="519"/>
    <n v="1"/>
    <x v="0"/>
    <s v="Debt Funding"/>
    <n v="7800000"/>
    <x v="3"/>
    <s v="June"/>
    <n v="74.856989999999996"/>
    <x v="6"/>
    <x v="6"/>
    <x v="12"/>
  </r>
  <r>
    <n v="742"/>
    <d v="2017-06-12T00:00:00"/>
    <s v="Boxx.ai"/>
    <s v="Technology"/>
    <s v="Artificial Intelligence"/>
    <s v="Bangalore"/>
    <s v="Unicorn India Ventures, Venky Krishnakumar, Suresh Shankar, Vivek Bhargava"/>
    <x v="520"/>
    <n v="4"/>
    <x v="1"/>
    <s v="Private Equity"/>
    <n v="500000"/>
    <x v="3"/>
    <s v="June"/>
    <n v="4.7985249999999997"/>
    <x v="0"/>
    <x v="0"/>
    <x v="0"/>
  </r>
  <r>
    <n v="743"/>
    <d v="2017-06-12T00:00:00"/>
    <s v="PeeSafe.in"/>
    <s v="Healthcare"/>
    <s v="Hygiene care product manufacturer"/>
    <s v="New Delhi"/>
    <s v="Venture Catalysts, Alfa Capital, Green Shots Capital, Real Time Ventures"/>
    <x v="113"/>
    <n v="4"/>
    <x v="1"/>
    <s v="Private Equity"/>
    <n v="1000000"/>
    <x v="3"/>
    <s v="June"/>
    <n v="9.5970499999999994"/>
    <x v="0"/>
    <x v="8"/>
    <x v="1"/>
  </r>
  <r>
    <n v="744"/>
    <d v="2017-06-12T00:00:00"/>
    <s v="Vista Rooms"/>
    <s v="Consumer Internet"/>
    <s v="Online rooms aggregation platform"/>
    <s v="Mumbai"/>
    <s v="Artha India Ventures, Singularity Holdings, Rajan , Girish Mathrubootham"/>
    <x v="521"/>
    <n v="4"/>
    <x v="1"/>
    <s v="Seed Funding"/>
    <n v="776000"/>
    <x v="3"/>
    <s v="June"/>
    <n v="7.4473108000000003"/>
    <x v="4"/>
    <x v="6"/>
    <x v="2"/>
  </r>
  <r>
    <n v="745"/>
    <d v="2017-06-12T00:00:00"/>
    <s v="CoverFox"/>
    <s v="Consumer Internet"/>
    <s v="Online insurance brokerage platform"/>
    <s v="Mumbai"/>
    <s v="Transamerica"/>
    <x v="522"/>
    <n v="1"/>
    <x v="0"/>
    <s v="Private Equity"/>
    <n v="15000000"/>
    <x v="3"/>
    <s v="June"/>
    <n v="143.95574999999999"/>
    <x v="0"/>
    <x v="6"/>
    <x v="2"/>
  </r>
  <r>
    <n v="746"/>
    <d v="2017-06-13T00:00:00"/>
    <s v="HyperTrack"/>
    <s v="Technology"/>
    <s v="Location tracking solutions"/>
    <s v="New Delhi"/>
    <s v="Nexus Venture Partners, Founders Fund"/>
    <x v="74"/>
    <n v="2"/>
    <x v="1"/>
    <s v="Private Equity"/>
    <m/>
    <x v="3"/>
    <s v="June"/>
    <n v="0"/>
    <x v="0"/>
    <x v="0"/>
    <x v="1"/>
  </r>
  <r>
    <n v="747"/>
    <d v="2017-06-13T00:00:00"/>
    <s v="Goodera"/>
    <s v="Technology"/>
    <s v="CSR , sustainability management platform"/>
    <s v="Bangalore"/>
    <s v="Nexus Venture Partners, Omidyar Network"/>
    <x v="74"/>
    <n v="2"/>
    <x v="1"/>
    <s v="Private Equity"/>
    <n v="5500000"/>
    <x v="3"/>
    <s v="June"/>
    <n v="52.783774999999999"/>
    <x v="0"/>
    <x v="0"/>
    <x v="0"/>
  </r>
  <r>
    <n v="748"/>
    <d v="2017-06-13T00:00:00"/>
    <s v="Digit"/>
    <s v="Technology"/>
    <s v="Tech driven Insurance platform"/>
    <s v="Bangalore"/>
    <s v="Fairfax Holdings"/>
    <x v="523"/>
    <n v="1"/>
    <x v="0"/>
    <s v="Private Equity"/>
    <m/>
    <x v="3"/>
    <s v="June"/>
    <n v="0"/>
    <x v="0"/>
    <x v="0"/>
    <x v="0"/>
  </r>
  <r>
    <n v="749"/>
    <d v="2017-06-14T00:00:00"/>
    <s v="Ola"/>
    <s v="Consumer Internet"/>
    <s v="Cab Aggregation App"/>
    <s v="Bangalore"/>
    <s v="Tekne Capital Management Llc"/>
    <x v="524"/>
    <n v="1"/>
    <x v="0"/>
    <s v="Private Equity"/>
    <n v="50000000"/>
    <x v="3"/>
    <s v="June"/>
    <n v="479.85250000000002"/>
    <x v="0"/>
    <x v="6"/>
    <x v="0"/>
  </r>
  <r>
    <n v="750"/>
    <d v="2017-06-14T00:00:00"/>
    <s v="Vanitycask"/>
    <s v="Consumer Internet"/>
    <s v="Beauty products discovery platform"/>
    <s v="Mumbai"/>
    <s v="Rb Investments"/>
    <x v="20"/>
    <n v="1"/>
    <x v="0"/>
    <s v="Seed Funding"/>
    <m/>
    <x v="3"/>
    <s v="June"/>
    <n v="0"/>
    <x v="4"/>
    <x v="6"/>
    <x v="2"/>
  </r>
  <r>
    <n v="751"/>
    <d v="2017-06-14T00:00:00"/>
    <s v="MrNeeds"/>
    <s v="Consumer Internet"/>
    <s v="Micro Food Delivery platform"/>
    <s v="Noida"/>
    <s v="Undisclosed"/>
    <x v="13"/>
    <n v="1"/>
    <x v="0"/>
    <s v="Seed Funding"/>
    <n v="500000"/>
    <x v="3"/>
    <s v="June"/>
    <n v="4.7985249999999997"/>
    <x v="4"/>
    <x v="6"/>
    <x v="1"/>
  </r>
  <r>
    <n v="752"/>
    <d v="2017-06-15T00:00:00"/>
    <s v="MoneyTap"/>
    <s v="Consumer Internet"/>
    <s v="Money Lending platform"/>
    <s v="Bangalore"/>
    <s v="Sequoia India, Nea, Prime Venture Partners"/>
    <x v="43"/>
    <n v="3"/>
    <x v="1"/>
    <s v="Private Equity"/>
    <n v="12300000"/>
    <x v="3"/>
    <s v="June"/>
    <n v="118.04371500000001"/>
    <x v="0"/>
    <x v="6"/>
    <x v="0"/>
  </r>
  <r>
    <n v="753"/>
    <d v="2017-06-16T00:00:00"/>
    <s v="Goodbox"/>
    <s v="eCommerce"/>
    <s v="Mobile SAAS ECommerce platform for SMEs"/>
    <s v="Bangalore"/>
    <s v="Nexus Venture Partners, Mekin Maheshwari"/>
    <x v="74"/>
    <n v="2"/>
    <x v="1"/>
    <s v="Private Equity"/>
    <n v="1000000"/>
    <x v="3"/>
    <s v="June"/>
    <n v="9.5970499999999994"/>
    <x v="0"/>
    <x v="2"/>
    <x v="0"/>
  </r>
  <r>
    <n v="754"/>
    <d v="2017-06-16T00:00:00"/>
    <s v="Fincash"/>
    <s v="Consumer Internet"/>
    <s v="Personal Finance platform"/>
    <s v="Mumbai"/>
    <s v="Mohas Paiammed Khan, Sameer Narayan"/>
    <x v="291"/>
    <n v="2"/>
    <x v="1"/>
    <s v="Seed Funding"/>
    <n v="100000"/>
    <x v="3"/>
    <s v="June"/>
    <n v="0.95970500000000003"/>
    <x v="4"/>
    <x v="6"/>
    <x v="2"/>
  </r>
  <r>
    <n v="755"/>
    <d v="2017-06-16T00:00:00"/>
    <s v="PortDesk"/>
    <s v="Technology"/>
    <s v="Maritime Solutions"/>
    <s v="Noida"/>
    <s v="Alphard Maritime Group"/>
    <x v="525"/>
    <n v="1"/>
    <x v="0"/>
    <s v="Seed Funding"/>
    <n v="2000000"/>
    <x v="3"/>
    <s v="June"/>
    <n v="19.194099999999999"/>
    <x v="4"/>
    <x v="0"/>
    <x v="1"/>
  </r>
  <r>
    <n v="756"/>
    <d v="2017-06-16T00:00:00"/>
    <s v="EdgeFx"/>
    <s v="eCommerce"/>
    <s v="DIY project Kits seller"/>
    <s v="Hyderabad"/>
    <s v="Cross Border Angels &amp; Experts, Rajasthan Angel Innovators Network, The Chennai Angels"/>
    <x v="526"/>
    <n v="3"/>
    <x v="1"/>
    <s v="Seed Funding"/>
    <m/>
    <x v="3"/>
    <s v="June"/>
    <n v="0"/>
    <x v="4"/>
    <x v="2"/>
    <x v="7"/>
  </r>
  <r>
    <n v="757"/>
    <d v="2017-06-16T00:00:00"/>
    <s v="EazyDiner"/>
    <s v="Consumer Internet"/>
    <s v="Online Restaurant Reservation Platform"/>
    <s v="Gurgaon"/>
    <s v="Youwecan Ventures"/>
    <x v="527"/>
    <n v="1"/>
    <x v="0"/>
    <s v="Seed Funding"/>
    <m/>
    <x v="3"/>
    <s v="June"/>
    <n v="0"/>
    <x v="4"/>
    <x v="6"/>
    <x v="1"/>
  </r>
  <r>
    <n v="758"/>
    <d v="2017-06-16T00:00:00"/>
    <s v="HealthIntel"/>
    <s v="Healthcare"/>
    <s v="Online Pharmacy"/>
    <s v="New Delhi"/>
    <s v="Blip Initiatives"/>
    <x v="528"/>
    <n v="1"/>
    <x v="0"/>
    <s v="Seed Funding"/>
    <m/>
    <x v="3"/>
    <s v="June"/>
    <n v="0"/>
    <x v="4"/>
    <x v="8"/>
    <x v="1"/>
  </r>
  <r>
    <n v="759"/>
    <d v="2017-06-19T00:00:00"/>
    <s v="Unbxd"/>
    <s v="Technology"/>
    <s v="Cloud-based product discovery platform"/>
    <s v="Bangalore"/>
    <s v="Eight Roads Ventures"/>
    <x v="529"/>
    <n v="1"/>
    <x v="0"/>
    <s v="Private Equity"/>
    <n v="12500000"/>
    <x v="3"/>
    <s v="June"/>
    <n v="119.96312500000001"/>
    <x v="0"/>
    <x v="0"/>
    <x v="0"/>
  </r>
  <r>
    <n v="760"/>
    <d v="2017-06-19T00:00:00"/>
    <s v="DarwinBox"/>
    <s v="Technology"/>
    <s v="Enterprise human resources management platform"/>
    <s v="Hyderabad"/>
    <s v="Lightspeed India Partners, Endiya Partners, 3 One 4 Capital Advisors Llp, Startupxseed Ventures Llp"/>
    <x v="89"/>
    <n v="4"/>
    <x v="1"/>
    <s v="Private Equity"/>
    <n v="4000000"/>
    <x v="3"/>
    <s v="June"/>
    <n v="38.388199999999998"/>
    <x v="0"/>
    <x v="0"/>
    <x v="7"/>
  </r>
  <r>
    <n v="761"/>
    <d v="2017-06-20T00:00:00"/>
    <s v="ForeverShop"/>
    <s v="Consumer Internet"/>
    <s v="Mobile based ecommerce platform"/>
    <s v="Bangalore"/>
    <s v="91 Maker Com"/>
    <x v="530"/>
    <n v="1"/>
    <x v="0"/>
    <s v="Seed Funding"/>
    <n v="300000"/>
    <x v="3"/>
    <s v="June"/>
    <n v="2.8791150000000001"/>
    <x v="4"/>
    <x v="6"/>
    <x v="0"/>
  </r>
  <r>
    <n v="762"/>
    <d v="2017-06-20T00:00:00"/>
    <s v="Insider.in"/>
    <s v="Consumer Internet"/>
    <s v="Events Ticketing platform"/>
    <s v="Mumbai"/>
    <s v="Paytm"/>
    <x v="11"/>
    <n v="1"/>
    <x v="0"/>
    <s v="Private Equity"/>
    <n v="5200000"/>
    <x v="3"/>
    <s v="June"/>
    <n v="49.90466"/>
    <x v="0"/>
    <x v="6"/>
    <x v="2"/>
  </r>
  <r>
    <n v="763"/>
    <d v="2017-06-21T00:00:00"/>
    <s v="Fynd"/>
    <s v="eCommerce"/>
    <s v="Fashion etailer"/>
    <s v="Mumbai"/>
    <s v="Iifl Seed Ventures, Kae Capital, Fj Labs, Singularity Ventures, Growx, Tracxn Labs, Axis Capital"/>
    <x v="531"/>
    <n v="7"/>
    <x v="1"/>
    <s v="Private Equity"/>
    <n v="2400000"/>
    <x v="3"/>
    <s v="June"/>
    <n v="23.032920000000001"/>
    <x v="0"/>
    <x v="2"/>
    <x v="2"/>
  </r>
  <r>
    <n v="764"/>
    <d v="2017-06-21T00:00:00"/>
    <s v="Grow Fit"/>
    <s v="Consumer Internet"/>
    <s v="Health-Tech platform"/>
    <s v="Bangalore"/>
    <s v="Manipal Education , Medical Group , Sar Group, The Grover Trust"/>
    <x v="15"/>
    <n v="4"/>
    <x v="1"/>
    <s v="Private Equity"/>
    <n v="4500000"/>
    <x v="3"/>
    <s v="June"/>
    <n v="43.186725000000003"/>
    <x v="0"/>
    <x v="6"/>
    <x v="0"/>
  </r>
  <r>
    <n v="765"/>
    <d v="2017-06-21T00:00:00"/>
    <s v="Fabulyst"/>
    <s v="Technology"/>
    <s v="Artificial Intelligence based platform"/>
    <s v="Hyderabad"/>
    <s v="Ibhubs"/>
    <x v="532"/>
    <n v="1"/>
    <x v="0"/>
    <s v="Seed Funding"/>
    <n v="215000"/>
    <x v="3"/>
    <s v="June"/>
    <n v="2.06336575"/>
    <x v="4"/>
    <x v="0"/>
    <x v="7"/>
  </r>
  <r>
    <n v="766"/>
    <d v="2017-06-21T00:00:00"/>
    <s v="mSwipe"/>
    <s v="Technology"/>
    <s v="Point-of-Sale services"/>
    <s v="Mumbai"/>
    <s v="Uc-Rnt Fund, Matrix Partners, Alcon Edge Capital, Dsg Consumer Partners"/>
    <x v="533"/>
    <n v="4"/>
    <x v="1"/>
    <s v="Private Equity"/>
    <n v="31000000"/>
    <x v="3"/>
    <s v="June"/>
    <n v="297.50855000000001"/>
    <x v="0"/>
    <x v="0"/>
    <x v="2"/>
  </r>
  <r>
    <n v="767"/>
    <d v="2017-06-21T00:00:00"/>
    <s v="OneAssist"/>
    <s v="Consumer Internet"/>
    <s v="Credit card fraud protection"/>
    <s v="Mumbai"/>
    <s v="Sequoia Capital"/>
    <x v="96"/>
    <n v="1"/>
    <x v="0"/>
    <s v="Private Equity"/>
    <m/>
    <x v="3"/>
    <s v="June"/>
    <n v="0"/>
    <x v="0"/>
    <x v="6"/>
    <x v="2"/>
  </r>
  <r>
    <n v="768"/>
    <d v="2017-06-22T00:00:00"/>
    <s v="Julia Computing"/>
    <s v="Technology"/>
    <s v="Open Source Language for Data Science , Machine Learning"/>
    <s v="Bangalore"/>
    <s v="General Catalyst, Founder Collective"/>
    <x v="534"/>
    <n v="2"/>
    <x v="1"/>
    <s v="Private Equity"/>
    <n v="4600000"/>
    <x v="3"/>
    <s v="June"/>
    <n v="44.146430000000002"/>
    <x v="0"/>
    <x v="0"/>
    <x v="0"/>
  </r>
  <r>
    <n v="769"/>
    <d v="2017-06-22T00:00:00"/>
    <s v="Kissht"/>
    <s v="Consumer Internet"/>
    <s v="Consumer Lending platform"/>
    <s v="Mumbai"/>
    <s v="Endiya Partners, Ventureast"/>
    <x v="38"/>
    <n v="2"/>
    <x v="1"/>
    <s v="Private Equity"/>
    <n v="2000000"/>
    <x v="3"/>
    <s v="June"/>
    <n v="19.194099999999999"/>
    <x v="0"/>
    <x v="6"/>
    <x v="2"/>
  </r>
  <r>
    <n v="770"/>
    <d v="2017-06-22T00:00:00"/>
    <s v="Explore Life traveling"/>
    <s v="Consumer Internet"/>
    <s v="Local homes booking platform"/>
    <s v="Bangalore"/>
    <s v="Mekin Maheshwari, Bharat Vijay, Krish Seshadri, Amar Arsikere"/>
    <x v="535"/>
    <n v="4"/>
    <x v="1"/>
    <s v="Seed Funding"/>
    <n v="500000"/>
    <x v="3"/>
    <s v="June"/>
    <n v="4.7985249999999997"/>
    <x v="4"/>
    <x v="6"/>
    <x v="0"/>
  </r>
  <r>
    <n v="771"/>
    <d v="2017-06-23T00:00:00"/>
    <s v="Loantap"/>
    <s v="Consumer Internet"/>
    <s v="Lending platform for salaried professionals"/>
    <s v="Mumbai"/>
    <s v="Kae Capital, India Quotient, Ifmr, , Mas Financial Services Ltd"/>
    <x v="439"/>
    <n v="5"/>
    <x v="1"/>
    <s v="Private Equity"/>
    <n v="4000000"/>
    <x v="3"/>
    <s v="June"/>
    <n v="38.388199999999998"/>
    <x v="0"/>
    <x v="6"/>
    <x v="2"/>
  </r>
  <r>
    <n v="772"/>
    <d v="2017-06-23T00:00:00"/>
    <s v="Voxweb"/>
    <s v="Consumer Internet"/>
    <s v="Mobile based social networking platform"/>
    <s v="Mumbai"/>
    <s v="Undisclosed"/>
    <x v="13"/>
    <n v="1"/>
    <x v="0"/>
    <s v="Seed Funding"/>
    <n v="1000000"/>
    <x v="3"/>
    <s v="June"/>
    <n v="9.5970499999999994"/>
    <x v="4"/>
    <x v="6"/>
    <x v="2"/>
  </r>
  <r>
    <n v="773"/>
    <d v="2017-06-26T00:00:00"/>
    <s v="HUG Innovations"/>
    <s v="Technology"/>
    <s v="Gesture based Smartwatch manufacturer"/>
    <s v="Hyderabad"/>
    <s v="Mohas Paiit Srivastav, Kishore Ganji, Venkat Vallabhaneni, Rajeev Menon"/>
    <x v="536"/>
    <n v="4"/>
    <x v="1"/>
    <s v="Private Equity"/>
    <n v="5000000"/>
    <x v="3"/>
    <s v="June"/>
    <n v="47.985250000000001"/>
    <x v="0"/>
    <x v="0"/>
    <x v="7"/>
  </r>
  <r>
    <n v="774"/>
    <d v="2017-06-26T00:00:00"/>
    <s v="Flipkart"/>
    <s v="eCommerce"/>
    <s v="Online marketplace"/>
    <s v="Bangalore"/>
    <s v="Naspers"/>
    <x v="46"/>
    <n v="1"/>
    <x v="0"/>
    <s v="Private Equity"/>
    <n v="71000000"/>
    <x v="3"/>
    <s v="June"/>
    <n v="681.39054999999996"/>
    <x v="0"/>
    <x v="2"/>
    <x v="0"/>
  </r>
  <r>
    <n v="775"/>
    <d v="2017-06-26T00:00:00"/>
    <s v="V Resorts"/>
    <s v="Consumer Internet"/>
    <s v="Holiday &amp; Vacation resort aggregator"/>
    <s v="Noida"/>
    <s v="Seedfund, Rb International"/>
    <x v="537"/>
    <n v="2"/>
    <x v="1"/>
    <s v="Private Equity"/>
    <n v="4000000"/>
    <x v="3"/>
    <s v="June"/>
    <n v="38.388199999999998"/>
    <x v="0"/>
    <x v="6"/>
    <x v="1"/>
  </r>
  <r>
    <n v="776"/>
    <d v="2017-06-27T00:00:00"/>
    <s v="Stashfin"/>
    <s v="Consumer Internet"/>
    <s v="Personal Finance App"/>
    <s v="New Delhi"/>
    <s v="Snow Leopard Ventures, Alto Partners"/>
    <x v="538"/>
    <n v="2"/>
    <x v="1"/>
    <s v="Private Equity"/>
    <n v="5000000"/>
    <x v="3"/>
    <s v="June"/>
    <n v="47.985250000000001"/>
    <x v="0"/>
    <x v="6"/>
    <x v="1"/>
  </r>
  <r>
    <n v="777"/>
    <d v="2017-06-27T00:00:00"/>
    <s v="Formcept"/>
    <s v="Consumer Internet"/>
    <s v="Unified Data Analysis platform"/>
    <s v="Bangalore"/>
    <s v="Gujarat Venture Finance Ltd"/>
    <x v="539"/>
    <n v="1"/>
    <x v="0"/>
    <s v="Private Equity"/>
    <m/>
    <x v="3"/>
    <s v="June"/>
    <n v="0"/>
    <x v="0"/>
    <x v="6"/>
    <x v="0"/>
  </r>
  <r>
    <n v="778"/>
    <d v="2017-06-27T00:00:00"/>
    <s v="Spares Hub"/>
    <s v="eCommerce"/>
    <s v="Automobile parts marketplace"/>
    <s v="Pune"/>
    <s v="The Chennai Angels, Anthill Scale Ventures, Esvee Technologies Inc, Inc95 Consulting"/>
    <x v="315"/>
    <n v="4"/>
    <x v="1"/>
    <s v="Seed Funding"/>
    <n v="311000"/>
    <x v="3"/>
    <s v="June"/>
    <n v="2.98468255"/>
    <x v="4"/>
    <x v="2"/>
    <x v="4"/>
  </r>
  <r>
    <n v="779"/>
    <d v="2017-06-28T00:00:00"/>
    <s v="FiTraQ"/>
    <s v="Consumer Internet"/>
    <s v="Fitness Centre Discovery Platform"/>
    <s v="New Delhi"/>
    <s v="Aparup Sengupta, Devendra Reddy,"/>
    <x v="540"/>
    <n v="3"/>
    <x v="1"/>
    <s v="Seed Funding"/>
    <m/>
    <x v="3"/>
    <s v="June"/>
    <n v="0"/>
    <x v="4"/>
    <x v="6"/>
    <x v="1"/>
  </r>
  <r>
    <n v="780"/>
    <d v="2017-06-28T00:00:00"/>
    <s v="Rubique"/>
    <s v="Consumer Internet"/>
    <s v="Online Marketplace for financial products"/>
    <s v="Mumbai"/>
    <s v="Kalaari Capital, Udayan Goyal"/>
    <x v="208"/>
    <n v="2"/>
    <x v="1"/>
    <s v="Private Equity"/>
    <n v="3000000"/>
    <x v="3"/>
    <s v="June"/>
    <n v="28.791149999999998"/>
    <x v="0"/>
    <x v="6"/>
    <x v="2"/>
  </r>
  <r>
    <n v="781"/>
    <d v="2017-06-28T00:00:00"/>
    <s v="Niki.ai"/>
    <s v="Consumer Internet"/>
    <s v="AI Based Personal Assistant"/>
    <s v="Bangalore"/>
    <s v="Sap Io, Unilazer Ventures"/>
    <x v="541"/>
    <n v="2"/>
    <x v="1"/>
    <s v="Private Equity"/>
    <n v="2000000"/>
    <x v="3"/>
    <s v="June"/>
    <n v="19.194099999999999"/>
    <x v="0"/>
    <x v="6"/>
    <x v="0"/>
  </r>
  <r>
    <n v="782"/>
    <d v="2017-06-29T00:00:00"/>
    <s v="Fitpass"/>
    <s v="Consumer Internet"/>
    <s v="Online Fitness Marketplace"/>
    <s v="New Delhi"/>
    <s v="Abhinav Bindra, Gaurav Marya"/>
    <x v="542"/>
    <n v="2"/>
    <x v="1"/>
    <s v="Private Equity"/>
    <n v="1000000"/>
    <x v="3"/>
    <s v="June"/>
    <n v="9.5970499999999994"/>
    <x v="0"/>
    <x v="6"/>
    <x v="1"/>
  </r>
  <r>
    <n v="783"/>
    <d v="2017-06-29T00:00:00"/>
    <s v="ZingHR"/>
    <s v="Technology"/>
    <s v="digital employee solutions,"/>
    <s v="Mumbai"/>
    <s v="Zeta"/>
    <x v="543"/>
    <n v="1"/>
    <x v="0"/>
    <s v="Private Equity"/>
    <m/>
    <x v="3"/>
    <s v="June"/>
    <n v="0"/>
    <x v="0"/>
    <x v="0"/>
    <x v="2"/>
  </r>
  <r>
    <n v="784"/>
    <d v="2017-06-30T00:00:00"/>
    <s v="Tagos Design"/>
    <s v="Technology"/>
    <s v="in-video discovery platform"/>
    <s v="Bangalore"/>
    <s v="Undisclosed"/>
    <x v="13"/>
    <n v="1"/>
    <x v="0"/>
    <s v="Private Equity"/>
    <n v="5000000"/>
    <x v="3"/>
    <s v="June"/>
    <n v="47.985250000000001"/>
    <x v="0"/>
    <x v="0"/>
    <x v="0"/>
  </r>
  <r>
    <n v="785"/>
    <d v="2017-06-30T00:00:00"/>
    <s v="UrbanClap"/>
    <s v="Consumer Internet"/>
    <s v="Mobile Services Marketplace"/>
    <s v="Gurgaon"/>
    <s v="Vy Capital, Saif Partners, Accel Partner, Bessemer Venture Partners"/>
    <x v="544"/>
    <n v="4"/>
    <x v="1"/>
    <s v="Private Equity"/>
    <n v="21000000"/>
    <x v="3"/>
    <s v="June"/>
    <n v="201.53805"/>
    <x v="0"/>
    <x v="6"/>
    <x v="1"/>
  </r>
  <r>
    <n v="786"/>
    <d v="2017-05-01T00:00:00"/>
    <s v="Ace2three"/>
    <s v="Consumer Internet"/>
    <s v="Online Rummy playing Website"/>
    <s v="Hyderabad"/>
    <s v="Clairvest Group"/>
    <x v="545"/>
    <n v="1"/>
    <x v="0"/>
    <s v="Private Equity"/>
    <n v="73700000"/>
    <x v="3"/>
    <s v="May"/>
    <n v="707.30258500000002"/>
    <x v="0"/>
    <x v="6"/>
    <x v="7"/>
  </r>
  <r>
    <n v="787"/>
    <d v="2017-05-01T00:00:00"/>
    <s v="Power2SME"/>
    <s v="eCommerce"/>
    <s v="Buying portal for SMEs"/>
    <s v="Gurgaon"/>
    <s v="International Finance Corporation"/>
    <x v="234"/>
    <n v="1"/>
    <x v="0"/>
    <s v="Private Equity"/>
    <n v="10000000"/>
    <x v="3"/>
    <s v="May"/>
    <n v="95.970500000000001"/>
    <x v="0"/>
    <x v="2"/>
    <x v="1"/>
  </r>
  <r>
    <n v="788"/>
    <d v="2017-05-02T00:00:00"/>
    <s v="Innovapptive"/>
    <s v="Technology"/>
    <s v="Enterprise Mobility Solutions"/>
    <s v="Hyderabad"/>
    <s v="Hyderabad Angels"/>
    <x v="339"/>
    <n v="1"/>
    <x v="0"/>
    <s v="Seed Funding"/>
    <n v="1500000"/>
    <x v="3"/>
    <s v="May"/>
    <n v="14.395574999999999"/>
    <x v="4"/>
    <x v="0"/>
    <x v="7"/>
  </r>
  <r>
    <n v="789"/>
    <d v="2017-05-02T00:00:00"/>
    <s v="4tigo"/>
    <s v="Logistics"/>
    <s v="Truck Network company"/>
    <s v="Bangalore"/>
    <s v="Accel Partners, Nan Nilekani,"/>
    <x v="193"/>
    <n v="3"/>
    <x v="1"/>
    <s v="Private Equity"/>
    <n v="10000000"/>
    <x v="3"/>
    <s v="May"/>
    <n v="95.970500000000001"/>
    <x v="0"/>
    <x v="1"/>
    <x v="0"/>
  </r>
  <r>
    <n v="790"/>
    <d v="2017-05-02T00:00:00"/>
    <s v="SMECorner"/>
    <s v="Consumer Internet"/>
    <s v="Online Platform for small business loans"/>
    <s v="Mumbai"/>
    <s v="Dutch Government Fund"/>
    <x v="546"/>
    <n v="1"/>
    <x v="0"/>
    <s v="Private Equity"/>
    <m/>
    <x v="3"/>
    <s v="May"/>
    <n v="0"/>
    <x v="0"/>
    <x v="6"/>
    <x v="2"/>
  </r>
  <r>
    <n v="791"/>
    <d v="2017-05-02T00:00:00"/>
    <s v="ZippServe"/>
    <s v="Consumer Internet"/>
    <s v="Real estate risk assessment platform"/>
    <s v="Bangalore"/>
    <s v="Undisclosed"/>
    <x v="13"/>
    <n v="1"/>
    <x v="0"/>
    <s v="Seed Funding"/>
    <n v="390000"/>
    <x v="3"/>
    <s v="May"/>
    <n v="3.7428495000000002"/>
    <x v="4"/>
    <x v="6"/>
    <x v="0"/>
  </r>
  <r>
    <n v="792"/>
    <d v="2017-05-03T00:00:00"/>
    <s v="Ola"/>
    <s v="Consumer Internet"/>
    <s v="Cab Aggregation App"/>
    <s v="Bangalore"/>
    <s v="Falcon Edge Capital, Capital Advisers"/>
    <x v="547"/>
    <n v="2"/>
    <x v="1"/>
    <s v="Private Equity"/>
    <n v="104500000"/>
    <x v="3"/>
    <s v="May"/>
    <n v="1002.891725"/>
    <x v="0"/>
    <x v="6"/>
    <x v="0"/>
  </r>
  <r>
    <n v="793"/>
    <d v="2017-05-03T00:00:00"/>
    <s v="Sumeru"/>
    <s v="Technology"/>
    <s v="Software &amp; Mobile development services"/>
    <s v="Bangalore"/>
    <s v="Undisclosed"/>
    <x v="13"/>
    <n v="1"/>
    <x v="0"/>
    <s v="Seed Funding"/>
    <n v="1000000"/>
    <x v="3"/>
    <s v="May"/>
    <n v="9.5970499999999994"/>
    <x v="4"/>
    <x v="0"/>
    <x v="0"/>
  </r>
  <r>
    <n v="794"/>
    <d v="2017-05-04T00:00:00"/>
    <s v="Healthians"/>
    <s v="Consumer Internet"/>
    <s v="Online Diagnostics , wellness platform"/>
    <s v="New Delhi"/>
    <s v="Asuka Holdings, Youwecan Ventures, Beenext, Beenos, M&amp;S Partners"/>
    <x v="548"/>
    <n v="5"/>
    <x v="1"/>
    <s v="Private Equity"/>
    <m/>
    <x v="3"/>
    <s v="May"/>
    <n v="0"/>
    <x v="0"/>
    <x v="6"/>
    <x v="1"/>
  </r>
  <r>
    <n v="795"/>
    <d v="2017-05-05T00:00:00"/>
    <s v="HealthMir"/>
    <s v="Consumer Internet"/>
    <s v="AI-based health content platform"/>
    <s v="New Delhi"/>
    <s v="Nimit Panigrahi"/>
    <x v="549"/>
    <n v="1"/>
    <x v="0"/>
    <s v="Seed Funding"/>
    <m/>
    <x v="3"/>
    <s v="May"/>
    <n v="0"/>
    <x v="4"/>
    <x v="6"/>
    <x v="1"/>
  </r>
  <r>
    <n v="796"/>
    <d v="2017-05-05T00:00:00"/>
    <s v="Uactive"/>
    <s v="Consumer Internet"/>
    <s v="Health-based social networking &amp; discovery App"/>
    <s v="Mumbai"/>
    <s v="Hinduja Family"/>
    <x v="550"/>
    <n v="1"/>
    <x v="0"/>
    <s v="Seed Funding"/>
    <m/>
    <x v="3"/>
    <s v="May"/>
    <n v="0"/>
    <x v="4"/>
    <x v="6"/>
    <x v="2"/>
  </r>
  <r>
    <n v="797"/>
    <d v="2017-05-05T00:00:00"/>
    <s v="i-lend"/>
    <s v="Consumer Internet"/>
    <s v="Peer-to-peer lending platform"/>
    <s v="Hyderabad"/>
    <s v="50K Ventures"/>
    <x v="551"/>
    <n v="1"/>
    <x v="0"/>
    <s v="Seed Funding"/>
    <m/>
    <x v="3"/>
    <s v="May"/>
    <n v="0"/>
    <x v="4"/>
    <x v="6"/>
    <x v="7"/>
  </r>
  <r>
    <n v="798"/>
    <d v="2017-05-05T00:00:00"/>
    <s v="Good Methods Global"/>
    <s v="Technology"/>
    <s v="Cloud Based Practice Management Software"/>
    <s v="Triv,rum"/>
    <s v="Accel Partners"/>
    <x v="193"/>
    <n v="1"/>
    <x v="0"/>
    <s v="Private Equity"/>
    <m/>
    <x v="3"/>
    <s v="May"/>
    <n v="0"/>
    <x v="0"/>
    <x v="0"/>
    <x v="6"/>
  </r>
  <r>
    <n v="799"/>
    <d v="2017-05-05T00:00:00"/>
    <s v="Balance App"/>
    <s v="Consumer Internet"/>
    <s v="Money Savings &amp; Management App"/>
    <s v="Bangalore"/>
    <s v="Rainmatter"/>
    <x v="552"/>
    <n v="1"/>
    <x v="0"/>
    <s v="Seed Funding"/>
    <n v="233000"/>
    <x v="3"/>
    <s v="May"/>
    <n v="2.2361126499999999"/>
    <x v="4"/>
    <x v="6"/>
    <x v="0"/>
  </r>
  <r>
    <n v="800"/>
    <d v="2017-05-08T00:00:00"/>
    <s v="YepMe"/>
    <s v="eCommerce"/>
    <s v="Private Label Fashion etailer"/>
    <s v="Gurgaon"/>
    <s v="Rainbow Digital Services Pvt Ltd, Ilearnfinance Academy Pvt Ltd "/>
    <x v="553"/>
    <n v="2"/>
    <x v="1"/>
    <s v="Private Equity"/>
    <n v="700000"/>
    <x v="3"/>
    <s v="May"/>
    <n v="6.7179349999999998"/>
    <x v="0"/>
    <x v="2"/>
    <x v="1"/>
  </r>
  <r>
    <n v="801"/>
    <d v="2017-05-08T00:00:00"/>
    <s v="Nightstay"/>
    <s v="Consumer Internet"/>
    <s v="Last minute hotel booking mobile app"/>
    <s v="New Delhi"/>
    <s v="Indian Angels Network, Letsventure"/>
    <x v="554"/>
    <n v="2"/>
    <x v="1"/>
    <s v="Seed Funding"/>
    <m/>
    <x v="3"/>
    <s v="May"/>
    <n v="0"/>
    <x v="4"/>
    <x v="6"/>
    <x v="1"/>
  </r>
  <r>
    <n v="802"/>
    <d v="2017-05-08T00:00:00"/>
    <s v="Devourin"/>
    <s v="Technology"/>
    <s v="Restaurant Automation Solution"/>
    <s v="Pune"/>
    <s v="Deepak Nathani"/>
    <x v="555"/>
    <n v="1"/>
    <x v="0"/>
    <s v="Seed Funding"/>
    <m/>
    <x v="3"/>
    <s v="May"/>
    <n v="0"/>
    <x v="4"/>
    <x v="0"/>
    <x v="4"/>
  </r>
  <r>
    <n v="803"/>
    <d v="2017-05-08T00:00:00"/>
    <s v="MyGreens"/>
    <s v="Food &amp; Beverage"/>
    <s v="Cold-press Juices manufacturer"/>
    <s v="New Delhi"/>
    <s v="Ajay Relan, Letsventure"/>
    <x v="149"/>
    <n v="2"/>
    <x v="1"/>
    <s v="Seed Funding"/>
    <n v="1000000"/>
    <x v="3"/>
    <s v="May"/>
    <n v="9.5970499999999994"/>
    <x v="4"/>
    <x v="5"/>
    <x v="1"/>
  </r>
  <r>
    <n v="804"/>
    <d v="2017-05-08T00:00:00"/>
    <s v="Ace Turtle"/>
    <s v="Technology"/>
    <s v="Omni-Channel Platform"/>
    <s v="Bangalore"/>
    <s v="Vertex Ventures, C31 Ventures"/>
    <x v="140"/>
    <n v="2"/>
    <x v="1"/>
    <s v="Private Equity"/>
    <n v="5000000"/>
    <x v="3"/>
    <s v="May"/>
    <n v="47.985250000000001"/>
    <x v="0"/>
    <x v="0"/>
    <x v="0"/>
  </r>
  <r>
    <n v="805"/>
    <d v="2017-05-08T00:00:00"/>
    <s v="CureFit"/>
    <s v="Technology"/>
    <s v="Health-Tech Platform"/>
    <s v="Bangalore"/>
    <s v="Trifecta Capital Advisors Llp, Prathithi Investment Trust, Rnt Capital, Gokul Rajaram, Aditya Agarwal, Ruchi Sanghvi"/>
    <x v="556"/>
    <n v="6"/>
    <x v="1"/>
    <s v="Private Equity"/>
    <n v="3200000"/>
    <x v="3"/>
    <s v="May"/>
    <n v="30.710560000000001"/>
    <x v="0"/>
    <x v="0"/>
    <x v="0"/>
  </r>
  <r>
    <n v="806"/>
    <d v="2017-05-09T00:00:00"/>
    <s v="Curie Labs"/>
    <s v="Technology"/>
    <s v="Energy Analytics startup"/>
    <s v="New Delhi"/>
    <s v="Satoshi Studios"/>
    <x v="557"/>
    <n v="1"/>
    <x v="0"/>
    <s v="Seed Funding"/>
    <n v="50000"/>
    <x v="3"/>
    <s v="May"/>
    <n v="0.47985250000000002"/>
    <x v="4"/>
    <x v="0"/>
    <x v="1"/>
  </r>
  <r>
    <n v="807"/>
    <d v="2017-05-09T00:00:00"/>
    <s v="Uncanny Vision"/>
    <s v="Technology"/>
    <s v="Computer Vision on Embedded Systems"/>
    <s v="Bangalore"/>
    <s v="An Chrasekaran"/>
    <x v="423"/>
    <n v="1"/>
    <x v="0"/>
    <s v="Seed Funding"/>
    <m/>
    <x v="3"/>
    <s v="May"/>
    <n v="0"/>
    <x v="4"/>
    <x v="0"/>
    <x v="0"/>
  </r>
  <r>
    <n v="808"/>
    <d v="2017-05-09T00:00:00"/>
    <s v="Anchanto"/>
    <s v="Technology"/>
    <s v="Ecommerce Fulfilment , Technology Platform"/>
    <s v="Pune"/>
    <s v="Luxasia Group"/>
    <x v="558"/>
    <n v="1"/>
    <x v="0"/>
    <s v="Private Equity"/>
    <m/>
    <x v="3"/>
    <s v="May"/>
    <n v="0"/>
    <x v="0"/>
    <x v="0"/>
    <x v="4"/>
  </r>
  <r>
    <n v="809"/>
    <d v="2017-05-09T00:00:00"/>
    <s v="Sequretek"/>
    <s v="Technology"/>
    <s v="IT Security &amp; Data Management Services"/>
    <s v="Mumbai"/>
    <s v="Gvfl, Unicorn India Ventures"/>
    <x v="559"/>
    <n v="2"/>
    <x v="1"/>
    <s v="Private Equity"/>
    <m/>
    <x v="3"/>
    <s v="May"/>
    <n v="0"/>
    <x v="0"/>
    <x v="0"/>
    <x v="2"/>
  </r>
  <r>
    <n v="810"/>
    <d v="2017-05-10T00:00:00"/>
    <s v="Lucideus"/>
    <s v="Technology"/>
    <s v="Cyber Security Startup"/>
    <s v="New Delhi"/>
    <s v="Vellayan Subbiah, Jonathan Boutelle, Rajan , Rahul Chawla, Salil Donde, Amit Ranjan, Govind Rajan"/>
    <x v="560"/>
    <n v="7"/>
    <x v="1"/>
    <s v="Seed Funding"/>
    <m/>
    <x v="3"/>
    <s v="May"/>
    <n v="0"/>
    <x v="4"/>
    <x v="0"/>
    <x v="1"/>
  </r>
  <r>
    <n v="811"/>
    <d v="2017-05-10T00:00:00"/>
    <s v="Vidooly"/>
    <s v="Consumer Internet"/>
    <s v="Video Intelligence platform"/>
    <s v="Noida"/>
    <s v="Times Internet, Gvfl"/>
    <x v="561"/>
    <n v="2"/>
    <x v="1"/>
    <s v="Private Equity"/>
    <n v="1400000"/>
    <x v="3"/>
    <s v="May"/>
    <n v="13.43587"/>
    <x v="0"/>
    <x v="6"/>
    <x v="1"/>
  </r>
  <r>
    <n v="812"/>
    <d v="2017-05-10T00:00:00"/>
    <s v="Shopclues"/>
    <s v="eCommerce"/>
    <s v="Online marketplace"/>
    <s v="Gurgaon"/>
    <s v="Innoven Capital"/>
    <x v="132"/>
    <n v="1"/>
    <x v="0"/>
    <s v="Private Equity"/>
    <n v="7700000"/>
    <x v="3"/>
    <s v="May"/>
    <n v="73.897284999999997"/>
    <x v="0"/>
    <x v="2"/>
    <x v="1"/>
  </r>
  <r>
    <n v="813"/>
    <d v="2017-05-10T00:00:00"/>
    <s v="Fourth Ambit"/>
    <s v="Consumer Internet"/>
    <s v="Community Building platform"/>
    <s v="Bangalore"/>
    <s v="1 Crowd"/>
    <x v="260"/>
    <n v="1"/>
    <x v="0"/>
    <s v="Seed Funding"/>
    <n v="600000"/>
    <x v="3"/>
    <s v="May"/>
    <n v="5.7582300000000002"/>
    <x v="4"/>
    <x v="6"/>
    <x v="0"/>
  </r>
  <r>
    <n v="814"/>
    <d v="2017-05-10T00:00:00"/>
    <s v="Chymera VR"/>
    <s v="Technology"/>
    <s v="Advertising Platform for Virtual Reality"/>
    <s v="Bangalore"/>
    <s v="Varsha Rao, Surojit Chatterjee, Nirav Choksi"/>
    <x v="562"/>
    <n v="3"/>
    <x v="1"/>
    <s v="Seed Funding"/>
    <m/>
    <x v="3"/>
    <s v="May"/>
    <n v="0"/>
    <x v="4"/>
    <x v="0"/>
    <x v="0"/>
  </r>
  <r>
    <n v="815"/>
    <d v="2017-05-11T00:00:00"/>
    <s v="Early Salary"/>
    <s v="Consumer Internet"/>
    <s v="Online lending platform"/>
    <s v="Pune"/>
    <s v="Dg Ventures India, Dewan Housing Finance Corp"/>
    <x v="563"/>
    <n v="2"/>
    <x v="1"/>
    <s v="Private Equity"/>
    <n v="4000000"/>
    <x v="3"/>
    <s v="May"/>
    <n v="38.388199999999998"/>
    <x v="0"/>
    <x v="6"/>
    <x v="4"/>
  </r>
  <r>
    <n v="816"/>
    <d v="2017-05-11T00:00:00"/>
    <s v="Book My Diamond"/>
    <s v="eCommerce"/>
    <s v="Diamond B2B eTailer"/>
    <s v="Mumbai"/>
    <s v="Chirag Nikunj Sheth"/>
    <x v="564"/>
    <n v="1"/>
    <x v="0"/>
    <s v="Seed Funding"/>
    <m/>
    <x v="3"/>
    <s v="May"/>
    <n v="0"/>
    <x v="4"/>
    <x v="2"/>
    <x v="2"/>
  </r>
  <r>
    <n v="817"/>
    <d v="2017-05-11T00:00:00"/>
    <s v="ION Energy"/>
    <s v="Technology"/>
    <s v="Clean Tech Startup"/>
    <s v="Mumbai"/>
    <s v="Aakrit Vaish, Swapan Rajdev, Sushill Jiwarajka"/>
    <x v="565"/>
    <n v="3"/>
    <x v="1"/>
    <s v="Seed Funding"/>
    <m/>
    <x v="3"/>
    <s v="May"/>
    <n v="0"/>
    <x v="4"/>
    <x v="0"/>
    <x v="2"/>
  </r>
  <r>
    <n v="818"/>
    <d v="2017-05-12T00:00:00"/>
    <s v="Legal Raasta"/>
    <s v="Consumer Internet"/>
    <s v="Legal Services to SMEs &amp; Individuals"/>
    <s v="New Delhi"/>
    <s v="Impanix Capital"/>
    <x v="566"/>
    <n v="1"/>
    <x v="0"/>
    <s v="Private Equity"/>
    <n v="5000000"/>
    <x v="3"/>
    <s v="May"/>
    <n v="47.985250000000001"/>
    <x v="0"/>
    <x v="6"/>
    <x v="1"/>
  </r>
  <r>
    <n v="819"/>
    <d v="2017-05-12T00:00:00"/>
    <s v="Log 9 Materials"/>
    <s v="Technology"/>
    <s v="NanoTech product developer"/>
    <s v="Bangalore"/>
    <s v="Gems"/>
    <x v="567"/>
    <n v="1"/>
    <x v="0"/>
    <s v="Seed Funding"/>
    <m/>
    <x v="3"/>
    <s v="May"/>
    <n v="0"/>
    <x v="4"/>
    <x v="0"/>
    <x v="0"/>
  </r>
  <r>
    <n v="820"/>
    <d v="2017-05-12T00:00:00"/>
    <s v="Remit Guru"/>
    <s v="Consumer Internet"/>
    <s v="Digital money transfer platform"/>
    <s v="Mumbai"/>
    <s v="Infibeam, Ccavenue"/>
    <x v="568"/>
    <n v="2"/>
    <x v="1"/>
    <s v="Private Equity"/>
    <n v="466000"/>
    <x v="3"/>
    <s v="May"/>
    <n v="4.4722252999999998"/>
    <x v="0"/>
    <x v="6"/>
    <x v="2"/>
  </r>
  <r>
    <n v="821"/>
    <d v="2017-05-12T00:00:00"/>
    <s v="Aequm"/>
    <s v="eCommerce"/>
    <s v="Cloud ECommerce platform"/>
    <s v="Bangalore"/>
    <s v="Undisclosed"/>
    <x v="13"/>
    <n v="1"/>
    <x v="0"/>
    <s v="Seed Funding"/>
    <n v="1000000"/>
    <x v="3"/>
    <s v="May"/>
    <n v="9.5970499999999994"/>
    <x v="4"/>
    <x v="2"/>
    <x v="0"/>
  </r>
  <r>
    <n v="822"/>
    <d v="2017-05-15T00:00:00"/>
    <s v="Zapty"/>
    <s v="Technology"/>
    <s v="Project Management tool"/>
    <s v="Bangalore"/>
    <s v="Ideaspring Capital"/>
    <x v="569"/>
    <n v="1"/>
    <x v="0"/>
    <s v="Seed Funding"/>
    <n v="500000"/>
    <x v="3"/>
    <s v="May"/>
    <n v="4.7985249999999997"/>
    <x v="4"/>
    <x v="0"/>
    <x v="0"/>
  </r>
  <r>
    <n v="823"/>
    <d v="2017-05-15T00:00:00"/>
    <s v="Vernacular.ai"/>
    <s v="Technology"/>
    <s v="Multi-lingual AI Platform for Businesses"/>
    <s v="Bangalore"/>
    <s v="Kstart Capital"/>
    <x v="393"/>
    <n v="1"/>
    <x v="0"/>
    <s v="Seed Funding"/>
    <m/>
    <x v="3"/>
    <s v="May"/>
    <n v="0"/>
    <x v="4"/>
    <x v="0"/>
    <x v="0"/>
  </r>
  <r>
    <n v="824"/>
    <d v="2017-05-16T00:00:00"/>
    <s v="Niki.ai"/>
    <s v="Technology"/>
    <s v="AI-based chatbot"/>
    <s v="Bangalore"/>
    <s v="Sap"/>
    <x v="570"/>
    <n v="1"/>
    <x v="0"/>
    <s v="Private Equity"/>
    <m/>
    <x v="3"/>
    <s v="May"/>
    <n v="0"/>
    <x v="0"/>
    <x v="0"/>
    <x v="0"/>
  </r>
  <r>
    <n v="825"/>
    <d v="2017-05-16T00:00:00"/>
    <s v="Telr"/>
    <s v="Technology"/>
    <s v="Online Payment Gateway"/>
    <s v="Mumbai"/>
    <s v="Innovations East"/>
    <x v="571"/>
    <n v="1"/>
    <x v="0"/>
    <s v="Private Equity"/>
    <n v="3000000"/>
    <x v="3"/>
    <s v="May"/>
    <n v="28.791149999999998"/>
    <x v="0"/>
    <x v="0"/>
    <x v="2"/>
  </r>
  <r>
    <n v="826"/>
    <d v="2017-05-16T00:00:00"/>
    <s v="Fynd"/>
    <s v="eCommerce"/>
    <s v="Fashion ECommerce Portal"/>
    <s v="Mumbai"/>
    <s v="Rocketship"/>
    <x v="572"/>
    <n v="1"/>
    <x v="0"/>
    <s v="Private Equity"/>
    <n v="500000"/>
    <x v="3"/>
    <s v="May"/>
    <n v="4.7985249999999997"/>
    <x v="0"/>
    <x v="2"/>
    <x v="2"/>
  </r>
  <r>
    <n v="827"/>
    <d v="2017-05-17T00:00:00"/>
    <s v="Genie"/>
    <s v="Consumer Internet"/>
    <s v="hyperlocal delivery , logistics mobile app"/>
    <s v="Chennai"/>
    <s v="Undisclosed"/>
    <x v="13"/>
    <n v="1"/>
    <x v="0"/>
    <s v="Seed Funding"/>
    <n v="250000"/>
    <x v="3"/>
    <s v="May"/>
    <n v="2.3992624999999999"/>
    <x v="4"/>
    <x v="6"/>
    <x v="3"/>
  </r>
  <r>
    <n v="828"/>
    <d v="2017-05-17T00:00:00"/>
    <s v="Paysense"/>
    <s v="Consumer Internet"/>
    <s v="Online Lending platform"/>
    <s v="Mumbai"/>
    <s v="Jungle Ventures"/>
    <x v="573"/>
    <n v="1"/>
    <x v="0"/>
    <s v="Private Equity"/>
    <n v="5300000"/>
    <x v="3"/>
    <s v="May"/>
    <n v="50.864364999999999"/>
    <x v="0"/>
    <x v="6"/>
    <x v="2"/>
  </r>
  <r>
    <n v="829"/>
    <d v="2017-05-18T00:00:00"/>
    <s v="The Good Life"/>
    <s v="ECommerce"/>
    <s v="Online Luxury Tea etailer"/>
    <s v="Mumbai"/>
    <s v="Ayesha Takia Azmi, Abu Farhan Azmi"/>
    <x v="574"/>
    <n v="2"/>
    <x v="1"/>
    <s v="Seed Funding"/>
    <n v="1000000"/>
    <x v="3"/>
    <s v="May"/>
    <n v="9.5970499999999994"/>
    <x v="4"/>
    <x v="2"/>
    <x v="2"/>
  </r>
  <r>
    <n v="830"/>
    <d v="2017-05-18T00:00:00"/>
    <s v="PumpKart"/>
    <s v="eCommerce"/>
    <s v="Online Water Pumps etailer"/>
    <s v="Ch,igarh"/>
    <s v="Dr Ritesh Malik"/>
    <x v="575"/>
    <n v="1"/>
    <x v="0"/>
    <s v="Seed Funding"/>
    <m/>
    <x v="3"/>
    <s v="May"/>
    <n v="0"/>
    <x v="4"/>
    <x v="2"/>
    <x v="6"/>
  </r>
  <r>
    <n v="831"/>
    <d v="2017-05-18T00:00:00"/>
    <s v="Paytm"/>
    <s v="ECommerce"/>
    <s v="Mobile Wallet &amp; ECommerce platform"/>
    <s v="Bangalore"/>
    <s v="Softbank Group"/>
    <x v="416"/>
    <n v="1"/>
    <x v="0"/>
    <s v="Private Equity"/>
    <n v="1400000000"/>
    <x v="3"/>
    <s v="May"/>
    <n v="13435.87"/>
    <x v="0"/>
    <x v="2"/>
    <x v="0"/>
  </r>
  <r>
    <n v="832"/>
    <d v="2017-05-19T00:00:00"/>
    <s v="EzCred"/>
    <s v="Consumer Internet"/>
    <s v="Consumer Lending Platform"/>
    <s v="Bangalore"/>
    <s v="Dheeraj P,ey, Rajesh Yohannan, Akash Garg"/>
    <x v="576"/>
    <n v="4"/>
    <x v="1"/>
    <s v="Seed Funding"/>
    <n v="1000000"/>
    <x v="3"/>
    <s v="May"/>
    <n v="9.5970499999999994"/>
    <x v="4"/>
    <x v="6"/>
    <x v="0"/>
  </r>
  <r>
    <n v="833"/>
    <d v="2017-05-19T00:00:00"/>
    <s v="HealthSutra"/>
    <s v="Food &amp; Beverage"/>
    <s v="Health Food Maker"/>
    <s v="Hyderabad"/>
    <s v="Ankur Capital, Hyderabad Angels"/>
    <x v="293"/>
    <n v="2"/>
    <x v="1"/>
    <s v="Seed Funding"/>
    <m/>
    <x v="3"/>
    <s v="May"/>
    <n v="0"/>
    <x v="4"/>
    <x v="5"/>
    <x v="7"/>
  </r>
  <r>
    <n v="834"/>
    <d v="2017-05-20T00:00:00"/>
    <s v="YepMe"/>
    <s v="eCommerce"/>
    <s v="Private Fashion Br, etailer"/>
    <s v="New Delhi"/>
    <s v="Gokaldas Exports Ltd"/>
    <x v="577"/>
    <n v="1"/>
    <x v="0"/>
    <s v="Private Equity"/>
    <m/>
    <x v="3"/>
    <s v="May"/>
    <n v="0"/>
    <x v="0"/>
    <x v="2"/>
    <x v="1"/>
  </r>
  <r>
    <n v="835"/>
    <d v="2017-05-22T00:00:00"/>
    <s v="Delhivery"/>
    <s v="Logistics"/>
    <s v="ECommerce Logistics provider"/>
    <s v="New Delhi"/>
    <s v="Fosun International"/>
    <x v="124"/>
    <n v="1"/>
    <x v="0"/>
    <s v="Private Equity"/>
    <n v="30000000"/>
    <x v="3"/>
    <s v="May"/>
    <n v="287.91149999999999"/>
    <x v="0"/>
    <x v="1"/>
    <x v="1"/>
  </r>
  <r>
    <n v="836"/>
    <d v="2017-05-22T00:00:00"/>
    <s v="ZipGrid"/>
    <s v="Consumer Internet"/>
    <s v="Cashless, paperless solutions for Housing societies"/>
    <s v="Mumbai"/>
    <s v="Jll, 1 Crowd"/>
    <x v="578"/>
    <n v="2"/>
    <x v="1"/>
    <s v="Seed Funding"/>
    <n v="500000"/>
    <x v="3"/>
    <s v="May"/>
    <n v="4.7985249999999997"/>
    <x v="4"/>
    <x v="6"/>
    <x v="2"/>
  </r>
  <r>
    <n v="837"/>
    <d v="2017-05-23T00:00:00"/>
    <s v="TravelSpice"/>
    <s v="ECommerce"/>
    <s v="Travel ECommerce portal"/>
    <s v="Hyderabad"/>
    <s v="Eagle10 Ventures"/>
    <x v="579"/>
    <n v="1"/>
    <x v="0"/>
    <s v="Seed Funding"/>
    <m/>
    <x v="3"/>
    <s v="May"/>
    <n v="0"/>
    <x v="4"/>
    <x v="2"/>
    <x v="7"/>
  </r>
  <r>
    <n v="838"/>
    <d v="2017-05-23T00:00:00"/>
    <s v="Magicpin"/>
    <s v="Consumer Internet"/>
    <s v="Hyperlocal discovery platform"/>
    <s v="Gurgaon"/>
    <s v="Lightspeed Venture Partners, Vy Capital,"/>
    <x v="580"/>
    <n v="3"/>
    <x v="1"/>
    <s v="Private Equity"/>
    <n v="6600000"/>
    <x v="3"/>
    <s v="May"/>
    <n v="63.340530000000001"/>
    <x v="0"/>
    <x v="6"/>
    <x v="1"/>
  </r>
  <r>
    <n v="839"/>
    <d v="2017-05-23T00:00:00"/>
    <s v="The Print"/>
    <s v="Consumer Internet"/>
    <s v="News Portal"/>
    <s v="New Delhi"/>
    <s v="Ratan Tata, Nan Nilekani, Uday Kotak, Vijay Shekhar Sharma, Kiran Mazumdar-Shaw, Rajiv C Mody"/>
    <x v="269"/>
    <n v="6"/>
    <x v="1"/>
    <s v="Seed Funding"/>
    <m/>
    <x v="3"/>
    <s v="May"/>
    <n v="0"/>
    <x v="4"/>
    <x v="6"/>
    <x v="1"/>
  </r>
  <r>
    <n v="840"/>
    <d v="2017-05-23T00:00:00"/>
    <s v="Box8"/>
    <s v="Consumer Internet"/>
    <s v="Food Delivery Platform"/>
    <s v="Mumbai"/>
    <s v="Trifecta Capital"/>
    <x v="255"/>
    <n v="1"/>
    <x v="0"/>
    <s v="Private Equity"/>
    <n v="1000000"/>
    <x v="3"/>
    <s v="May"/>
    <n v="9.5970499999999994"/>
    <x v="0"/>
    <x v="6"/>
    <x v="2"/>
  </r>
  <r>
    <n v="841"/>
    <d v="2017-05-24T00:00:00"/>
    <s v="GenNext Students"/>
    <s v="Consumer Internet"/>
    <s v="Online Tutoring Services"/>
    <s v="Mumbai"/>
    <s v="Undisclosed"/>
    <x v="13"/>
    <n v="1"/>
    <x v="0"/>
    <s v="Seed Funding"/>
    <n v="580000"/>
    <x v="3"/>
    <s v="May"/>
    <n v="5.5662890000000003"/>
    <x v="4"/>
    <x v="6"/>
    <x v="2"/>
  </r>
  <r>
    <n v="842"/>
    <d v="2017-05-25T00:00:00"/>
    <s v="Aye Finance"/>
    <s v="Finance"/>
    <s v="Non-Banking Financial Company"/>
    <s v="Gurgaon"/>
    <s v="Blue Orchard"/>
    <x v="581"/>
    <n v="1"/>
    <x v="0"/>
    <s v="Private Equity"/>
    <n v="8000000"/>
    <x v="3"/>
    <s v="May"/>
    <n v="76.776399999999995"/>
    <x v="0"/>
    <x v="3"/>
    <x v="1"/>
  </r>
  <r>
    <n v="843"/>
    <d v="2017-05-26T00:00:00"/>
    <s v="WhatsLoan"/>
    <s v="Consumer Internet"/>
    <s v="Online Lending mobile app"/>
    <s v="Bangalore"/>
    <s v="Lahiri Musicxe2X80X99S Family Office"/>
    <x v="582"/>
    <n v="1"/>
    <x v="0"/>
    <s v="Seed Funding"/>
    <m/>
    <x v="3"/>
    <s v="May"/>
    <n v="0"/>
    <x v="4"/>
    <x v="6"/>
    <x v="0"/>
  </r>
  <r>
    <n v="844"/>
    <d v="2017-05-29T00:00:00"/>
    <s v="Cube Consumer Services"/>
    <s v="Consumer Internet"/>
    <s v="Finance management Mobile app"/>
    <s v="Mumbai"/>
    <s v="Undisclosed"/>
    <x v="13"/>
    <n v="1"/>
    <x v="0"/>
    <s v="Seed Funding"/>
    <m/>
    <x v="3"/>
    <s v="May"/>
    <n v="0"/>
    <x v="4"/>
    <x v="6"/>
    <x v="2"/>
  </r>
  <r>
    <n v="845"/>
    <d v="2017-05-29T00:00:00"/>
    <s v="Nivesh"/>
    <s v="Consumer Internet"/>
    <s v="Online MF investment platform"/>
    <s v="Noida"/>
    <s v="Pv Sahad, Seep Shroff, Rahul Gupta"/>
    <x v="583"/>
    <n v="3"/>
    <x v="1"/>
    <s v="Seed Funding"/>
    <m/>
    <x v="3"/>
    <s v="May"/>
    <n v="0"/>
    <x v="4"/>
    <x v="6"/>
    <x v="1"/>
  </r>
  <r>
    <n v="846"/>
    <d v="2017-05-29T00:00:00"/>
    <s v="Wowflux"/>
    <s v="Technology"/>
    <s v="image Processing solution"/>
    <s v="New Delhi"/>
    <s v="Undisclosed"/>
    <x v="13"/>
    <n v="1"/>
    <x v="0"/>
    <s v="Seed Funding"/>
    <m/>
    <x v="3"/>
    <s v="May"/>
    <n v="0"/>
    <x v="4"/>
    <x v="0"/>
    <x v="1"/>
  </r>
  <r>
    <n v="847"/>
    <d v="2017-05-29T00:00:00"/>
    <s v="Collateral Medical"/>
    <s v="eCommerce"/>
    <s v="Online Medical equipment supplier"/>
    <s v="Mumbai"/>
    <s v="Carpediem Capital"/>
    <x v="383"/>
    <n v="1"/>
    <x v="0"/>
    <s v="Private Equity"/>
    <n v="3500000"/>
    <x v="3"/>
    <s v="May"/>
    <n v="33.589675"/>
    <x v="0"/>
    <x v="2"/>
    <x v="2"/>
  </r>
  <r>
    <n v="848"/>
    <d v="2017-05-30T00:00:00"/>
    <s v="Loadshare"/>
    <s v="Logistics"/>
    <s v="Express Logistics Network"/>
    <s v="Bangalore"/>
    <s v="Matrix Partners"/>
    <x v="29"/>
    <n v="1"/>
    <x v="0"/>
    <s v="Seed Funding"/>
    <m/>
    <x v="3"/>
    <s v="May"/>
    <n v="0"/>
    <x v="4"/>
    <x v="1"/>
    <x v="0"/>
  </r>
  <r>
    <n v="849"/>
    <d v="2017-05-30T00:00:00"/>
    <s v="SimpliLend"/>
    <s v="Consumer Internet"/>
    <s v="Online lending platform"/>
    <s v="New Delhi"/>
    <s v="Undisclosed"/>
    <x v="13"/>
    <n v="1"/>
    <x v="0"/>
    <s v="Seed Funding"/>
    <m/>
    <x v="3"/>
    <s v="May"/>
    <n v="0"/>
    <x v="4"/>
    <x v="6"/>
    <x v="1"/>
  </r>
  <r>
    <n v="850"/>
    <d v="2017-05-30T00:00:00"/>
    <s v="Supr Daily"/>
    <s v="Consumer Internet"/>
    <s v="Subscription based delivery platform"/>
    <s v="Mumbai"/>
    <s v="Soma Capital, Great Oaks Ventures, 122 West Ventures"/>
    <x v="584"/>
    <n v="3"/>
    <x v="1"/>
    <s v="Private Equity"/>
    <n v="1500000"/>
    <x v="3"/>
    <s v="May"/>
    <n v="14.395574999999999"/>
    <x v="0"/>
    <x v="6"/>
    <x v="2"/>
  </r>
  <r>
    <n v="851"/>
    <d v="2017-05-30T00:00:00"/>
    <s v="Swiggy"/>
    <s v="Consumer Internet"/>
    <s v="Online food delivery platform"/>
    <s v="Bangalore"/>
    <s v="Nasper, Accel India, Saif Partners, Bessemer Venture Partners, Harmony Partners, Norwest Venture Partners"/>
    <x v="585"/>
    <n v="6"/>
    <x v="1"/>
    <s v="Private Equity"/>
    <n v="80000000"/>
    <x v="3"/>
    <s v="May"/>
    <n v="767.76400000000001"/>
    <x v="0"/>
    <x v="6"/>
    <x v="0"/>
  </r>
  <r>
    <n v="852"/>
    <d v="2017-05-31T00:00:00"/>
    <s v="SastaSundar"/>
    <s v="eCommerce"/>
    <s v="Online Pharmacy"/>
    <s v="Kolkata"/>
    <s v="Rohto Pharmaceutical"/>
    <x v="586"/>
    <n v="1"/>
    <x v="0"/>
    <s v="Private Equity"/>
    <n v="5000000"/>
    <x v="3"/>
    <s v="May"/>
    <n v="47.985250000000001"/>
    <x v="0"/>
    <x v="2"/>
    <x v="10"/>
  </r>
  <r>
    <n v="853"/>
    <d v="2017-05-31T00:00:00"/>
    <s v="Magicpin"/>
    <s v="Consumer Internet"/>
    <s v="Hyperlocal Discovery &amp; Rewards platform"/>
    <s v="Gurgaon"/>
    <s v="Lightspeed India Partners, Waterbridge Ventures"/>
    <x v="89"/>
    <n v="2"/>
    <x v="1"/>
    <s v="Private Equity"/>
    <n v="7000000"/>
    <x v="3"/>
    <s v="May"/>
    <n v="67.179349999999999"/>
    <x v="0"/>
    <x v="6"/>
    <x v="1"/>
  </r>
  <r>
    <n v="854"/>
    <d v="2017-04-01T00:00:00"/>
    <s v="Cashe"/>
    <s v="Consumer Internet"/>
    <s v="Online &amp; Mobile based Lending platform"/>
    <s v="Mumbai"/>
    <s v="Mathew Cyriac, Florintree Advisors,"/>
    <x v="587"/>
    <n v="3"/>
    <x v="1"/>
    <s v="Private Equity"/>
    <n v="3800000"/>
    <x v="3"/>
    <s v="April"/>
    <n v="36.468789999999998"/>
    <x v="0"/>
    <x v="6"/>
    <x v="2"/>
  </r>
  <r>
    <n v="855"/>
    <d v="2017-04-03T00:00:00"/>
    <s v="Eruditus"/>
    <s v="Education"/>
    <s v="Executive Education Provider"/>
    <s v="Mumbai"/>
    <s v="Bertelsmann India"/>
    <x v="413"/>
    <n v="1"/>
    <x v="0"/>
    <s v="Private Equity"/>
    <n v="8200000"/>
    <x v="3"/>
    <s v="April"/>
    <n v="78.695809999999994"/>
    <x v="0"/>
    <x v="9"/>
    <x v="2"/>
  </r>
  <r>
    <n v="856"/>
    <d v="2017-04-03T00:00:00"/>
    <s v="TestBook"/>
    <s v="Consumer Internet"/>
    <s v="Online Test Preparation Platform"/>
    <s v="Mumbai"/>
    <s v="Matrix Partners India"/>
    <x v="34"/>
    <n v="1"/>
    <x v="0"/>
    <s v="Private Equity"/>
    <m/>
    <x v="3"/>
    <s v="April"/>
    <n v="0"/>
    <x v="0"/>
    <x v="6"/>
    <x v="2"/>
  </r>
  <r>
    <n v="857"/>
    <d v="2017-04-03T00:00:00"/>
    <s v="Healthcare at Home"/>
    <s v="Healthcare"/>
    <s v="Home Healthcare Provider"/>
    <s v="Noida"/>
    <s v="Quadria Capital Advisors"/>
    <x v="588"/>
    <n v="1"/>
    <x v="0"/>
    <s v="Private Equity"/>
    <n v="40000000"/>
    <x v="3"/>
    <s v="April"/>
    <n v="383.88200000000001"/>
    <x v="0"/>
    <x v="8"/>
    <x v="1"/>
  </r>
  <r>
    <n v="858"/>
    <d v="2017-04-03T00:00:00"/>
    <s v="Tyre Express"/>
    <s v="Technology"/>
    <s v="Enterprise IoT solutions For Tyre Performance"/>
    <s v="Mumbai"/>
    <s v="Rohitash Gupta"/>
    <x v="589"/>
    <n v="1"/>
    <x v="0"/>
    <s v="Seed Funding"/>
    <m/>
    <x v="3"/>
    <s v="April"/>
    <n v="0"/>
    <x v="4"/>
    <x v="0"/>
    <x v="2"/>
  </r>
  <r>
    <n v="859"/>
    <d v="2017-04-03T00:00:00"/>
    <s v="SmartCoin"/>
    <s v="Consumer Internet"/>
    <s v="Micro Lending platform"/>
    <s v="Bangalore"/>
    <s v="Unicorn India Ventures"/>
    <x v="520"/>
    <n v="1"/>
    <x v="0"/>
    <s v="Private Equity"/>
    <m/>
    <x v="3"/>
    <s v="April"/>
    <n v="0"/>
    <x v="0"/>
    <x v="6"/>
    <x v="0"/>
  </r>
  <r>
    <n v="860"/>
    <d v="2017-04-04T00:00:00"/>
    <s v="WayCool"/>
    <s v="Food &amp; Beverage"/>
    <s v="Fresh-Produce Distribution Platform"/>
    <s v="Chennai"/>
    <s v="Aspada Investments"/>
    <x v="590"/>
    <n v="1"/>
    <x v="0"/>
    <s v="Private Equity"/>
    <n v="2700000"/>
    <x v="3"/>
    <s v="April"/>
    <n v="25.912034999999999"/>
    <x v="0"/>
    <x v="5"/>
    <x v="3"/>
  </r>
  <r>
    <n v="861"/>
    <d v="2017-04-04T00:00:00"/>
    <s v="Perfios"/>
    <s v="Technology"/>
    <s v="FinTech Solutions"/>
    <s v="Bangalore"/>
    <s v="Bessemer Venture Partners"/>
    <x v="246"/>
    <n v="1"/>
    <x v="0"/>
    <s v="Private Equity"/>
    <n v="6100000"/>
    <x v="3"/>
    <s v="April"/>
    <n v="58.542005000000003"/>
    <x v="0"/>
    <x v="0"/>
    <x v="0"/>
  </r>
  <r>
    <n v="862"/>
    <d v="2017-04-04T00:00:00"/>
    <s v="Whatfix"/>
    <s v="Technology"/>
    <s v="Interactive Tech-Support Guides"/>
    <s v="Bangalore"/>
    <s v="Stellaris Venture Partners, Helion Venture Partners, Powerhouse Ventures, Gokul Rajaram, Girish Mathrubootham, Aneesh Reddy, Vispi Daver"/>
    <x v="101"/>
    <n v="7"/>
    <x v="1"/>
    <s v="Private Equity"/>
    <n v="3690000"/>
    <x v="3"/>
    <s v="April"/>
    <n v="35.413114499999999"/>
    <x v="0"/>
    <x v="0"/>
    <x v="0"/>
  </r>
  <r>
    <n v="863"/>
    <d v="2017-04-04T00:00:00"/>
    <s v="ElastiRun"/>
    <s v="Technology"/>
    <s v="App based Logistics &amp; Distribution platform"/>
    <s v="Pune"/>
    <s v="Kalaari Capital, Norwest Venture Partners"/>
    <x v="208"/>
    <n v="2"/>
    <x v="1"/>
    <s v="Private Equity"/>
    <n v="7000000"/>
    <x v="3"/>
    <s v="April"/>
    <n v="67.179349999999999"/>
    <x v="0"/>
    <x v="0"/>
    <x v="4"/>
  </r>
  <r>
    <n v="864"/>
    <d v="2017-04-04T00:00:00"/>
    <s v="Trukky"/>
    <s v="Consumer Internet"/>
    <s v="Online Truck Aggregator &amp; Booking platform"/>
    <s v="Ahmedabad"/>
    <s v="Keyur Joshi, Pavan Bakeri"/>
    <x v="591"/>
    <n v="2"/>
    <x v="1"/>
    <s v="Seed Funding"/>
    <n v="500000"/>
    <x v="3"/>
    <s v="April"/>
    <n v="4.7985249999999997"/>
    <x v="4"/>
    <x v="6"/>
    <x v="12"/>
  </r>
  <r>
    <n v="865"/>
    <d v="2017-04-04T00:00:00"/>
    <s v="Konsult App"/>
    <s v="Consumer Internet"/>
    <s v="App based Doctor Consulting platform"/>
    <s v="New Delhi"/>
    <s v="Koen Bouwers, Lomesh Agarwal, Jeroen Mensen, Pablo Van Den Bosch"/>
    <x v="592"/>
    <n v="4"/>
    <x v="1"/>
    <s v="Seed Funding"/>
    <n v="500000"/>
    <x v="3"/>
    <s v="April"/>
    <n v="4.7985249999999997"/>
    <x v="4"/>
    <x v="6"/>
    <x v="1"/>
  </r>
  <r>
    <n v="866"/>
    <d v="2017-04-05T00:00:00"/>
    <s v="Credit Sudhaar"/>
    <s v="Consumer Internet"/>
    <s v="Credit Score Improvement platform"/>
    <s v="Mumbai"/>
    <s v="Deepak Kulkarni, Seep Pangal"/>
    <x v="593"/>
    <n v="2"/>
    <x v="1"/>
    <s v="Seed Funding"/>
    <m/>
    <x v="3"/>
    <s v="April"/>
    <n v="0"/>
    <x v="4"/>
    <x v="6"/>
    <x v="2"/>
  </r>
  <r>
    <n v="867"/>
    <d v="2017-04-05T00:00:00"/>
    <s v="Fingerlix"/>
    <s v="Consumer Internet"/>
    <s v="Food Delivery Platform"/>
    <s v="Mumbai"/>
    <s v="Zephyr Peacock India"/>
    <x v="594"/>
    <n v="1"/>
    <x v="0"/>
    <s v="Private Equity"/>
    <n v="3000000"/>
    <x v="3"/>
    <s v="April"/>
    <n v="28.791149999999998"/>
    <x v="0"/>
    <x v="6"/>
    <x v="2"/>
  </r>
  <r>
    <n v="868"/>
    <d v="2017-04-05T00:00:00"/>
    <s v="DataWeave"/>
    <s v="Technology"/>
    <s v="Business Intelligence Solutions"/>
    <s v="Bangalore"/>
    <s v="Freakout Group, Blume Ventures, Herb Madan, Waterbridge Ventures"/>
    <x v="595"/>
    <n v="4"/>
    <x v="1"/>
    <s v="Private Equity"/>
    <m/>
    <x v="3"/>
    <s v="April"/>
    <n v="0"/>
    <x v="0"/>
    <x v="0"/>
    <x v="0"/>
  </r>
  <r>
    <n v="869"/>
    <d v="2017-04-06T00:00:00"/>
    <s v="Medwell Ventures"/>
    <s v="Healthcare"/>
    <s v="Home-Based Healthcare provider"/>
    <s v="Bangalore"/>
    <s v="Mahindra Partners, Eight Roads Ventures, F-Prime Capital Partners"/>
    <x v="596"/>
    <n v="3"/>
    <x v="1"/>
    <s v="Private Equity"/>
    <n v="21000000"/>
    <x v="3"/>
    <s v="April"/>
    <n v="201.53805"/>
    <x v="0"/>
    <x v="8"/>
    <x v="0"/>
  </r>
  <r>
    <n v="870"/>
    <d v="2017-04-06T00:00:00"/>
    <s v="Mech Mocha"/>
    <s v="Consumer Internet"/>
    <s v="Mobile gaming startup"/>
    <s v="Bangalore"/>
    <s v="Accel Partners, Shunwei Capital"/>
    <x v="193"/>
    <n v="2"/>
    <x v="1"/>
    <s v="Private Equity"/>
    <n v="5000000"/>
    <x v="3"/>
    <s v="April"/>
    <n v="47.985250000000001"/>
    <x v="0"/>
    <x v="6"/>
    <x v="0"/>
  </r>
  <r>
    <n v="871"/>
    <d v="2017-04-07T00:00:00"/>
    <s v="Startup Buddy"/>
    <s v="Consumer Internet"/>
    <s v="Startup Support Platform"/>
    <s v="Gurgaon"/>
    <s v="Youwecan Ventures,"/>
    <x v="527"/>
    <n v="2"/>
    <x v="1"/>
    <s v="Seed Funding"/>
    <m/>
    <x v="3"/>
    <s v="April"/>
    <n v="0"/>
    <x v="4"/>
    <x v="6"/>
    <x v="1"/>
  </r>
  <r>
    <n v="872"/>
    <d v="2017-04-07T00:00:00"/>
    <s v="QorQI"/>
    <s v="Healthcare"/>
    <s v="Online Healthcare provider"/>
    <s v="Noida"/>
    <s v="Paytm"/>
    <x v="11"/>
    <n v="1"/>
    <x v="0"/>
    <s v="Seed Funding"/>
    <m/>
    <x v="3"/>
    <s v="April"/>
    <n v="0"/>
    <x v="4"/>
    <x v="8"/>
    <x v="1"/>
  </r>
  <r>
    <n v="873"/>
    <d v="2017-04-07T00:00:00"/>
    <s v="Twenty Two Motors"/>
    <s v="Technology"/>
    <s v="Smart Scooter manufacturer"/>
    <s v="Gurgaon"/>
    <s v="Ishwar Singh,Farhaan Shabbir"/>
    <x v="597"/>
    <n v="2"/>
    <x v="1"/>
    <s v="Seed Funding"/>
    <m/>
    <x v="3"/>
    <s v="April"/>
    <n v="0"/>
    <x v="4"/>
    <x v="0"/>
    <x v="1"/>
  </r>
  <r>
    <n v="874"/>
    <d v="2017-04-07T00:00:00"/>
    <s v="PharmEasy"/>
    <s v="eCommerce"/>
    <s v="Online Pharmacy"/>
    <s v="Mumbai"/>
    <s v="Bessemer Venture Partners, Orios Venture Partners, Trifecta Capital,"/>
    <x v="246"/>
    <n v="4"/>
    <x v="1"/>
    <s v="Private Equity"/>
    <n v="18000000"/>
    <x v="3"/>
    <s v="April"/>
    <n v="172.74690000000001"/>
    <x v="0"/>
    <x v="2"/>
    <x v="2"/>
  </r>
  <r>
    <n v="875"/>
    <d v="2017-04-08T00:00:00"/>
    <s v="WonderChef"/>
    <s v="eCommerce"/>
    <s v="Online marketplace for kitchen products"/>
    <s v="Mumbai"/>
    <s v="Labruyere Eberlxc3Xa9"/>
    <x v="598"/>
    <n v="1"/>
    <x v="0"/>
    <s v="Private Equity"/>
    <m/>
    <x v="3"/>
    <s v="April"/>
    <n v="0"/>
    <x v="0"/>
    <x v="2"/>
    <x v="2"/>
  </r>
  <r>
    <n v="876"/>
    <d v="2017-04-08T00:00:00"/>
    <s v="FastFox"/>
    <s v="Consumer Internet"/>
    <s v="Online rental discovery platform"/>
    <s v="Gurgaon"/>
    <s v="Lightspeed India Partners, Blume Ventures, Cyberagent Ventures, Growx Ventures, Imj Investment Partners"/>
    <x v="89"/>
    <n v="5"/>
    <x v="1"/>
    <s v="Private Equity"/>
    <n v="4600000"/>
    <x v="3"/>
    <s v="April"/>
    <n v="44.146430000000002"/>
    <x v="0"/>
    <x v="6"/>
    <x v="1"/>
  </r>
  <r>
    <n v="877"/>
    <d v="2017-04-10T00:00:00"/>
    <s v="Omnify"/>
    <s v="Technology"/>
    <s v="SaaS platform for SMEs"/>
    <s v="Bangalore"/>
    <s v="Rajan , L D Sharma, Saurabh Arora"/>
    <x v="233"/>
    <n v="3"/>
    <x v="1"/>
    <s v="Seed Funding"/>
    <n v="150000"/>
    <x v="3"/>
    <s v="April"/>
    <n v="1.4395575"/>
    <x v="4"/>
    <x v="0"/>
    <x v="0"/>
  </r>
  <r>
    <n v="878"/>
    <d v="2017-04-10T00:00:00"/>
    <s v="Capital Float"/>
    <s v="Consumer Internet"/>
    <s v="Online Lending Platform for SME"/>
    <s v="Bangalore"/>
    <s v="Mahindra , Mahindra Financial Services"/>
    <x v="599"/>
    <n v="2"/>
    <x v="1"/>
    <s v="Private Equity"/>
    <n v="2300000"/>
    <x v="3"/>
    <s v="April"/>
    <n v="22.073215000000001"/>
    <x v="0"/>
    <x v="6"/>
    <x v="0"/>
  </r>
  <r>
    <n v="879"/>
    <d v="2017-04-11T00:00:00"/>
    <s v="Ninjacart"/>
    <s v="eCommerce"/>
    <s v="B2B agri-marketing platform"/>
    <s v="Bangalore"/>
    <s v="Accel Partners, Nan Nilekanixe2X80X99S Nrjn Trust, Mistletoe, Qualcomm Ventures, M&amp;S Partners"/>
    <x v="193"/>
    <n v="5"/>
    <x v="1"/>
    <s v="Private Equity"/>
    <n v="5500000"/>
    <x v="3"/>
    <s v="April"/>
    <n v="52.783774999999999"/>
    <x v="0"/>
    <x v="2"/>
    <x v="0"/>
  </r>
  <r>
    <n v="880"/>
    <d v="2017-04-11T00:00:00"/>
    <s v="MergerWare"/>
    <s v="Technology"/>
    <s v="Software solutions for M&amp;As"/>
    <s v="Bangalore"/>
    <s v="Philippe Bouchet"/>
    <x v="600"/>
    <n v="1"/>
    <x v="0"/>
    <s v="Seed Funding"/>
    <n v="100000"/>
    <x v="3"/>
    <s v="April"/>
    <n v="0.95970500000000003"/>
    <x v="4"/>
    <x v="0"/>
    <x v="0"/>
  </r>
  <r>
    <n v="881"/>
    <d v="2017-04-11T00:00:00"/>
    <s v="Sports Flashes"/>
    <s v="Consumer Internet"/>
    <s v="Online Sports portal &amp; Mobile app"/>
    <s v="New Delhi"/>
    <s v="Sushil Kumar, Seep Singh"/>
    <x v="601"/>
    <n v="2"/>
    <x v="1"/>
    <s v="Seed Funding"/>
    <m/>
    <x v="3"/>
    <s v="April"/>
    <n v="0"/>
    <x v="4"/>
    <x v="6"/>
    <x v="1"/>
  </r>
  <r>
    <n v="882"/>
    <d v="2017-04-12T00:00:00"/>
    <s v="Clovia"/>
    <s v="eCommerce"/>
    <s v="Online lingerie &amp; Sleepwear etailer"/>
    <s v="New Delhi"/>
    <s v="Ivycap Ventures Advisors, Singularity Ventures , Ravi Dhariwal"/>
    <x v="602"/>
    <n v="3"/>
    <x v="1"/>
    <s v="Private Equity"/>
    <n v="4000000"/>
    <x v="3"/>
    <s v="April"/>
    <n v="38.388199999999998"/>
    <x v="0"/>
    <x v="2"/>
    <x v="1"/>
  </r>
  <r>
    <n v="883"/>
    <d v="2017-04-12T00:00:00"/>
    <s v="Emiza"/>
    <s v="Logistics"/>
    <s v="Third Party Logistics provider"/>
    <s v="Mumbai"/>
    <s v="Mayfield, Nishant Rao, Dileep Nath"/>
    <x v="603"/>
    <n v="3"/>
    <x v="1"/>
    <s v="Private Equity"/>
    <n v="4500000"/>
    <x v="3"/>
    <s v="April"/>
    <n v="43.186725000000003"/>
    <x v="0"/>
    <x v="1"/>
    <x v="2"/>
  </r>
  <r>
    <n v="884"/>
    <d v="2017-04-12T00:00:00"/>
    <s v="HackerEarth"/>
    <s v="Consumer Internet"/>
    <s v="Online Skill Assessment Platform"/>
    <s v="Bangalore"/>
    <s v="Dhi Group Inc, Prime Venture Partners, Beenext, Beenos, Digital Garage, Bizreach"/>
    <x v="604"/>
    <n v="6"/>
    <x v="1"/>
    <s v="Private Equity"/>
    <n v="4500000"/>
    <x v="3"/>
    <s v="April"/>
    <n v="43.186725000000003"/>
    <x v="0"/>
    <x v="6"/>
    <x v="0"/>
  </r>
  <r>
    <n v="885"/>
    <d v="2017-04-12T00:00:00"/>
    <s v="Squadrun"/>
    <s v="Technology"/>
    <s v="Software-As-a-Service Platform"/>
    <s v="Noida"/>
    <s v="Blume Ventures, Contrarian Capital, 91Springboard, Emergent Ventures, Abstract Ventures, Anthill Ventures, Axilor Ventures"/>
    <x v="64"/>
    <n v="7"/>
    <x v="1"/>
    <s v="Private Equity"/>
    <n v="2100000"/>
    <x v="3"/>
    <s v="April"/>
    <n v="20.153804999999998"/>
    <x v="0"/>
    <x v="0"/>
    <x v="1"/>
  </r>
  <r>
    <n v="886"/>
    <d v="2017-04-12T00:00:00"/>
    <s v="Tinmen"/>
    <s v="Consumer Internet"/>
    <s v="Food Delivery Platform"/>
    <s v="Hyderabad"/>
    <s v="Mape Advisory Group, R Ramaraj, Corvus Ventures"/>
    <x v="605"/>
    <n v="3"/>
    <x v="1"/>
    <s v="Seed Funding"/>
    <m/>
    <x v="3"/>
    <s v="April"/>
    <n v="0"/>
    <x v="4"/>
    <x v="6"/>
    <x v="7"/>
  </r>
  <r>
    <n v="887"/>
    <d v="2017-04-12T00:00:00"/>
    <s v="ScoutMyTrip"/>
    <s v="Consumer Internet"/>
    <s v="Online Travel planner"/>
    <s v="Mumbai"/>
    <s v="Z Nation Lab"/>
    <x v="370"/>
    <n v="1"/>
    <x v="0"/>
    <s v="Seed Funding"/>
    <m/>
    <x v="3"/>
    <s v="April"/>
    <n v="0"/>
    <x v="4"/>
    <x v="6"/>
    <x v="2"/>
  </r>
  <r>
    <n v="888"/>
    <d v="2017-04-13T00:00:00"/>
    <s v="SafetyKart"/>
    <s v="eCommerce"/>
    <s v="Safety &amp; Hygiene Products etailer"/>
    <s v="Gurgaon"/>
    <s v="Redcliffe Capital"/>
    <x v="606"/>
    <n v="1"/>
    <x v="0"/>
    <s v="Private Equity"/>
    <m/>
    <x v="3"/>
    <s v="April"/>
    <n v="0"/>
    <x v="0"/>
    <x v="2"/>
    <x v="1"/>
  </r>
  <r>
    <n v="889"/>
    <d v="2017-04-13T00:00:00"/>
    <s v="WeAreHolidays"/>
    <s v="Consumer Internet"/>
    <s v="Travel Packages &amp; Planner marketplace"/>
    <s v="Gurgaon"/>
    <s v="Urrshila Kerkar,"/>
    <x v="607"/>
    <n v="2"/>
    <x v="1"/>
    <s v="Private Equity"/>
    <n v="7700000"/>
    <x v="3"/>
    <s v="April"/>
    <n v="73.897284999999997"/>
    <x v="0"/>
    <x v="6"/>
    <x v="1"/>
  </r>
  <r>
    <n v="890"/>
    <d v="2017-04-14T00:00:00"/>
    <s v="Ola Cabs"/>
    <s v="Consumer Internet"/>
    <s v="Cab Aggregator App"/>
    <s v="Bangalore"/>
    <s v="Simi Pacific Pte"/>
    <x v="608"/>
    <n v="1"/>
    <x v="0"/>
    <s v="Private Equity"/>
    <n v="260000000"/>
    <x v="3"/>
    <s v="April"/>
    <n v="2495.2330000000002"/>
    <x v="0"/>
    <x v="6"/>
    <x v="0"/>
  </r>
  <r>
    <n v="891"/>
    <d v="2017-04-15T00:00:00"/>
    <s v="Myly"/>
    <s v="Consumer Internet"/>
    <s v="Mobile App for Schools"/>
    <s v="Jaipur"/>
    <s v="Mall Industries Development Bank Of India "/>
    <x v="609"/>
    <n v="1"/>
    <x v="0"/>
    <s v="Seed Funding"/>
    <n v="310000"/>
    <x v="3"/>
    <s v="April"/>
    <n v="2.9750855"/>
    <x v="4"/>
    <x v="6"/>
    <x v="9"/>
  </r>
  <r>
    <n v="892"/>
    <d v="2017-04-17T00:00:00"/>
    <s v="CrediHealth"/>
    <s v="Consumer Internet"/>
    <s v="Online Medical Assistance platform"/>
    <s v="Gurgaon"/>
    <s v="Tolaram Inc, Mountain Pine Capital"/>
    <x v="610"/>
    <n v="2"/>
    <x v="1"/>
    <s v="Private Equity"/>
    <n v="1500000"/>
    <x v="3"/>
    <s v="April"/>
    <n v="14.395574999999999"/>
    <x v="0"/>
    <x v="6"/>
    <x v="1"/>
  </r>
  <r>
    <n v="893"/>
    <d v="2017-04-17T00:00:00"/>
    <s v="Navia Life Care"/>
    <s v="Technology"/>
    <s v="Health Technology platform"/>
    <s v="New Delhi"/>
    <s v="Benori Ventures Llp"/>
    <x v="611"/>
    <n v="1"/>
    <x v="0"/>
    <s v="Seed Funding"/>
    <m/>
    <x v="3"/>
    <s v="April"/>
    <n v="0"/>
    <x v="4"/>
    <x v="0"/>
    <x v="1"/>
  </r>
  <r>
    <n v="894"/>
    <d v="2017-04-17T00:00:00"/>
    <s v="Raw Pressery"/>
    <s v="Food &amp; Beverages"/>
    <s v="Raw Pressed Juices manufacturer"/>
    <s v="Mumbai"/>
    <s v="Jacqueline Fern,ez"/>
    <x v="612"/>
    <n v="2"/>
    <x v="1"/>
    <s v="Seed Funding"/>
    <m/>
    <x v="3"/>
    <s v="April"/>
    <n v="0"/>
    <x v="4"/>
    <x v="5"/>
    <x v="2"/>
  </r>
  <r>
    <n v="895"/>
    <d v="2017-04-17T00:00:00"/>
    <s v="Snackible"/>
    <s v="Food &amp; Beverages"/>
    <s v="Healthy Snacks manufacturer"/>
    <s v="Mumbai"/>
    <s v="Nibhrant Shah, bir Singh, Anirudh Sheth, Pratik Singhi, Vikram Mehta, Murali Nair"/>
    <x v="613"/>
    <n v="6"/>
    <x v="1"/>
    <s v="Seed Funding"/>
    <n v="175000"/>
    <x v="3"/>
    <s v="April"/>
    <n v="1.6794837499999999"/>
    <x v="4"/>
    <x v="5"/>
    <x v="2"/>
  </r>
  <r>
    <n v="896"/>
    <d v="2017-04-17T00:00:00"/>
    <s v="Be U Salons"/>
    <s v="Consumer Internet"/>
    <s v="Online Salon discovery &amp; Booking Services"/>
    <s v="New Delhi"/>
    <s v="Gaurav Kachru, Sundeep Singh Sahni, Jatin Aneja, Arun Malhotra"/>
    <x v="614"/>
    <n v="4"/>
    <x v="1"/>
    <s v="Seed Funding"/>
    <n v="620000"/>
    <x v="3"/>
    <s v="April"/>
    <n v="5.9501710000000001"/>
    <x v="4"/>
    <x v="6"/>
    <x v="1"/>
  </r>
  <r>
    <n v="897"/>
    <d v="2017-04-17T00:00:00"/>
    <s v="Simulanis"/>
    <s v="Consumer Internet"/>
    <s v="eLearning &amp; Skills Development plat"/>
    <s v="New Delhi"/>
    <s v="Village Capital"/>
    <x v="336"/>
    <n v="1"/>
    <x v="0"/>
    <s v="Seed Funding"/>
    <m/>
    <x v="3"/>
    <s v="April"/>
    <n v="0"/>
    <x v="4"/>
    <x v="6"/>
    <x v="1"/>
  </r>
  <r>
    <n v="898"/>
    <d v="2017-04-17T00:00:00"/>
    <s v="LendingKart"/>
    <s v="Consumer Internet"/>
    <s v="Lending platform for small businesses"/>
    <s v="Ahmedabad"/>
    <s v="Anicut Capital"/>
    <x v="68"/>
    <n v="1"/>
    <x v="0"/>
    <s v="Private Equity"/>
    <n v="4650000"/>
    <x v="3"/>
    <s v="April"/>
    <n v="44.626282500000002"/>
    <x v="0"/>
    <x v="6"/>
    <x v="12"/>
  </r>
  <r>
    <n v="899"/>
    <d v="2017-04-18T00:00:00"/>
    <s v="Innefu Security Consulting"/>
    <s v="Technology"/>
    <s v="Cyber Security solutions using AI"/>
    <s v="New Delhi"/>
    <s v="Indianivesh Venture Capital Fund"/>
    <x v="615"/>
    <n v="1"/>
    <x v="0"/>
    <s v="Private Equity"/>
    <n v="2000000"/>
    <x v="3"/>
    <s v="April"/>
    <n v="19.194099999999999"/>
    <x v="0"/>
    <x v="0"/>
    <x v="1"/>
  </r>
  <r>
    <n v="900"/>
    <d v="2017-04-18T00:00:00"/>
    <s v="Whodat"/>
    <s v="Technology"/>
    <s v="Markerless AR platform"/>
    <s v="Bangalore"/>
    <s v="Ideaspring Capital"/>
    <x v="569"/>
    <n v="1"/>
    <x v="0"/>
    <s v="Private Equity"/>
    <n v="600000"/>
    <x v="3"/>
    <s v="April"/>
    <n v="5.7582300000000002"/>
    <x v="0"/>
    <x v="0"/>
    <x v="0"/>
  </r>
  <r>
    <n v="901"/>
    <d v="2017-04-18T00:00:00"/>
    <s v="Absentia VR"/>
    <s v="Technology"/>
    <s v="Virtual Reality Startup"/>
    <s v="Bangalore"/>
    <s v="Exfinity Venture Partners"/>
    <x v="36"/>
    <n v="1"/>
    <x v="0"/>
    <s v="Private Equity"/>
    <n v="1250000"/>
    <x v="3"/>
    <s v="April"/>
    <n v="11.9963125"/>
    <x v="0"/>
    <x v="0"/>
    <x v="0"/>
  </r>
  <r>
    <n v="902"/>
    <d v="2017-04-19T00:00:00"/>
    <s v="IOTrek"/>
    <s v="Technology"/>
    <s v="IoT Platform for Bus"/>
    <s v="New Delhi"/>
    <s v="Undisclosed"/>
    <x v="13"/>
    <n v="1"/>
    <x v="0"/>
    <s v="Seed Funding"/>
    <n v="155000"/>
    <x v="3"/>
    <s v="April"/>
    <n v="1.48754275"/>
    <x v="4"/>
    <x v="0"/>
    <x v="1"/>
  </r>
  <r>
    <n v="903"/>
    <d v="2017-04-20T00:00:00"/>
    <s v="HolaChef"/>
    <s v="Consumer Internet"/>
    <s v="Online Food Delivery"/>
    <s v="Mumbai"/>
    <s v="Sidbi Venture Capital Ltd, Kalaari Capital"/>
    <x v="616"/>
    <n v="2"/>
    <x v="1"/>
    <s v="Private Equity"/>
    <n v="3000000"/>
    <x v="3"/>
    <s v="April"/>
    <n v="28.791149999999998"/>
    <x v="0"/>
    <x v="6"/>
    <x v="2"/>
  </r>
  <r>
    <n v="904"/>
    <d v="2017-04-20T00:00:00"/>
    <s v="Wooplr"/>
    <s v="eCommerce"/>
    <s v="Social Commerce Fashion platform"/>
    <s v="Bangalore"/>
    <s v="Ankit Nagori"/>
    <x v="617"/>
    <n v="1"/>
    <x v="0"/>
    <s v="Private Equity"/>
    <m/>
    <x v="3"/>
    <s v="April"/>
    <n v="0"/>
    <x v="0"/>
    <x v="2"/>
    <x v="0"/>
  </r>
  <r>
    <n v="905"/>
    <d v="2017-04-21T00:00:00"/>
    <s v="Video Ken"/>
    <s v="Consumer Internet"/>
    <s v="Video Based Collaborative Learning"/>
    <s v="Bangalore"/>
    <s v="Ravi Garikipati, Surot Chatterjee, Ashish Agrawal, Lg Ch,rasekhar, Sashi Reddi"/>
    <x v="618"/>
    <n v="6"/>
    <x v="1"/>
    <s v="Seed Funding"/>
    <n v="1000000"/>
    <x v="3"/>
    <s v="April"/>
    <n v="9.5970499999999994"/>
    <x v="4"/>
    <x v="6"/>
    <x v="0"/>
  </r>
  <r>
    <n v="906"/>
    <d v="2017-04-24T00:00:00"/>
    <s v="Faasos"/>
    <s v="Food &amp; Beverage"/>
    <s v="QSR chain , online food delivery"/>
    <s v="Pune"/>
    <s v="Ligthbox Ventures Ii, Lightbox Expansion Fund, Sequoia Capital India, Runet South Asia, Rb Investments"/>
    <x v="619"/>
    <n v="5"/>
    <x v="1"/>
    <s v="Private Equity"/>
    <n v="6300000"/>
    <x v="3"/>
    <s v="April"/>
    <n v="60.461415000000002"/>
    <x v="0"/>
    <x v="5"/>
    <x v="4"/>
  </r>
  <r>
    <n v="907"/>
    <d v="2017-04-24T00:00:00"/>
    <s v="Oyo Rooms"/>
    <s v="Consumer Internet"/>
    <s v="Br,ed Budget Hotels Aggregator"/>
    <s v="Gurgaon"/>
    <s v="Softbank Vision Fund, Lightspeed Venture Partners, Sequoia Capital India Advisors, Greenoaks Capital Partners"/>
    <x v="16"/>
    <n v="4"/>
    <x v="1"/>
    <s v="Private Equity"/>
    <n v="250000000"/>
    <x v="3"/>
    <s v="April"/>
    <n v="2399.2624999999998"/>
    <x v="0"/>
    <x v="6"/>
    <x v="1"/>
  </r>
  <r>
    <n v="908"/>
    <d v="2017-04-24T00:00:00"/>
    <s v="Toppr"/>
    <s v="Consumer Internet"/>
    <s v="Learning mobile app for students"/>
    <s v="Mumbai"/>
    <s v="Wgg International"/>
    <x v="620"/>
    <n v="1"/>
    <x v="0"/>
    <s v="Private Equity"/>
    <n v="3200000"/>
    <x v="3"/>
    <s v="April"/>
    <n v="30.710560000000001"/>
    <x v="0"/>
    <x v="6"/>
    <x v="2"/>
  </r>
  <r>
    <n v="909"/>
    <d v="2017-04-24T00:00:00"/>
    <s v="Niramai"/>
    <s v="Healthcare"/>
    <s v="Breast Cancer Screening Solutions"/>
    <s v="Bangalore"/>
    <s v="Pi Ventures, Axilor Ventures, 500 Startups, Binny Bansal"/>
    <x v="262"/>
    <n v="4"/>
    <x v="1"/>
    <s v="Seed Funding"/>
    <m/>
    <x v="3"/>
    <s v="April"/>
    <n v="0"/>
    <x v="4"/>
    <x v="8"/>
    <x v="0"/>
  </r>
  <r>
    <n v="910"/>
    <d v="2017-04-25T00:00:00"/>
    <s v="The Office Pass"/>
    <s v="Consumer Internet"/>
    <s v="CoWorking Spaces booking platform"/>
    <s v="Gurgaon"/>
    <s v="Arun Tadanki, Aditya Verma"/>
    <x v="621"/>
    <n v="2"/>
    <x v="1"/>
    <s v="Seed Funding"/>
    <n v="245000"/>
    <x v="3"/>
    <s v="April"/>
    <n v="2.3512772499999999"/>
    <x v="4"/>
    <x v="6"/>
    <x v="1"/>
  </r>
  <r>
    <n v="911"/>
    <d v="2017-04-25T00:00:00"/>
    <s v="UrbanClap"/>
    <s v="Consumer Internet"/>
    <s v="Mobile Services Marketplace"/>
    <s v="Gurgaon"/>
    <s v="Trifecta Capital"/>
    <x v="255"/>
    <n v="1"/>
    <x v="0"/>
    <s v="Private Equity"/>
    <n v="3100000"/>
    <x v="3"/>
    <s v="April"/>
    <n v="29.750855000000001"/>
    <x v="0"/>
    <x v="6"/>
    <x v="1"/>
  </r>
  <r>
    <n v="912"/>
    <d v="2017-04-26T00:00:00"/>
    <s v="Awfis"/>
    <s v="Consumer Internet"/>
    <s v="Collaborative co-Working Spaces"/>
    <s v="Mumbai"/>
    <s v="Sequoia India"/>
    <x v="43"/>
    <n v="1"/>
    <x v="0"/>
    <s v="Private Equity"/>
    <n v="20000000"/>
    <x v="3"/>
    <s v="April"/>
    <n v="191.941"/>
    <x v="0"/>
    <x v="6"/>
    <x v="2"/>
  </r>
  <r>
    <n v="913"/>
    <d v="2017-04-26T00:00:00"/>
    <s v="Myra"/>
    <s v="Consumer Internet"/>
    <s v="Online Pharmacy"/>
    <s v="Bangalore"/>
    <s v="Times Internet,Matrix Partners"/>
    <x v="561"/>
    <n v="2"/>
    <x v="1"/>
    <s v="Private Equity"/>
    <m/>
    <x v="3"/>
    <s v="April"/>
    <n v="0"/>
    <x v="0"/>
    <x v="6"/>
    <x v="0"/>
  </r>
  <r>
    <n v="914"/>
    <d v="2017-04-26T00:00:00"/>
    <s v="Flytxt"/>
    <s v="Technology"/>
    <s v="Customer data analytics software"/>
    <s v="Mumbai"/>
    <s v="Dah Beteiligungs Gmbh"/>
    <x v="622"/>
    <n v="1"/>
    <x v="0"/>
    <s v="Private Equity"/>
    <n v="11000000"/>
    <x v="3"/>
    <s v="April"/>
    <n v="105.56755"/>
    <x v="0"/>
    <x v="0"/>
    <x v="2"/>
  </r>
  <r>
    <n v="915"/>
    <d v="2017-04-26T00:00:00"/>
    <s v="Howdy Ventures"/>
    <s v="Consumer Internet"/>
    <s v="Public , Private Events creation app"/>
    <s v="Chennai"/>
    <s v="S Xavier Britto"/>
    <x v="623"/>
    <n v="1"/>
    <x v="0"/>
    <s v="Seed Funding"/>
    <n v="1500000"/>
    <x v="3"/>
    <s v="April"/>
    <n v="14.395574999999999"/>
    <x v="4"/>
    <x v="6"/>
    <x v="3"/>
  </r>
  <r>
    <n v="916"/>
    <d v="2017-04-26T00:00:00"/>
    <s v="StalkBuyLove"/>
    <s v="eCommerce"/>
    <s v="Online fashion marketplace"/>
    <s v="New Delhi"/>
    <s v="Trifecta Capital"/>
    <x v="255"/>
    <n v="1"/>
    <x v="0"/>
    <s v="Private Equity"/>
    <n v="1000000"/>
    <x v="3"/>
    <s v="April"/>
    <n v="9.5970499999999994"/>
    <x v="0"/>
    <x v="2"/>
    <x v="1"/>
  </r>
  <r>
    <n v="917"/>
    <d v="2017-04-26T00:00:00"/>
    <s v="ZipGo"/>
    <s v="Consumer Internet"/>
    <s v="Bus Pooling services platform"/>
    <s v="Bangalore"/>
    <s v="Orios Ventures Partners, Team Builder Ventures, Omidyar Networks"/>
    <x v="624"/>
    <n v="3"/>
    <x v="1"/>
    <s v="Private Equity"/>
    <m/>
    <x v="3"/>
    <s v="April"/>
    <n v="0"/>
    <x v="0"/>
    <x v="6"/>
    <x v="0"/>
  </r>
  <r>
    <n v="918"/>
    <d v="2017-04-27T00:00:00"/>
    <s v="Scootsy"/>
    <s v="Consumer Internet"/>
    <s v="On-Dem, Food Delivery"/>
    <s v="Mumbai"/>
    <s v="Agnus Capital, Khattar Holdings"/>
    <x v="625"/>
    <n v="2"/>
    <x v="1"/>
    <s v="Private Equity"/>
    <n v="3600000"/>
    <x v="3"/>
    <s v="April"/>
    <n v="34.549379999999999"/>
    <x v="0"/>
    <x v="6"/>
    <x v="2"/>
  </r>
  <r>
    <n v="919"/>
    <d v="2017-04-27T00:00:00"/>
    <s v="Autobix"/>
    <s v="Technology"/>
    <s v="Software Solutions for Auto Dealership"/>
    <s v="Pune"/>
    <s v="Gardx International"/>
    <x v="626"/>
    <n v="1"/>
    <x v="0"/>
    <s v="Seed Funding"/>
    <m/>
    <x v="3"/>
    <s v="April"/>
    <n v="0"/>
    <x v="4"/>
    <x v="0"/>
    <x v="4"/>
  </r>
  <r>
    <n v="920"/>
    <d v="2017-04-27T00:00:00"/>
    <s v="eShiksha"/>
    <s v="Technology"/>
    <s v="Education Institution Management Solutions"/>
    <s v="Jaipur"/>
    <s v="Cross Border Angels &amp; Experts"/>
    <x v="526"/>
    <n v="1"/>
    <x v="0"/>
    <s v="Seed Funding"/>
    <m/>
    <x v="3"/>
    <s v="April"/>
    <n v="0"/>
    <x v="4"/>
    <x v="0"/>
    <x v="9"/>
  </r>
  <r>
    <n v="921"/>
    <d v="2017-04-27T00:00:00"/>
    <s v="iNurture"/>
    <s v="Consumer Internet"/>
    <s v="Online Educational courses"/>
    <s v="Bangalore"/>
    <s v="Blacksoil Capital Pvt Ltd"/>
    <x v="489"/>
    <n v="1"/>
    <x v="0"/>
    <s v="Private Equity"/>
    <n v="1500000"/>
    <x v="3"/>
    <s v="April"/>
    <n v="14.395574999999999"/>
    <x v="0"/>
    <x v="6"/>
    <x v="0"/>
  </r>
  <r>
    <n v="922"/>
    <d v="2017-04-28T00:00:00"/>
    <s v="Sepalika"/>
    <s v="Consumer Internet"/>
    <s v="Healthcare related content platform"/>
    <s v="New Delhi"/>
    <s v="Accel Partners"/>
    <x v="193"/>
    <n v="1"/>
    <x v="0"/>
    <s v="Seed Funding"/>
    <n v="750000"/>
    <x v="3"/>
    <s v="April"/>
    <n v="7.1977874999999996"/>
    <x v="4"/>
    <x v="6"/>
    <x v="1"/>
  </r>
  <r>
    <n v="923"/>
    <d v="2017-04-28T00:00:00"/>
    <s v="Mintwalk"/>
    <s v="Consumer Internet"/>
    <s v="Financial advisory mobile app"/>
    <s v="Mumbai"/>
    <s v="Poshika Financial Ecosystem"/>
    <x v="627"/>
    <n v="1"/>
    <x v="0"/>
    <s v="Seed Funding"/>
    <m/>
    <x v="3"/>
    <s v="April"/>
    <n v="0"/>
    <x v="4"/>
    <x v="6"/>
    <x v="2"/>
  </r>
  <r>
    <n v="924"/>
    <d v="2017-04-29T00:00:00"/>
    <s v="Qriyo"/>
    <s v="Consumer Internet"/>
    <s v="Tutor Discovery &amp; Booking platform"/>
    <s v="Jaipur"/>
    <s v="Nb Ventures"/>
    <x v="181"/>
    <n v="1"/>
    <x v="0"/>
    <s v="Private Equity"/>
    <m/>
    <x v="3"/>
    <s v="April"/>
    <n v="0"/>
    <x v="0"/>
    <x v="6"/>
    <x v="9"/>
  </r>
  <r>
    <n v="925"/>
    <d v="2017-03-01T00:00:00"/>
    <s v="Ola"/>
    <s v="Consumer Internet"/>
    <s v="App based cab aggregator"/>
    <s v="Bangalore"/>
    <s v="Softbank Group Corp"/>
    <x v="628"/>
    <n v="1"/>
    <x v="0"/>
    <s v="Private Equity"/>
    <n v="330000000"/>
    <x v="3"/>
    <s v="March"/>
    <n v="3167.0264999999999"/>
    <x v="0"/>
    <x v="6"/>
    <x v="0"/>
  </r>
  <r>
    <n v="926"/>
    <d v="2017-03-01T00:00:00"/>
    <s v="Belong"/>
    <s v="Consumer Internet"/>
    <s v="Online Jon Portal"/>
    <s v="Bangalore"/>
    <s v="Sequoia Capital India"/>
    <x v="2"/>
    <n v="1"/>
    <x v="0"/>
    <s v="Private Equity"/>
    <n v="10000000"/>
    <x v="3"/>
    <s v="March"/>
    <n v="95.970500000000001"/>
    <x v="0"/>
    <x v="6"/>
    <x v="0"/>
  </r>
  <r>
    <n v="927"/>
    <d v="2017-03-01T00:00:00"/>
    <s v="Seenit"/>
    <s v="Consumer Internet"/>
    <s v="AI based Fashion Search Portal"/>
    <s v="Kolkata"/>
    <s v="Calcutta Angels Network , Augment Ventures"/>
    <x v="629"/>
    <n v="2"/>
    <x v="1"/>
    <s v="Seed Funding"/>
    <m/>
    <x v="3"/>
    <s v="March"/>
    <n v="0"/>
    <x v="4"/>
    <x v="6"/>
    <x v="10"/>
  </r>
  <r>
    <n v="928"/>
    <d v="2017-03-01T00:00:00"/>
    <s v="Paalak"/>
    <s v="ECommerce"/>
    <s v="Fresh Produce Selling portal"/>
    <s v="New Delhi"/>
    <s v="Vishwadeep Bajaj, Harsh Kundra, N,kumar Rane, Ln Buddharaju, Anupam Tyagi"/>
    <x v="630"/>
    <n v="6"/>
    <x v="1"/>
    <s v="Seed Funding"/>
    <m/>
    <x v="3"/>
    <s v="March"/>
    <n v="0"/>
    <x v="4"/>
    <x v="2"/>
    <x v="1"/>
  </r>
  <r>
    <n v="929"/>
    <d v="2017-03-02T00:00:00"/>
    <s v="Celes Care"/>
    <s v="Consumer Internet"/>
    <s v="Women Healthcare &amp; Information portal"/>
    <s v="Hyderabad"/>
    <s v="Ventureast, Endiya Partners, Eight Roads Ventures, F-Prime Capital Partners"/>
    <x v="63"/>
    <n v="4"/>
    <x v="1"/>
    <s v="Private Equity"/>
    <n v="1500000"/>
    <x v="3"/>
    <s v="March"/>
    <n v="14.395574999999999"/>
    <x v="0"/>
    <x v="6"/>
    <x v="7"/>
  </r>
  <r>
    <n v="930"/>
    <d v="2017-03-02T00:00:00"/>
    <s v="Karomi"/>
    <s v="Technology"/>
    <s v="Packaging Artwork Management software"/>
    <s v="Chennai"/>
    <s v="Ideaspring Capital"/>
    <x v="569"/>
    <n v="1"/>
    <x v="0"/>
    <s v="Seed Funding"/>
    <n v="500000"/>
    <x v="3"/>
    <s v="March"/>
    <n v="4.7985249999999997"/>
    <x v="4"/>
    <x v="0"/>
    <x v="3"/>
  </r>
  <r>
    <n v="931"/>
    <d v="2017-03-02T00:00:00"/>
    <s v="Red Carpet"/>
    <s v="Consumer Internet"/>
    <s v="Micro Lending platform"/>
    <s v="Gurgaon"/>
    <s v="Lightspeed Venture Partners"/>
    <x v="580"/>
    <n v="1"/>
    <x v="0"/>
    <s v="Private Equity"/>
    <n v="2500000"/>
    <x v="3"/>
    <s v="March"/>
    <n v="23.992625"/>
    <x v="0"/>
    <x v="6"/>
    <x v="1"/>
  </r>
  <r>
    <n v="932"/>
    <d v="2017-03-02T00:00:00"/>
    <s v="Kreate Konnect"/>
    <s v="Technology"/>
    <s v="End-to-End Seller e-commerce solutions Provider"/>
    <s v="Vadodara"/>
    <s v="Langoor"/>
    <x v="631"/>
    <n v="1"/>
    <x v="0"/>
    <s v="Seed Funding"/>
    <m/>
    <x v="3"/>
    <s v="March"/>
    <n v="0"/>
    <x v="4"/>
    <x v="0"/>
    <x v="6"/>
  </r>
  <r>
    <n v="933"/>
    <d v="2017-03-02T00:00:00"/>
    <s v="CreditMantri"/>
    <s v="Consumer Internet"/>
    <s v="Online Credit score &amp; lending platform"/>
    <s v="Chennai"/>
    <s v="Quona Capital"/>
    <x v="632"/>
    <n v="1"/>
    <x v="0"/>
    <s v="Private Equity"/>
    <n v="7600000"/>
    <x v="3"/>
    <s v="March"/>
    <n v="72.937579999999997"/>
    <x v="0"/>
    <x v="6"/>
    <x v="3"/>
  </r>
  <r>
    <n v="934"/>
    <d v="2017-03-03T00:00:00"/>
    <s v="Lets Endorse"/>
    <s v="Consumer Internet"/>
    <s v="Online Ecosystem of social innovators"/>
    <s v="Bangalore"/>
    <s v="Chigarh Angels Network, Social Alpha , Other Unnamed Angel "/>
    <x v="633"/>
    <n v="3"/>
    <x v="1"/>
    <s v="Seed Funding"/>
    <m/>
    <x v="3"/>
    <s v="March"/>
    <n v="0"/>
    <x v="4"/>
    <x v="6"/>
    <x v="0"/>
  </r>
  <r>
    <n v="935"/>
    <d v="2017-03-03T00:00:00"/>
    <s v="Tydy"/>
    <s v="Technology"/>
    <s v="Employee Onboarding , Engagement platform"/>
    <s v="Bangalore"/>
    <s v="Bhupen Shah, Jayesh Parekh, Sanjay Sathe"/>
    <x v="634"/>
    <n v="3"/>
    <x v="1"/>
    <s v="Seed Funding"/>
    <n v="275000"/>
    <x v="3"/>
    <s v="March"/>
    <n v="2.6391887500000002"/>
    <x v="4"/>
    <x v="0"/>
    <x v="0"/>
  </r>
  <r>
    <n v="936"/>
    <d v="2017-03-03T00:00:00"/>
    <s v="Nactus"/>
    <s v="Consumer Internet"/>
    <s v="Professional Tutors discovery &amp; booking mobile app"/>
    <s v="Jaipur"/>
    <s v="Seep Aggarwal, Gautam Chhaochharia, R Balachar"/>
    <x v="375"/>
    <n v="3"/>
    <x v="1"/>
    <s v="Seed Funding"/>
    <m/>
    <x v="3"/>
    <s v="March"/>
    <n v="0"/>
    <x v="4"/>
    <x v="6"/>
    <x v="9"/>
  </r>
  <r>
    <n v="937"/>
    <d v="2017-03-03T00:00:00"/>
    <s v="Oho Shop"/>
    <s v="Technology"/>
    <s v="eCommerce Mobile App Builder"/>
    <s v="Ahmedabad"/>
    <s v="Bennett, Coleman , Company Ltd"/>
    <x v="460"/>
    <n v="3"/>
    <x v="1"/>
    <s v="Private Equity"/>
    <n v="6700000"/>
    <x v="3"/>
    <s v="March"/>
    <n v="64.300235000000001"/>
    <x v="0"/>
    <x v="0"/>
    <x v="12"/>
  </r>
  <r>
    <n v="938"/>
    <d v="2017-03-03T00:00:00"/>
    <s v="Emojifi"/>
    <s v="Consumer Internet"/>
    <s v="Mobile App for live emoji"/>
    <s v="Hyderabad"/>
    <s v="Angel "/>
    <x v="635"/>
    <n v="1"/>
    <x v="0"/>
    <s v="Seed Funding"/>
    <m/>
    <x v="3"/>
    <s v="March"/>
    <n v="0"/>
    <x v="4"/>
    <x v="6"/>
    <x v="7"/>
  </r>
  <r>
    <n v="939"/>
    <d v="2017-03-03T00:00:00"/>
    <s v="Paytm Marketplace"/>
    <s v="ECommerce"/>
    <s v="ECommerce Marketplace"/>
    <s v="Bangalore"/>
    <s v="Alibaba"/>
    <x v="272"/>
    <n v="1"/>
    <x v="0"/>
    <s v="Private Equity"/>
    <n v="200000000"/>
    <x v="3"/>
    <s v="March"/>
    <n v="1919.41"/>
    <x v="0"/>
    <x v="2"/>
    <x v="0"/>
  </r>
  <r>
    <n v="940"/>
    <d v="2017-03-04T00:00:00"/>
    <s v="iGenetics"/>
    <s v="Healthcare"/>
    <s v="Health Diagnostic Solutions"/>
    <s v="Mumbai"/>
    <s v="Cdc Group Plc"/>
    <x v="145"/>
    <n v="1"/>
    <x v="0"/>
    <s v="Private Equity"/>
    <n v="19500000"/>
    <x v="3"/>
    <s v="March"/>
    <n v="187.14247499999999"/>
    <x v="0"/>
    <x v="8"/>
    <x v="2"/>
  </r>
  <r>
    <n v="941"/>
    <d v="2017-03-06T00:00:00"/>
    <s v="Juno Clinic"/>
    <s v="Consumer Internet"/>
    <s v="Online Counseling Platform"/>
    <s v="Mumbai"/>
    <s v="Atul Nishar"/>
    <x v="636"/>
    <n v="1"/>
    <x v="0"/>
    <s v="Seed Funding"/>
    <n v="1200000"/>
    <x v="3"/>
    <s v="March"/>
    <n v="11.51646"/>
    <x v="4"/>
    <x v="6"/>
    <x v="2"/>
  </r>
  <r>
    <n v="942"/>
    <d v="2017-03-06T00:00:00"/>
    <s v="Summerlabel"/>
    <s v="Consumer Internet"/>
    <s v="Fashion , Lifestyle discovery platform"/>
    <s v="Gurgaon"/>
    <s v="Aneesh Seth, Tushar Mittal"/>
    <x v="637"/>
    <n v="2"/>
    <x v="1"/>
    <s v="Seed Funding"/>
    <n v="150000"/>
    <x v="3"/>
    <s v="March"/>
    <n v="1.4395575"/>
    <x v="4"/>
    <x v="6"/>
    <x v="1"/>
  </r>
  <r>
    <n v="943"/>
    <d v="2017-03-06T00:00:00"/>
    <s v="PickMe"/>
    <s v="Consumer Internet"/>
    <s v="Gadget Insurance &amp; Repair Services platform"/>
    <s v="Mumbai"/>
    <s v="Sidbi Venture Capital Fund"/>
    <x v="638"/>
    <n v="1"/>
    <x v="0"/>
    <s v="Private Equity"/>
    <n v="1790000"/>
    <x v="3"/>
    <s v="March"/>
    <n v="17.1787195"/>
    <x v="0"/>
    <x v="6"/>
    <x v="2"/>
  </r>
  <r>
    <n v="944"/>
    <d v="2017-03-07T00:00:00"/>
    <s v="Agrostar"/>
    <s v="Technology"/>
    <s v="Direct-to-Farmer Mobile-Based Retail platform"/>
    <s v="Pune"/>
    <s v="Accel Partners"/>
    <x v="193"/>
    <n v="1"/>
    <x v="0"/>
    <s v="Private Equity"/>
    <n v="10000000"/>
    <x v="3"/>
    <s v="March"/>
    <n v="95.970500000000001"/>
    <x v="0"/>
    <x v="0"/>
    <x v="4"/>
  </r>
  <r>
    <n v="945"/>
    <d v="2017-03-07T00:00:00"/>
    <s v="Zapr"/>
    <s v="Technology"/>
    <s v="DSP, TV Analytics &amp; Cross-Platform advertising"/>
    <s v="Bangalore"/>
    <s v="Star India Pvt Ltd"/>
    <x v="639"/>
    <n v="1"/>
    <x v="0"/>
    <s v="Private Equity"/>
    <n v="10000000"/>
    <x v="3"/>
    <s v="March"/>
    <n v="95.970500000000001"/>
    <x v="0"/>
    <x v="0"/>
    <x v="0"/>
  </r>
  <r>
    <n v="946"/>
    <d v="2017-03-07T00:00:00"/>
    <s v="Data Resolve"/>
    <s v="Technology"/>
    <s v="Cyber Security Solutions"/>
    <s v="Noida"/>
    <s v="Idfc Parampara Early Stage Opportunities Fund"/>
    <x v="640"/>
    <n v="1"/>
    <x v="0"/>
    <s v="Private Equity"/>
    <n v="1000000"/>
    <x v="3"/>
    <s v="March"/>
    <n v="9.5970499999999994"/>
    <x v="0"/>
    <x v="0"/>
    <x v="1"/>
  </r>
  <r>
    <n v="947"/>
    <d v="2017-03-07T00:00:00"/>
    <s v="Book Servicing"/>
    <s v="Consumer Internet"/>
    <s v="Online Vehicle Services Booking platform"/>
    <s v="New Delhi"/>
    <s v="National Science , Technology Entrepreneurship Development Board"/>
    <x v="641"/>
    <n v="2"/>
    <x v="1"/>
    <s v="Seed Funding"/>
    <n v="30000"/>
    <x v="3"/>
    <s v="March"/>
    <n v="0.28791149999999999"/>
    <x v="4"/>
    <x v="6"/>
    <x v="1"/>
  </r>
  <r>
    <n v="948"/>
    <d v="2017-03-07T00:00:00"/>
    <s v="Blowhorn"/>
    <s v="Consumer Internet"/>
    <s v="Intra-City Logistics provider"/>
    <s v="Bangalore"/>
    <s v="Idg Ventures India, Michael &amp; Susan Dell Foundation, Draper Associates, Unitus Seed Fund"/>
    <x v="356"/>
    <n v="4"/>
    <x v="1"/>
    <s v="Private Equity"/>
    <n v="3650000"/>
    <x v="3"/>
    <s v="March"/>
    <n v="35.029232499999999"/>
    <x v="0"/>
    <x v="6"/>
    <x v="0"/>
  </r>
  <r>
    <n v="949"/>
    <d v="2017-03-08T00:00:00"/>
    <s v="Rivigo"/>
    <s v="Logistics"/>
    <s v="Technology Enabled Logistics Company"/>
    <s v="Gurgaon"/>
    <s v="Private Sector Banks "/>
    <x v="642"/>
    <n v="1"/>
    <x v="0"/>
    <s v="Private Equity"/>
    <n v="15000000"/>
    <x v="3"/>
    <s v="March"/>
    <n v="143.95574999999999"/>
    <x v="0"/>
    <x v="1"/>
    <x v="1"/>
  </r>
  <r>
    <n v="950"/>
    <d v="2017-03-08T00:00:00"/>
    <s v="PipeC,y"/>
    <s v="Technology"/>
    <s v="Intelligent Sales Prospecting Platform"/>
    <s v="Chennai"/>
    <s v="Idg Ventures, Axilor Ventures, Emergent Ventures, Indian Angel Network"/>
    <x v="174"/>
    <n v="4"/>
    <x v="1"/>
    <s v="Seed Funding"/>
    <n v="1100000"/>
    <x v="3"/>
    <s v="March"/>
    <n v="10.556755000000001"/>
    <x v="4"/>
    <x v="0"/>
    <x v="3"/>
  </r>
  <r>
    <n v="951"/>
    <d v="2017-03-08T00:00:00"/>
    <s v="Supr Daily"/>
    <s v="Consumer Internet"/>
    <s v="Subscription based Home Delivery Platform"/>
    <s v="Mumbai"/>
    <s v="Y Combinator"/>
    <x v="137"/>
    <n v="1"/>
    <x v="0"/>
    <s v="Seed Funding"/>
    <n v="120000"/>
    <x v="3"/>
    <s v="March"/>
    <n v="1.1516459999999999"/>
    <x v="4"/>
    <x v="6"/>
    <x v="2"/>
  </r>
  <r>
    <n v="952"/>
    <d v="2017-03-08T00:00:00"/>
    <s v="Parentune"/>
    <s v="Consumer Internet"/>
    <s v="Online Community for Parents"/>
    <s v="Gurgaon"/>
    <s v="Kae Capital, Segnel Ventures"/>
    <x v="439"/>
    <n v="2"/>
    <x v="1"/>
    <s v="Private Equity"/>
    <m/>
    <x v="3"/>
    <s v="March"/>
    <n v="0"/>
    <x v="0"/>
    <x v="6"/>
    <x v="1"/>
  </r>
  <r>
    <n v="953"/>
    <d v="2017-03-09T00:00:00"/>
    <s v="AppBrowzer"/>
    <s v="Consumer Internet"/>
    <s v="Instant Mobile Apps Store"/>
    <s v="Bangalore"/>
    <s v="Deepak Gurnani"/>
    <x v="643"/>
    <n v="1"/>
    <x v="0"/>
    <s v="Seed Funding"/>
    <n v="500000"/>
    <x v="3"/>
    <s v="March"/>
    <n v="4.7985249999999997"/>
    <x v="4"/>
    <x v="6"/>
    <x v="0"/>
  </r>
  <r>
    <n v="954"/>
    <d v="2017-03-09T00:00:00"/>
    <s v="MagicBricks"/>
    <s v="Consumer Internet"/>
    <s v="Online Real Estate Portal"/>
    <s v="Mumbai"/>
    <s v="Times Internet Ltd"/>
    <x v="644"/>
    <n v="1"/>
    <x v="0"/>
    <s v="Private Equity"/>
    <n v="4500000"/>
    <x v="3"/>
    <s v="March"/>
    <n v="43.186725000000003"/>
    <x v="0"/>
    <x v="6"/>
    <x v="2"/>
  </r>
  <r>
    <n v="955"/>
    <d v="2017-03-10T00:00:00"/>
    <s v="PeeBuddy"/>
    <s v="Healthcare"/>
    <s v="Female Hygiene product manufacturer"/>
    <s v="New Delhi"/>
    <s v="Indian Angel Network"/>
    <x v="78"/>
    <n v="1"/>
    <x v="0"/>
    <s v="Seed Funding"/>
    <n v="443000"/>
    <x v="3"/>
    <s v="March"/>
    <n v="4.2514931499999999"/>
    <x v="4"/>
    <x v="8"/>
    <x v="1"/>
  </r>
  <r>
    <n v="956"/>
    <d v="2017-03-10T00:00:00"/>
    <s v="iOrderFresh"/>
    <s v="ECommerce"/>
    <s v="Online fresh fruits , grocery store"/>
    <s v="New Delhi"/>
    <s v="Singapore Angel Network"/>
    <x v="335"/>
    <n v="1"/>
    <x v="0"/>
    <s v="Seed Funding"/>
    <m/>
    <x v="3"/>
    <s v="March"/>
    <n v="0"/>
    <x v="4"/>
    <x v="2"/>
    <x v="1"/>
  </r>
  <r>
    <n v="957"/>
    <d v="2017-03-10T00:00:00"/>
    <s v="Lavelle Networks"/>
    <s v="Technology"/>
    <s v="SDN Solutions"/>
    <s v="Bangalore"/>
    <s v="Ideaspring Capital"/>
    <x v="569"/>
    <n v="1"/>
    <x v="0"/>
    <s v="Seed Funding"/>
    <n v="600000"/>
    <x v="3"/>
    <s v="March"/>
    <n v="5.7582300000000002"/>
    <x v="4"/>
    <x v="0"/>
    <x v="0"/>
  </r>
  <r>
    <n v="958"/>
    <d v="2017-03-10T00:00:00"/>
    <s v="PropertyShare"/>
    <s v="Consumer Internet"/>
    <s v="Fractional Proerty Ownership &amp; Rental platform"/>
    <s v="Bangalore"/>
    <s v="Asuka, Pravega Ventures, Beenext"/>
    <x v="645"/>
    <n v="3"/>
    <x v="1"/>
    <s v="Seed Funding"/>
    <m/>
    <x v="3"/>
    <s v="March"/>
    <n v="0"/>
    <x v="4"/>
    <x v="6"/>
    <x v="0"/>
  </r>
  <r>
    <n v="959"/>
    <d v="2017-03-14T00:00:00"/>
    <s v="MyDermacy"/>
    <s v="Consumer Internet"/>
    <s v="Online Dermatology consultation platform"/>
    <s v="New Delhi"/>
    <s v="Cyber Carrier"/>
    <x v="646"/>
    <n v="1"/>
    <x v="0"/>
    <s v="Private Equity"/>
    <m/>
    <x v="3"/>
    <s v="March"/>
    <n v="0"/>
    <x v="0"/>
    <x v="6"/>
    <x v="1"/>
  </r>
  <r>
    <n v="960"/>
    <d v="2017-03-15T00:00:00"/>
    <s v="LatestOne"/>
    <s v="eCommerce"/>
    <s v="Tech Accessories e-tailer"/>
    <s v="Hyderabad"/>
    <s v="Florintree, Mathew Cyriac, Chidambaram Palaniappan, Bharat Sheth"/>
    <x v="647"/>
    <n v="4"/>
    <x v="1"/>
    <s v="Private Equity"/>
    <n v="3350000"/>
    <x v="3"/>
    <s v="March"/>
    <n v="32.1501175"/>
    <x v="0"/>
    <x v="2"/>
    <x v="7"/>
  </r>
  <r>
    <n v="961"/>
    <d v="2017-03-15T00:00:00"/>
    <s v="Frapperz"/>
    <s v="Consumer Internet"/>
    <s v="On-dem, home services provider"/>
    <s v="Kolkata"/>
    <s v="Undisclosed"/>
    <x v="13"/>
    <n v="1"/>
    <x v="0"/>
    <s v="Seed Funding"/>
    <n v="100000"/>
    <x v="3"/>
    <s v="March"/>
    <n v="0.95970500000000003"/>
    <x v="4"/>
    <x v="6"/>
    <x v="10"/>
  </r>
  <r>
    <n v="962"/>
    <d v="2017-03-16T00:00:00"/>
    <s v="mPaani"/>
    <s v="Consumer Internet"/>
    <s v="Loyalty rewards app"/>
    <s v="Mumbai"/>
    <s v="Idg Ventures, Blume Ventures, Saha Fund,"/>
    <x v="174"/>
    <n v="4"/>
    <x v="1"/>
    <s v="Private Equity"/>
    <n v="1350000"/>
    <x v="3"/>
    <s v="March"/>
    <n v="12.9560175"/>
    <x v="0"/>
    <x v="6"/>
    <x v="2"/>
  </r>
  <r>
    <n v="963"/>
    <d v="2017-03-16T00:00:00"/>
    <s v="ShilpMIS"/>
    <s v="Technology"/>
    <s v="Virtual Reality platform"/>
    <s v="Surat"/>
    <s v="Puneet Gupta, Nimitt Desai"/>
    <x v="648"/>
    <n v="2"/>
    <x v="1"/>
    <s v="Seed Funding"/>
    <m/>
    <x v="3"/>
    <s v="March"/>
    <n v="0"/>
    <x v="4"/>
    <x v="0"/>
    <x v="6"/>
  </r>
  <r>
    <n v="964"/>
    <d v="2017-03-16T00:00:00"/>
    <s v="POPxo"/>
    <s v="Consumer Internet"/>
    <s v="Digital Media publication for women"/>
    <s v="New Delhi"/>
    <s v="Gree Ventures, Kalaari Capital , Idg Ventures India, Summit Media, Atul Goel, , Gurpreet Singh"/>
    <x v="649"/>
    <n v="7"/>
    <x v="1"/>
    <s v="Private Equity"/>
    <n v="3100000"/>
    <x v="3"/>
    <s v="March"/>
    <n v="29.750855000000001"/>
    <x v="0"/>
    <x v="6"/>
    <x v="1"/>
  </r>
  <r>
    <n v="965"/>
    <d v="2017-03-16T00:00:00"/>
    <s v="Fitso"/>
    <s v="Consumer Internet"/>
    <s v="Fitness Mobile App"/>
    <s v="Gurgaon"/>
    <s v="Sujeet Kumar, Bhupender Singh, Yashish Dhaiya"/>
    <x v="650"/>
    <n v="3"/>
    <x v="1"/>
    <s v="Seed Funding"/>
    <n v="200000"/>
    <x v="3"/>
    <s v="March"/>
    <n v="1.9194100000000001"/>
    <x v="4"/>
    <x v="6"/>
    <x v="1"/>
  </r>
  <r>
    <n v="966"/>
    <d v="2017-03-17T00:00:00"/>
    <s v="FarMart"/>
    <s v="Technology"/>
    <s v="Farming rental equipment provider"/>
    <s v="Gurgaon"/>
    <s v="Indian Angel Network"/>
    <x v="78"/>
    <n v="1"/>
    <x v="0"/>
    <s v="Seed Funding"/>
    <m/>
    <x v="3"/>
    <s v="March"/>
    <n v="0"/>
    <x v="4"/>
    <x v="0"/>
    <x v="1"/>
  </r>
  <r>
    <n v="967"/>
    <d v="2017-03-21T00:00:00"/>
    <s v="Flipkart"/>
    <s v="eCommerce"/>
    <s v="ECommerce Marketplace"/>
    <s v="Bangalore"/>
    <s v="Microsoft, Ebay, Tencent Holdings"/>
    <x v="651"/>
    <n v="3"/>
    <x v="1"/>
    <s v="Private Equity"/>
    <n v="1400000000"/>
    <x v="3"/>
    <s v="March"/>
    <n v="13435.87"/>
    <x v="0"/>
    <x v="2"/>
    <x v="0"/>
  </r>
  <r>
    <n v="968"/>
    <d v="2017-03-21T00:00:00"/>
    <s v="Airpay"/>
    <s v="Technology"/>
    <s v="Online payment Gateway"/>
    <s v="Mumbai"/>
    <s v="Kalaari Capital, Rakesh , Rajesh Jhunjhunwala"/>
    <x v="208"/>
    <n v="3"/>
    <x v="1"/>
    <s v="Private Equity"/>
    <n v="3670000"/>
    <x v="3"/>
    <s v="March"/>
    <n v="35.221173499999999"/>
    <x v="0"/>
    <x v="0"/>
    <x v="2"/>
  </r>
  <r>
    <n v="969"/>
    <d v="2017-03-21T00:00:00"/>
    <s v="MyGlamm"/>
    <s v="Consumer Internet"/>
    <s v="On-Dem, Beauty Services"/>
    <s v="Mumbai"/>
    <s v="Undisclosed"/>
    <x v="13"/>
    <n v="1"/>
    <x v="0"/>
    <s v="Private Equity"/>
    <n v="5300000"/>
    <x v="3"/>
    <s v="March"/>
    <n v="50.864364999999999"/>
    <x v="0"/>
    <x v="6"/>
    <x v="2"/>
  </r>
  <r>
    <n v="970"/>
    <d v="2017-03-22T00:00:00"/>
    <s v="The Mons Co."/>
    <s v="eCommerce"/>
    <s v="Pregnancy &amp; Baby Care etailer"/>
    <s v="New Delhi"/>
    <s v="Shripad Nadkarni, N,u N,kishore"/>
    <x v="652"/>
    <n v="4"/>
    <x v="1"/>
    <s v="Seed Funding"/>
    <m/>
    <x v="3"/>
    <s v="March"/>
    <n v="0"/>
    <x v="4"/>
    <x v="2"/>
    <x v="1"/>
  </r>
  <r>
    <n v="971"/>
    <d v="2017-03-22T00:00:00"/>
    <s v="Haqdarshak"/>
    <s v="Consumer Internet"/>
    <s v="Tech-Enabled Social Enterprise"/>
    <s v="Bangalore"/>
    <s v="Ravi Saxena, Seep Raju,"/>
    <x v="653"/>
    <n v="3"/>
    <x v="1"/>
    <s v="Seed Funding"/>
    <n v="191000"/>
    <x v="3"/>
    <s v="March"/>
    <n v="1.8330365500000001"/>
    <x v="4"/>
    <x v="6"/>
    <x v="0"/>
  </r>
  <r>
    <n v="972"/>
    <d v="2017-03-23T00:00:00"/>
    <s v="Ixigo"/>
    <s v="Consumer Internet"/>
    <s v="Online Travel Search Engine"/>
    <s v="Gurgaon"/>
    <s v="Sequoia Capital, Kinzon Capital"/>
    <x v="96"/>
    <n v="2"/>
    <x v="1"/>
    <s v="Private Equity"/>
    <n v="15000000"/>
    <x v="3"/>
    <s v="March"/>
    <n v="143.95574999999999"/>
    <x v="0"/>
    <x v="6"/>
    <x v="1"/>
  </r>
  <r>
    <n v="973"/>
    <d v="2017-03-23T00:00:00"/>
    <s v="Markets , Markets"/>
    <s v="Technology"/>
    <s v="Marketing Research Company"/>
    <s v="Pune"/>
    <s v="Ftv Capital, Zodius Capital"/>
    <x v="654"/>
    <n v="2"/>
    <x v="1"/>
    <s v="Private Equity"/>
    <n v="56000000"/>
    <x v="3"/>
    <s v="March"/>
    <n v="537.4348"/>
    <x v="0"/>
    <x v="0"/>
    <x v="4"/>
  </r>
  <r>
    <n v="974"/>
    <d v="2017-03-24T00:00:00"/>
    <s v="Bizom"/>
    <s v="Technology"/>
    <s v="supply chain automation platform"/>
    <s v="Bangalore"/>
    <s v="Ojas Ventures"/>
    <x v="655"/>
    <n v="1"/>
    <x v="0"/>
    <s v="Seed Funding"/>
    <n v="382000"/>
    <x v="3"/>
    <s v="March"/>
    <n v="3.6660731000000002"/>
    <x v="4"/>
    <x v="0"/>
    <x v="0"/>
  </r>
  <r>
    <n v="975"/>
    <d v="2017-03-24T00:00:00"/>
    <s v="BabyonBoard"/>
    <s v="Consumer Internet"/>
    <s v="Parenting Mobile App"/>
    <s v="Bangalore"/>
    <s v="Mahavir Sharma, Vishal Jain, Rohit Sethi, Gaurav Luniya"/>
    <x v="656"/>
    <n v="4"/>
    <x v="1"/>
    <s v="Seed Funding"/>
    <m/>
    <x v="3"/>
    <s v="March"/>
    <n v="0"/>
    <x v="4"/>
    <x v="6"/>
    <x v="0"/>
  </r>
  <r>
    <n v="976"/>
    <d v="2017-03-24T00:00:00"/>
    <s v="Delhivery"/>
    <s v="Technology"/>
    <s v="Tech enabled Fulfilment &amp; Logistics Solutions"/>
    <s v="New Delhi"/>
    <s v="Carlyle Group, Tiger Global"/>
    <x v="657"/>
    <n v="2"/>
    <x v="1"/>
    <s v="Private Equity"/>
    <n v="100000000"/>
    <x v="3"/>
    <s v="March"/>
    <n v="959.70500000000004"/>
    <x v="0"/>
    <x v="0"/>
    <x v="1"/>
  </r>
  <r>
    <n v="977"/>
    <d v="2017-03-27T00:00:00"/>
    <s v="Sport Flashes"/>
    <s v="Consumer Internet"/>
    <s v="Sports Based Online Media portal"/>
    <s v="New Delhi"/>
    <s v="Vikas Bajaj, Amit Kharb,a,"/>
    <x v="658"/>
    <n v="4"/>
    <x v="1"/>
    <s v="Seed Funding"/>
    <m/>
    <x v="3"/>
    <s v="March"/>
    <n v="0"/>
    <x v="4"/>
    <x v="6"/>
    <x v="1"/>
  </r>
  <r>
    <n v="978"/>
    <d v="2017-03-28T00:00:00"/>
    <s v="Fynd"/>
    <s v="ECommerce"/>
    <s v="Online fashion marketplace"/>
    <s v="Mumbai"/>
    <s v="Venture Catalysts"/>
    <x v="113"/>
    <n v="1"/>
    <x v="0"/>
    <s v="Private Equity"/>
    <n v="500000"/>
    <x v="3"/>
    <s v="March"/>
    <n v="4.7985249999999997"/>
    <x v="0"/>
    <x v="2"/>
    <x v="2"/>
  </r>
  <r>
    <n v="979"/>
    <d v="2017-03-28T00:00:00"/>
    <s v="Wigzo"/>
    <s v="Technology"/>
    <s v="Enterprise Automation suite"/>
    <s v="New Delhi"/>
    <s v="3 One 4 Capital"/>
    <x v="659"/>
    <n v="1"/>
    <x v="0"/>
    <s v="Private Equity"/>
    <m/>
    <x v="3"/>
    <s v="March"/>
    <n v="0"/>
    <x v="0"/>
    <x v="0"/>
    <x v="1"/>
  </r>
  <r>
    <n v="980"/>
    <d v="2017-03-28T00:00:00"/>
    <s v="DoneThing"/>
    <s v="Consumer Internet"/>
    <s v="On-dem, Personal Assistant service"/>
    <s v="Gurgaon"/>
    <s v="Br Capital"/>
    <x v="157"/>
    <n v="1"/>
    <x v="0"/>
    <s v="Private Equity"/>
    <n v="300000"/>
    <x v="3"/>
    <s v="March"/>
    <n v="2.8791150000000001"/>
    <x v="0"/>
    <x v="6"/>
    <x v="1"/>
  </r>
  <r>
    <n v="981"/>
    <d v="2017-03-29T00:00:00"/>
    <s v="Zapyle"/>
    <s v="ECommerce"/>
    <s v="Luxury Fashion Marketplace"/>
    <s v="Bangalore"/>
    <s v="Undisclosed"/>
    <x v="13"/>
    <n v="1"/>
    <x v="0"/>
    <s v="Seed Funding"/>
    <m/>
    <x v="3"/>
    <s v="March"/>
    <n v="0"/>
    <x v="4"/>
    <x v="2"/>
    <x v="0"/>
  </r>
  <r>
    <n v="982"/>
    <d v="2017-03-29T00:00:00"/>
    <s v="Ithaka"/>
    <s v="Consumer Internet"/>
    <s v="Vacation Trip Planning platform"/>
    <s v="Mumbai"/>
    <s v="Ankit Gupta, Puneet Motihar"/>
    <x v="660"/>
    <n v="2"/>
    <x v="1"/>
    <s v="Seed Funding"/>
    <n v="325000"/>
    <x v="3"/>
    <s v="March"/>
    <n v="3.11904125"/>
    <x v="4"/>
    <x v="6"/>
    <x v="2"/>
  </r>
  <r>
    <n v="983"/>
    <d v="2017-03-29T00:00:00"/>
    <s v="perpule"/>
    <s v="eCommerce"/>
    <s v="Self-Checkout ECommerce App"/>
    <s v="Bangalore"/>
    <s v="Kstart Capital"/>
    <x v="393"/>
    <n v="1"/>
    <x v="0"/>
    <s v="Seed Funding"/>
    <n v="650000"/>
    <x v="3"/>
    <s v="March"/>
    <n v="6.2380825"/>
    <x v="4"/>
    <x v="2"/>
    <x v="0"/>
  </r>
  <r>
    <n v="984"/>
    <d v="2017-03-29T00:00:00"/>
    <s v="Byjuxe2x80x99s"/>
    <s v="Consumer Internet"/>
    <s v="Online Education Platform"/>
    <s v="Bangalore"/>
    <s v="Verlinvest"/>
    <x v="661"/>
    <n v="1"/>
    <x v="0"/>
    <s v="Private Equity"/>
    <m/>
    <x v="3"/>
    <s v="March"/>
    <n v="0"/>
    <x v="0"/>
    <x v="6"/>
    <x v="0"/>
  </r>
  <r>
    <n v="985"/>
    <d v="2017-03-29T00:00:00"/>
    <s v="Licious"/>
    <s v="ECommerce"/>
    <s v="Online Meat Ordering platform"/>
    <s v="Bangalore"/>
    <s v="Mayfield India, 3 One 4 Capital, Sistema Asia Fund, Neoplux Technology Fund"/>
    <x v="662"/>
    <n v="4"/>
    <x v="1"/>
    <s v="Private Equity"/>
    <n v="10000000"/>
    <x v="3"/>
    <s v="March"/>
    <n v="95.970500000000001"/>
    <x v="0"/>
    <x v="2"/>
    <x v="0"/>
  </r>
  <r>
    <n v="986"/>
    <d v="2017-03-29T00:00:00"/>
    <s v="Medinfi"/>
    <s v="Consumer Internet"/>
    <s v="Doctor &amp; Hospital search Platform"/>
    <s v="Bangalore"/>
    <s v="Vinod Martin, Hemant Kaul, Prof Ram Kumar Kakani"/>
    <x v="663"/>
    <n v="3"/>
    <x v="1"/>
    <s v="Seed Funding"/>
    <n v="50000"/>
    <x v="3"/>
    <s v="March"/>
    <n v="0.47985250000000002"/>
    <x v="4"/>
    <x v="6"/>
    <x v="0"/>
  </r>
  <r>
    <n v="987"/>
    <d v="2017-03-30T00:00:00"/>
    <s v="Indus OS"/>
    <s v="Technology"/>
    <s v="Mobile OS creator"/>
    <s v="Mumbai"/>
    <s v="Jsw Ventures, Ventureast"/>
    <x v="451"/>
    <n v="2"/>
    <x v="1"/>
    <s v="Private Equity"/>
    <m/>
    <x v="3"/>
    <s v="March"/>
    <n v="0"/>
    <x v="0"/>
    <x v="0"/>
    <x v="2"/>
  </r>
  <r>
    <n v="988"/>
    <d v="2017-03-30T00:00:00"/>
    <s v="Emflux Motors"/>
    <s v="Technology"/>
    <s v="Electric Motorcycle manufacturer"/>
    <s v="Bangalore"/>
    <s v="Meher Roy, Nikhil Arora, Meet Kanodia, Krit Sankalp, Nitish Singh, Risabh Gupta"/>
    <x v="664"/>
    <n v="6"/>
    <x v="1"/>
    <s v="Seed Funding"/>
    <m/>
    <x v="3"/>
    <s v="March"/>
    <n v="0"/>
    <x v="4"/>
    <x v="0"/>
    <x v="0"/>
  </r>
  <r>
    <n v="989"/>
    <d v="2017-03-30T00:00:00"/>
    <s v="Klinic App"/>
    <s v="Consumer Internet"/>
    <s v="Pathology &amp; Diagnostic Tests Portal"/>
    <s v="Gurgaon"/>
    <s v="Om Chaudhry"/>
    <x v="665"/>
    <n v="1"/>
    <x v="0"/>
    <s v="Seed Funding"/>
    <m/>
    <x v="3"/>
    <s v="March"/>
    <n v="0"/>
    <x v="4"/>
    <x v="6"/>
    <x v="1"/>
  </r>
  <r>
    <n v="990"/>
    <d v="2017-03-31T00:00:00"/>
    <s v="Jhakaas"/>
    <s v="Consumer Internet"/>
    <s v="Offline Business Aggregator App"/>
    <s v="Mumbai"/>
    <s v="Malini Patel, Stelcore Management Services, Anjani Prasad"/>
    <x v="666"/>
    <n v="3"/>
    <x v="1"/>
    <s v="Seed Funding"/>
    <n v="155000"/>
    <x v="3"/>
    <s v="March"/>
    <n v="1.48754275"/>
    <x v="4"/>
    <x v="6"/>
    <x v="2"/>
  </r>
  <r>
    <n v="991"/>
    <d v="2017-03-31T00:00:00"/>
    <s v="Oriano Solar"/>
    <s v="Technology"/>
    <s v="Turnkey Solar Solutions"/>
    <s v="Mumbai"/>
    <s v="Samridhi Fund"/>
    <x v="667"/>
    <n v="1"/>
    <x v="0"/>
    <s v="Private Equity"/>
    <n v="3000000"/>
    <x v="3"/>
    <s v="March"/>
    <n v="28.791149999999998"/>
    <x v="0"/>
    <x v="0"/>
    <x v="2"/>
  </r>
  <r>
    <n v="992"/>
    <d v="2017-03-31T00:00:00"/>
    <s v="BigBasket"/>
    <s v="ECommerce"/>
    <s v="Online Grocer"/>
    <s v="Bangalore"/>
    <s v="Trifecta Capital"/>
    <x v="255"/>
    <n v="1"/>
    <x v="0"/>
    <s v="Private Equity"/>
    <n v="7000000"/>
    <x v="3"/>
    <s v="March"/>
    <n v="67.179349999999999"/>
    <x v="0"/>
    <x v="2"/>
    <x v="0"/>
  </r>
  <r>
    <n v="993"/>
    <d v="2017-03-31T00:00:00"/>
    <s v="Rooter"/>
    <s v="Consumer Internet"/>
    <s v="Sports engagement platform"/>
    <s v="New Delhi"/>
    <s v="Intex Technologies"/>
    <x v="668"/>
    <n v="1"/>
    <x v="0"/>
    <s v="Private Equity"/>
    <m/>
    <x v="3"/>
    <s v="March"/>
    <n v="0"/>
    <x v="0"/>
    <x v="6"/>
    <x v="1"/>
  </r>
  <r>
    <n v="994"/>
    <d v="2017-03-31T00:00:00"/>
    <s v="FalconBrick"/>
    <s v="Technology"/>
    <s v="Real-Estate Workflow mobile app"/>
    <s v="Bangalore"/>
    <s v="Satveer Thakral, Letsventure, Mumbai Angels"/>
    <x v="669"/>
    <n v="3"/>
    <x v="1"/>
    <s v="Seed Funding"/>
    <m/>
    <x v="3"/>
    <s v="March"/>
    <n v="0"/>
    <x v="4"/>
    <x v="0"/>
    <x v="0"/>
  </r>
  <r>
    <n v="995"/>
    <d v="2017-03-31T00:00:00"/>
    <s v="Icertis"/>
    <s v="Technology"/>
    <s v="ERP solutions provider"/>
    <s v="Pune"/>
    <s v="B Capital Group, Ignition Partners, Greycroft, E Ventures, Eight Roads Ventures"/>
    <x v="670"/>
    <n v="5"/>
    <x v="1"/>
    <s v="Private Equity"/>
    <n v="25000000"/>
    <x v="3"/>
    <s v="March"/>
    <n v="239.92625000000001"/>
    <x v="0"/>
    <x v="0"/>
    <x v="4"/>
  </r>
  <r>
    <n v="996"/>
    <d v="2017-02-02T00:00:00"/>
    <s v="Clodura"/>
    <s v="Technology"/>
    <s v="Intelligent Sales Assistant"/>
    <s v="Pune"/>
    <s v="Undisclosed"/>
    <x v="13"/>
    <n v="1"/>
    <x v="0"/>
    <s v="Seed Funding"/>
    <m/>
    <x v="3"/>
    <s v="February"/>
    <n v="0"/>
    <x v="4"/>
    <x v="0"/>
    <x v="4"/>
  </r>
  <r>
    <n v="997"/>
    <d v="2017-02-03T00:00:00"/>
    <s v="Stockroom.io"/>
    <s v="Consumer Internet"/>
    <s v="Curated Platform for Developers"/>
    <s v="Hyderabad"/>
    <s v="Satya D Sinha, Gyanendra Singh"/>
    <x v="671"/>
    <n v="2"/>
    <x v="1"/>
    <s v="Seed Funding"/>
    <m/>
    <x v="3"/>
    <s v="February"/>
    <n v="0"/>
    <x v="4"/>
    <x v="6"/>
    <x v="7"/>
  </r>
  <r>
    <n v="998"/>
    <d v="2017-02-06T00:00:00"/>
    <s v="Capital Float"/>
    <s v="Consumer Internet"/>
    <s v="Online lending platform"/>
    <s v="Bangalore"/>
    <s v="Ifmr Capital Finance"/>
    <x v="672"/>
    <n v="1"/>
    <x v="0"/>
    <s v="Private Equity"/>
    <n v="2500000"/>
    <x v="3"/>
    <s v="February"/>
    <n v="23.992625"/>
    <x v="0"/>
    <x v="6"/>
    <x v="0"/>
  </r>
  <r>
    <n v="999"/>
    <d v="2017-02-06T00:00:00"/>
    <s v="iManageMyHotel"/>
    <s v="Technology"/>
    <s v="Hotel Management Solution"/>
    <s v="Kolkata"/>
    <s v="Jaarvis Accelerator"/>
    <x v="673"/>
    <n v="1"/>
    <x v="0"/>
    <s v="Seed Funding"/>
    <m/>
    <x v="3"/>
    <s v="February"/>
    <n v="0"/>
    <x v="4"/>
    <x v="0"/>
    <x v="10"/>
  </r>
  <r>
    <n v="1000"/>
    <d v="2017-02-07T00:00:00"/>
    <s v="Inner Hour"/>
    <s v="Consumer Internet"/>
    <s v="Online Counselling Platform"/>
    <s v="Mumbai"/>
    <s v="Batlivala &amp; Karani Securities, Venture Works"/>
    <x v="674"/>
    <n v="2"/>
    <x v="1"/>
    <s v="Seed Funding"/>
    <n v="450000"/>
    <x v="3"/>
    <s v="February"/>
    <n v="4.3186724999999999"/>
    <x v="4"/>
    <x v="6"/>
    <x v="2"/>
  </r>
  <r>
    <n v="1001"/>
    <d v="2017-02-07T00:00:00"/>
    <s v="Travel Triangle"/>
    <s v="Consumer Internet"/>
    <s v="Online travel agent marketplace"/>
    <s v="Noida"/>
    <s v="Rb Investments, Saif Partners, Bessemer Venture Partners"/>
    <x v="20"/>
    <n v="3"/>
    <x v="1"/>
    <s v="Private Equity"/>
    <n v="10000000"/>
    <x v="3"/>
    <s v="February"/>
    <n v="95.970500000000001"/>
    <x v="0"/>
    <x v="6"/>
    <x v="1"/>
  </r>
  <r>
    <n v="1002"/>
    <d v="2017-02-08T00:00:00"/>
    <s v="W,ertrails"/>
    <s v="Consumer Internet"/>
    <s v="Online Travel, Adventure &amp; Activities Portal"/>
    <s v="Bangalore"/>
    <s v="Earlsfield Capital"/>
    <x v="675"/>
    <n v="1"/>
    <x v="0"/>
    <s v="Seed Funding"/>
    <n v="1000000"/>
    <x v="3"/>
    <s v="February"/>
    <n v="9.5970499999999994"/>
    <x v="4"/>
    <x v="6"/>
    <x v="0"/>
  </r>
  <r>
    <n v="1003"/>
    <d v="2017-02-08T00:00:00"/>
    <s v="Zenatix"/>
    <s v="Technology"/>
    <s v="IoT Based Energy Monitoring &amp; Control"/>
    <s v="Gurgaon"/>
    <s v="Pi Ventures, Blume Ventures"/>
    <x v="262"/>
    <n v="2"/>
    <x v="1"/>
    <s v="Private Equity"/>
    <n v="1200000"/>
    <x v="3"/>
    <s v="February"/>
    <n v="11.51646"/>
    <x v="0"/>
    <x v="0"/>
    <x v="1"/>
  </r>
  <r>
    <n v="1004"/>
    <d v="2017-02-08T00:00:00"/>
    <s v="Cartrade"/>
    <s v="Consumer Internet"/>
    <s v="Automobile Classifieds Portal"/>
    <s v="Mumbai"/>
    <s v="Temasek Holdings"/>
    <x v="676"/>
    <n v="1"/>
    <x v="0"/>
    <s v="Private Equity"/>
    <n v="55000000"/>
    <x v="3"/>
    <s v="February"/>
    <n v="527.83775000000003"/>
    <x v="0"/>
    <x v="6"/>
    <x v="2"/>
  </r>
  <r>
    <n v="1005"/>
    <d v="2017-02-08T00:00:00"/>
    <s v="MindYourFleet"/>
    <s v="Technology"/>
    <s v="Car Rental Software Solutions"/>
    <s v="Noida"/>
    <s v="Japan Vyas, Tarun Adlakha"/>
    <x v="677"/>
    <n v="2"/>
    <x v="1"/>
    <s v="Seed Funding"/>
    <m/>
    <x v="3"/>
    <s v="February"/>
    <n v="0"/>
    <x v="4"/>
    <x v="0"/>
    <x v="1"/>
  </r>
  <r>
    <n v="1006"/>
    <d v="2017-02-08T00:00:00"/>
    <s v="Edurev"/>
    <s v="Consumer Internet"/>
    <s v="Online Education Portal"/>
    <s v="Gurgaon"/>
    <s v="Facebook Fb Start Programme"/>
    <x v="678"/>
    <n v="1"/>
    <x v="0"/>
    <s v="Seed Funding"/>
    <n v="40000"/>
    <x v="3"/>
    <s v="February"/>
    <n v="0.383882"/>
    <x v="4"/>
    <x v="6"/>
    <x v="1"/>
  </r>
  <r>
    <n v="1007"/>
    <d v="2017-02-09T00:00:00"/>
    <s v="Voonik"/>
    <s v="ECommerce"/>
    <s v="Women Apparel &amp; Lifestyle etailer"/>
    <s v="Bangalore"/>
    <s v="Rb Investments, Sequoia Capital"/>
    <x v="20"/>
    <n v="2"/>
    <x v="1"/>
    <s v="Private Equity"/>
    <n v="6000000"/>
    <x v="3"/>
    <s v="February"/>
    <n v="57.582299999999996"/>
    <x v="0"/>
    <x v="2"/>
    <x v="0"/>
  </r>
  <r>
    <n v="1008"/>
    <d v="2017-02-09T00:00:00"/>
    <s v="1Crowd"/>
    <s v="Finance"/>
    <s v="Startup Crowd-funding platform"/>
    <s v="Mumbai"/>
    <s v="Ganesh Natarajan"/>
    <x v="679"/>
    <n v="1"/>
    <x v="0"/>
    <s v="Seed Funding"/>
    <m/>
    <x v="3"/>
    <s v="February"/>
    <n v="0"/>
    <x v="4"/>
    <x v="3"/>
    <x v="2"/>
  </r>
  <r>
    <n v="1009"/>
    <d v="2017-02-09T00:00:00"/>
    <s v="Wooplr"/>
    <s v="ECommerce"/>
    <s v="Women Fashion Portal"/>
    <s v="Bangalore"/>
    <s v="Sistema Asia Fund, Amereus Group, Helion Ventures"/>
    <x v="114"/>
    <n v="3"/>
    <x v="1"/>
    <s v="Private Equity"/>
    <n v="8000000"/>
    <x v="3"/>
    <s v="February"/>
    <n v="76.776399999999995"/>
    <x v="0"/>
    <x v="2"/>
    <x v="0"/>
  </r>
  <r>
    <n v="1010"/>
    <d v="2017-02-10T00:00:00"/>
    <s v="48East"/>
    <s v="ECommerce"/>
    <s v="Online Food Delivery Platform"/>
    <s v="Bangalore"/>
    <s v="Al Dhaheri Family"/>
    <x v="680"/>
    <n v="1"/>
    <x v="0"/>
    <s v="Private Equity"/>
    <n v="500000"/>
    <x v="3"/>
    <s v="February"/>
    <n v="4.7985249999999997"/>
    <x v="0"/>
    <x v="2"/>
    <x v="0"/>
  </r>
  <r>
    <n v="1011"/>
    <d v="2017-02-10T00:00:00"/>
    <s v="Redesyn"/>
    <s v="Consumer Internet"/>
    <s v="Tech Enabler for Artists"/>
    <s v="Mumbai"/>
    <s v="Thinqbate"/>
    <x v="681"/>
    <n v="1"/>
    <x v="0"/>
    <s v="Seed Funding"/>
    <m/>
    <x v="3"/>
    <s v="February"/>
    <n v="0"/>
    <x v="4"/>
    <x v="6"/>
    <x v="2"/>
  </r>
  <r>
    <n v="1012"/>
    <d v="2017-02-13T00:00:00"/>
    <s v="Sigtuple"/>
    <s v="Technology"/>
    <s v="Medical Automation platform"/>
    <s v="Bangalore"/>
    <s v="Accel Partners, Idg Ventures, Endiya Partners, Pi Ventures, Vh Capital, Axilor Partners"/>
    <x v="193"/>
    <n v="6"/>
    <x v="1"/>
    <s v="Private Equity"/>
    <n v="5800000"/>
    <x v="3"/>
    <s v="February"/>
    <n v="55.662889999999997"/>
    <x v="0"/>
    <x v="0"/>
    <x v="0"/>
  </r>
  <r>
    <n v="1013"/>
    <d v="2017-02-13T00:00:00"/>
    <s v="Flutura"/>
    <s v="Technology"/>
    <s v="Decision Sciences Analytics Solutions"/>
    <s v="Bangalore"/>
    <s v="Vertex Ventures, Lumis Partners"/>
    <x v="140"/>
    <n v="2"/>
    <x v="1"/>
    <s v="Private Equity"/>
    <n v="7500000"/>
    <x v="3"/>
    <s v="February"/>
    <n v="71.977874999999997"/>
    <x v="0"/>
    <x v="0"/>
    <x v="0"/>
  </r>
  <r>
    <n v="1014"/>
    <d v="2017-02-13T00:00:00"/>
    <s v="Wassup"/>
    <s v="Consumer Internet"/>
    <s v="On Dem, Laundry &amp; Dry Cleaning Services"/>
    <s v="Chennai"/>
    <s v="Anil Jain &amp; Other Hnis"/>
    <x v="682"/>
    <n v="1"/>
    <x v="0"/>
    <s v="Private Equity"/>
    <n v="3200000"/>
    <x v="3"/>
    <s v="February"/>
    <n v="30.710560000000001"/>
    <x v="0"/>
    <x v="6"/>
    <x v="3"/>
  </r>
  <r>
    <n v="1015"/>
    <d v="2017-02-13T00:00:00"/>
    <s v="Better Mortgage"/>
    <s v="Consumer Internet"/>
    <s v="Mortgage Offering Platform"/>
    <s v="Gurgaon"/>
    <s v="Kleiner Perkins, Goldman Sachs, Pine Brook"/>
    <x v="683"/>
    <n v="3"/>
    <x v="1"/>
    <s v="Private Equity"/>
    <n v="15000000"/>
    <x v="3"/>
    <s v="February"/>
    <n v="143.95574999999999"/>
    <x v="0"/>
    <x v="6"/>
    <x v="1"/>
  </r>
  <r>
    <n v="1016"/>
    <d v="2017-02-13T00:00:00"/>
    <s v="Nurturey"/>
    <s v="Consumer Internet"/>
    <s v="Parenting Mobile App"/>
    <s v="New Delhi"/>
    <s v="Mohas Paiit Joshi"/>
    <x v="684"/>
    <n v="1"/>
    <x v="0"/>
    <s v="Seed Funding"/>
    <n v="330000"/>
    <x v="3"/>
    <s v="February"/>
    <n v="3.1670265"/>
    <x v="4"/>
    <x v="6"/>
    <x v="1"/>
  </r>
  <r>
    <n v="1017"/>
    <d v="2017-02-13T00:00:00"/>
    <s v="Fyle"/>
    <s v="Technology"/>
    <s v="Expense Management Solution"/>
    <s v="Bangalore"/>
    <s v="Pravega Ventures"/>
    <x v="237"/>
    <n v="1"/>
    <x v="0"/>
    <s v="Seed Funding"/>
    <n v="400000"/>
    <x v="3"/>
    <s v="February"/>
    <n v="3.8388200000000001"/>
    <x v="4"/>
    <x v="0"/>
    <x v="0"/>
  </r>
  <r>
    <n v="1018"/>
    <d v="2017-02-14T00:00:00"/>
    <s v="GoBumpr"/>
    <s v="Consumer Internet"/>
    <s v="Online Bike &amp; Car Services provider"/>
    <s v="Chennai"/>
    <s v="Mahalingam K, Girish Mathrubootham"/>
    <x v="685"/>
    <n v="2"/>
    <x v="1"/>
    <s v="Seed Funding"/>
    <n v="300000"/>
    <x v="3"/>
    <s v="February"/>
    <n v="2.8791150000000001"/>
    <x v="4"/>
    <x v="6"/>
    <x v="3"/>
  </r>
  <r>
    <n v="1019"/>
    <d v="2017-02-14T00:00:00"/>
    <s v="CCAvenue"/>
    <s v="Consumer Internet"/>
    <s v="Online Payment Gateway"/>
    <s v="Mumbai"/>
    <s v="Infibeam"/>
    <x v="568"/>
    <n v="1"/>
    <x v="0"/>
    <s v="Private Equity"/>
    <n v="22400000"/>
    <x v="3"/>
    <s v="February"/>
    <n v="214.97391999999999"/>
    <x v="0"/>
    <x v="6"/>
    <x v="2"/>
  </r>
  <r>
    <n v="1020"/>
    <d v="2017-02-14T00:00:00"/>
    <s v="Connaizen"/>
    <s v="Technology"/>
    <s v="Data Analytics platform"/>
    <s v="New Delhi"/>
    <s v="Vikram Sud"/>
    <x v="686"/>
    <n v="1"/>
    <x v="0"/>
    <s v="Seed Funding"/>
    <m/>
    <x v="3"/>
    <s v="February"/>
    <n v="0"/>
    <x v="4"/>
    <x v="0"/>
    <x v="1"/>
  </r>
  <r>
    <n v="1021"/>
    <d v="2017-02-15T00:00:00"/>
    <s v="Innov8"/>
    <s v="Consumer Internet"/>
    <s v="Co-Working Space Platform"/>
    <s v="New Delhi"/>
    <s v="Vijay Shekhar Sharma, Rajan , Kunal Shah, Girish Mathrubootham, Punit Soni, An Chrasekaran, Sunil Kalra, Utsav Somani, Vishal Gondal, Vikram Limaye"/>
    <x v="31"/>
    <n v="10"/>
    <x v="1"/>
    <s v="Seed Funding"/>
    <m/>
    <x v="3"/>
    <s v="February"/>
    <n v="0"/>
    <x v="4"/>
    <x v="6"/>
    <x v="1"/>
  </r>
  <r>
    <n v="1022"/>
    <d v="2017-02-15T00:00:00"/>
    <s v="ZestMoney"/>
    <s v="Consumer Internet"/>
    <s v="Online Consumer Lending platform"/>
    <s v="Bangalore"/>
    <s v="Payu, Ribbit Capital, Omidyar Network"/>
    <x v="163"/>
    <n v="3"/>
    <x v="1"/>
    <s v="Private Equity"/>
    <n v="6500000"/>
    <x v="3"/>
    <s v="February"/>
    <n v="62.380825000000002"/>
    <x v="0"/>
    <x v="6"/>
    <x v="0"/>
  </r>
  <r>
    <n v="1023"/>
    <d v="2017-02-15T00:00:00"/>
    <s v="AirZaar"/>
    <s v="Technology"/>
    <s v="Drone operations management platform"/>
    <s v="Missourie"/>
    <s v="Quake Capital"/>
    <x v="687"/>
    <n v="1"/>
    <x v="0"/>
    <s v="Seed Funding"/>
    <n v="350000"/>
    <x v="3"/>
    <s v="February"/>
    <n v="3.3589674999999999"/>
    <x v="4"/>
    <x v="0"/>
    <x v="6"/>
  </r>
  <r>
    <n v="1024"/>
    <d v="2017-02-16T00:00:00"/>
    <s v="Truebil"/>
    <s v="Consumer Internet"/>
    <s v="Online Marketplace for Used Cars"/>
    <s v="Mumbai"/>
    <s v="Shunwei Capital"/>
    <x v="109"/>
    <n v="1"/>
    <x v="0"/>
    <s v="Private Equity"/>
    <n v="3000000"/>
    <x v="3"/>
    <s v="February"/>
    <n v="28.791149999999998"/>
    <x v="0"/>
    <x v="6"/>
    <x v="2"/>
  </r>
  <r>
    <n v="1025"/>
    <d v="2017-02-16T00:00:00"/>
    <s v="YourStory"/>
    <s v="Consumer Internet"/>
    <s v="Online Media"/>
    <s v="Bangalore"/>
    <s v="Kalaari Capital Partners, Qualcomm, 3 One 4 Capital Advisors, Uc-Rnt"/>
    <x v="688"/>
    <n v="4"/>
    <x v="1"/>
    <s v="Private Equity"/>
    <n v="3000000"/>
    <x v="3"/>
    <s v="February"/>
    <n v="28.791149999999998"/>
    <x v="0"/>
    <x v="6"/>
    <x v="0"/>
  </r>
  <r>
    <n v="1026"/>
    <d v="2017-02-17T00:00:00"/>
    <s v="Imaginate"/>
    <s v="Technology"/>
    <s v="AR &amp; VR platform"/>
    <s v="Hyderabad"/>
    <s v="Sri Capital"/>
    <x v="230"/>
    <n v="1"/>
    <x v="0"/>
    <s v="Seed Funding"/>
    <n v="500000"/>
    <x v="3"/>
    <s v="February"/>
    <n v="4.7985249999999997"/>
    <x v="4"/>
    <x v="0"/>
    <x v="7"/>
  </r>
  <r>
    <n v="1027"/>
    <d v="2017-02-17T00:00:00"/>
    <s v="The Ken"/>
    <s v="Consumer Internet"/>
    <s v="Online Media Platform"/>
    <s v="Bangalore"/>
    <s v="Aprameya Radhakrishna, Deepak Natraj, Girish Mathrubootham, Mahesh Murthy, Pallav Nadhani, Pavan Ongole, Seep Mathur, Vijay Shekhar Sharma"/>
    <x v="689"/>
    <n v="8"/>
    <x v="1"/>
    <s v="Seed Funding"/>
    <n v="400000"/>
    <x v="3"/>
    <s v="February"/>
    <n v="3.8388200000000001"/>
    <x v="4"/>
    <x v="6"/>
    <x v="0"/>
  </r>
  <r>
    <n v="1028"/>
    <d v="2017-02-17T00:00:00"/>
    <s v="Urban Ladder"/>
    <s v="ECommerce"/>
    <s v="Online Furniture Store"/>
    <s v="Bangalore"/>
    <s v="Kalaari Capital, Saif Partners, Steadview Capital, Sequoia Capital"/>
    <x v="208"/>
    <n v="4"/>
    <x v="1"/>
    <s v="Private Equity"/>
    <n v="15200000"/>
    <x v="3"/>
    <s v="February"/>
    <n v="145.87515999999999"/>
    <x v="0"/>
    <x v="2"/>
    <x v="0"/>
  </r>
  <r>
    <n v="1029"/>
    <d v="2017-02-17T00:00:00"/>
    <s v="Aisle"/>
    <s v="Consumer Internet"/>
    <s v="Online match-making app"/>
    <s v="Bangalore"/>
    <s v="Konglo Ventures, White Unicorn Ventures, Letsventure"/>
    <x v="690"/>
    <n v="3"/>
    <x v="1"/>
    <s v="Seed Funding"/>
    <m/>
    <x v="3"/>
    <s v="February"/>
    <n v="0"/>
    <x v="4"/>
    <x v="6"/>
    <x v="0"/>
  </r>
  <r>
    <n v="1030"/>
    <d v="2017-02-17T00:00:00"/>
    <s v="TownScript"/>
    <s v="Consumer Internet"/>
    <s v="DIY event registration , ticketing portal"/>
    <s v="Pune"/>
    <s v="Bookmyshow"/>
    <x v="691"/>
    <n v="1"/>
    <x v="0"/>
    <s v="Private Equity"/>
    <m/>
    <x v="3"/>
    <s v="February"/>
    <n v="0"/>
    <x v="0"/>
    <x v="6"/>
    <x v="4"/>
  </r>
  <r>
    <n v="1031"/>
    <d v="2017-02-17T00:00:00"/>
    <s v="Leopetra"/>
    <s v="eCommerce"/>
    <s v="Solution provider for pet needs"/>
    <s v="Mumbai"/>
    <s v="Facebook Fbstart"/>
    <x v="692"/>
    <n v="1"/>
    <x v="0"/>
    <s v="Seed Funding"/>
    <n v="40000"/>
    <x v="3"/>
    <s v="February"/>
    <n v="0.383882"/>
    <x v="4"/>
    <x v="2"/>
    <x v="2"/>
  </r>
  <r>
    <n v="1032"/>
    <d v="2017-02-18T00:00:00"/>
    <s v="Blood n Care"/>
    <s v="Consumer Internet"/>
    <s v="First Aid care app"/>
    <s v="Gurgaon"/>
    <s v="Facebook Fbstart"/>
    <x v="692"/>
    <n v="1"/>
    <x v="0"/>
    <s v="Seed Funding"/>
    <n v="40000"/>
    <x v="3"/>
    <s v="February"/>
    <n v="0.383882"/>
    <x v="4"/>
    <x v="6"/>
    <x v="1"/>
  </r>
  <r>
    <n v="1033"/>
    <d v="2017-02-20T00:00:00"/>
    <s v="Flipkart"/>
    <s v="eCommerce"/>
    <s v="Online Marketplace"/>
    <s v="Bangalore"/>
    <s v="Bennett, Coleman , Co Ltd "/>
    <x v="460"/>
    <n v="3"/>
    <x v="1"/>
    <s v="Private Equity"/>
    <n v="38700000"/>
    <x v="3"/>
    <s v="February"/>
    <n v="371.40583500000002"/>
    <x v="0"/>
    <x v="2"/>
    <x v="0"/>
  </r>
  <r>
    <n v="1034"/>
    <d v="2017-02-21T00:00:00"/>
    <s v="True Balance"/>
    <s v="Consumer Internet"/>
    <s v="Mobile balance Checking App"/>
    <s v="Gurgaon"/>
    <s v="Softbank Ventures Korea, Imm Investment"/>
    <x v="693"/>
    <n v="2"/>
    <x v="1"/>
    <s v="Private Equity"/>
    <n v="15000000"/>
    <x v="3"/>
    <s v="February"/>
    <n v="143.95574999999999"/>
    <x v="0"/>
    <x v="6"/>
    <x v="1"/>
  </r>
  <r>
    <n v="1035"/>
    <d v="2017-02-22T00:00:00"/>
    <s v="Vebbler"/>
    <s v="Consumer Internet"/>
    <s v="Photo Sharing for Groups"/>
    <s v="Bangalore"/>
    <s v="Facebook Fbstart"/>
    <x v="692"/>
    <n v="1"/>
    <x v="0"/>
    <s v="Seed Funding"/>
    <n v="40000"/>
    <x v="3"/>
    <s v="February"/>
    <n v="0.383882"/>
    <x v="4"/>
    <x v="6"/>
    <x v="0"/>
  </r>
  <r>
    <n v="1036"/>
    <d v="2017-02-23T00:00:00"/>
    <s v="Get My Parking"/>
    <s v="Consumer Internet"/>
    <s v="Smart Parking Platform"/>
    <s v="New Delhi"/>
    <s v="Indian Angel Network , Beenext, The Chennai Angels, Sunil Munjal"/>
    <x v="78"/>
    <n v="4"/>
    <x v="1"/>
    <s v="Private Equity"/>
    <n v="1100000"/>
    <x v="3"/>
    <s v="February"/>
    <n v="10.556755000000001"/>
    <x v="0"/>
    <x v="6"/>
    <x v="1"/>
  </r>
  <r>
    <n v="1037"/>
    <d v="2017-02-23T00:00:00"/>
    <s v="Lets Reap"/>
    <s v="Consumer Internet"/>
    <s v="B2B Mobile App for Pharmacies"/>
    <s v="Mumbai"/>
    <s v="Kunal Shah, Seep T,on, Nitin Saluja, Gagan Goyal"/>
    <x v="446"/>
    <n v="5"/>
    <x v="1"/>
    <s v="Seed Funding"/>
    <m/>
    <x v="3"/>
    <s v="February"/>
    <n v="0"/>
    <x v="4"/>
    <x v="6"/>
    <x v="2"/>
  </r>
  <r>
    <n v="1038"/>
    <d v="2017-02-24T00:00:00"/>
    <s v="Oglas"/>
    <s v="Consumer Internet"/>
    <s v="Mobile Advertising App"/>
    <s v="Noida"/>
    <s v="Pankaj Rungta, Yogesh Agarwal"/>
    <x v="694"/>
    <n v="2"/>
    <x v="1"/>
    <s v="Seed Funding"/>
    <m/>
    <x v="3"/>
    <s v="February"/>
    <n v="0"/>
    <x v="4"/>
    <x v="6"/>
    <x v="1"/>
  </r>
  <r>
    <n v="1039"/>
    <d v="2017-02-27T00:00:00"/>
    <s v="Staydobe"/>
    <s v="Consumer Internet"/>
    <s v="Co-Living Spaces Aggregator"/>
    <s v="Bangalore"/>
    <s v="Ishan Manaktala"/>
    <x v="695"/>
    <n v="1"/>
    <x v="0"/>
    <s v="Seed Funding"/>
    <m/>
    <x v="3"/>
    <s v="February"/>
    <n v="0"/>
    <x v="4"/>
    <x v="6"/>
    <x v="0"/>
  </r>
  <r>
    <n v="1040"/>
    <d v="2017-02-27T00:00:00"/>
    <s v="Biryani By Kilo"/>
    <s v="Consumer Internet"/>
    <s v="Online Food Ordering &amp; Delivery Portal"/>
    <s v="Gurgaon"/>
    <s v="Chigarh Angels, Ashish Gupta, Rohit, Ashish Ch, Sunil Singh"/>
    <x v="696"/>
    <n v="5"/>
    <x v="1"/>
    <s v="Seed Funding"/>
    <n v="375000"/>
    <x v="3"/>
    <s v="February"/>
    <n v="3.5988937499999998"/>
    <x v="4"/>
    <x v="6"/>
    <x v="1"/>
  </r>
  <r>
    <n v="1041"/>
    <d v="2017-02-27T00:00:00"/>
    <s v="Johari Shop"/>
    <s v="ECommerce"/>
    <s v="Online Jewellery etailer"/>
    <s v="Bangalore"/>
    <s v="Undisclosed"/>
    <x v="13"/>
    <n v="1"/>
    <x v="0"/>
    <s v="Seed Funding"/>
    <n v="94000"/>
    <x v="3"/>
    <s v="February"/>
    <n v="0.90212270000000006"/>
    <x v="4"/>
    <x v="2"/>
    <x v="0"/>
  </r>
  <r>
    <n v="1042"/>
    <d v="2017-02-28T00:00:00"/>
    <s v="NeoStencil"/>
    <s v="Consumer Internet"/>
    <s v="Live Online Coaching Classes"/>
    <s v="New Delhi"/>
    <s v="Br Capital, Paragon Trust"/>
    <x v="157"/>
    <n v="2"/>
    <x v="1"/>
    <s v="Private Equity"/>
    <n v="1000000"/>
    <x v="3"/>
    <s v="February"/>
    <n v="9.5970499999999994"/>
    <x v="0"/>
    <x v="6"/>
    <x v="1"/>
  </r>
  <r>
    <n v="1043"/>
    <d v="2017-02-28T00:00:00"/>
    <s v="Blackbuck"/>
    <s v="Logistics"/>
    <s v="Online freight aggregator"/>
    <s v="Bangalore"/>
    <s v="S Capital, Ifc, Accel Partners, Flipkart, Sanjiv Rangrass"/>
    <x v="697"/>
    <n v="5"/>
    <x v="1"/>
    <s v="Private Equity"/>
    <n v="70000000"/>
    <x v="3"/>
    <s v="February"/>
    <n v="671.79349999999999"/>
    <x v="0"/>
    <x v="1"/>
    <x v="0"/>
  </r>
  <r>
    <n v="1044"/>
    <d v="2017-01-02T00:00:00"/>
    <s v="TaxSutra"/>
    <s v="Consumer Internet"/>
    <s v="Online Tax Filing platform"/>
    <s v="Pune"/>
    <s v="Tv Mohas Paias Pai, V Balakrishnan, Pv Srinivasan"/>
    <x v="698"/>
    <n v="3"/>
    <x v="1"/>
    <s v="Seed Funding"/>
    <n v="366000"/>
    <x v="3"/>
    <s v="January"/>
    <n v="3.5125202999999998"/>
    <x v="4"/>
    <x v="6"/>
    <x v="4"/>
  </r>
  <r>
    <n v="1045"/>
    <d v="2017-01-03T00:00:00"/>
    <s v="TempoGo"/>
    <s v="Technology"/>
    <s v="IoT &amp; SAAS Solutions for Transportation Industry"/>
    <s v="Panaji"/>
    <s v="K2 Capital"/>
    <x v="699"/>
    <n v="1"/>
    <x v="0"/>
    <s v="Seed Funding"/>
    <n v="825000"/>
    <x v="3"/>
    <s v="January"/>
    <n v="7.9175662500000001"/>
    <x v="4"/>
    <x v="0"/>
    <x v="6"/>
  </r>
  <r>
    <n v="1046"/>
    <d v="2017-01-03T00:00:00"/>
    <s v="GoFynd"/>
    <s v="ecommerce"/>
    <s v="Fashion ecommerce portal"/>
    <s v="Mumbai"/>
    <s v="An Chrasekaran, Rajiv Mehta, Ramakant Sharma"/>
    <x v="423"/>
    <n v="3"/>
    <x v="1"/>
    <s v="Seed Funding"/>
    <m/>
    <x v="3"/>
    <s v="January"/>
    <n v="0"/>
    <x v="4"/>
    <x v="2"/>
    <x v="2"/>
  </r>
  <r>
    <n v="1047"/>
    <d v="2017-01-03T00:00:00"/>
    <s v="Vow Car Clinic"/>
    <s v="Consumer Internet"/>
    <s v="Online/App Based Car cleaning service provider"/>
    <s v="Gurgaon"/>
    <s v="Vishal Malik"/>
    <x v="700"/>
    <n v="1"/>
    <x v="0"/>
    <s v="Seed Funding"/>
    <m/>
    <x v="3"/>
    <s v="January"/>
    <n v="0"/>
    <x v="4"/>
    <x v="6"/>
    <x v="1"/>
  </r>
  <r>
    <n v="1048"/>
    <d v="2017-01-04T00:00:00"/>
    <s v="LearnTron"/>
    <s v="Technology"/>
    <s v="Blended Learning Delivery App for Schools &amp; Corporates"/>
    <s v="Chennai"/>
    <s v="Kae Capital"/>
    <x v="439"/>
    <n v="1"/>
    <x v="0"/>
    <s v="Seed Funding"/>
    <m/>
    <x v="3"/>
    <s v="January"/>
    <n v="0"/>
    <x v="4"/>
    <x v="0"/>
    <x v="3"/>
  </r>
  <r>
    <n v="1049"/>
    <d v="2017-01-05T00:00:00"/>
    <s v="MobiDent"/>
    <s v="Consumer Internet"/>
    <s v="Dentist Appointments booking platform"/>
    <s v="Bangalore"/>
    <s v="Dangold Investment Corp"/>
    <x v="701"/>
    <n v="1"/>
    <x v="0"/>
    <s v="Private Equity"/>
    <m/>
    <x v="3"/>
    <s v="January"/>
    <n v="0"/>
    <x v="0"/>
    <x v="6"/>
    <x v="0"/>
  </r>
  <r>
    <n v="1050"/>
    <d v="2017-01-05T00:00:00"/>
    <s v="Yostra"/>
    <s v="Technology"/>
    <s v="Healthcare Technology Solutions"/>
    <s v="Bangalore"/>
    <s v="Marico Innovation Foundation , Villgro"/>
    <x v="702"/>
    <n v="2"/>
    <x v="1"/>
    <s v="Private Equity"/>
    <m/>
    <x v="3"/>
    <s v="January"/>
    <n v="0"/>
    <x v="0"/>
    <x v="0"/>
    <x v="0"/>
  </r>
  <r>
    <n v="1051"/>
    <d v="2017-01-06T00:00:00"/>
    <s v="Leap India"/>
    <s v="Logistics"/>
    <s v="Supply Chain Solutions Provider"/>
    <s v="Mumbai"/>
    <s v="India Nivesh Growth Fund, Sixth Sense, Tci Ventures"/>
    <x v="703"/>
    <n v="3"/>
    <x v="1"/>
    <s v="Private Equity"/>
    <n v="13000000"/>
    <x v="3"/>
    <s v="January"/>
    <n v="124.76165"/>
    <x v="0"/>
    <x v="1"/>
    <x v="2"/>
  </r>
  <r>
    <n v="1052"/>
    <d v="2017-01-07T00:00:00"/>
    <s v="FreeCharge"/>
    <s v="Consumer Internet"/>
    <s v="Mobile Wallet"/>
    <s v="Mumbai"/>
    <s v="Jasper Infotech Pvt Ltd"/>
    <x v="704"/>
    <n v="1"/>
    <x v="0"/>
    <s v="Private Equity"/>
    <n v="57000000"/>
    <x v="3"/>
    <s v="January"/>
    <n v="547.03184999999996"/>
    <x v="0"/>
    <x v="6"/>
    <x v="2"/>
  </r>
  <r>
    <n v="1053"/>
    <d v="2017-01-09T00:00:00"/>
    <s v="TicketNew"/>
    <s v="Consumer Internet"/>
    <s v="Movie Ticket Booking platform"/>
    <s v="Chennai"/>
    <s v="Alibaba Pictures"/>
    <x v="705"/>
    <n v="1"/>
    <x v="0"/>
    <s v="Private Equity"/>
    <n v="35000000"/>
    <x v="3"/>
    <s v="January"/>
    <n v="335.89675"/>
    <x v="0"/>
    <x v="6"/>
    <x v="3"/>
  </r>
  <r>
    <n v="1054"/>
    <d v="2017-01-10T00:00:00"/>
    <s v="Intelligence Node"/>
    <s v="Technology"/>
    <s v="SAAS Based Retail Analytics Solutions"/>
    <s v="Mumbai"/>
    <s v="Blacksoil Capital Pvt Ltd"/>
    <x v="489"/>
    <n v="1"/>
    <x v="0"/>
    <s v="Private Equity"/>
    <n v="800000"/>
    <x v="3"/>
    <s v="January"/>
    <n v="7.6776400000000002"/>
    <x v="0"/>
    <x v="0"/>
    <x v="2"/>
  </r>
  <r>
    <n v="1055"/>
    <d v="2017-01-10T00:00:00"/>
    <s v="Securens"/>
    <s v="Technology"/>
    <s v="e-surveillance services provider"/>
    <s v="Mumbai"/>
    <s v="Mayfield India, Trifecta Capital"/>
    <x v="662"/>
    <n v="2"/>
    <x v="1"/>
    <s v="Private Equity"/>
    <n v="5000000"/>
    <x v="3"/>
    <s v="January"/>
    <n v="47.985250000000001"/>
    <x v="0"/>
    <x v="0"/>
    <x v="2"/>
  </r>
  <r>
    <n v="1056"/>
    <d v="2017-01-10T00:00:00"/>
    <s v="Loan Frame"/>
    <s v="Consumer Internet"/>
    <s v="Small Business Loans Marketplace platform"/>
    <s v="Gurgaon"/>
    <s v="Vedanta Capital, William Campbell, Toos N Daruvala"/>
    <x v="706"/>
    <n v="3"/>
    <x v="1"/>
    <s v="Private Equity"/>
    <n v="2250000"/>
    <x v="3"/>
    <s v="January"/>
    <n v="21.593362500000001"/>
    <x v="0"/>
    <x v="6"/>
    <x v="1"/>
  </r>
  <r>
    <n v="1057"/>
    <d v="2017-01-10T00:00:00"/>
    <s v="DriveSkool"/>
    <s v="Consumer Internet"/>
    <s v="online marketplace for driving schools"/>
    <s v="Bangalore"/>
    <s v="Aavya Ventures"/>
    <x v="707"/>
    <n v="1"/>
    <x v="0"/>
    <s v="Seed Funding"/>
    <m/>
    <x v="3"/>
    <s v="January"/>
    <n v="0"/>
    <x v="4"/>
    <x v="6"/>
    <x v="0"/>
  </r>
  <r>
    <n v="1058"/>
    <d v="2017-01-10T00:00:00"/>
    <s v="Medinfi"/>
    <s v="Consumer Internet"/>
    <s v="Doctor &amp; Clinic Discovery portal"/>
    <s v="Bangalore"/>
    <s v="Vinod Martin, Evan Lim, Kanchan Ghoshal, Ram Kumar Kakani"/>
    <x v="663"/>
    <n v="4"/>
    <x v="1"/>
    <s v="Seed Funding"/>
    <n v="100000"/>
    <x v="3"/>
    <s v="January"/>
    <n v="0.95970500000000003"/>
    <x v="4"/>
    <x v="6"/>
    <x v="0"/>
  </r>
  <r>
    <n v="1059"/>
    <d v="2017-01-10T00:00:00"/>
    <s v="LensKart"/>
    <s v="eCommerce"/>
    <s v="Online eyewear retailer"/>
    <s v="Bangalore"/>
    <s v="Ronnie Screwvala"/>
    <x v="708"/>
    <n v="1"/>
    <x v="0"/>
    <s v="Private Equity"/>
    <n v="3500000"/>
    <x v="3"/>
    <s v="January"/>
    <n v="33.589675"/>
    <x v="0"/>
    <x v="2"/>
    <x v="0"/>
  </r>
  <r>
    <n v="1060"/>
    <d v="2017-01-11T00:00:00"/>
    <s v="InstaOffice"/>
    <s v="Consumer Internet"/>
    <s v="CoWorking Spaces booking platform"/>
    <s v="Gurgaon"/>
    <s v="Zishaan Hayath, Karan Chellani, Mohas Paiit Satyan"/>
    <x v="709"/>
    <n v="3"/>
    <x v="1"/>
    <s v="Seed Funding"/>
    <m/>
    <x v="3"/>
    <s v="January"/>
    <n v="0"/>
    <x v="4"/>
    <x v="6"/>
    <x v="1"/>
  </r>
  <r>
    <n v="1061"/>
    <d v="2017-01-12T00:00:00"/>
    <s v="Hansel.io"/>
    <s v="Consumer Internet"/>
    <s v="Real-time Mobile App Management Platform"/>
    <s v="Bangalore"/>
    <s v="Idg Ventures, Endiya Partners"/>
    <x v="174"/>
    <n v="2"/>
    <x v="1"/>
    <s v="Private Equity"/>
    <n v="1350000"/>
    <x v="3"/>
    <s v="January"/>
    <n v="12.9560175"/>
    <x v="0"/>
    <x v="6"/>
    <x v="0"/>
  </r>
  <r>
    <n v="1062"/>
    <d v="2017-01-12T00:00:00"/>
    <s v="Square Yards"/>
    <s v="Consumer Internet"/>
    <s v="Property Search Aggregator platform"/>
    <s v="Gurgaon"/>
    <s v="Lohia Group, ,re Hoffman"/>
    <x v="710"/>
    <n v="3"/>
    <x v="1"/>
    <s v="Private Equity"/>
    <n v="10000000"/>
    <x v="3"/>
    <s v="January"/>
    <n v="95.970500000000001"/>
    <x v="0"/>
    <x v="6"/>
    <x v="1"/>
  </r>
  <r>
    <n v="1063"/>
    <d v="2017-01-13T00:00:00"/>
    <s v="Roambee"/>
    <s v="Technology"/>
    <s v="IoT smart Logistics , Asset Management Company"/>
    <s v="Mumbai"/>
    <s v="Deutsche Telekom Strategic Investments"/>
    <x v="711"/>
    <n v="1"/>
    <x v="0"/>
    <s v="Private Equity"/>
    <n v="4100000"/>
    <x v="3"/>
    <s v="January"/>
    <n v="39.347904999999997"/>
    <x v="0"/>
    <x v="0"/>
    <x v="2"/>
  </r>
  <r>
    <n v="1064"/>
    <d v="2017-01-13T00:00:00"/>
    <s v="PaisaWapas"/>
    <s v="Consumer Internet"/>
    <s v="Cashback &amp; Coupons platform"/>
    <s v="Bangalore"/>
    <s v="Vividhity Ventures"/>
    <x v="712"/>
    <n v="1"/>
    <x v="0"/>
    <s v="Seed Funding"/>
    <m/>
    <x v="3"/>
    <s v="January"/>
    <n v="0"/>
    <x v="4"/>
    <x v="6"/>
    <x v="0"/>
  </r>
  <r>
    <n v="1065"/>
    <d v="2017-01-13T00:00:00"/>
    <s v="iService"/>
    <s v="Consumer Internet"/>
    <s v="Gadgets Repair &amp; Service Booking platform"/>
    <s v="Bangalore"/>
    <s v="Blume Ventures, Girish Mathrubootham, Aprameya Radhakrishna"/>
    <x v="64"/>
    <n v="3"/>
    <x v="1"/>
    <s v="Seed Funding"/>
    <n v="440000"/>
    <x v="3"/>
    <s v="January"/>
    <n v="4.222702"/>
    <x v="4"/>
    <x v="6"/>
    <x v="0"/>
  </r>
  <r>
    <n v="1066"/>
    <d v="2017-01-14T00:00:00"/>
    <s v="Unacademy"/>
    <s v="Consumer Internet"/>
    <s v="Online learning platform"/>
    <s v="Bangalore"/>
    <s v="Nexus Venture Partners, Blume Ventures"/>
    <x v="74"/>
    <n v="2"/>
    <x v="1"/>
    <s v="Private Equity"/>
    <n v="4500000"/>
    <x v="3"/>
    <s v="January"/>
    <n v="43.186725000000003"/>
    <x v="0"/>
    <x v="6"/>
    <x v="0"/>
  </r>
  <r>
    <n v="1067"/>
    <d v="2017-01-14T00:00:00"/>
    <s v="SecururAX"/>
    <s v="Technology"/>
    <s v="Cloud-based solutions provider"/>
    <s v="Bangalore"/>
    <s v="Axilor Ventures, Parampara Early Stage Opportunities Fund"/>
    <x v="327"/>
    <n v="2"/>
    <x v="1"/>
    <s v="Private Equity"/>
    <m/>
    <x v="3"/>
    <s v="January"/>
    <n v="0"/>
    <x v="0"/>
    <x v="0"/>
    <x v="0"/>
  </r>
  <r>
    <n v="1068"/>
    <d v="2017-01-16T00:00:00"/>
    <s v="Leadburg"/>
    <s v="Consumer Internet"/>
    <s v="Personality Development Mobile App"/>
    <s v="Bangalore"/>
    <s v="Harsh V Pant, Ratheesh Raveendran"/>
    <x v="713"/>
    <n v="2"/>
    <x v="1"/>
    <s v="Seed Funding"/>
    <m/>
    <x v="3"/>
    <s v="January"/>
    <n v="0"/>
    <x v="4"/>
    <x v="6"/>
    <x v="0"/>
  </r>
  <r>
    <n v="1069"/>
    <d v="2017-01-16T00:00:00"/>
    <s v="ZoloStays"/>
    <s v="Consumer Internet"/>
    <s v="Br,ed PG Accomodation booking platform"/>
    <s v="Bangalore"/>
    <s v="Nexus Venture Partners, Innoven Capital"/>
    <x v="74"/>
    <n v="2"/>
    <x v="1"/>
    <s v="Private Equity"/>
    <n v="5000000"/>
    <x v="3"/>
    <s v="January"/>
    <n v="47.985250000000001"/>
    <x v="0"/>
    <x v="6"/>
    <x v="0"/>
  </r>
  <r>
    <n v="1070"/>
    <d v="2017-01-16T00:00:00"/>
    <s v="Oi Media"/>
    <s v="Technology"/>
    <s v="SAAS Based Media Marketing platform"/>
    <s v="New Delhi"/>
    <s v="Quarizon"/>
    <x v="714"/>
    <n v="1"/>
    <x v="0"/>
    <s v="Seed Funding"/>
    <m/>
    <x v="3"/>
    <s v="January"/>
    <n v="0"/>
    <x v="4"/>
    <x v="0"/>
    <x v="1"/>
  </r>
  <r>
    <n v="1071"/>
    <d v="2017-01-16T00:00:00"/>
    <s v="HipCouch"/>
    <s v="Consumer Internet"/>
    <s v="Custom &amp; Modular Furniture platform"/>
    <s v="Mumbai"/>
    <s v="Undisclosed"/>
    <x v="13"/>
    <n v="1"/>
    <x v="0"/>
    <s v="Seed Funding"/>
    <n v="700000"/>
    <x v="3"/>
    <s v="January"/>
    <n v="6.7179349999999998"/>
    <x v="4"/>
    <x v="6"/>
    <x v="2"/>
  </r>
  <r>
    <n v="1072"/>
    <d v="2017-01-17T00:00:00"/>
    <s v="Curiositi"/>
    <s v="Consumer Internet"/>
    <s v="Online Learning Platform"/>
    <s v="Bangalore"/>
    <s v="Menterra Social Impact Fund, Unitus Seed Fund"/>
    <x v="715"/>
    <n v="2"/>
    <x v="1"/>
    <s v="Private Equity"/>
    <n v="800000"/>
    <x v="3"/>
    <s v="January"/>
    <n v="7.6776400000000002"/>
    <x v="0"/>
    <x v="6"/>
    <x v="0"/>
  </r>
  <r>
    <n v="1073"/>
    <d v="2017-01-17T00:00:00"/>
    <s v="TinyStep"/>
    <s v="Consumer Internet"/>
    <s v="Parenting Info &amp; Social Network"/>
    <s v="Bangalore"/>
    <s v="Flipkart"/>
    <x v="142"/>
    <n v="1"/>
    <x v="0"/>
    <s v="Private Equity"/>
    <n v="2000000"/>
    <x v="3"/>
    <s v="January"/>
    <n v="19.194099999999999"/>
    <x v="0"/>
    <x v="6"/>
    <x v="0"/>
  </r>
  <r>
    <n v="1074"/>
    <d v="2017-01-17T00:00:00"/>
    <s v="Practo"/>
    <s v="Consumer Internet"/>
    <s v="Online Healthcare platform"/>
    <s v="Bangalore"/>
    <s v="Tencent, Ru-Net, Rsi Fund, Thrive Capital"/>
    <x v="129"/>
    <n v="4"/>
    <x v="1"/>
    <s v="Private Equity"/>
    <n v="55000000"/>
    <x v="3"/>
    <s v="January"/>
    <n v="527.83775000000003"/>
    <x v="0"/>
    <x v="6"/>
    <x v="0"/>
  </r>
  <r>
    <n v="1075"/>
    <d v="2017-01-17T00:00:00"/>
    <s v="Ketchupp"/>
    <s v="Consumer Internet"/>
    <s v="Food Discovery Platform"/>
    <s v="New Delhi"/>
    <s v="India Quotient "/>
    <x v="41"/>
    <n v="1"/>
    <x v="0"/>
    <s v="Seed Funding"/>
    <n v="441000"/>
    <x v="3"/>
    <s v="January"/>
    <n v="4.23229905"/>
    <x v="4"/>
    <x v="6"/>
    <x v="1"/>
  </r>
  <r>
    <n v="1076"/>
    <d v="2017-01-17T00:00:00"/>
    <s v="Hoopy"/>
    <s v="Consumer Internet"/>
    <s v="Online Car Service Platform"/>
    <s v="Gwalior"/>
    <s v="Undisclosed"/>
    <x v="13"/>
    <n v="1"/>
    <x v="0"/>
    <s v="Seed Funding"/>
    <n v="500000"/>
    <x v="3"/>
    <s v="January"/>
    <n v="4.7985249999999997"/>
    <x v="4"/>
    <x v="6"/>
    <x v="6"/>
  </r>
  <r>
    <n v="1077"/>
    <d v="2017-01-17T00:00:00"/>
    <s v="Ezytruk"/>
    <s v="Consumer Internet"/>
    <s v="Logistics , truck aggregator platform"/>
    <s v="Bangalore"/>
    <s v="Ajith Nair, Anish K"/>
    <x v="716"/>
    <n v="2"/>
    <x v="1"/>
    <s v="Seed Funding"/>
    <n v="147000"/>
    <x v="3"/>
    <s v="January"/>
    <n v="1.4107663500000001"/>
    <x v="4"/>
    <x v="6"/>
    <x v="0"/>
  </r>
  <r>
    <n v="1078"/>
    <d v="2017-01-18T00:00:00"/>
    <s v="Kratikal"/>
    <s v="Technology"/>
    <s v="Cyber Security Solution provider"/>
    <s v="New Delhi"/>
    <s v="Amajit Gupta, Praveen Dubey, J P Bhatt"/>
    <x v="717"/>
    <n v="3"/>
    <x v="1"/>
    <s v="Seed Funding"/>
    <m/>
    <x v="3"/>
    <s v="January"/>
    <n v="0"/>
    <x v="4"/>
    <x v="0"/>
    <x v="1"/>
  </r>
  <r>
    <n v="1079"/>
    <d v="2017-01-18T00:00:00"/>
    <s v="Direct Create"/>
    <s v="eCommerce"/>
    <s v="B2B Marketplace for H,icrafts"/>
    <s v="Gurgaon"/>
    <s v="Rajasthan Venture Capital Fund"/>
    <x v="718"/>
    <n v="1"/>
    <x v="0"/>
    <s v="Seed Funding"/>
    <m/>
    <x v="3"/>
    <s v="January"/>
    <n v="0"/>
    <x v="4"/>
    <x v="2"/>
    <x v="1"/>
  </r>
  <r>
    <n v="1080"/>
    <d v="2017-01-18T00:00:00"/>
    <s v="Vahdam Teas"/>
    <s v="eCommerce"/>
    <s v="Online Tea etailer"/>
    <s v="New Delhi"/>
    <s v="Mumbai Angels Network, Fireside Ventures, Singapore Angel Network"/>
    <x v="184"/>
    <n v="3"/>
    <x v="1"/>
    <s v="Seed Funding"/>
    <n v="650000"/>
    <x v="3"/>
    <s v="January"/>
    <n v="6.2380825"/>
    <x v="4"/>
    <x v="2"/>
    <x v="1"/>
  </r>
  <r>
    <n v="1081"/>
    <d v="2017-01-18T00:00:00"/>
    <s v="Qwikspec"/>
    <s v="Technology"/>
    <s v="Cloud-based construction"/>
    <s v="Bangalore"/>
    <s v="Undisclosed"/>
    <x v="13"/>
    <n v="1"/>
    <x v="0"/>
    <s v="Seed Funding"/>
    <n v="300000"/>
    <x v="3"/>
    <s v="January"/>
    <n v="2.8791150000000001"/>
    <x v="4"/>
    <x v="0"/>
    <x v="0"/>
  </r>
  <r>
    <n v="1082"/>
    <d v="2017-01-19T00:00:00"/>
    <s v="PParke"/>
    <s v="Consumer Internet"/>
    <s v="Parking Solutions mobile app"/>
    <s v="Bangalore"/>
    <s v="Sb Ventures"/>
    <x v="719"/>
    <n v="1"/>
    <x v="0"/>
    <s v="Seed Funding"/>
    <m/>
    <x v="3"/>
    <s v="January"/>
    <n v="0"/>
    <x v="4"/>
    <x v="6"/>
    <x v="0"/>
  </r>
  <r>
    <n v="1083"/>
    <d v="2017-01-19T00:00:00"/>
    <s v="Weddingz.in"/>
    <s v="Consumer Internet"/>
    <s v="Online Marketplace for Wedding Venues , vendors"/>
    <s v="Mumbai"/>
    <s v="Singularity Ventures"/>
    <x v="720"/>
    <n v="1"/>
    <x v="0"/>
    <s v="Private Equity"/>
    <n v="1000000"/>
    <x v="3"/>
    <s v="January"/>
    <n v="9.5970499999999994"/>
    <x v="0"/>
    <x v="6"/>
    <x v="2"/>
  </r>
  <r>
    <n v="1084"/>
    <d v="2017-01-19T00:00:00"/>
    <s v="Native Special"/>
    <s v="eCommerce"/>
    <s v="Indian Sweets &amp; Snacks etailer"/>
    <s v="Karur"/>
    <s v="Indian Angel Network, Native Angels Network"/>
    <x v="78"/>
    <n v="2"/>
    <x v="1"/>
    <s v="Seed Funding"/>
    <m/>
    <x v="3"/>
    <s v="January"/>
    <n v="0"/>
    <x v="4"/>
    <x v="2"/>
    <x v="6"/>
  </r>
  <r>
    <n v="1085"/>
    <d v="2017-01-19T00:00:00"/>
    <s v="Fitnapp"/>
    <s v="Consumer Internet"/>
    <s v="Fitness Mobile App"/>
    <s v="Noida"/>
    <s v="Sd Group"/>
    <x v="721"/>
    <n v="1"/>
    <x v="0"/>
    <s v="Private Equity"/>
    <m/>
    <x v="3"/>
    <s v="January"/>
    <n v="0"/>
    <x v="0"/>
    <x v="6"/>
    <x v="1"/>
  </r>
  <r>
    <n v="1086"/>
    <d v="2017-01-20T00:00:00"/>
    <s v="Ethosh"/>
    <s v="Technology"/>
    <s v="Visual , Interactive communications Solutions"/>
    <s v="Pune"/>
    <s v="Deepak Nathani"/>
    <x v="555"/>
    <n v="1"/>
    <x v="0"/>
    <s v="Seed Funding"/>
    <m/>
    <x v="3"/>
    <s v="January"/>
    <n v="0"/>
    <x v="4"/>
    <x v="0"/>
    <x v="4"/>
  </r>
  <r>
    <n v="1087"/>
    <d v="2017-01-20T00:00:00"/>
    <s v="Wydr"/>
    <s v="eCommerce"/>
    <s v="B2B Wholesale Marketplace in India"/>
    <s v="Gurgaon"/>
    <s v="Bessemer Venture Partners, Stellaris Venture Partners, Jungle Venture Partners, Axis Capital"/>
    <x v="246"/>
    <n v="4"/>
    <x v="1"/>
    <s v="Private Equity"/>
    <m/>
    <x v="3"/>
    <s v="January"/>
    <n v="0"/>
    <x v="0"/>
    <x v="2"/>
    <x v="1"/>
  </r>
  <r>
    <n v="1088"/>
    <d v="2017-01-20T00:00:00"/>
    <s v="Tyre Express"/>
    <s v="Technology"/>
    <s v="IoT platform for Tyre Performance management &amp; tracking"/>
    <s v="Mumbai"/>
    <s v="Ivycamp Ventures"/>
    <x v="722"/>
    <n v="1"/>
    <x v="0"/>
    <s v="Seed Funding"/>
    <m/>
    <x v="3"/>
    <s v="January"/>
    <n v="0"/>
    <x v="4"/>
    <x v="0"/>
    <x v="2"/>
  </r>
  <r>
    <n v="1089"/>
    <d v="2017-01-20T00:00:00"/>
    <s v="Connaizen"/>
    <s v="Technology"/>
    <s v="Data Analytics platform"/>
    <s v="New Delhi"/>
    <s v="Umang Moondra"/>
    <x v="723"/>
    <n v="1"/>
    <x v="0"/>
    <s v="Seed Funding"/>
    <m/>
    <x v="3"/>
    <s v="January"/>
    <n v="0"/>
    <x v="4"/>
    <x v="0"/>
    <x v="1"/>
  </r>
  <r>
    <n v="1090"/>
    <d v="2017-01-22T00:00:00"/>
    <s v="MessaGif"/>
    <s v="Consumer Internet"/>
    <s v="social messaging platform"/>
    <s v="New Delhi"/>
    <s v="Undisclosed"/>
    <x v="13"/>
    <n v="1"/>
    <x v="0"/>
    <s v="Seed Funding"/>
    <n v="50000"/>
    <x v="3"/>
    <s v="January"/>
    <n v="0.47985250000000002"/>
    <x v="4"/>
    <x v="6"/>
    <x v="1"/>
  </r>
  <r>
    <n v="1091"/>
    <d v="2017-01-23T00:00:00"/>
    <s v="SmartHi"/>
    <s v="Technology"/>
    <s v="Audit automation Solutions"/>
    <s v="Pune"/>
    <s v="Singapore Based "/>
    <x v="724"/>
    <n v="1"/>
    <x v="0"/>
    <s v="Seed Funding"/>
    <m/>
    <x v="3"/>
    <s v="January"/>
    <n v="0"/>
    <x v="4"/>
    <x v="0"/>
    <x v="4"/>
  </r>
  <r>
    <n v="1092"/>
    <d v="2017-01-23T00:00:00"/>
    <s v="CRON Systems"/>
    <s v="Technology"/>
    <s v="Border Intrusion Alert Solutions"/>
    <s v="New Delhi"/>
    <s v="Yournest Fund Ii"/>
    <x v="725"/>
    <n v="1"/>
    <x v="0"/>
    <s v="Seed Funding"/>
    <m/>
    <x v="3"/>
    <s v="January"/>
    <n v="0"/>
    <x v="4"/>
    <x v="0"/>
    <x v="1"/>
  </r>
  <r>
    <n v="1093"/>
    <d v="2017-01-23T00:00:00"/>
    <s v="CueMath"/>
    <s v="Technology"/>
    <s v="Maths Learning program"/>
    <s v="New Delhi"/>
    <s v="Capitalg, Sequoia India"/>
    <x v="183"/>
    <n v="2"/>
    <x v="1"/>
    <s v="Private Equity"/>
    <n v="15000000"/>
    <x v="3"/>
    <s v="January"/>
    <n v="143.95574999999999"/>
    <x v="0"/>
    <x v="0"/>
    <x v="1"/>
  </r>
  <r>
    <n v="1094"/>
    <d v="2017-01-23T00:00:00"/>
    <s v="ChipperSage"/>
    <s v="Technology"/>
    <s v="Online learning platform"/>
    <s v="Bangalore"/>
    <s v="India Educational Investment Fund"/>
    <x v="726"/>
    <n v="1"/>
    <x v="0"/>
    <s v="Seed Funding"/>
    <m/>
    <x v="3"/>
    <s v="January"/>
    <n v="0"/>
    <x v="4"/>
    <x v="0"/>
    <x v="0"/>
  </r>
  <r>
    <n v="1095"/>
    <d v="2017-01-24T00:00:00"/>
    <s v="SelectJobs"/>
    <s v="Consumer Internet"/>
    <s v="Online Job portal"/>
    <s v="Mumbai"/>
    <s v="India Educational Investment Fund"/>
    <x v="726"/>
    <n v="1"/>
    <x v="0"/>
    <s v="Seed Funding"/>
    <m/>
    <x v="3"/>
    <s v="January"/>
    <n v="0"/>
    <x v="4"/>
    <x v="6"/>
    <x v="2"/>
  </r>
  <r>
    <n v="1096"/>
    <d v="2017-01-24T00:00:00"/>
    <s v="Khel Now"/>
    <s v="Consumer Internet"/>
    <s v="Mobile-based Social Platform for Sports"/>
    <s v="Bangalore"/>
    <s v="Indochine International"/>
    <x v="727"/>
    <n v="1"/>
    <x v="0"/>
    <s v="Private Equity"/>
    <n v="500000"/>
    <x v="3"/>
    <s v="January"/>
    <n v="4.7985249999999997"/>
    <x v="0"/>
    <x v="6"/>
    <x v="0"/>
  </r>
  <r>
    <n v="1097"/>
    <d v="2017-01-24T00:00:00"/>
    <s v="NowFloats"/>
    <s v="Consumer Internet"/>
    <s v="Platform to take businesses online"/>
    <s v="Hyderabad"/>
    <s v="Iron Pillar , Iifl, Blume Ventures, Omidyar Network"/>
    <x v="99"/>
    <n v="4"/>
    <x v="1"/>
    <s v="Private Equity"/>
    <n v="10000000"/>
    <x v="3"/>
    <s v="January"/>
    <n v="95.970500000000001"/>
    <x v="0"/>
    <x v="6"/>
    <x v="7"/>
  </r>
  <r>
    <n v="1098"/>
    <d v="2017-01-24T00:00:00"/>
    <s v="Lets Transport"/>
    <s v="Consumer Internet"/>
    <s v="Online transport vehicle booking platform"/>
    <s v="Bangalore"/>
    <s v="Gmo Japan, Neelesh Bhatnagar"/>
    <x v="728"/>
    <n v="2"/>
    <x v="1"/>
    <s v="Private Equity"/>
    <n v="4000000"/>
    <x v="3"/>
    <s v="January"/>
    <n v="38.388199999999998"/>
    <x v="0"/>
    <x v="6"/>
    <x v="0"/>
  </r>
  <r>
    <n v="1099"/>
    <d v="2017-01-24T00:00:00"/>
    <s v="BetaOut"/>
    <s v="Technology"/>
    <s v="ECommerce Marketing Software"/>
    <s v="Noida"/>
    <s v="East Ventures"/>
    <x v="729"/>
    <n v="1"/>
    <x v="0"/>
    <s v="Private Equity"/>
    <m/>
    <x v="3"/>
    <s v="January"/>
    <n v="0"/>
    <x v="0"/>
    <x v="0"/>
    <x v="1"/>
  </r>
  <r>
    <n v="1100"/>
    <d v="2017-01-25T00:00:00"/>
    <s v="Wishberry"/>
    <s v="Consumer Internet"/>
    <s v="Crowdfunding Platform"/>
    <s v="Mumbai"/>
    <s v="Sharad Sharma, Rajan , Amit Ranjan, Alok Mittal"/>
    <x v="730"/>
    <n v="4"/>
    <x v="1"/>
    <s v="Seed Funding"/>
    <m/>
    <x v="3"/>
    <s v="January"/>
    <n v="0"/>
    <x v="4"/>
    <x v="6"/>
    <x v="2"/>
  </r>
  <r>
    <n v="1101"/>
    <d v="2017-01-25T00:00:00"/>
    <s v="RML Agtech"/>
    <s v="Technology"/>
    <s v="Agri Decision Support Solution for farmers"/>
    <s v="Pune"/>
    <s v="Ivycap Ventures"/>
    <x v="731"/>
    <n v="1"/>
    <x v="0"/>
    <s v="Private Equity"/>
    <n v="4000000"/>
    <x v="3"/>
    <s v="January"/>
    <n v="38.388199999999998"/>
    <x v="0"/>
    <x v="0"/>
    <x v="4"/>
  </r>
  <r>
    <n v="1102"/>
    <d v="2017-01-25T00:00:00"/>
    <s v="LoyaltyPrime"/>
    <s v="Technology"/>
    <s v="Loyalty program management solutions"/>
    <s v="New Delhi"/>
    <s v="Senovo, Unternehmertum Venture Capital, Alex,er Bruehl"/>
    <x v="732"/>
    <n v="4"/>
    <x v="1"/>
    <s v="Private Equity"/>
    <m/>
    <x v="3"/>
    <s v="January"/>
    <n v="0"/>
    <x v="0"/>
    <x v="0"/>
    <x v="1"/>
  </r>
  <r>
    <n v="1103"/>
    <d v="2017-01-25T00:00:00"/>
    <s v="InstaSafe"/>
    <s v="Technology"/>
    <s v="Security-as-a-Service solution provider"/>
    <s v="Bangalore"/>
    <s v="Abm Knowledgeware"/>
    <x v="733"/>
    <n v="1"/>
    <x v="0"/>
    <s v="Private Equity"/>
    <n v="2200000"/>
    <x v="3"/>
    <s v="January"/>
    <n v="21.113510000000002"/>
    <x v="0"/>
    <x v="0"/>
    <x v="0"/>
  </r>
  <r>
    <n v="1104"/>
    <d v="2017-01-25T00:00:00"/>
    <s v="Infibeam"/>
    <s v="eCommerce"/>
    <s v="eCommerce Marketplace"/>
    <s v="Ahmedabad"/>
    <s v="Bennett, Coleman , Company Ltd"/>
    <x v="460"/>
    <n v="3"/>
    <x v="1"/>
    <s v="Private Equity"/>
    <n v="8800000"/>
    <x v="3"/>
    <s v="January"/>
    <n v="84.454040000000006"/>
    <x v="0"/>
    <x v="2"/>
    <x v="12"/>
  </r>
  <r>
    <n v="1105"/>
    <d v="2017-01-02T00:00:00"/>
    <s v="99Games"/>
    <s v="Technology"/>
    <s v="Mobile Game Developer Studio"/>
    <s v="Udupi"/>
    <s v="Dream Incubator"/>
    <x v="24"/>
    <n v="1"/>
    <x v="0"/>
    <s v="Seed Funding"/>
    <m/>
    <x v="3"/>
    <s v="January"/>
    <n v="0"/>
    <x v="4"/>
    <x v="0"/>
    <x v="6"/>
  </r>
  <r>
    <n v="1106"/>
    <d v="2017-01-26T00:00:00"/>
    <s v="AirMed Labs"/>
    <s v="Consumer Internet"/>
    <s v="Health Tests Booking platform &amp; ePharmacy"/>
    <s v="Ahmedabad"/>
    <s v="Br Capital"/>
    <x v="157"/>
    <n v="1"/>
    <x v="0"/>
    <s v="Private Equity"/>
    <n v="1400000"/>
    <x v="3"/>
    <s v="January"/>
    <n v="13.43587"/>
    <x v="0"/>
    <x v="6"/>
    <x v="12"/>
  </r>
  <r>
    <n v="1107"/>
    <d v="2017-01-26T00:00:00"/>
    <s v="99PerHour"/>
    <s v="Consumer Internet"/>
    <s v="Hyper-local H,yman Service provider"/>
    <s v="Chennai"/>
    <s v="V Aanr"/>
    <x v="734"/>
    <n v="1"/>
    <x v="0"/>
    <s v="Seed Funding"/>
    <n v="300000"/>
    <x v="3"/>
    <s v="January"/>
    <n v="2.8791150000000001"/>
    <x v="4"/>
    <x v="6"/>
    <x v="3"/>
  </r>
  <r>
    <n v="1108"/>
    <d v="2017-01-26T00:00:00"/>
    <s v="Kochi Post"/>
    <s v="Consumer Internet"/>
    <s v="English Online News portal"/>
    <s v="Kochi"/>
    <s v="Rajesh Yohannan, Puthen &amp; Cole"/>
    <x v="735"/>
    <n v="2"/>
    <x v="1"/>
    <s v="Seed Funding"/>
    <m/>
    <x v="3"/>
    <s v="January"/>
    <n v="0"/>
    <x v="4"/>
    <x v="6"/>
    <x v="13"/>
  </r>
  <r>
    <n v="1109"/>
    <d v="2017-01-30T00:00:00"/>
    <s v="Intuit Things"/>
    <s v="Technology"/>
    <s v="IoT solutions for home automation applications"/>
    <s v="Mumbai"/>
    <s v="Sanjay Mehta "/>
    <x v="736"/>
    <n v="1"/>
    <x v="0"/>
    <s v="Seed Funding"/>
    <n v="106000"/>
    <x v="3"/>
    <s v="January"/>
    <n v="1.0172873"/>
    <x v="4"/>
    <x v="0"/>
    <x v="2"/>
  </r>
  <r>
    <n v="1110"/>
    <d v="2017-01-30T00:00:00"/>
    <s v="Cloudrino"/>
    <s v="Technology"/>
    <s v="Cloud based Virtual Servers"/>
    <s v="New Delhi"/>
    <s v="The Ten Minute Million"/>
    <x v="737"/>
    <n v="1"/>
    <x v="0"/>
    <s v="Seed Funding"/>
    <n v="22500"/>
    <x v="3"/>
    <s v="January"/>
    <n v="0.21593362499999999"/>
    <x v="4"/>
    <x v="0"/>
    <x v="1"/>
  </r>
  <r>
    <n v="1111"/>
    <d v="2017-01-30T00:00:00"/>
    <s v="FabX"/>
    <s v="eCommerce"/>
    <s v="Used Furniture Marketplace"/>
    <s v="Mumbai"/>
    <s v="The Ten Minute Million"/>
    <x v="737"/>
    <n v="1"/>
    <x v="0"/>
    <s v="Seed Funding"/>
    <n v="68000"/>
    <x v="3"/>
    <s v="January"/>
    <n v="0.65259940000000005"/>
    <x v="4"/>
    <x v="2"/>
    <x v="2"/>
  </r>
  <r>
    <n v="1112"/>
    <d v="2017-01-30T00:00:00"/>
    <s v="Maptags"/>
    <s v="Consumer Internet"/>
    <s v="Smart Online address tags"/>
    <s v="Bangalore"/>
    <s v="The Ten Minute Million"/>
    <x v="737"/>
    <n v="1"/>
    <x v="0"/>
    <s v="Seed Funding"/>
    <n v="18000"/>
    <x v="3"/>
    <s v="January"/>
    <n v="0.17274690000000001"/>
    <x v="4"/>
    <x v="6"/>
    <x v="0"/>
  </r>
  <r>
    <n v="1113"/>
    <d v="2017-01-30T00:00:00"/>
    <s v="YOLO Health"/>
    <s v="Consumer Internet"/>
    <s v="Online Healthcare platform"/>
    <s v="Mumbai"/>
    <s v="Chigarh Angels Network "/>
    <x v="633"/>
    <n v="1"/>
    <x v="0"/>
    <s v="Seed Funding"/>
    <m/>
    <x v="3"/>
    <s v="January"/>
    <n v="0"/>
    <x v="4"/>
    <x v="6"/>
    <x v="2"/>
  </r>
  <r>
    <n v="1114"/>
    <d v="2017-01-31T00:00:00"/>
    <s v="Heads Up For Tails"/>
    <s v="eCommerce"/>
    <s v="Online Pet Products Store"/>
    <s v="New Delhi"/>
    <s v="Undisclosed"/>
    <x v="13"/>
    <n v="1"/>
    <x v="0"/>
    <s v="Private Equity"/>
    <n v="2000000"/>
    <x v="3"/>
    <s v="January"/>
    <n v="19.194099999999999"/>
    <x v="0"/>
    <x v="2"/>
    <x v="1"/>
  </r>
  <r>
    <n v="1115"/>
    <d v="2017-01-31T00:00:00"/>
    <s v="Register My Marriage"/>
    <s v="Consumer Internet"/>
    <s v="Online Marriage Registration services"/>
    <s v="New Delhi"/>
    <s v="Mumbai Angels"/>
    <x v="9"/>
    <n v="1"/>
    <x v="0"/>
    <s v="Seed Funding"/>
    <m/>
    <x v="3"/>
    <s v="January"/>
    <n v="0"/>
    <x v="4"/>
    <x v="6"/>
    <x v="1"/>
  </r>
  <r>
    <n v="1116"/>
    <d v="2016-12-01T00:00:00"/>
    <s v="SidQam"/>
    <s v="Technology"/>
    <s v="Healthcare Software System"/>
    <s v="Noida"/>
    <s v="Sque Capital, Grace Capital Ventures, Soham Vencaps"/>
    <x v="513"/>
    <n v="3"/>
    <x v="1"/>
    <s v="Private Equity"/>
    <n v="1200000"/>
    <x v="4"/>
    <s v="December"/>
    <n v="11.51646"/>
    <x v="0"/>
    <x v="0"/>
    <x v="1"/>
  </r>
  <r>
    <n v="1117"/>
    <d v="2016-12-01T00:00:00"/>
    <s v="India Lends"/>
    <s v="Consumer Internet"/>
    <s v="Online Instant personal Loan provider"/>
    <s v="New Delhi"/>
    <s v="Dsg Consumer Partners, American Express Ventures, Cyber Carrier Vc, Advantedge Partners"/>
    <x v="399"/>
    <n v="4"/>
    <x v="1"/>
    <s v="Private Equity"/>
    <n v="4000000"/>
    <x v="4"/>
    <s v="December"/>
    <n v="38.388199999999998"/>
    <x v="0"/>
    <x v="6"/>
    <x v="1"/>
  </r>
  <r>
    <n v="1118"/>
    <d v="2016-12-01T00:00:00"/>
    <s v="Slide App"/>
    <s v="Consumer Internet"/>
    <s v="Lock screen Rewards mobile app"/>
    <s v="New Delhi"/>
    <s v="Songhyun Investment"/>
    <x v="738"/>
    <n v="1"/>
    <x v="0"/>
    <s v="Private Equity"/>
    <n v="3600000"/>
    <x v="4"/>
    <s v="December"/>
    <n v="34.549379999999999"/>
    <x v="0"/>
    <x v="6"/>
    <x v="1"/>
  </r>
  <r>
    <n v="1119"/>
    <d v="2016-12-02T00:00:00"/>
    <s v="Badiyajobs"/>
    <s v="Consumer Internet"/>
    <s v="Entry-Level job Seekers platform"/>
    <s v="New Delhi"/>
    <s v="Undisclosed"/>
    <x v="13"/>
    <n v="1"/>
    <x v="0"/>
    <s v="Seed Funding"/>
    <n v="100000"/>
    <x v="4"/>
    <s v="December"/>
    <n v="0.95970500000000003"/>
    <x v="4"/>
    <x v="6"/>
    <x v="1"/>
  </r>
  <r>
    <n v="1120"/>
    <d v="2016-12-02T00:00:00"/>
    <s v="Streo"/>
    <s v="Consumer Internet"/>
    <s v="Live Music Streaming App"/>
    <s v="Bangalore"/>
    <s v="Gems Advisory, Quarizon"/>
    <x v="241"/>
    <n v="2"/>
    <x v="1"/>
    <s v="Seed Funding"/>
    <m/>
    <x v="4"/>
    <s v="December"/>
    <n v="0"/>
    <x v="4"/>
    <x v="6"/>
    <x v="0"/>
  </r>
  <r>
    <n v="1121"/>
    <d v="2016-12-02T00:00:00"/>
    <s v="TYGR"/>
    <s v="Technology"/>
    <s v="Transport , logistics mobile App"/>
    <s v="Mumbai"/>
    <s v="Franchise India"/>
    <x v="739"/>
    <n v="1"/>
    <x v="0"/>
    <s v="Private Equity"/>
    <n v="3000000"/>
    <x v="4"/>
    <s v="December"/>
    <n v="28.791149999999998"/>
    <x v="0"/>
    <x v="0"/>
    <x v="2"/>
  </r>
  <r>
    <n v="1122"/>
    <d v="2016-12-05T00:00:00"/>
    <s v="Mr Hot Foods"/>
    <s v="Consumer Internet"/>
    <s v="Online Food Ordering &amp; Delivery Portal"/>
    <s v="Indore"/>
    <s v="Ivycamp Ventures"/>
    <x v="722"/>
    <n v="1"/>
    <x v="0"/>
    <s v="Seed Funding"/>
    <m/>
    <x v="4"/>
    <s v="December"/>
    <n v="0"/>
    <x v="4"/>
    <x v="6"/>
    <x v="6"/>
  </r>
  <r>
    <n v="1123"/>
    <d v="2016-12-05T00:00:00"/>
    <s v="UrDoorStep"/>
    <s v="eCommerce"/>
    <s v="Online Grocery Store"/>
    <s v="Bangalore"/>
    <s v="Lakshmi Vilas Bank &amp; Hnis"/>
    <x v="740"/>
    <n v="1"/>
    <x v="0"/>
    <s v="Private Equity"/>
    <n v="1400000"/>
    <x v="4"/>
    <s v="December"/>
    <n v="13.43587"/>
    <x v="0"/>
    <x v="2"/>
    <x v="0"/>
  </r>
  <r>
    <n v="1124"/>
    <d v="2016-12-05T00:00:00"/>
    <s v="ONN Bikes"/>
    <s v="eCommerce"/>
    <s v="On-dem,, self-drive bike rental platform"/>
    <s v="Mumbai"/>
    <s v="Grace Capital Ventures"/>
    <x v="741"/>
    <n v="1"/>
    <x v="0"/>
    <s v="Seed Funding"/>
    <m/>
    <x v="4"/>
    <s v="December"/>
    <n v="0"/>
    <x v="4"/>
    <x v="2"/>
    <x v="2"/>
  </r>
  <r>
    <n v="1125"/>
    <d v="2016-12-06T00:00:00"/>
    <s v="Diro Labs"/>
    <s v="Consumer Internet"/>
    <s v="Mobile Contacts Management app"/>
    <s v="New Delhi"/>
    <s v="Info Edge "/>
    <x v="105"/>
    <n v="1"/>
    <x v="0"/>
    <s v="Seed Funding"/>
    <n v="147000"/>
    <x v="4"/>
    <s v="December"/>
    <n v="1.4107663500000001"/>
    <x v="4"/>
    <x v="6"/>
    <x v="1"/>
  </r>
  <r>
    <n v="1126"/>
    <d v="2016-12-06T00:00:00"/>
    <s v="THB"/>
    <s v="Technology"/>
    <s v="Clinical research , data analytics"/>
    <s v="Gurgaon"/>
    <s v="Ajith Sukumaran, Currae Healthtech Fund"/>
    <x v="742"/>
    <n v="2"/>
    <x v="1"/>
    <s v="Seed Funding"/>
    <m/>
    <x v="4"/>
    <s v="December"/>
    <n v="0"/>
    <x v="4"/>
    <x v="0"/>
    <x v="1"/>
  </r>
  <r>
    <n v="1127"/>
    <d v="2016-12-07T00:00:00"/>
    <s v="LookAtMe"/>
    <s v="Consumer Internet"/>
    <s v="Mobile App based Fashion Network"/>
    <s v="Singapore"/>
    <s v="Eros Labs"/>
    <x v="743"/>
    <n v="1"/>
    <x v="0"/>
    <s v="Seed Funding"/>
    <m/>
    <x v="4"/>
    <s v="December"/>
    <n v="0"/>
    <x v="4"/>
    <x v="6"/>
    <x v="8"/>
  </r>
  <r>
    <n v="1128"/>
    <d v="2016-12-07T00:00:00"/>
    <s v="Netree"/>
    <s v="eCommerce"/>
    <s v="Mobile-only Retailers Engagement Solution"/>
    <s v="New Delhi"/>
    <s v="The Chennai Angels, Letsventure"/>
    <x v="315"/>
    <n v="2"/>
    <x v="1"/>
    <s v="Seed Funding"/>
    <m/>
    <x v="4"/>
    <s v="December"/>
    <n v="0"/>
    <x v="4"/>
    <x v="2"/>
    <x v="1"/>
  </r>
  <r>
    <n v="1129"/>
    <d v="2016-12-07T00:00:00"/>
    <s v="BookEventz"/>
    <s v="Consumer Internet"/>
    <s v="Venue, Events Booking platform"/>
    <s v="Mumbai"/>
    <s v="Mumbai Angels &amp; Letsventure"/>
    <x v="744"/>
    <n v="1"/>
    <x v="0"/>
    <s v="Seed Funding"/>
    <m/>
    <x v="4"/>
    <s v="December"/>
    <n v="0"/>
    <x v="4"/>
    <x v="6"/>
    <x v="2"/>
  </r>
  <r>
    <n v="1130"/>
    <d v="2016-12-07T00:00:00"/>
    <s v="Tailslife"/>
    <s v="Consumer Internet"/>
    <s v="Pet Parenting mobile app"/>
    <s v="Bangalore"/>
    <s v="Mohas Paian Kumar, V Balakrishnan"/>
    <x v="745"/>
    <n v="2"/>
    <x v="1"/>
    <s v="Seed Funding"/>
    <m/>
    <x v="4"/>
    <s v="December"/>
    <n v="0"/>
    <x v="4"/>
    <x v="6"/>
    <x v="0"/>
  </r>
  <r>
    <n v="1131"/>
    <d v="2016-12-07T00:00:00"/>
    <s v="Revv"/>
    <s v="Consumer Internet"/>
    <s v="Self-Driven Car Services booking portal"/>
    <s v="New Delhi"/>
    <s v="Edelweiss Private Equity"/>
    <x v="746"/>
    <n v="1"/>
    <x v="0"/>
    <s v="Private Equity"/>
    <n v="9000000"/>
    <x v="4"/>
    <s v="December"/>
    <n v="86.373450000000005"/>
    <x v="0"/>
    <x v="6"/>
    <x v="1"/>
  </r>
  <r>
    <n v="1132"/>
    <d v="2016-12-07T00:00:00"/>
    <s v="WealthApp"/>
    <s v="Consumer Internet"/>
    <s v="Online Investment Advisory platform"/>
    <s v="Bangalore"/>
    <s v="Venk Krishnan, Mj Aravind, Vikram Kotak, Jayant Davar, Ramkumar Nishtal, Arjun Sharmaa"/>
    <x v="747"/>
    <n v="6"/>
    <x v="1"/>
    <s v="Seed Funding"/>
    <n v="440000"/>
    <x v="4"/>
    <s v="December"/>
    <n v="4.222702"/>
    <x v="4"/>
    <x v="6"/>
    <x v="0"/>
  </r>
  <r>
    <n v="1133"/>
    <d v="2016-12-07T00:00:00"/>
    <s v="Vehico"/>
    <s v="Technology"/>
    <s v="Connected Transportation solutions"/>
    <s v="Bangalore"/>
    <s v="Calcutta Angel Network, Appliyifi"/>
    <x v="748"/>
    <n v="2"/>
    <x v="1"/>
    <s v="Seed Funding"/>
    <m/>
    <x v="4"/>
    <s v="December"/>
    <n v="0"/>
    <x v="4"/>
    <x v="0"/>
    <x v="0"/>
  </r>
  <r>
    <n v="1134"/>
    <d v="2016-12-08T00:00:00"/>
    <s v="Zest Money"/>
    <s v="Consumer Internet"/>
    <s v="Online Consumer Lending platform"/>
    <s v="Mumbai"/>
    <s v="Payu"/>
    <x v="163"/>
    <n v="1"/>
    <x v="0"/>
    <s v="Private Equity"/>
    <n v="6500000"/>
    <x v="4"/>
    <s v="December"/>
    <n v="62.380825000000002"/>
    <x v="0"/>
    <x v="6"/>
    <x v="2"/>
  </r>
  <r>
    <n v="1135"/>
    <d v="2016-12-08T00:00:00"/>
    <s v="GoMechanic"/>
    <s v="Consumer Internet"/>
    <s v="Online Car servicing Booking platform"/>
    <s v="Gurgaon"/>
    <s v="Venture Catalysts"/>
    <x v="113"/>
    <n v="1"/>
    <x v="0"/>
    <s v="Seed Funding"/>
    <n v="250000"/>
    <x v="4"/>
    <s v="December"/>
    <n v="2.3992624999999999"/>
    <x v="4"/>
    <x v="6"/>
    <x v="1"/>
  </r>
  <r>
    <n v="1136"/>
    <d v="2016-12-09T00:00:00"/>
    <s v="Stalk Buy Love"/>
    <s v="eCommerce"/>
    <s v="Fashion Apparel eTailer"/>
    <s v="New Delhi"/>
    <s v="Kalaari Capital"/>
    <x v="208"/>
    <n v="1"/>
    <x v="0"/>
    <s v="Private Equity"/>
    <n v="6000000"/>
    <x v="4"/>
    <s v="December"/>
    <n v="57.582299999999996"/>
    <x v="0"/>
    <x v="2"/>
    <x v="1"/>
  </r>
  <r>
    <n v="1137"/>
    <d v="2016-12-09T00:00:00"/>
    <s v="Nykaa"/>
    <s v="eCommerce"/>
    <s v="Beauty Products etailer"/>
    <s v="Mumbai"/>
    <s v="Max Ventures , Industries"/>
    <x v="749"/>
    <n v="2"/>
    <x v="1"/>
    <s v="Private Equity"/>
    <m/>
    <x v="4"/>
    <s v="December"/>
    <n v="0"/>
    <x v="0"/>
    <x v="2"/>
    <x v="2"/>
  </r>
  <r>
    <n v="1138"/>
    <d v="2016-12-09T00:00:00"/>
    <s v="Wittyparot"/>
    <s v="Technology"/>
    <s v="Content Management &amp; Productivity platform"/>
    <s v="Bangalore"/>
    <s v="Mumbai Angels"/>
    <x v="9"/>
    <n v="1"/>
    <x v="0"/>
    <s v="Seed Funding"/>
    <n v="450000"/>
    <x v="4"/>
    <s v="December"/>
    <n v="4.3186724999999999"/>
    <x v="4"/>
    <x v="0"/>
    <x v="0"/>
  </r>
  <r>
    <n v="1139"/>
    <d v="2016-12-09T00:00:00"/>
    <s v="NeuroEquilibrium"/>
    <s v="Technology"/>
    <s v="Health-Tech platform"/>
    <s v="Jaipur"/>
    <s v="Unicorn India Ventures"/>
    <x v="520"/>
    <n v="1"/>
    <x v="0"/>
    <s v="Seed Funding"/>
    <n v="250000"/>
    <x v="4"/>
    <s v="December"/>
    <n v="2.3992624999999999"/>
    <x v="4"/>
    <x v="0"/>
    <x v="9"/>
  </r>
  <r>
    <n v="1140"/>
    <d v="2016-12-12T00:00:00"/>
    <s v="Xseed Education"/>
    <s v="Technology"/>
    <s v="Education &amp; learning Tech platform"/>
    <s v="Bangalore"/>
    <s v="Verlinvest Sa"/>
    <x v="750"/>
    <n v="1"/>
    <x v="0"/>
    <s v="Private Equity"/>
    <n v="10000000"/>
    <x v="4"/>
    <s v="December"/>
    <n v="95.970500000000001"/>
    <x v="0"/>
    <x v="0"/>
    <x v="0"/>
  </r>
  <r>
    <n v="1141"/>
    <d v="2016-12-12T00:00:00"/>
    <s v="Rupaiya Exchange"/>
    <s v="Consumer Internet"/>
    <s v="P2P Lending platform"/>
    <s v="New Delhi"/>
    <s v="Undisclosed"/>
    <x v="13"/>
    <n v="1"/>
    <x v="0"/>
    <s v="Seed Funding"/>
    <n v="200000"/>
    <x v="4"/>
    <s v="December"/>
    <n v="1.9194100000000001"/>
    <x v="4"/>
    <x v="6"/>
    <x v="1"/>
  </r>
  <r>
    <n v="1142"/>
    <d v="2016-12-12T00:00:00"/>
    <s v="Doctor Insta"/>
    <s v="Consumer Internet"/>
    <s v="Online Doctor Consulting platform"/>
    <s v="Gurgaon"/>
    <s v="Roundglass Partners"/>
    <x v="504"/>
    <n v="1"/>
    <x v="0"/>
    <s v="Private Equity"/>
    <n v="2000000"/>
    <x v="4"/>
    <s v="December"/>
    <n v="19.194099999999999"/>
    <x v="0"/>
    <x v="6"/>
    <x v="1"/>
  </r>
  <r>
    <n v="1143"/>
    <d v="2016-12-12T00:00:00"/>
    <s v="UrbanPiper"/>
    <s v="Consumer Internet"/>
    <s v="Self-Br,ed Websites &amp; Apps for Ecommerce"/>
    <s v="Bangalore"/>
    <s v="Axilor, "/>
    <x v="135"/>
    <n v="2"/>
    <x v="1"/>
    <s v="Seed Funding"/>
    <m/>
    <x v="4"/>
    <s v="December"/>
    <n v="0"/>
    <x v="4"/>
    <x v="6"/>
    <x v="0"/>
  </r>
  <r>
    <n v="1144"/>
    <d v="2016-12-12T00:00:00"/>
    <s v="Fresh Food Concepts"/>
    <s v="Food &amp; Beverage"/>
    <s v="Cold Press Juice manufacturer &amp; seller"/>
    <s v="New Delhi"/>
    <s v="Siddhartha Gupta, Ashvin Chadha"/>
    <x v="751"/>
    <n v="2"/>
    <x v="1"/>
    <s v="Seed Funding"/>
    <n v="2000000"/>
    <x v="4"/>
    <s v="December"/>
    <n v="19.194099999999999"/>
    <x v="4"/>
    <x v="5"/>
    <x v="1"/>
  </r>
  <r>
    <n v="1145"/>
    <d v="2016-12-13T00:00:00"/>
    <s v="Indifi"/>
    <s v="Consumer Internet"/>
    <s v="Online lending platform"/>
    <s v="Gurgaon"/>
    <s v="Omidyar Network"/>
    <x v="161"/>
    <n v="1"/>
    <x v="0"/>
    <s v="Private Equity"/>
    <n v="10000000"/>
    <x v="4"/>
    <s v="December"/>
    <n v="95.970500000000001"/>
    <x v="0"/>
    <x v="6"/>
    <x v="1"/>
  </r>
  <r>
    <n v="1146"/>
    <d v="2016-12-13T00:00:00"/>
    <s v="GoComet"/>
    <s v="Logistics"/>
    <s v="Marketplace for International Freight"/>
    <s v="Mumbai"/>
    <s v="India Quotient, Rajul Garg, Rajesh Yabaji, Chanakya Hridaya, Ramasubramaniam B, Vishwanathan, Nobel House, Sunstone Capital"/>
    <x v="41"/>
    <n v="8"/>
    <x v="1"/>
    <s v="Seed Funding"/>
    <m/>
    <x v="4"/>
    <s v="December"/>
    <n v="0"/>
    <x v="4"/>
    <x v="1"/>
    <x v="2"/>
  </r>
  <r>
    <n v="1147"/>
    <d v="2016-12-13T00:00:00"/>
    <s v="OfBusiness"/>
    <s v="eCommerce"/>
    <s v="Online business-to-business (B2B) marketplace"/>
    <s v="Gurgaon"/>
    <s v="Zodius Technology Opportunities Fund, Matrix Partners"/>
    <x v="752"/>
    <n v="2"/>
    <x v="1"/>
    <s v="Private Equity"/>
    <n v="11100000"/>
    <x v="4"/>
    <s v="December"/>
    <n v="106.527255"/>
    <x v="0"/>
    <x v="2"/>
    <x v="1"/>
  </r>
  <r>
    <n v="1148"/>
    <d v="2016-12-14T00:00:00"/>
    <s v="Fitmein"/>
    <s v="Consumer Internet"/>
    <s v="Fitness Discovery &amp; Booking platform"/>
    <s v="New Delhi"/>
    <s v="Finc, Ghv"/>
    <x v="753"/>
    <n v="2"/>
    <x v="1"/>
    <s v="Seed Funding"/>
    <m/>
    <x v="4"/>
    <s v="December"/>
    <n v="0"/>
    <x v="4"/>
    <x v="6"/>
    <x v="1"/>
  </r>
  <r>
    <n v="1149"/>
    <d v="2016-12-14T00:00:00"/>
    <s v="Qacco"/>
    <s v="Consumer Internet"/>
    <s v="Hotel Booking platform"/>
    <s v="Gurgaon"/>
    <s v="Lead Angels Network, Anbu P,ian, Prabhakar Mr"/>
    <x v="107"/>
    <n v="4"/>
    <x v="1"/>
    <s v="Seed Funding"/>
    <n v="150000"/>
    <x v="4"/>
    <s v="December"/>
    <n v="1.4395575"/>
    <x v="4"/>
    <x v="6"/>
    <x v="1"/>
  </r>
  <r>
    <n v="1150"/>
    <d v="2016-12-14T00:00:00"/>
    <s v="Fitpass"/>
    <s v="Consumer Internet"/>
    <s v="Fitness center aggregator &amp; Booking mobile app"/>
    <s v="New Delhi"/>
    <s v="Mumbai Angels"/>
    <x v="9"/>
    <n v="1"/>
    <x v="0"/>
    <s v="Seed Funding"/>
    <n v="1000000"/>
    <x v="4"/>
    <s v="December"/>
    <n v="9.5970499999999994"/>
    <x v="4"/>
    <x v="6"/>
    <x v="1"/>
  </r>
  <r>
    <n v="1151"/>
    <d v="2016-12-14T00:00:00"/>
    <s v="MoEngage"/>
    <s v="Technology"/>
    <s v="User analytics , engagement platform"/>
    <s v="Bangalore"/>
    <s v="An Chrasekaran"/>
    <x v="423"/>
    <n v="1"/>
    <x v="0"/>
    <s v="Seed Funding"/>
    <m/>
    <x v="4"/>
    <s v="December"/>
    <n v="0"/>
    <x v="4"/>
    <x v="0"/>
    <x v="0"/>
  </r>
  <r>
    <n v="1152"/>
    <d v="2016-12-14T00:00:00"/>
    <s v="Ten3t Health"/>
    <s v="Technology"/>
    <s v="medical grade wearable patch maker"/>
    <s v="Bangalore"/>
    <s v="V Krishna Prasad, Bhupen Shah"/>
    <x v="754"/>
    <n v="2"/>
    <x v="1"/>
    <s v="Seed Funding"/>
    <m/>
    <x v="4"/>
    <s v="December"/>
    <n v="0"/>
    <x v="4"/>
    <x v="0"/>
    <x v="0"/>
  </r>
  <r>
    <n v="1153"/>
    <d v="2016-12-14T00:00:00"/>
    <s v="Trading Bells"/>
    <s v="Consumer Internet"/>
    <s v="Online Share &amp; Commodity Broking platform"/>
    <s v="Indore"/>
    <s v="Swastika Investmart Ltd"/>
    <x v="755"/>
    <n v="1"/>
    <x v="0"/>
    <s v="Seed Funding"/>
    <n v="297000"/>
    <x v="4"/>
    <s v="December"/>
    <n v="2.8503238500000001"/>
    <x v="4"/>
    <x v="6"/>
    <x v="6"/>
  </r>
  <r>
    <n v="1154"/>
    <d v="2016-12-15T00:00:00"/>
    <s v="SERVxe2x80x99D"/>
    <s v="Consumer Internet"/>
    <s v="Financial Services For Unorganized Workforce"/>
    <s v="Pune"/>
    <s v="Digital Financial Service Lab"/>
    <x v="756"/>
    <n v="1"/>
    <x v="0"/>
    <s v="Seed Funding"/>
    <n v="100000"/>
    <x v="4"/>
    <s v="December"/>
    <n v="0.95970500000000003"/>
    <x v="4"/>
    <x v="6"/>
    <x v="4"/>
  </r>
  <r>
    <n v="1155"/>
    <d v="2016-12-15T00:00:00"/>
    <s v="IdeaForge"/>
    <s v="Technology"/>
    <s v="Drone Manufacturing"/>
    <s v="Mumbai"/>
    <s v="Wrv Capital , Indusage Partners, Infosys Innovation Fund"/>
    <x v="422"/>
    <n v="3"/>
    <x v="1"/>
    <s v="Private Equity"/>
    <n v="10000000"/>
    <x v="4"/>
    <s v="December"/>
    <n v="95.970500000000001"/>
    <x v="0"/>
    <x v="0"/>
    <x v="2"/>
  </r>
  <r>
    <n v="1156"/>
    <d v="2016-12-15T00:00:00"/>
    <s v="Amagi Media Labs"/>
    <s v="Technology"/>
    <s v="Media Technology Solutions"/>
    <s v="Mumbai"/>
    <s v="Emerald Media, Premji Invest"/>
    <x v="757"/>
    <n v="2"/>
    <x v="1"/>
    <s v="Private Equity"/>
    <n v="35000000"/>
    <x v="4"/>
    <s v="December"/>
    <n v="335.89675"/>
    <x v="0"/>
    <x v="0"/>
    <x v="2"/>
  </r>
  <r>
    <n v="1157"/>
    <d v="2016-12-15T00:00:00"/>
    <s v="Pocket Aces"/>
    <s v="Technology"/>
    <s v="Digital Entertainment Company"/>
    <s v="Mumbai"/>
    <s v="Sequoia Capital India, North Base Media, Aarin Capital, 3 One 4 Capital, Axilor Ventures, Kunal Shah, Seep T,on"/>
    <x v="2"/>
    <n v="8"/>
    <x v="1"/>
    <s v="Private Equity"/>
    <n v="3000000"/>
    <x v="4"/>
    <s v="December"/>
    <n v="28.791149999999998"/>
    <x v="0"/>
    <x v="0"/>
    <x v="2"/>
  </r>
  <r>
    <n v="1158"/>
    <d v="2016-12-16T00:00:00"/>
    <s v="Pi Data Centers"/>
    <s v="Technology"/>
    <s v="Cloud Data Center Solutions provider"/>
    <s v="Hyderabad"/>
    <s v="Epsilon Venture Partners"/>
    <x v="384"/>
    <n v="1"/>
    <x v="0"/>
    <s v="Private Equity"/>
    <n v="23000000"/>
    <x v="4"/>
    <s v="December"/>
    <n v="220.73214999999999"/>
    <x v="0"/>
    <x v="0"/>
    <x v="7"/>
  </r>
  <r>
    <n v="1159"/>
    <d v="2016-12-16T00:00:00"/>
    <s v="TripShelf"/>
    <s v="Consumer Internet"/>
    <s v="Holiday Packages provider"/>
    <s v="New Delhi"/>
    <s v="Gems Advisory, Quarizon"/>
    <x v="241"/>
    <n v="2"/>
    <x v="1"/>
    <s v="Seed Funding"/>
    <n v="123000"/>
    <x v="4"/>
    <s v="December"/>
    <n v="1.1804371499999999"/>
    <x v="4"/>
    <x v="6"/>
    <x v="1"/>
  </r>
  <r>
    <n v="1160"/>
    <d v="2016-12-19T00:00:00"/>
    <s v="Events High"/>
    <s v="Consumer Internet"/>
    <s v="Events &amp; Activities Marketplace"/>
    <s v="Bangalore"/>
    <s v="Axilor Ventures"/>
    <x v="327"/>
    <n v="1"/>
    <x v="0"/>
    <s v="Private Equity"/>
    <m/>
    <x v="4"/>
    <s v="December"/>
    <n v="0"/>
    <x v="0"/>
    <x v="6"/>
    <x v="0"/>
  </r>
  <r>
    <n v="1161"/>
    <d v="2016-12-19T00:00:00"/>
    <s v="NoBroker"/>
    <s v="Consumer Internet"/>
    <s v="Rental property search portal"/>
    <s v="Bangalore"/>
    <s v="Ktb Network, Saif Partners, Beenext, Digital Garage"/>
    <x v="758"/>
    <n v="4"/>
    <x v="1"/>
    <s v="Private Equity"/>
    <n v="7400000"/>
    <x v="4"/>
    <s v="December"/>
    <n v="71.018169999999998"/>
    <x v="0"/>
    <x v="6"/>
    <x v="0"/>
  </r>
  <r>
    <n v="1162"/>
    <d v="2016-12-20T00:00:00"/>
    <s v="VivoCarat"/>
    <s v="eCommerce"/>
    <s v="Online jewellery marketplace"/>
    <s v="Mumbai"/>
    <s v="Undisclosed"/>
    <x v="13"/>
    <n v="1"/>
    <x v="0"/>
    <s v="Seed Funding"/>
    <n v="50000"/>
    <x v="4"/>
    <s v="December"/>
    <n v="0.47985250000000002"/>
    <x v="4"/>
    <x v="2"/>
    <x v="2"/>
  </r>
  <r>
    <n v="1163"/>
    <d v="2016-12-20T00:00:00"/>
    <s v="Tiyo"/>
    <s v="Consumer Internet"/>
    <s v="Doctor Search Mobile App"/>
    <s v="Kolkata"/>
    <s v="Ajith Nair"/>
    <x v="716"/>
    <n v="1"/>
    <x v="0"/>
    <s v="Seed Funding"/>
    <m/>
    <x v="4"/>
    <s v="December"/>
    <n v="0"/>
    <x v="4"/>
    <x v="6"/>
    <x v="10"/>
  </r>
  <r>
    <n v="1164"/>
    <d v="2016-12-20T00:00:00"/>
    <s v="Zoomcar"/>
    <s v="Consumer Internet"/>
    <s v="Self-Driven Cab booking platform"/>
    <s v="Bangalore"/>
    <s v="Cyber Carrier Cl"/>
    <x v="759"/>
    <n v="1"/>
    <x v="0"/>
    <s v="Private Equity"/>
    <m/>
    <x v="4"/>
    <s v="December"/>
    <n v="0"/>
    <x v="0"/>
    <x v="6"/>
    <x v="0"/>
  </r>
  <r>
    <n v="1165"/>
    <d v="2016-12-20T00:00:00"/>
    <s v="BYJUxe2x80x99s"/>
    <s v="Consumer Internet"/>
    <s v="Online Learning platform"/>
    <s v="Bangalore"/>
    <s v="International Financial Corporation"/>
    <x v="760"/>
    <n v="1"/>
    <x v="0"/>
    <s v="Private Equity"/>
    <n v="15000000"/>
    <x v="4"/>
    <s v="December"/>
    <n v="143.95574999999999"/>
    <x v="0"/>
    <x v="6"/>
    <x v="0"/>
  </r>
  <r>
    <n v="1166"/>
    <d v="2016-12-21T00:00:00"/>
    <s v="Supr Daily"/>
    <s v="Consumer Internet"/>
    <s v="Daily Subscription based Delivery service"/>
    <s v="Mumbai"/>
    <s v="Dr Apoorv Ranjan Sharma, Anil Jain, Anuj Golecha, Krishna Jhunjhunwala, Anirudh Damani"/>
    <x v="761"/>
    <n v="5"/>
    <x v="1"/>
    <s v="Seed Funding"/>
    <m/>
    <x v="4"/>
    <s v="December"/>
    <n v="0"/>
    <x v="4"/>
    <x v="6"/>
    <x v="2"/>
  </r>
  <r>
    <n v="1167"/>
    <d v="2016-12-21T00:00:00"/>
    <s v="The BlueBook"/>
    <s v="Consumer Internet"/>
    <s v="online to offline marketing platform"/>
    <s v="Bangalore"/>
    <s v="Indian Angel Network, Letxe2X80X99S Venture"/>
    <x v="78"/>
    <n v="2"/>
    <x v="1"/>
    <s v="Seed Funding"/>
    <n v="500000"/>
    <x v="4"/>
    <s v="December"/>
    <n v="4.7985249999999997"/>
    <x v="4"/>
    <x v="6"/>
    <x v="0"/>
  </r>
  <r>
    <n v="1168"/>
    <d v="2016-12-21T00:00:00"/>
    <s v="MamaEarth"/>
    <s v="eCommerce"/>
    <s v="Babycare Products seller"/>
    <s v="New Delhi"/>
    <s v="Fireside Ventures"/>
    <x v="226"/>
    <n v="1"/>
    <x v="0"/>
    <s v="Seed Funding"/>
    <m/>
    <x v="4"/>
    <s v="December"/>
    <n v="0"/>
    <x v="4"/>
    <x v="2"/>
    <x v="1"/>
  </r>
  <r>
    <n v="1169"/>
    <d v="2016-12-21T00:00:00"/>
    <s v="Vegetall"/>
    <s v="eCommerce"/>
    <s v="Online Vegetable eTailer"/>
    <s v="Chennai"/>
    <s v="The Chennai Angels"/>
    <x v="315"/>
    <n v="1"/>
    <x v="0"/>
    <s v="Seed Funding"/>
    <n v="162000"/>
    <x v="4"/>
    <s v="December"/>
    <n v="1.5547221"/>
    <x v="4"/>
    <x v="2"/>
    <x v="3"/>
  </r>
  <r>
    <n v="1170"/>
    <d v="2016-12-22T00:00:00"/>
    <s v="Innoplexus"/>
    <s v="Technology"/>
    <s v="Data as a Service Provider"/>
    <s v="Pune"/>
    <s v="Hcs Venture Capital Fund"/>
    <x v="762"/>
    <n v="1"/>
    <x v="0"/>
    <s v="Private Equity"/>
    <m/>
    <x v="4"/>
    <s v="December"/>
    <n v="0"/>
    <x v="0"/>
    <x v="0"/>
    <x v="4"/>
  </r>
  <r>
    <n v="1171"/>
    <d v="2016-12-22T00:00:00"/>
    <s v="Mindler"/>
    <s v="Consumer Internet"/>
    <s v="Career Planning &amp; Assessment platform"/>
    <s v="New Delhi"/>
    <s v="Taxmann"/>
    <x v="763"/>
    <n v="1"/>
    <x v="0"/>
    <s v="Seed Funding"/>
    <n v="324000"/>
    <x v="4"/>
    <s v="December"/>
    <n v="3.1094442"/>
    <x v="4"/>
    <x v="6"/>
    <x v="1"/>
  </r>
  <r>
    <n v="1172"/>
    <d v="2016-12-22T00:00:00"/>
    <s v="MCaffeine"/>
    <s v="eCommerce"/>
    <s v="Personal care product etailer"/>
    <s v="Bangalore"/>
    <s v="Kaushal Agarwal, Harminder Sahani, Kk Mehra, Pranay Jivrajka, Navjot Saini"/>
    <x v="764"/>
    <n v="5"/>
    <x v="1"/>
    <s v="Seed Funding"/>
    <n v="300000"/>
    <x v="4"/>
    <s v="December"/>
    <n v="2.8791150000000001"/>
    <x v="4"/>
    <x v="2"/>
    <x v="0"/>
  </r>
  <r>
    <n v="1173"/>
    <d v="2016-12-23T00:00:00"/>
    <s v="enKast"/>
    <s v="Technology"/>
    <s v="Cloud based CRM for Agencies"/>
    <s v="Bangalore"/>
    <s v="Ivy League Alumni Angel Network"/>
    <x v="765"/>
    <n v="1"/>
    <x v="0"/>
    <s v="Private Equity"/>
    <n v="2000000"/>
    <x v="4"/>
    <s v="December"/>
    <n v="19.194099999999999"/>
    <x v="0"/>
    <x v="0"/>
    <x v="0"/>
  </r>
  <r>
    <n v="1174"/>
    <d v="2016-12-23T00:00:00"/>
    <s v="ShopKirana"/>
    <s v="eCommerce"/>
    <s v="B2B platform for Merchants &amp; Retailers"/>
    <s v="Indore"/>
    <s v="Incubate Fund, Lead Angels Group"/>
    <x v="406"/>
    <n v="2"/>
    <x v="1"/>
    <s v="Private Equity"/>
    <m/>
    <x v="4"/>
    <s v="December"/>
    <n v="0"/>
    <x v="0"/>
    <x v="2"/>
    <x v="6"/>
  </r>
  <r>
    <n v="1175"/>
    <d v="2016-12-23T00:00:00"/>
    <s v="MyAdvo"/>
    <s v="Consumer Internet"/>
    <s v="Legal Advice Platform"/>
    <s v="New Delhi"/>
    <s v="Pradyumna Dalmia, S Somasegar"/>
    <x v="766"/>
    <n v="2"/>
    <x v="1"/>
    <s v="Seed Funding"/>
    <m/>
    <x v="4"/>
    <s v="December"/>
    <n v="0"/>
    <x v="4"/>
    <x v="6"/>
    <x v="1"/>
  </r>
  <r>
    <n v="1176"/>
    <d v="2016-12-23T00:00:00"/>
    <s v="Asocon"/>
    <s v="Technology"/>
    <s v="Process management startup"/>
    <s v="Noida"/>
    <s v="Quarizon"/>
    <x v="714"/>
    <n v="1"/>
    <x v="0"/>
    <s v="Seed Funding"/>
    <m/>
    <x v="4"/>
    <s v="December"/>
    <n v="0"/>
    <x v="4"/>
    <x v="0"/>
    <x v="1"/>
  </r>
  <r>
    <n v="1177"/>
    <d v="2016-12-23T00:00:00"/>
    <s v="LexComply"/>
    <s v="Consumer Internet"/>
    <s v="Compliance Management Software"/>
    <s v="New Delhi"/>
    <s v="Ajay Relan"/>
    <x v="149"/>
    <n v="1"/>
    <x v="0"/>
    <s v="Seed Funding"/>
    <m/>
    <x v="4"/>
    <s v="December"/>
    <n v="0"/>
    <x v="4"/>
    <x v="6"/>
    <x v="1"/>
  </r>
  <r>
    <n v="1178"/>
    <d v="2016-12-26T00:00:00"/>
    <s v="The Postbox"/>
    <s v="eCommerce"/>
    <s v="Art &amp; Lifestyle ECommerce Store"/>
    <s v="Chennai"/>
    <s v="The Chennai Angels, Ritesh Mehta, Aruna Ganesh Ram"/>
    <x v="315"/>
    <n v="3"/>
    <x v="1"/>
    <s v="Seed Funding"/>
    <m/>
    <x v="4"/>
    <s v="December"/>
    <n v="0"/>
    <x v="4"/>
    <x v="2"/>
    <x v="3"/>
  </r>
  <r>
    <n v="1179"/>
    <d v="2016-12-26T00:00:00"/>
    <s v="P,orum Technologies"/>
    <s v="Technology"/>
    <s v="3D printed experimental Human Liver tissue creator"/>
    <s v="Bangalore"/>
    <s v="Sachin Bansal, Binny Bansal"/>
    <x v="80"/>
    <n v="2"/>
    <x v="1"/>
    <s v="Seed Funding"/>
    <m/>
    <x v="4"/>
    <s v="December"/>
    <n v="0"/>
    <x v="4"/>
    <x v="0"/>
    <x v="0"/>
  </r>
  <r>
    <n v="1180"/>
    <d v="2016-12-26T00:00:00"/>
    <s v="Dekkho"/>
    <s v="Consumer Internet"/>
    <s v="Video Streaming platform"/>
    <s v="Mumbai"/>
    <s v="Undisclosed"/>
    <x v="13"/>
    <n v="1"/>
    <x v="0"/>
    <s v="Seed Funding"/>
    <n v="1200000"/>
    <x v="4"/>
    <s v="December"/>
    <n v="11.51646"/>
    <x v="4"/>
    <x v="6"/>
    <x v="2"/>
  </r>
  <r>
    <n v="1181"/>
    <d v="2016-12-26T00:00:00"/>
    <s v="Shadowfox"/>
    <s v="Logistics"/>
    <s v="On-Dem, Delivery Service"/>
    <s v="Gurgaon"/>
    <s v="Eight Roads Ventures"/>
    <x v="529"/>
    <n v="1"/>
    <x v="0"/>
    <s v="Private Equity"/>
    <n v="10000000"/>
    <x v="4"/>
    <s v="December"/>
    <n v="95.970500000000001"/>
    <x v="0"/>
    <x v="1"/>
    <x v="1"/>
  </r>
  <r>
    <n v="1182"/>
    <d v="2016-12-27T00:00:00"/>
    <s v="ShopX"/>
    <s v="eCommerce"/>
    <s v="SAAS ECommerce Retail app"/>
    <s v="Bangalore"/>
    <s v="Nan Nilekani"/>
    <x v="767"/>
    <n v="1"/>
    <x v="0"/>
    <s v="Private Equity"/>
    <n v="5000000"/>
    <x v="4"/>
    <s v="December"/>
    <n v="47.985250000000001"/>
    <x v="0"/>
    <x v="2"/>
    <x v="0"/>
  </r>
  <r>
    <n v="1183"/>
    <d v="2016-12-28T00:00:00"/>
    <s v="BookEventz"/>
    <s v="Consumer Internet"/>
    <s v="Online event-booking platform"/>
    <s v="Mumbai"/>
    <s v="Lead Angels, Mumbai Angels, Letsventure, Girish Mathrubootham, Anbu P,ian"/>
    <x v="768"/>
    <n v="6"/>
    <x v="1"/>
    <s v="Seed Funding"/>
    <m/>
    <x v="4"/>
    <s v="December"/>
    <n v="0"/>
    <x v="4"/>
    <x v="6"/>
    <x v="2"/>
  </r>
  <r>
    <n v="1184"/>
    <d v="2016-12-29T00:00:00"/>
    <s v="Healthifyme"/>
    <s v="Consumer Internet"/>
    <s v="Fitness Mobile App"/>
    <s v="Bangalore"/>
    <s v="Nb Ventures"/>
    <x v="181"/>
    <n v="1"/>
    <x v="0"/>
    <s v="Private Equity"/>
    <n v="1000000"/>
    <x v="4"/>
    <s v="December"/>
    <n v="9.5970499999999994"/>
    <x v="0"/>
    <x v="6"/>
    <x v="0"/>
  </r>
  <r>
    <n v="1185"/>
    <d v="2016-12-29T00:00:00"/>
    <s v="LetsMD"/>
    <s v="Consumer Internet"/>
    <s v="Healthcare plan comparison platform"/>
    <s v="New Delhi"/>
    <s v="Waterbridge Ventures,"/>
    <x v="57"/>
    <n v="2"/>
    <x v="1"/>
    <s v="Seed Funding"/>
    <m/>
    <x v="4"/>
    <s v="December"/>
    <n v="0"/>
    <x v="4"/>
    <x v="6"/>
    <x v="1"/>
  </r>
  <r>
    <n v="1186"/>
    <d v="2016-12-29T00:00:00"/>
    <s v="Justbooks"/>
    <s v="Consumer Internet"/>
    <s v="Library Chain Aggregator"/>
    <s v="Bangalore"/>
    <s v="Cocreate Ventures"/>
    <x v="769"/>
    <n v="1"/>
    <x v="0"/>
    <s v="Seed Funding"/>
    <m/>
    <x v="4"/>
    <s v="December"/>
    <n v="0"/>
    <x v="4"/>
    <x v="6"/>
    <x v="0"/>
  </r>
  <r>
    <n v="1187"/>
    <d v="2016-12-30T00:00:00"/>
    <s v="InstantPay"/>
    <s v="Consumer Internet"/>
    <s v="Digital payments &amp; recharge platform"/>
    <s v="New Delhi"/>
    <s v="Rb Investments, Kaleden Holdings"/>
    <x v="20"/>
    <n v="2"/>
    <x v="1"/>
    <s v="Private Equity"/>
    <m/>
    <x v="4"/>
    <s v="December"/>
    <n v="0"/>
    <x v="0"/>
    <x v="6"/>
    <x v="1"/>
  </r>
  <r>
    <n v="1188"/>
    <d v="2016-11-01T00:00:00"/>
    <s v="PickMyLaundry"/>
    <s v="Consumer Internet"/>
    <s v="On-Dem, Washing &amp; Dry Cleaning Services"/>
    <s v="New Delhi"/>
    <s v="Kedar Lele, Ghv Accelerator"/>
    <x v="770"/>
    <n v="2"/>
    <x v="1"/>
    <s v="Seed Funding"/>
    <n v="200000"/>
    <x v="4"/>
    <s v="November"/>
    <n v="1.9194100000000001"/>
    <x v="4"/>
    <x v="6"/>
    <x v="1"/>
  </r>
  <r>
    <n v="1189"/>
    <d v="2016-11-02T00:00:00"/>
    <s v="FreshDesk"/>
    <s v="Consumer Internet"/>
    <s v="SAAS Based HelpDesk Services"/>
    <s v="Chennai"/>
    <s v="Sequoia Capital India, Accel Partners"/>
    <x v="2"/>
    <n v="2"/>
    <x v="1"/>
    <s v="Private Equity"/>
    <n v="55000000"/>
    <x v="4"/>
    <s v="November"/>
    <n v="527.83775000000003"/>
    <x v="0"/>
    <x v="6"/>
    <x v="3"/>
  </r>
  <r>
    <n v="1190"/>
    <d v="2016-11-02T00:00:00"/>
    <s v="LaundryAnna"/>
    <s v="Consumer Internet"/>
    <s v="On-Dem, Washing &amp; Dry Cleaning Services"/>
    <s v="Bangalore"/>
    <s v="Undisclosed"/>
    <x v="13"/>
    <n v="1"/>
    <x v="0"/>
    <s v="Seed Funding"/>
    <n v="150000"/>
    <x v="4"/>
    <s v="November"/>
    <n v="1.4395575"/>
    <x v="4"/>
    <x v="6"/>
    <x v="0"/>
  </r>
  <r>
    <n v="1191"/>
    <d v="2016-11-02T00:00:00"/>
    <s v="LetsMD"/>
    <s v="Consumer Internet"/>
    <s v="Healthcare Services Comparison Platform"/>
    <s v="New Delhi"/>
    <s v="Calcutta Angels Network, Letsventure, Anupam Mittal, Currae Healthtech Fund"/>
    <x v="629"/>
    <n v="4"/>
    <x v="1"/>
    <s v="Seed Funding"/>
    <m/>
    <x v="4"/>
    <s v="November"/>
    <n v="0"/>
    <x v="4"/>
    <x v="6"/>
    <x v="1"/>
  </r>
  <r>
    <n v="1192"/>
    <d v="2016-11-02T00:00:00"/>
    <s v="Sattviko"/>
    <s v="Food &amp; Beverage"/>
    <s v="Health Food Restaurant Chain"/>
    <s v="New Delhi"/>
    <s v="Raman Roy, Ashish Gupta, Yogesh ,lay, Vaibhav Jain"/>
    <x v="421"/>
    <n v="5"/>
    <x v="1"/>
    <s v="Seed Funding"/>
    <m/>
    <x v="4"/>
    <s v="November"/>
    <n v="0"/>
    <x v="4"/>
    <x v="5"/>
    <x v="1"/>
  </r>
  <r>
    <n v="1193"/>
    <d v="2016-11-03T00:00:00"/>
    <s v="Zarget"/>
    <s v="Technology"/>
    <s v="SaaS-based web optimisation , marketing platform"/>
    <s v="Chennai"/>
    <s v="Sequoia India"/>
    <x v="43"/>
    <n v="1"/>
    <x v="0"/>
    <s v="Private Equity"/>
    <n v="6000000"/>
    <x v="4"/>
    <s v="November"/>
    <n v="57.582299999999996"/>
    <x v="0"/>
    <x v="0"/>
    <x v="3"/>
  </r>
  <r>
    <n v="1194"/>
    <d v="2016-11-03T00:00:00"/>
    <s v="DoSelect"/>
    <s v="Consumer Internet"/>
    <s v="Skill Showcasing platform"/>
    <s v="Bangalore"/>
    <s v="3 One 4 Capital, Mumbai Angels, Aarin Capital"/>
    <x v="659"/>
    <n v="3"/>
    <x v="1"/>
    <s v="Seed Funding"/>
    <m/>
    <x v="4"/>
    <s v="November"/>
    <n v="0"/>
    <x v="4"/>
    <x v="6"/>
    <x v="0"/>
  </r>
  <r>
    <n v="1195"/>
    <d v="2016-11-03T00:00:00"/>
    <s v="EasyPolicy"/>
    <s v="Consumer Internet"/>
    <s v="Online insurance Portal"/>
    <s v="Noida"/>
    <s v="Unilazer Ventures,"/>
    <x v="771"/>
    <n v="2"/>
    <x v="1"/>
    <s v="Private Equity"/>
    <n v="10000000"/>
    <x v="4"/>
    <s v="November"/>
    <n v="95.970500000000001"/>
    <x v="0"/>
    <x v="6"/>
    <x v="1"/>
  </r>
  <r>
    <n v="1196"/>
    <d v="2016-11-04T00:00:00"/>
    <s v="Browntape"/>
    <s v="Technology"/>
    <s v="cloud-based software solutions company"/>
    <s v="Goa"/>
    <s v="Gati Ltd"/>
    <x v="772"/>
    <n v="1"/>
    <x v="0"/>
    <s v="Private Equity"/>
    <m/>
    <x v="4"/>
    <s v="November"/>
    <n v="0"/>
    <x v="0"/>
    <x v="0"/>
    <x v="6"/>
  </r>
  <r>
    <n v="1197"/>
    <d v="2016-11-04T00:00:00"/>
    <s v="Connect India"/>
    <s v="Logistics"/>
    <s v="Last mile Delivery Network"/>
    <s v="Bangalore"/>
    <s v="Aavishkaar Venture Management"/>
    <x v="773"/>
    <n v="1"/>
    <x v="0"/>
    <s v="Private Equity"/>
    <n v="1000000"/>
    <x v="4"/>
    <s v="November"/>
    <n v="9.5970499999999994"/>
    <x v="0"/>
    <x v="1"/>
    <x v="0"/>
  </r>
  <r>
    <n v="1198"/>
    <d v="2016-11-04T00:00:00"/>
    <s v="Corseco"/>
    <s v="Technology"/>
    <s v="AI-based Software as a Service Solution provider"/>
    <s v="New Delhi"/>
    <s v="Ameera Shah, Vivek Bhargava"/>
    <x v="774"/>
    <n v="2"/>
    <x v="1"/>
    <s v="Seed Funding"/>
    <n v="150000"/>
    <x v="4"/>
    <s v="November"/>
    <n v="1.4395575"/>
    <x v="4"/>
    <x v="0"/>
    <x v="1"/>
  </r>
  <r>
    <n v="1199"/>
    <d v="2016-11-04T00:00:00"/>
    <s v="vImmune"/>
    <s v="Consumer Internet"/>
    <s v="Immunisation Management Platform"/>
    <s v="Bangalore"/>
    <s v="Undisclosed"/>
    <x v="13"/>
    <n v="1"/>
    <x v="0"/>
    <s v="Seed Funding"/>
    <m/>
    <x v="4"/>
    <s v="November"/>
    <n v="0"/>
    <x v="4"/>
    <x v="6"/>
    <x v="0"/>
  </r>
  <r>
    <n v="1200"/>
    <d v="2016-11-04T00:00:00"/>
    <s v="The Gourmet Jar"/>
    <s v="eCommerce"/>
    <s v="Gourmet Food etailer"/>
    <s v="Noida"/>
    <s v="Chigarh Angels Network"/>
    <x v="633"/>
    <n v="1"/>
    <x v="0"/>
    <s v="Seed Funding"/>
    <m/>
    <x v="4"/>
    <s v="November"/>
    <n v="0"/>
    <x v="4"/>
    <x v="2"/>
    <x v="1"/>
  </r>
  <r>
    <n v="1201"/>
    <d v="2016-11-05T00:00:00"/>
    <s v="Medzin"/>
    <s v="eCommerce"/>
    <s v="Online ordering &amp; Delivery of medicines"/>
    <s v="New Delhi"/>
    <s v="A M Siker"/>
    <x v="775"/>
    <n v="1"/>
    <x v="0"/>
    <s v="Seed Funding"/>
    <n v="45000"/>
    <x v="4"/>
    <s v="November"/>
    <n v="0.43186724999999998"/>
    <x v="4"/>
    <x v="2"/>
    <x v="1"/>
  </r>
  <r>
    <n v="1202"/>
    <d v="2016-11-05T00:00:00"/>
    <s v="Bizongo"/>
    <s v="eCommerce"/>
    <s v="Packaging Material Marketplace"/>
    <s v="Mumbai"/>
    <s v="Idg Ventures, Accel Partners"/>
    <x v="174"/>
    <n v="2"/>
    <x v="1"/>
    <s v="Private Equity"/>
    <n v="3000000"/>
    <x v="4"/>
    <s v="November"/>
    <n v="28.791149999999998"/>
    <x v="0"/>
    <x v="2"/>
    <x v="2"/>
  </r>
  <r>
    <n v="1203"/>
    <d v="2016-11-07T00:00:00"/>
    <s v="Rivigo"/>
    <s v="Technology"/>
    <s v="Technology based Logistics platform"/>
    <s v="Gurgaon"/>
    <s v="Warburg Pincus"/>
    <x v="419"/>
    <n v="1"/>
    <x v="0"/>
    <s v="Private Equity"/>
    <n v="75000000"/>
    <x v="4"/>
    <s v="November"/>
    <n v="719.77874999999995"/>
    <x v="0"/>
    <x v="0"/>
    <x v="1"/>
  </r>
  <r>
    <n v="1204"/>
    <d v="2016-11-07T00:00:00"/>
    <s v="JustRide"/>
    <s v="Consumer Internet"/>
    <s v="Online Car Sharing platform"/>
    <s v="Mumbai"/>
    <s v="Justin Kan, Qasar Younis, Paul Bucche, Susa Ventures, Kima Ventures, Axan Venture, Scm Holdings"/>
    <x v="776"/>
    <n v="7"/>
    <x v="1"/>
    <s v="Private Equity"/>
    <n v="3000000"/>
    <x v="4"/>
    <s v="November"/>
    <n v="28.791149999999998"/>
    <x v="0"/>
    <x v="6"/>
    <x v="2"/>
  </r>
  <r>
    <n v="1205"/>
    <d v="2016-11-09T00:00:00"/>
    <s v="IIM Jobs"/>
    <s v="Consumer Internet"/>
    <s v="Online Job Portal"/>
    <s v="New Delhi"/>
    <s v="India Quotient"/>
    <x v="41"/>
    <n v="1"/>
    <x v="0"/>
    <s v="Private Equity"/>
    <n v="2000000"/>
    <x v="4"/>
    <s v="November"/>
    <n v="19.194099999999999"/>
    <x v="0"/>
    <x v="6"/>
    <x v="1"/>
  </r>
  <r>
    <n v="1206"/>
    <d v="2016-11-09T00:00:00"/>
    <s v="Square Yards"/>
    <s v="Consumer Internet"/>
    <s v="Online Property Search Portal"/>
    <s v="Gurgaon"/>
    <s v="Adag Reliance Private Equity"/>
    <x v="777"/>
    <n v="1"/>
    <x v="0"/>
    <s v="Private Equity"/>
    <n v="12000000"/>
    <x v="4"/>
    <s v="November"/>
    <n v="115.16459999999999"/>
    <x v="0"/>
    <x v="6"/>
    <x v="1"/>
  </r>
  <r>
    <n v="1207"/>
    <d v="2016-11-10T00:00:00"/>
    <s v="GolfLAN"/>
    <s v="Consumer Internet"/>
    <s v="Golf Session Online Bookings platform"/>
    <s v="New Delhi"/>
    <s v="Yournest Angel Fund, Ison"/>
    <x v="411"/>
    <n v="2"/>
    <x v="1"/>
    <s v="Private Equity"/>
    <n v="1000000"/>
    <x v="4"/>
    <s v="November"/>
    <n v="9.5970499999999994"/>
    <x v="0"/>
    <x v="6"/>
    <x v="1"/>
  </r>
  <r>
    <n v="1208"/>
    <d v="2016-11-10T00:00:00"/>
    <s v="Yottaasys"/>
    <s v="Technology"/>
    <s v="Data Sciences platform"/>
    <s v="Bangalore"/>
    <s v="Gleevoaz Ventures"/>
    <x v="778"/>
    <n v="1"/>
    <x v="0"/>
    <s v="Private Equity"/>
    <m/>
    <x v="4"/>
    <s v="November"/>
    <n v="0"/>
    <x v="0"/>
    <x v="0"/>
    <x v="0"/>
  </r>
  <r>
    <n v="1209"/>
    <d v="2016-11-10T00:00:00"/>
    <s v="Tone Tag"/>
    <s v="Technology"/>
    <s v="Contactless Payment Solution"/>
    <s v="Bangalore"/>
    <s v="Arun Seth, T V Mohas Pai,as Pai, An Chrasekaran, Deepak Ghaisas"/>
    <x v="779"/>
    <n v="5"/>
    <x v="1"/>
    <s v="Private Equity"/>
    <m/>
    <x v="4"/>
    <s v="November"/>
    <n v="0"/>
    <x v="0"/>
    <x v="0"/>
    <x v="0"/>
  </r>
  <r>
    <n v="1210"/>
    <d v="2016-11-11T00:00:00"/>
    <s v="Life in Control"/>
    <s v="Consumer Internet"/>
    <s v="Online Diabetes Management platform"/>
    <s v="Gurgaon"/>
    <s v="Roundglass Partners"/>
    <x v="504"/>
    <n v="1"/>
    <x v="0"/>
    <s v="Private Equity"/>
    <m/>
    <x v="4"/>
    <s v="November"/>
    <n v="0"/>
    <x v="0"/>
    <x v="6"/>
    <x v="1"/>
  </r>
  <r>
    <n v="1211"/>
    <d v="2016-11-14T00:00:00"/>
    <s v="Active.ai"/>
    <s v="Technology"/>
    <s v="Banking &amp; Fintech Platform"/>
    <s v="Singapore"/>
    <s v="Kalaari Capital, Idg Ventures India"/>
    <x v="208"/>
    <n v="2"/>
    <x v="1"/>
    <s v="Private Equity"/>
    <n v="3000000"/>
    <x v="4"/>
    <s v="November"/>
    <n v="28.791149999999998"/>
    <x v="0"/>
    <x v="0"/>
    <x v="8"/>
  </r>
  <r>
    <n v="1212"/>
    <d v="2016-11-14T00:00:00"/>
    <s v="ElasticRun"/>
    <s v="Technology"/>
    <s v="Tech driven Logistic &amp; distribution platform"/>
    <s v="Pune"/>
    <s v="Kalaari Capital, Norwest Venture Partners"/>
    <x v="208"/>
    <n v="2"/>
    <x v="1"/>
    <s v="Private Equity"/>
    <n v="2000000"/>
    <x v="4"/>
    <s v="November"/>
    <n v="19.194099999999999"/>
    <x v="0"/>
    <x v="0"/>
    <x v="4"/>
  </r>
  <r>
    <n v="1213"/>
    <d v="2016-11-15T00:00:00"/>
    <s v="NoBroker"/>
    <s v="Consumer Internet"/>
    <s v="Online Rental discovery"/>
    <s v="Bangalore"/>
    <s v="Vijay Shekhar Sharma"/>
    <x v="31"/>
    <n v="1"/>
    <x v="0"/>
    <s v="Seed Funding"/>
    <m/>
    <x v="4"/>
    <s v="November"/>
    <n v="0"/>
    <x v="4"/>
    <x v="6"/>
    <x v="0"/>
  </r>
  <r>
    <n v="1214"/>
    <d v="2016-11-15T00:00:00"/>
    <s v="Zefo"/>
    <s v="eCommerce"/>
    <s v="Used Furniture &amp; Appliances Marketplace"/>
    <s v="Bangalore"/>
    <s v="Sequoia India, Beenext, Helion Ventures"/>
    <x v="43"/>
    <n v="3"/>
    <x v="1"/>
    <s v="Private Equity"/>
    <n v="6000000"/>
    <x v="4"/>
    <s v="November"/>
    <n v="57.582299999999996"/>
    <x v="0"/>
    <x v="2"/>
    <x v="0"/>
  </r>
  <r>
    <n v="1215"/>
    <d v="2016-11-15T00:00:00"/>
    <s v="PlaySimple"/>
    <s v="Technology"/>
    <s v="Mobile Gaming portal"/>
    <s v="Bangalore"/>
    <s v="Saif Partners, Idg Ventures India"/>
    <x v="10"/>
    <n v="2"/>
    <x v="1"/>
    <s v="Private Equity"/>
    <n v="4000000"/>
    <x v="4"/>
    <s v="November"/>
    <n v="38.388199999999998"/>
    <x v="0"/>
    <x v="0"/>
    <x v="0"/>
  </r>
  <r>
    <n v="1216"/>
    <d v="2016-11-16T00:00:00"/>
    <s v="Stasis Labs"/>
    <s v="Technology"/>
    <s v="Cloud based health monitoring platform"/>
    <s v="Bangalore"/>
    <s v="Rtp-Hc, Wonder Ventures, Techstars Ventures"/>
    <x v="780"/>
    <n v="3"/>
    <x v="1"/>
    <s v="Private Equity"/>
    <n v="5000000"/>
    <x v="4"/>
    <s v="November"/>
    <n v="47.985250000000001"/>
    <x v="0"/>
    <x v="0"/>
    <x v="0"/>
  </r>
  <r>
    <n v="1217"/>
    <d v="2016-11-17T00:00:00"/>
    <s v="Scienaptic"/>
    <s v="Technology"/>
    <s v="Data Analytics platform"/>
    <s v="Bangalore"/>
    <s v="Pramod Bhasin"/>
    <x v="781"/>
    <n v="1"/>
    <x v="0"/>
    <s v="Seed Funding"/>
    <m/>
    <x v="4"/>
    <s v="November"/>
    <n v="0"/>
    <x v="4"/>
    <x v="0"/>
    <x v="0"/>
  </r>
  <r>
    <n v="1218"/>
    <d v="2016-11-17T00:00:00"/>
    <s v="Koovs"/>
    <s v="eCommerce"/>
    <s v="Fashion eTailer"/>
    <s v="New Delhi"/>
    <s v="Times Of India Group &amp; Existing "/>
    <x v="782"/>
    <n v="1"/>
    <x v="0"/>
    <s v="Private Equity"/>
    <n v="13500000"/>
    <x v="4"/>
    <s v="November"/>
    <n v="129.56017499999999"/>
    <x v="0"/>
    <x v="2"/>
    <x v="1"/>
  </r>
  <r>
    <n v="1219"/>
    <d v="2016-11-17T00:00:00"/>
    <s v="Lawrato"/>
    <s v="Consumer Internet"/>
    <s v="Free Legal Advice"/>
    <s v="New Delhi"/>
    <s v="Indian Angel Network"/>
    <x v="78"/>
    <n v="1"/>
    <x v="0"/>
    <s v="Seed Funding"/>
    <m/>
    <x v="4"/>
    <s v="November"/>
    <n v="0"/>
    <x v="4"/>
    <x v="6"/>
    <x v="1"/>
  </r>
  <r>
    <n v="1220"/>
    <d v="2016-11-17T00:00:00"/>
    <s v="Trip Tap Toe"/>
    <s v="Consumer Internet"/>
    <s v="Online Travel Portal"/>
    <s v="Gurgaon"/>
    <s v="R S Sharma"/>
    <x v="783"/>
    <n v="1"/>
    <x v="0"/>
    <s v="Seed Funding"/>
    <m/>
    <x v="4"/>
    <s v="November"/>
    <n v="0"/>
    <x v="4"/>
    <x v="6"/>
    <x v="1"/>
  </r>
  <r>
    <n v="1221"/>
    <d v="2016-11-17T00:00:00"/>
    <s v="Pictor Imaging"/>
    <s v="Consumer Internet"/>
    <s v="Product Photography Mobile App"/>
    <s v="Mumbai"/>
    <s v="Quarizon"/>
    <x v="714"/>
    <n v="1"/>
    <x v="0"/>
    <s v="Seed Funding"/>
    <n v="147000"/>
    <x v="4"/>
    <s v="November"/>
    <n v="1.4107663500000001"/>
    <x v="4"/>
    <x v="6"/>
    <x v="2"/>
  </r>
  <r>
    <n v="1222"/>
    <d v="2016-11-18T00:00:00"/>
    <s v="GramCover"/>
    <s v="Finance"/>
    <s v="Insurance Marketplace for the Rural Sector"/>
    <s v="New Delhi"/>
    <s v="Omnivore Capital"/>
    <x v="784"/>
    <n v="1"/>
    <x v="0"/>
    <s v="Seed Funding"/>
    <n v="1000000"/>
    <x v="4"/>
    <s v="November"/>
    <n v="9.5970499999999994"/>
    <x v="4"/>
    <x v="3"/>
    <x v="1"/>
  </r>
  <r>
    <n v="1223"/>
    <d v="2016-11-18T00:00:00"/>
    <s v="AerMed"/>
    <s v="eCommerce"/>
    <s v="Online Pharmacy"/>
    <s v="Mumbai"/>
    <s v="Hitesh Windlass"/>
    <x v="785"/>
    <n v="1"/>
    <x v="0"/>
    <s v="Seed Funding"/>
    <m/>
    <x v="4"/>
    <s v="November"/>
    <n v="0"/>
    <x v="4"/>
    <x v="2"/>
    <x v="2"/>
  </r>
  <r>
    <n v="1224"/>
    <d v="2016-11-18T00:00:00"/>
    <s v="WorkIndia"/>
    <s v="Consumer Internet"/>
    <s v="Job Board for Clue Collar Jobs"/>
    <s v="Mumbai"/>
    <s v="Asuka Holdings"/>
    <x v="548"/>
    <n v="1"/>
    <x v="0"/>
    <s v="Seed Funding"/>
    <m/>
    <x v="4"/>
    <s v="November"/>
    <n v="0"/>
    <x v="4"/>
    <x v="6"/>
    <x v="2"/>
  </r>
  <r>
    <n v="1225"/>
    <d v="2016-11-21T00:00:00"/>
    <s v="Bats on delivery"/>
    <s v="Consumer Internet"/>
    <s v="Online food, Grocery ordering &amp; Delivery"/>
    <s v="Gurgaon"/>
    <s v="Devdeep Singh"/>
    <x v="786"/>
    <n v="1"/>
    <x v="0"/>
    <s v="Seed Funding"/>
    <n v="90000"/>
    <x v="4"/>
    <s v="November"/>
    <n v="0.86373449999999996"/>
    <x v="4"/>
    <x v="6"/>
    <x v="1"/>
  </r>
  <r>
    <n v="1226"/>
    <d v="2016-11-21T00:00:00"/>
    <s v="numberz.in"/>
    <s v="Technology"/>
    <s v="Cash Flow Management Solution for Businesses"/>
    <s v="Gurgaon"/>
    <s v="Kae Capital, Khosla Impact"/>
    <x v="439"/>
    <n v="2"/>
    <x v="1"/>
    <s v="Seed Funding"/>
    <n v="650000"/>
    <x v="4"/>
    <s v="November"/>
    <n v="6.2380825"/>
    <x v="4"/>
    <x v="0"/>
    <x v="1"/>
  </r>
  <r>
    <n v="1227"/>
    <d v="2016-11-22T00:00:00"/>
    <s v="Housing.com"/>
    <s v="Consumer Internet"/>
    <s v="Real Estate Portal"/>
    <s v="Mumbai"/>
    <s v="Softbank Group"/>
    <x v="416"/>
    <n v="1"/>
    <x v="0"/>
    <s v="Private Equity"/>
    <n v="5000000"/>
    <x v="4"/>
    <s v="November"/>
    <n v="47.985250000000001"/>
    <x v="0"/>
    <x v="6"/>
    <x v="2"/>
  </r>
  <r>
    <n v="1228"/>
    <d v="2016-11-22T00:00:00"/>
    <s v="Awesummly"/>
    <s v="Consumer Internet"/>
    <s v="Short News Mobile App"/>
    <s v="Bangalore"/>
    <s v="Vivek Bhargava, Ameera Shah"/>
    <x v="787"/>
    <n v="2"/>
    <x v="1"/>
    <s v="Seed Funding"/>
    <n v="147000"/>
    <x v="4"/>
    <s v="November"/>
    <n v="1.4107663500000001"/>
    <x v="4"/>
    <x v="6"/>
    <x v="0"/>
  </r>
  <r>
    <n v="1229"/>
    <d v="2016-11-22T00:00:00"/>
    <s v="VoLT"/>
    <s v="Consumer Internet"/>
    <s v="Ed-Tech Platform"/>
    <s v="Mumbai"/>
    <s v="Yms Mobitech"/>
    <x v="788"/>
    <n v="1"/>
    <x v="0"/>
    <s v="Seed Funding"/>
    <m/>
    <x v="4"/>
    <s v="November"/>
    <n v="0"/>
    <x v="4"/>
    <x v="6"/>
    <x v="2"/>
  </r>
  <r>
    <n v="1230"/>
    <d v="2016-11-22T00:00:00"/>
    <s v="Vymo"/>
    <s v="Technology"/>
    <s v="SaaS-based predictive analytics platform"/>
    <s v="Bangalore"/>
    <s v="Sequoia India"/>
    <x v="43"/>
    <n v="1"/>
    <x v="0"/>
    <s v="Private Equity"/>
    <n v="5000000"/>
    <x v="4"/>
    <s v="November"/>
    <n v="47.985250000000001"/>
    <x v="0"/>
    <x v="0"/>
    <x v="0"/>
  </r>
  <r>
    <n v="1231"/>
    <d v="2016-11-22T00:00:00"/>
    <s v="ShubhLoans"/>
    <s v="Technology"/>
    <s v="Consumer Finance &amp; Credit Score platform"/>
    <s v="Bangalore"/>
    <s v="Sanjai Vohra, V Bunty Bohra"/>
    <x v="789"/>
    <n v="2"/>
    <x v="1"/>
    <s v="Seed Funding"/>
    <m/>
    <x v="4"/>
    <s v="November"/>
    <n v="0"/>
    <x v="4"/>
    <x v="0"/>
    <x v="0"/>
  </r>
  <r>
    <n v="1232"/>
    <d v="2016-11-22T00:00:00"/>
    <s v="Noddapp"/>
    <s v="Consumer Internet"/>
    <s v="App based networking platform"/>
    <s v="Mumbai"/>
    <s v="Multiple "/>
    <x v="790"/>
    <n v="1"/>
    <x v="0"/>
    <s v="Seed Funding"/>
    <n v="147000"/>
    <x v="4"/>
    <s v="November"/>
    <n v="1.4107663500000001"/>
    <x v="4"/>
    <x v="6"/>
    <x v="2"/>
  </r>
  <r>
    <n v="1233"/>
    <d v="2016-11-23T00:00:00"/>
    <s v="Knowlarity"/>
    <s v="Consumer Internet"/>
    <s v="Cloud Telephony Platform"/>
    <s v="Bangalore"/>
    <s v="Delta Partners, Sequoia India, Mayfield, Blacksoil, Trifecta Capital"/>
    <x v="791"/>
    <n v="5"/>
    <x v="1"/>
    <s v="Private Equity"/>
    <n v="20000000"/>
    <x v="4"/>
    <s v="November"/>
    <n v="191.941"/>
    <x v="0"/>
    <x v="6"/>
    <x v="0"/>
  </r>
  <r>
    <n v="1234"/>
    <d v="2016-11-23T00:00:00"/>
    <s v="Infisecure"/>
    <s v="Technology"/>
    <s v="Bot Protection Solutions"/>
    <s v="Mumbai"/>
    <s v="Idg Ventures, Axilor Ventures"/>
    <x v="174"/>
    <n v="2"/>
    <x v="1"/>
    <s v="Seed Funding"/>
    <n v="600000"/>
    <x v="4"/>
    <s v="November"/>
    <n v="5.7582300000000002"/>
    <x v="4"/>
    <x v="0"/>
    <x v="2"/>
  </r>
  <r>
    <n v="1235"/>
    <d v="2016-11-23T00:00:00"/>
    <s v="Udaan"/>
    <s v="eCommerce"/>
    <s v="B2B Marketplace"/>
    <s v="Bangalore"/>
    <s v="Lightspeed Venture Partners India, Lightspeed Us"/>
    <x v="792"/>
    <n v="2"/>
    <x v="1"/>
    <s v="Private Equity"/>
    <n v="10000000"/>
    <x v="4"/>
    <s v="November"/>
    <n v="95.970500000000001"/>
    <x v="0"/>
    <x v="2"/>
    <x v="0"/>
  </r>
  <r>
    <n v="1236"/>
    <d v="2016-11-24T00:00:00"/>
    <s v="FroyoFit"/>
    <s v="Consumer Internet"/>
    <s v="Fitness Discovery Platform"/>
    <s v="Indore"/>
    <s v="Dr Pooja G,hi"/>
    <x v="793"/>
    <n v="2"/>
    <x v="1"/>
    <s v="Seed Funding"/>
    <m/>
    <x v="4"/>
    <s v="November"/>
    <n v="0"/>
    <x v="4"/>
    <x v="6"/>
    <x v="6"/>
  </r>
  <r>
    <n v="1237"/>
    <d v="2016-11-24T00:00:00"/>
    <s v="Betterplace"/>
    <s v="Consumer Internet"/>
    <s v="Background Verification Services"/>
    <s v="Bangalore"/>
    <s v="Venture Highway"/>
    <x v="106"/>
    <n v="1"/>
    <x v="0"/>
    <s v="Seed Funding"/>
    <m/>
    <x v="4"/>
    <s v="November"/>
    <n v="0"/>
    <x v="4"/>
    <x v="6"/>
    <x v="0"/>
  </r>
  <r>
    <n v="1238"/>
    <d v="2016-11-24T00:00:00"/>
    <s v="ShareChat"/>
    <s v="Consumer Internet"/>
    <s v="Local Language Social Networking Platform"/>
    <s v="Mumbai"/>
    <s v="Lightspeed India Partners, Saif Partners, India Quotient, Venture Highway"/>
    <x v="89"/>
    <n v="4"/>
    <x v="1"/>
    <s v="Private Equity"/>
    <n v="4000000"/>
    <x v="4"/>
    <s v="November"/>
    <n v="38.388199999999998"/>
    <x v="0"/>
    <x v="6"/>
    <x v="2"/>
  </r>
  <r>
    <n v="1239"/>
    <d v="2016-11-24T00:00:00"/>
    <s v="UClean"/>
    <s v="Consumer Internet"/>
    <s v="Tech Enabled Laundry Service Provider"/>
    <s v="Gurgaon"/>
    <s v="Franchise India"/>
    <x v="739"/>
    <n v="1"/>
    <x v="0"/>
    <s v="Private Equity"/>
    <m/>
    <x v="4"/>
    <s v="November"/>
    <n v="0"/>
    <x v="0"/>
    <x v="6"/>
    <x v="1"/>
  </r>
  <r>
    <n v="1240"/>
    <d v="2016-11-24T00:00:00"/>
    <s v="Servify"/>
    <s v="Consumer Internet"/>
    <s v="Personal Device Assistant App"/>
    <s v="Mumbai"/>
    <s v="Blume Ventures, Beenext, Barkawi Holdings Gmbh, Tm Service Technology Holdings Gmbh, Sreevathsa Prabhakar"/>
    <x v="64"/>
    <n v="5"/>
    <x v="1"/>
    <s v="Private Equity"/>
    <m/>
    <x v="4"/>
    <s v="November"/>
    <n v="0"/>
    <x v="0"/>
    <x v="6"/>
    <x v="2"/>
  </r>
  <r>
    <n v="1241"/>
    <d v="2016-11-25T00:00:00"/>
    <s v="Hubilo"/>
    <s v="Consumer Internet"/>
    <s v="End-to-end Event Organizers Solutions"/>
    <s v="Ahmedabad"/>
    <s v="Girish Mathrubootham, Vc Karthic, Miten Mehta, Umasankar Nistala, Rakesh Patel, Akash Bhavsar, Jeevan,han Rajagopal, Vikas Chadha"/>
    <x v="367"/>
    <n v="9"/>
    <x v="1"/>
    <s v="Seed Funding"/>
    <m/>
    <x v="4"/>
    <s v="November"/>
    <n v="0"/>
    <x v="4"/>
    <x v="6"/>
    <x v="12"/>
  </r>
  <r>
    <n v="1242"/>
    <d v="2016-11-25T00:00:00"/>
    <s v="FunOnGo"/>
    <s v="Consumer Internet"/>
    <s v="Digital Media Content , Distribution platform"/>
    <s v="Mumbai"/>
    <s v="Reliance Entertainment"/>
    <x v="794"/>
    <n v="1"/>
    <x v="0"/>
    <s v="Private Equity"/>
    <m/>
    <x v="4"/>
    <s v="November"/>
    <n v="0"/>
    <x v="0"/>
    <x v="6"/>
    <x v="2"/>
  </r>
  <r>
    <n v="1243"/>
    <d v="2016-11-25T00:00:00"/>
    <s v="121Policy"/>
    <s v="Consumer Internet"/>
    <s v="Online Insurance Platform"/>
    <s v="Kolkata"/>
    <s v="Xelpmoc"/>
    <x v="493"/>
    <n v="1"/>
    <x v="0"/>
    <s v="Seed Funding"/>
    <m/>
    <x v="4"/>
    <s v="November"/>
    <n v="0"/>
    <x v="4"/>
    <x v="6"/>
    <x v="10"/>
  </r>
  <r>
    <n v="1244"/>
    <d v="2016-11-26T00:00:00"/>
    <s v="TapChief"/>
    <s v="Consumer Internet"/>
    <s v="Professional Expert Advice Platform"/>
    <s v="Bangalore"/>
    <s v="Paytm, Aprameya Radhakrishna, Subramanya Venkat, Venk Krishnan"/>
    <x v="11"/>
    <n v="4"/>
    <x v="1"/>
    <s v="Seed Funding"/>
    <m/>
    <x v="4"/>
    <s v="November"/>
    <n v="0"/>
    <x v="4"/>
    <x v="6"/>
    <x v="0"/>
  </r>
  <r>
    <n v="1245"/>
    <d v="2016-11-28T00:00:00"/>
    <s v="Kloseby"/>
    <s v="Consumer Internet"/>
    <s v="proximity based Rewards platform"/>
    <s v="Bangalore"/>
    <s v="Undisclosed"/>
    <x v="13"/>
    <n v="1"/>
    <x v="0"/>
    <s v="Seed Funding"/>
    <n v="100000"/>
    <x v="4"/>
    <s v="November"/>
    <n v="0.95970500000000003"/>
    <x v="4"/>
    <x v="6"/>
    <x v="0"/>
  </r>
  <r>
    <n v="1246"/>
    <d v="2016-11-28T00:00:00"/>
    <s v="WholeSaleBox"/>
    <s v="eCommerce"/>
    <s v="B2B Wholesale Apparel Marketplace"/>
    <s v="Jaipur"/>
    <s v="Manish Maheshwari, Contrarian Vriddhi Fund"/>
    <x v="795"/>
    <n v="2"/>
    <x v="1"/>
    <s v="Private Equity"/>
    <n v="2000000"/>
    <x v="4"/>
    <s v="November"/>
    <n v="19.194099999999999"/>
    <x v="0"/>
    <x v="2"/>
    <x v="9"/>
  </r>
  <r>
    <n v="1247"/>
    <d v="2016-11-29T00:00:00"/>
    <s v="Crossahead"/>
    <s v="Consumer Internet"/>
    <s v="Creative Artists Discovery &amp; Booking platform"/>
    <s v="Noida"/>
    <s v="Mohas Paiit Sharma"/>
    <x v="796"/>
    <n v="1"/>
    <x v="0"/>
    <s v="Seed Funding"/>
    <m/>
    <x v="4"/>
    <s v="November"/>
    <n v="0"/>
    <x v="4"/>
    <x v="6"/>
    <x v="1"/>
  </r>
  <r>
    <n v="1248"/>
    <d v="2016-11-29T00:00:00"/>
    <s v="Affordplan"/>
    <s v="Consumer Internet"/>
    <s v="Savings platform for Medical Expenses"/>
    <s v="New Delhi"/>
    <s v="Prime Venture Partners, Kalaari Capital"/>
    <x v="19"/>
    <n v="2"/>
    <x v="1"/>
    <s v="Private Equity"/>
    <n v="3000000"/>
    <x v="4"/>
    <s v="November"/>
    <n v="28.791149999999998"/>
    <x v="0"/>
    <x v="6"/>
    <x v="1"/>
  </r>
  <r>
    <n v="1249"/>
    <d v="2016-11-30T00:00:00"/>
    <s v="H,yTrain"/>
    <s v="Consumer Internet"/>
    <s v="Mobile App for SAAS based Training"/>
    <s v="Goa"/>
    <s v="Silver Range Investments, Lumina Datamatics, Shun Yoshida"/>
    <x v="797"/>
    <n v="3"/>
    <x v="1"/>
    <s v="Private Equity"/>
    <n v="1000000"/>
    <x v="4"/>
    <s v="November"/>
    <n v="9.5970499999999994"/>
    <x v="0"/>
    <x v="6"/>
    <x v="6"/>
  </r>
  <r>
    <n v="1250"/>
    <d v="2016-11-30T00:00:00"/>
    <s v="ShopsUp"/>
    <s v="eCommerce"/>
    <s v="Hyperlocal Shopping App"/>
    <s v="Bangalore"/>
    <s v=" Sankeshwar, Yang Shu"/>
    <x v="798"/>
    <n v="2"/>
    <x v="1"/>
    <s v="Seed Funding"/>
    <n v="963000"/>
    <x v="4"/>
    <s v="November"/>
    <n v="9.2419591499999996"/>
    <x v="4"/>
    <x v="2"/>
    <x v="0"/>
  </r>
  <r>
    <n v="1251"/>
    <d v="2016-11-30T00:00:00"/>
    <s v="Indofash"/>
    <s v="eCommerce"/>
    <s v="Ethnic Indian Fashion Marketplace"/>
    <s v="Bangalore"/>
    <s v="Shekhar Sahu, Nitesh Pant"/>
    <x v="799"/>
    <n v="2"/>
    <x v="1"/>
    <s v="Seed Funding"/>
    <n v="150000"/>
    <x v="4"/>
    <s v="November"/>
    <n v="1.4395575"/>
    <x v="4"/>
    <x v="2"/>
    <x v="0"/>
  </r>
  <r>
    <n v="1252"/>
    <d v="2016-11-30T00:00:00"/>
    <s v="Entropika"/>
    <s v="Technology"/>
    <s v="AI, Machine learning Solutions"/>
    <s v="Bangalore"/>
    <s v="Dileep Bhatt, Milind Chaudhary"/>
    <x v="800"/>
    <n v="2"/>
    <x v="1"/>
    <s v="Seed Funding"/>
    <n v="200000"/>
    <x v="4"/>
    <s v="November"/>
    <n v="1.9194100000000001"/>
    <x v="4"/>
    <x v="0"/>
    <x v="0"/>
  </r>
  <r>
    <n v="1253"/>
    <d v="2016-11-30T00:00:00"/>
    <s v="MarianaIQ"/>
    <s v="Technology"/>
    <s v="AI-driven B2B marketing platform"/>
    <s v="Bangalore"/>
    <s v="Exfinity Venture Partners"/>
    <x v="36"/>
    <n v="1"/>
    <x v="0"/>
    <s v="Private Equity"/>
    <n v="2000000"/>
    <x v="4"/>
    <s v="November"/>
    <n v="19.194099999999999"/>
    <x v="0"/>
    <x v="0"/>
    <x v="0"/>
  </r>
  <r>
    <n v="1254"/>
    <d v="2016-11-30T00:00:00"/>
    <s v="Chai Thela"/>
    <s v="Food &amp; Beverage"/>
    <s v="Quick Service Restaurants"/>
    <s v="Noida"/>
    <s v="Quarizon"/>
    <x v="714"/>
    <n v="1"/>
    <x v="0"/>
    <s v="Seed Funding"/>
    <n v="218000"/>
    <x v="4"/>
    <s v="November"/>
    <n v="2.0921569"/>
    <x v="4"/>
    <x v="5"/>
    <x v="1"/>
  </r>
  <r>
    <n v="1255"/>
    <d v="2016-11-30T00:00:00"/>
    <s v="Interviewpad"/>
    <s v="Technology"/>
    <s v="Engineering Interview facilitation platform"/>
    <s v="Pune"/>
    <s v="Krishna Rokhale"/>
    <x v="801"/>
    <n v="1"/>
    <x v="0"/>
    <s v="Seed Funding"/>
    <n v="100000"/>
    <x v="4"/>
    <s v="November"/>
    <n v="0.95970500000000003"/>
    <x v="4"/>
    <x v="0"/>
    <x v="4"/>
  </r>
  <r>
    <n v="1256"/>
    <d v="2016-11-30T00:00:00"/>
    <s v="Math Buddy"/>
    <s v="Consumer Internet"/>
    <s v="Online Math Learn"/>
    <s v="Vadodara"/>
    <s v="Menterra Social Impact Fund"/>
    <x v="715"/>
    <n v="1"/>
    <x v="0"/>
    <s v="Seed Funding"/>
    <n v="440000"/>
    <x v="4"/>
    <s v="November"/>
    <n v="4.222702"/>
    <x v="4"/>
    <x v="6"/>
    <x v="6"/>
  </r>
  <r>
    <n v="1257"/>
    <d v="2016-11-30T00:00:00"/>
    <s v="Pulse"/>
    <s v="Consumer Internet"/>
    <s v="Campus Social Networking App"/>
    <s v="Bangalore"/>
    <s v="Saif Partners"/>
    <x v="10"/>
    <n v="1"/>
    <x v="0"/>
    <s v="Private Equity"/>
    <n v="500000"/>
    <x v="4"/>
    <s v="November"/>
    <n v="4.7985249999999997"/>
    <x v="0"/>
    <x v="6"/>
    <x v="0"/>
  </r>
  <r>
    <n v="1258"/>
    <d v="2016-11-30T00:00:00"/>
    <s v="MonkeyBox"/>
    <s v="Consumer Internet"/>
    <s v="Healthy Food Delivery platform"/>
    <s v="Bangalore"/>
    <s v="Blume Ventures"/>
    <x v="64"/>
    <n v="1"/>
    <x v="0"/>
    <s v="Seed Funding"/>
    <m/>
    <x v="4"/>
    <s v="November"/>
    <n v="0"/>
    <x v="4"/>
    <x v="6"/>
    <x v="0"/>
  </r>
  <r>
    <n v="1259"/>
    <d v="2016-11-30T00:00:00"/>
    <s v="Carcrew.in"/>
    <s v="Consumer Internet"/>
    <s v="Online Car repair Marketplace"/>
    <s v="Mumbai"/>
    <s v="Tvs Group"/>
    <x v="802"/>
    <n v="1"/>
    <x v="0"/>
    <s v="Seed Funding"/>
    <n v="500000"/>
    <x v="4"/>
    <s v="November"/>
    <n v="4.7985249999999997"/>
    <x v="4"/>
    <x v="6"/>
    <x v="2"/>
  </r>
  <r>
    <n v="1260"/>
    <d v="2016-10-03T00:00:00"/>
    <s v="MeraKisan"/>
    <s v="eCommerce"/>
    <s v="Fruit &amp; vegetable eTailer"/>
    <s v="Bangalore"/>
    <s v="Mahindra Univeg"/>
    <x v="803"/>
    <n v="1"/>
    <x v="0"/>
    <s v="Seed Funding"/>
    <m/>
    <x v="4"/>
    <s v="October"/>
    <n v="0"/>
    <x v="4"/>
    <x v="2"/>
    <x v="0"/>
  </r>
  <r>
    <n v="1261"/>
    <d v="2016-10-03T00:00:00"/>
    <s v="Mystifly"/>
    <s v="Consumer Internet"/>
    <s v="Airline Ticket Aggregator"/>
    <s v="Bangalore"/>
    <s v="Recruit Holdings"/>
    <x v="302"/>
    <n v="1"/>
    <x v="0"/>
    <s v="Private Equity"/>
    <n v="5000000"/>
    <x v="4"/>
    <s v="October"/>
    <n v="47.985250000000001"/>
    <x v="0"/>
    <x v="6"/>
    <x v="0"/>
  </r>
  <r>
    <n v="1262"/>
    <d v="2016-10-03T00:00:00"/>
    <s v="HelpChat"/>
    <s v="Consumer Internet"/>
    <s v="AI Powered Content &amp; Commerce platform"/>
    <s v="Bangalore"/>
    <s v="American Express Ventures, Sequoia Capital"/>
    <x v="804"/>
    <n v="2"/>
    <x v="1"/>
    <s v="Private Equity"/>
    <m/>
    <x v="4"/>
    <s v="October"/>
    <n v="0"/>
    <x v="0"/>
    <x v="6"/>
    <x v="0"/>
  </r>
  <r>
    <n v="1263"/>
    <d v="2016-10-03T00:00:00"/>
    <s v="Uniphore"/>
    <s v="Technology"/>
    <s v="Speech Recognition Solutions"/>
    <s v="Chennai"/>
    <s v="Idg Ventures, Indian Angel Network , Yournest Angel Fund"/>
    <x v="174"/>
    <n v="3"/>
    <x v="1"/>
    <s v="Private Equity"/>
    <n v="2000000"/>
    <x v="4"/>
    <s v="October"/>
    <n v="19.194099999999999"/>
    <x v="0"/>
    <x v="0"/>
    <x v="3"/>
  </r>
  <r>
    <n v="1264"/>
    <d v="2016-10-03T00:00:00"/>
    <s v="World Art Community"/>
    <s v="eCommerce"/>
    <s v="Art &amp; Craft Marketplace"/>
    <s v="Gurgaon"/>
    <s v="Viraj Tyagi"/>
    <x v="805"/>
    <n v="1"/>
    <x v="0"/>
    <s v="Seed Funding"/>
    <n v="200000"/>
    <x v="4"/>
    <s v="October"/>
    <n v="1.9194100000000001"/>
    <x v="4"/>
    <x v="2"/>
    <x v="1"/>
  </r>
  <r>
    <n v="1265"/>
    <d v="2016-10-04T00:00:00"/>
    <s v="Giftxoxo"/>
    <s v="eCommerce"/>
    <s v="Online Gifting platform"/>
    <s v="Bangalore"/>
    <s v="Mahindra Holidays &amp; Resorts India Ltd"/>
    <x v="806"/>
    <n v="1"/>
    <x v="0"/>
    <s v="Private Equity"/>
    <n v="450000"/>
    <x v="4"/>
    <s v="October"/>
    <n v="4.3186724999999999"/>
    <x v="0"/>
    <x v="2"/>
    <x v="0"/>
  </r>
  <r>
    <n v="1266"/>
    <d v="2016-10-04T00:00:00"/>
    <s v="Bharat Bazaar"/>
    <s v="eCommerce"/>
    <s v="Online B2B Marketplace"/>
    <s v="Mumbai"/>
    <s v="Beenext, Tv Mohas Paias Pai, Kunal Shah, Seep T,on"/>
    <x v="169"/>
    <n v="5"/>
    <x v="1"/>
    <s v="Seed Funding"/>
    <m/>
    <x v="4"/>
    <s v="October"/>
    <n v="0"/>
    <x v="4"/>
    <x v="2"/>
    <x v="2"/>
  </r>
  <r>
    <n v="1267"/>
    <d v="2016-10-04T00:00:00"/>
    <s v="GOQii"/>
    <s v="Consumer Internet"/>
    <s v="Health &amp; Fitness Wearable Device"/>
    <s v="Mumbai"/>
    <s v="Ratan Tata"/>
    <x v="269"/>
    <n v="1"/>
    <x v="0"/>
    <s v="Private Equity"/>
    <m/>
    <x v="4"/>
    <s v="October"/>
    <n v="0"/>
    <x v="0"/>
    <x v="6"/>
    <x v="2"/>
  </r>
  <r>
    <n v="1268"/>
    <d v="2016-10-04T00:00:00"/>
    <s v="India Gifts Portal"/>
    <s v="eCommerce"/>
    <s v="Online Gifting platform"/>
    <s v="Noida"/>
    <s v="Naveen Arya, Tarun Joshi"/>
    <x v="807"/>
    <n v="2"/>
    <x v="1"/>
    <s v="Private Equity"/>
    <n v="2000000"/>
    <x v="4"/>
    <s v="October"/>
    <n v="19.194099999999999"/>
    <x v="0"/>
    <x v="2"/>
    <x v="1"/>
  </r>
  <r>
    <n v="1269"/>
    <d v="2016-10-04T00:00:00"/>
    <s v="Moglix"/>
    <s v="eCommerce"/>
    <s v="Industrial &amp; Home products marketplace"/>
    <s v="Noida"/>
    <s v="Accel Partners, Jungle Ventures, Seedplus"/>
    <x v="193"/>
    <n v="3"/>
    <x v="1"/>
    <s v="Private Equity"/>
    <n v="4200000"/>
    <x v="4"/>
    <s v="October"/>
    <n v="40.307609999999997"/>
    <x v="0"/>
    <x v="2"/>
    <x v="1"/>
  </r>
  <r>
    <n v="1270"/>
    <d v="2016-10-04T00:00:00"/>
    <s v="NetLinx"/>
    <s v="Consumer Internet"/>
    <s v="Internet Service Provider"/>
    <s v="Hyderabad"/>
    <s v="Xchange Nv, Transglobal Fzc"/>
    <x v="808"/>
    <n v="2"/>
    <x v="1"/>
    <s v="Private Equity"/>
    <n v="3000000"/>
    <x v="4"/>
    <s v="October"/>
    <n v="28.791149999999998"/>
    <x v="0"/>
    <x v="6"/>
    <x v="7"/>
  </r>
  <r>
    <n v="1271"/>
    <d v="2016-10-04T00:00:00"/>
    <s v="Sc,id"/>
    <s v="Consumer Internet"/>
    <s v="Product Shopping Comparison App"/>
    <s v="Pune"/>
    <s v="3 One 4 Capital"/>
    <x v="659"/>
    <n v="1"/>
    <x v="0"/>
    <s v="Private Equity"/>
    <m/>
    <x v="4"/>
    <s v="October"/>
    <n v="0"/>
    <x v="0"/>
    <x v="6"/>
    <x v="4"/>
  </r>
  <r>
    <n v="1272"/>
    <d v="2016-10-04T00:00:00"/>
    <s v="Remitr"/>
    <s v="Consumer Internet"/>
    <s v="Foreign Currency Payments Platform"/>
    <s v="Mumbai"/>
    <s v="Vijay Shekhar Sharma, Pravin G,hi, Smart Start Fund; Kunal Shah, Seep T,on, Vishal Gondal,"/>
    <x v="31"/>
    <n v="8"/>
    <x v="1"/>
    <s v="Seed Funding"/>
    <n v="1000000"/>
    <x v="4"/>
    <s v="October"/>
    <n v="9.5970499999999994"/>
    <x v="4"/>
    <x v="6"/>
    <x v="2"/>
  </r>
  <r>
    <n v="1273"/>
    <d v="2016-10-04T00:00:00"/>
    <s v="InnerChef"/>
    <s v="Consumer Internet"/>
    <s v="Online food ordering platform"/>
    <s v="Gurgaon"/>
    <s v="Mistletoe, M&amp;S Partners"/>
    <x v="809"/>
    <n v="2"/>
    <x v="1"/>
    <s v="Private Equity"/>
    <n v="2500000"/>
    <x v="4"/>
    <s v="October"/>
    <n v="23.992625"/>
    <x v="0"/>
    <x v="6"/>
    <x v="1"/>
  </r>
  <r>
    <n v="1274"/>
    <d v="2016-10-04T00:00:00"/>
    <s v="AppsDaily"/>
    <s v="Consumer Internet"/>
    <s v="Mobile Phone Theft, Damage Protection platform"/>
    <s v="Mumbai"/>
    <s v="Zodius Capital, Kalaari Capital, Qualcomm Ventures, Russian Venture Capital Fund Ru-Net, Mumbai Angels"/>
    <x v="810"/>
    <n v="5"/>
    <x v="1"/>
    <s v="Private Equity"/>
    <n v="3750000"/>
    <x v="4"/>
    <s v="October"/>
    <n v="35.988937499999999"/>
    <x v="0"/>
    <x v="6"/>
    <x v="2"/>
  </r>
  <r>
    <n v="1275"/>
    <d v="2016-10-05T00:00:00"/>
    <s v="MuhurtMaza"/>
    <s v="Consumer Internet"/>
    <s v="Online Puja Booking Service"/>
    <s v="Pune"/>
    <s v="Undisclosed"/>
    <x v="13"/>
    <n v="1"/>
    <x v="0"/>
    <s v="Seed Funding"/>
    <m/>
    <x v="4"/>
    <s v="October"/>
    <n v="0"/>
    <x v="4"/>
    <x v="6"/>
    <x v="4"/>
  </r>
  <r>
    <n v="1276"/>
    <d v="2016-10-05T00:00:00"/>
    <s v="Azuro"/>
    <s v="Consumer Internet"/>
    <s v="Rental Property Finder platform"/>
    <s v="Mumbai"/>
    <s v="White Unicorn Ventures, Kae Capital, Mumbai Angels"/>
    <x v="811"/>
    <n v="3"/>
    <x v="1"/>
    <s v="Private Equity"/>
    <m/>
    <x v="4"/>
    <s v="October"/>
    <n v="0"/>
    <x v="0"/>
    <x v="6"/>
    <x v="2"/>
  </r>
  <r>
    <n v="1277"/>
    <d v="2016-10-05T00:00:00"/>
    <s v="NeuroSynaptic"/>
    <s v="Technology"/>
    <s v="Remote Healthcare Delivery Solutions"/>
    <s v="Bangalore"/>
    <s v="Indian Angel Network, Healthsquad, Axilor Ventures"/>
    <x v="78"/>
    <n v="3"/>
    <x v="1"/>
    <s v="Private Equity"/>
    <m/>
    <x v="4"/>
    <s v="October"/>
    <n v="0"/>
    <x v="0"/>
    <x v="0"/>
    <x v="0"/>
  </r>
  <r>
    <n v="1278"/>
    <d v="2016-10-05T00:00:00"/>
    <s v="UE LifeSciences"/>
    <s v="Technology"/>
    <s v="Mobile Health Technology Solutions"/>
    <s v="Mumbai"/>
    <s v="Kiran Mazumdar-Shaw, Unitus Seed Fund"/>
    <x v="812"/>
    <n v="2"/>
    <x v="1"/>
    <s v="Private Equity"/>
    <n v="1200000"/>
    <x v="4"/>
    <s v="October"/>
    <n v="11.51646"/>
    <x v="0"/>
    <x v="0"/>
    <x v="2"/>
  </r>
  <r>
    <n v="1279"/>
    <d v="2016-10-06T00:00:00"/>
    <s v="FindmeaShoe"/>
    <s v="Consumer Internet"/>
    <s v="Footwear Recommendation App"/>
    <s v="Bangalore"/>
    <s v="Ventureast Fund Advisors"/>
    <x v="813"/>
    <n v="1"/>
    <x v="0"/>
    <s v="Seed Funding"/>
    <m/>
    <x v="4"/>
    <s v="October"/>
    <n v="0"/>
    <x v="4"/>
    <x v="6"/>
    <x v="0"/>
  </r>
  <r>
    <n v="1280"/>
    <d v="2016-10-06T00:00:00"/>
    <s v="RealBox"/>
    <s v="Technology"/>
    <s v="Data Sciences Platform"/>
    <s v="Noida"/>
    <s v="Hyderabad Angels"/>
    <x v="339"/>
    <n v="1"/>
    <x v="0"/>
    <s v="Seed Funding"/>
    <n v="300000"/>
    <x v="4"/>
    <s v="October"/>
    <n v="2.8791150000000001"/>
    <x v="4"/>
    <x v="0"/>
    <x v="1"/>
  </r>
  <r>
    <n v="1281"/>
    <d v="2016-10-06T00:00:00"/>
    <s v="Sportido"/>
    <s v="Consumer Internet"/>
    <s v="Sports Discovery platform"/>
    <s v="Noida"/>
    <s v="Sumpoorna Group"/>
    <x v="814"/>
    <n v="1"/>
    <x v="0"/>
    <s v="Seed Funding"/>
    <m/>
    <x v="4"/>
    <s v="October"/>
    <n v="0"/>
    <x v="4"/>
    <x v="6"/>
    <x v="1"/>
  </r>
  <r>
    <n v="1282"/>
    <d v="2016-10-06T00:00:00"/>
    <s v="GoZefo"/>
    <s v="eCommerce"/>
    <s v="Used Furniture &amp; Appliances Marketplace"/>
    <s v="Bangalore"/>
    <s v="Helion Venture Partners, Beenext"/>
    <x v="815"/>
    <n v="2"/>
    <x v="1"/>
    <s v="Private Equity"/>
    <n v="1050000"/>
    <x v="4"/>
    <s v="October"/>
    <n v="10.076902499999999"/>
    <x v="0"/>
    <x v="2"/>
    <x v="0"/>
  </r>
  <r>
    <n v="1283"/>
    <d v="2016-10-07T00:00:00"/>
    <s v="RayIOT"/>
    <s v="Technology"/>
    <s v="Baby Monitoring Devices manufacturer"/>
    <s v="Bangalore"/>
    <s v="Hax Accelerator"/>
    <x v="816"/>
    <n v="1"/>
    <x v="0"/>
    <s v="Seed Funding"/>
    <n v="100000"/>
    <x v="4"/>
    <s v="October"/>
    <n v="0.95970500000000003"/>
    <x v="4"/>
    <x v="0"/>
    <x v="0"/>
  </r>
  <r>
    <n v="1284"/>
    <d v="2016-10-07T00:00:00"/>
    <s v="KOOH Sports"/>
    <s v="Technology"/>
    <s v="Sports Training &amp; Technology"/>
    <s v="Mumbai"/>
    <s v="Hdfc, Faering Capital, Elevate Sports"/>
    <x v="817"/>
    <n v="3"/>
    <x v="1"/>
    <s v="Private Equity"/>
    <n v="2200000"/>
    <x v="4"/>
    <s v="October"/>
    <n v="21.113510000000002"/>
    <x v="0"/>
    <x v="0"/>
    <x v="2"/>
  </r>
  <r>
    <n v="1285"/>
    <d v="2016-10-07T00:00:00"/>
    <s v="Flexiloans"/>
    <s v="Consumer Internet"/>
    <s v="Online Funds Raising Platform"/>
    <s v="Mumbai"/>
    <s v="Sanjay Nayar, Vikram Sud, Anil Jaggia, Narayan Seshadri"/>
    <x v="818"/>
    <n v="4"/>
    <x v="1"/>
    <s v="Private Equity"/>
    <n v="15000000"/>
    <x v="4"/>
    <s v="October"/>
    <n v="143.95574999999999"/>
    <x v="0"/>
    <x v="6"/>
    <x v="2"/>
  </r>
  <r>
    <n v="1286"/>
    <d v="2016-10-07T00:00:00"/>
    <s v="Sibia Analytics"/>
    <s v="Technology"/>
    <s v="Marketing &amp; Customer Analytics Solutions"/>
    <s v="Kolkata"/>
    <s v="Radhakrishnan Natarajan"/>
    <x v="819"/>
    <n v="1"/>
    <x v="0"/>
    <s v="Seed Funding"/>
    <m/>
    <x v="4"/>
    <s v="October"/>
    <n v="0"/>
    <x v="4"/>
    <x v="0"/>
    <x v="10"/>
  </r>
  <r>
    <n v="1287"/>
    <d v="2016-10-10T00:00:00"/>
    <s v="Vithi.com"/>
    <s v="eCommerce"/>
    <s v="Online Hair Extension etailer"/>
    <s v="New Delhi"/>
    <s v="Undisclosed"/>
    <x v="13"/>
    <n v="1"/>
    <x v="0"/>
    <s v="Seed Funding"/>
    <n v="375000"/>
    <x v="4"/>
    <s v="October"/>
    <n v="3.5988937499999998"/>
    <x v="4"/>
    <x v="2"/>
    <x v="1"/>
  </r>
  <r>
    <n v="1288"/>
    <d v="2016-10-11T00:00:00"/>
    <s v="Yupp TV"/>
    <s v="Consumer Internet"/>
    <s v="Internet-based TV streaming service provider"/>
    <s v="Bangalore"/>
    <s v="Emerald Media"/>
    <x v="757"/>
    <n v="1"/>
    <x v="0"/>
    <s v="Private Equity"/>
    <n v="50000000"/>
    <x v="4"/>
    <s v="October"/>
    <n v="479.85250000000002"/>
    <x v="0"/>
    <x v="6"/>
    <x v="0"/>
  </r>
  <r>
    <n v="1289"/>
    <d v="2016-10-11T00:00:00"/>
    <s v="Deyor Camps"/>
    <s v="Consumer Internet"/>
    <s v="Bred Camping location Aggregator"/>
    <s v="Gurgaon"/>
    <s v="Nitin Passi, Manickam Mahalingam, Udaan Angels, Rajesh Arora, Arkas Industries"/>
    <x v="820"/>
    <n v="5"/>
    <x v="1"/>
    <s v="Seed Funding"/>
    <n v="500000"/>
    <x v="4"/>
    <s v="October"/>
    <n v="4.7985249999999997"/>
    <x v="4"/>
    <x v="6"/>
    <x v="1"/>
  </r>
  <r>
    <n v="1290"/>
    <d v="2016-10-12T00:00:00"/>
    <s v="ZipLoan"/>
    <s v="Consumer Internet"/>
    <s v="online lending platform"/>
    <s v="New Delhi"/>
    <s v="Growx Ventures, Sunil Kalra, Arun Venkatachalam, Badal Malick"/>
    <x v="821"/>
    <n v="4"/>
    <x v="1"/>
    <s v="Seed Funding"/>
    <m/>
    <x v="4"/>
    <s v="October"/>
    <n v="0"/>
    <x v="4"/>
    <x v="6"/>
    <x v="1"/>
  </r>
  <r>
    <n v="1291"/>
    <d v="2016-10-13T00:00:00"/>
    <s v="FabAlley"/>
    <s v="ecommerce"/>
    <s v="online fashion br, store"/>
    <s v="Noida"/>
    <s v="India Quotient, Fao Ventures, Indian Angel Network, Tushar Singh, Ranjan Sharma"/>
    <x v="41"/>
    <n v="5"/>
    <x v="1"/>
    <s v="Private Equity"/>
    <n v="2000000"/>
    <x v="4"/>
    <s v="October"/>
    <n v="19.194099999999999"/>
    <x v="0"/>
    <x v="2"/>
    <x v="1"/>
  </r>
  <r>
    <n v="1292"/>
    <d v="2016-10-13T00:00:00"/>
    <s v="Shoekonnect"/>
    <s v="eCommerce"/>
    <s v="B2B Marketplace for Shoes"/>
    <s v="Agra"/>
    <s v="Indian Angel Network"/>
    <x v="78"/>
    <n v="1"/>
    <x v="0"/>
    <s v="Seed Funding"/>
    <m/>
    <x v="4"/>
    <s v="October"/>
    <n v="0"/>
    <x v="4"/>
    <x v="2"/>
    <x v="6"/>
  </r>
  <r>
    <n v="1293"/>
    <d v="2016-10-13T00:00:00"/>
    <s v="Maya"/>
    <s v="Consumer Internet"/>
    <s v="Womens Health Tracker App"/>
    <s v="Bangalore"/>
    <s v="Rajan "/>
    <x v="233"/>
    <n v="1"/>
    <x v="0"/>
    <s v="Seed Funding"/>
    <m/>
    <x v="4"/>
    <s v="October"/>
    <n v="0"/>
    <x v="4"/>
    <x v="6"/>
    <x v="0"/>
  </r>
  <r>
    <n v="1294"/>
    <d v="2016-10-13T00:00:00"/>
    <s v="RoboVac"/>
    <s v="Technology"/>
    <s v="waterless car washing solution"/>
    <s v="Ahmedabad"/>
    <s v="Virendra Patel"/>
    <x v="822"/>
    <n v="1"/>
    <x v="0"/>
    <s v="Seed Funding"/>
    <n v="450000"/>
    <x v="4"/>
    <s v="October"/>
    <n v="4.3186724999999999"/>
    <x v="4"/>
    <x v="0"/>
    <x v="12"/>
  </r>
  <r>
    <n v="1295"/>
    <d v="2016-10-14T00:00:00"/>
    <s v="Newspatrolling"/>
    <s v="Consumer Internet"/>
    <s v="Online News portal"/>
    <s v="New Delhi"/>
    <s v="Undisclosed"/>
    <x v="13"/>
    <n v="1"/>
    <x v="0"/>
    <s v="Seed Funding"/>
    <n v="25000"/>
    <x v="4"/>
    <s v="October"/>
    <n v="0.23992625000000001"/>
    <x v="4"/>
    <x v="6"/>
    <x v="1"/>
  </r>
  <r>
    <n v="1296"/>
    <d v="2016-10-14T00:00:00"/>
    <s v="Postman"/>
    <s v="Consumer Internet"/>
    <s v="API Platform"/>
    <s v="Bangalore"/>
    <s v="Nexus Venture Partners"/>
    <x v="74"/>
    <n v="1"/>
    <x v="0"/>
    <s v="Private Equity"/>
    <n v="7000000"/>
    <x v="4"/>
    <s v="October"/>
    <n v="67.179349999999999"/>
    <x v="0"/>
    <x v="6"/>
    <x v="0"/>
  </r>
  <r>
    <n v="1297"/>
    <d v="2016-10-14T00:00:00"/>
    <s v="ISFC"/>
    <s v="Finance"/>
    <s v="Education Sector Lending"/>
    <s v="Hyderabad"/>
    <s v="Gray Matters Capital"/>
    <x v="823"/>
    <n v="1"/>
    <x v="0"/>
    <s v="Private Equity"/>
    <n v="6000000"/>
    <x v="4"/>
    <s v="October"/>
    <n v="57.582299999999996"/>
    <x v="0"/>
    <x v="3"/>
    <x v="7"/>
  </r>
  <r>
    <n v="1298"/>
    <d v="2016-10-14T00:00:00"/>
    <s v="BeatRoute"/>
    <s v="Technology"/>
    <s v="SAAS based mobile application platform"/>
    <s v="Gurgaon"/>
    <s v="Quarizon Consultancy Services Llp"/>
    <x v="824"/>
    <n v="1"/>
    <x v="0"/>
    <s v="Seed Funding"/>
    <m/>
    <x v="4"/>
    <s v="October"/>
    <n v="0"/>
    <x v="4"/>
    <x v="0"/>
    <x v="1"/>
  </r>
  <r>
    <n v="1299"/>
    <d v="2016-10-14T00:00:00"/>
    <s v="Kidsstoppress"/>
    <s v="Consumer Internet"/>
    <s v="Parenting , Baby care Platform"/>
    <s v="Mumbai"/>
    <s v="Karan Bhagat"/>
    <x v="825"/>
    <n v="1"/>
    <x v="0"/>
    <s v="Seed Funding"/>
    <m/>
    <x v="4"/>
    <s v="October"/>
    <n v="0"/>
    <x v="4"/>
    <x v="6"/>
    <x v="2"/>
  </r>
  <r>
    <n v="1300"/>
    <d v="2016-10-14T00:00:00"/>
    <s v="Innov8"/>
    <s v="Consumer Internet"/>
    <s v="Co-Working Spaces aggregator"/>
    <s v="Bangalore"/>
    <s v="Punit Soni"/>
    <x v="826"/>
    <n v="1"/>
    <x v="0"/>
    <s v="Seed Funding"/>
    <m/>
    <x v="4"/>
    <s v="October"/>
    <n v="0"/>
    <x v="4"/>
    <x v="6"/>
    <x v="0"/>
  </r>
  <r>
    <n v="1301"/>
    <d v="2016-10-15T00:00:00"/>
    <s v="DailyHunt"/>
    <s v="Consumer Internet"/>
    <s v="Vernacular content mobile app"/>
    <s v="Bangalore"/>
    <s v="Bytedance, Arun Sarin, Matrix Partners, Sequoia Capital India, Omidyar Network, Falcon Edge"/>
    <x v="827"/>
    <n v="6"/>
    <x v="1"/>
    <s v="Private Equity"/>
    <n v="25000000"/>
    <x v="4"/>
    <s v="October"/>
    <n v="239.92625000000001"/>
    <x v="0"/>
    <x v="6"/>
    <x v="0"/>
  </r>
  <r>
    <n v="1302"/>
    <d v="2016-10-15T00:00:00"/>
    <s v="Tazzo Bikes"/>
    <s v="Consumer Internet"/>
    <s v="Motorbike rental platform"/>
    <s v="Hyderabad"/>
    <s v="Dsg Consumer Partners"/>
    <x v="399"/>
    <n v="1"/>
    <x v="0"/>
    <s v="Seed Funding"/>
    <n v="227000"/>
    <x v="4"/>
    <s v="October"/>
    <n v="2.1785303499999999"/>
    <x v="4"/>
    <x v="6"/>
    <x v="7"/>
  </r>
  <r>
    <n v="1303"/>
    <d v="2016-10-15T00:00:00"/>
    <s v="MyKindofJob"/>
    <s v="Consumer Internet"/>
    <s v="Internet &amp; Fresher Job platform"/>
    <s v="Mumbai"/>
    <s v="Mayank Shah, Shreyans Shah"/>
    <x v="828"/>
    <n v="2"/>
    <x v="1"/>
    <s v="Seed Funding"/>
    <n v="1000000"/>
    <x v="4"/>
    <s v="October"/>
    <n v="9.5970499999999994"/>
    <x v="4"/>
    <x v="6"/>
    <x v="2"/>
  </r>
  <r>
    <n v="1304"/>
    <d v="2016-10-17T00:00:00"/>
    <s v="Trilyo"/>
    <s v="Technology"/>
    <s v="B2B SAAS based product"/>
    <s v="Bangalore"/>
    <s v="Vishnu Bhat, Rajiv Lunkad, Naresh Ravindranath"/>
    <x v="829"/>
    <n v="3"/>
    <x v="1"/>
    <s v="Seed Funding"/>
    <m/>
    <x v="4"/>
    <s v="October"/>
    <n v="0"/>
    <x v="4"/>
    <x v="0"/>
    <x v="0"/>
  </r>
  <r>
    <n v="1305"/>
    <d v="2016-10-17T00:00:00"/>
    <s v="Rooter"/>
    <s v="Consumer Internet"/>
    <s v="Sports Social Network mobile app"/>
    <s v="New Delhi"/>
    <s v="Boman Irani, Dhruv Chitgopekar, Prantik Dasgupta"/>
    <x v="830"/>
    <n v="3"/>
    <x v="1"/>
    <s v="Seed Funding"/>
    <m/>
    <x v="4"/>
    <s v="October"/>
    <n v="0"/>
    <x v="4"/>
    <x v="6"/>
    <x v="1"/>
  </r>
  <r>
    <n v="1306"/>
    <d v="2016-10-17T00:00:00"/>
    <s v="Yumigo"/>
    <s v="Consumer Internet"/>
    <s v="App based Travel Discovery , Transactions platform"/>
    <s v="Gurgaon"/>
    <s v="Hemant Sahni"/>
    <x v="831"/>
    <n v="1"/>
    <x v="0"/>
    <s v="Seed Funding"/>
    <n v="300000"/>
    <x v="4"/>
    <s v="October"/>
    <n v="2.8791150000000001"/>
    <x v="4"/>
    <x v="6"/>
    <x v="1"/>
  </r>
  <r>
    <n v="1307"/>
    <d v="2016-10-17T00:00:00"/>
    <s v="Rentalpha"/>
    <s v="Others"/>
    <s v="equipment rental , leasing company"/>
    <s v="Mumbai"/>
    <s v="Bravia Capital"/>
    <x v="832"/>
    <n v="1"/>
    <x v="0"/>
    <s v="Private Equity"/>
    <n v="16000000"/>
    <x v="4"/>
    <s v="October"/>
    <n v="153.55279999999999"/>
    <x v="0"/>
    <x v="6"/>
    <x v="2"/>
  </r>
  <r>
    <n v="1308"/>
    <d v="2016-10-18T00:00:00"/>
    <s v="3Dexter"/>
    <s v="Technology"/>
    <s v="3D Printing Solutions for Edu space"/>
    <s v="New Delhi"/>
    <s v="Newbie Promoters"/>
    <x v="833"/>
    <n v="1"/>
    <x v="0"/>
    <s v="Seed Funding"/>
    <n v="150000"/>
    <x v="4"/>
    <s v="October"/>
    <n v="1.4395575"/>
    <x v="4"/>
    <x v="0"/>
    <x v="1"/>
  </r>
  <r>
    <n v="1309"/>
    <d v="2016-10-18T00:00:00"/>
    <s v="BabyChakra"/>
    <s v="Consumer Internet"/>
    <s v="Parenting , Child Care portal"/>
    <s v="Mumbai"/>
    <s v="Roundglass Partners"/>
    <x v="504"/>
    <n v="1"/>
    <x v="0"/>
    <s v="Private Equity"/>
    <m/>
    <x v="4"/>
    <s v="October"/>
    <n v="0"/>
    <x v="0"/>
    <x v="6"/>
    <x v="2"/>
  </r>
  <r>
    <n v="1310"/>
    <d v="2016-10-18T00:00:00"/>
    <s v="Coppre"/>
    <s v="eCommerce"/>
    <s v="Copper based items etailer"/>
    <s v="Pune"/>
    <s v="Ganesh Natarajan"/>
    <x v="679"/>
    <n v="1"/>
    <x v="0"/>
    <s v="Seed Funding"/>
    <m/>
    <x v="4"/>
    <s v="October"/>
    <n v="0"/>
    <x v="4"/>
    <x v="2"/>
    <x v="4"/>
  </r>
  <r>
    <n v="1311"/>
    <d v="2016-10-18T00:00:00"/>
    <s v="MySUN"/>
    <s v="Technology"/>
    <s v="Solar Energy harnessing products marketplace"/>
    <s v="Noida"/>
    <s v="General Catalyst Partners"/>
    <x v="834"/>
    <n v="1"/>
    <x v="0"/>
    <s v="Private Equity"/>
    <n v="2500000"/>
    <x v="4"/>
    <s v="October"/>
    <n v="23.992625"/>
    <x v="0"/>
    <x v="0"/>
    <x v="1"/>
  </r>
  <r>
    <n v="1312"/>
    <d v="2016-10-18T00:00:00"/>
    <s v="ePathsala"/>
    <s v="Technology"/>
    <s v="Cloud based ERP for Accreditation &amp; ICT"/>
    <s v="Bangalore"/>
    <s v="Hyderabad Angels, Tlabs"/>
    <x v="339"/>
    <n v="2"/>
    <x v="1"/>
    <s v="Seed Funding"/>
    <m/>
    <x v="4"/>
    <s v="October"/>
    <n v="0"/>
    <x v="4"/>
    <x v="0"/>
    <x v="0"/>
  </r>
  <r>
    <n v="1313"/>
    <d v="2016-10-19T00:00:00"/>
    <s v="Furlenco"/>
    <s v="Consumer Internet"/>
    <s v="Online Furniture Rental platform"/>
    <s v="Bangalore"/>
    <s v="Lightbox Ventures, Axis Capital"/>
    <x v="835"/>
    <n v="2"/>
    <x v="1"/>
    <s v="Private Equity"/>
    <n v="30000000"/>
    <x v="4"/>
    <s v="October"/>
    <n v="287.91149999999999"/>
    <x v="0"/>
    <x v="6"/>
    <x v="0"/>
  </r>
  <r>
    <n v="1314"/>
    <d v="2016-10-19T00:00:00"/>
    <s v="Fisdom"/>
    <s v="Consumer Internet"/>
    <s v="Personal Wealth Management Platform &amp; App"/>
    <s v="Bangalore"/>
    <s v="Saama Capital, Raghun,an G, Aprameya Radhakrishna"/>
    <x v="147"/>
    <n v="4"/>
    <x v="1"/>
    <s v="Private Equity"/>
    <n v="1100000"/>
    <x v="4"/>
    <s v="October"/>
    <n v="10.556755000000001"/>
    <x v="0"/>
    <x v="6"/>
    <x v="0"/>
  </r>
  <r>
    <n v="1315"/>
    <d v="2016-10-19T00:00:00"/>
    <s v="Actofit"/>
    <s v="Technology"/>
    <s v="Wearable Technology platform &amp; devices"/>
    <s v="Mumbai"/>
    <s v="Next Orbit Ventures Fund"/>
    <x v="836"/>
    <n v="1"/>
    <x v="0"/>
    <s v="Private Equity"/>
    <n v="750000"/>
    <x v="4"/>
    <s v="October"/>
    <n v="7.1977874999999996"/>
    <x v="0"/>
    <x v="0"/>
    <x v="2"/>
  </r>
  <r>
    <n v="1316"/>
    <d v="2016-10-20T00:00:00"/>
    <s v="Stayology"/>
    <s v="Consumer Internet"/>
    <s v="Stay &amp; Travel related services"/>
    <s v="Bangalore"/>
    <s v="Ranjan Pai"/>
    <x v="250"/>
    <n v="1"/>
    <x v="0"/>
    <s v="Seed Funding"/>
    <m/>
    <x v="4"/>
    <s v="October"/>
    <n v="0"/>
    <x v="4"/>
    <x v="6"/>
    <x v="0"/>
  </r>
  <r>
    <n v="1317"/>
    <d v="2016-10-20T00:00:00"/>
    <s v="Hipcask"/>
    <s v="Consumer Internet"/>
    <s v="Alcoholic beverage discovery platform"/>
    <s v="Mumbai"/>
    <s v="Mobikon"/>
    <x v="837"/>
    <n v="1"/>
    <x v="0"/>
    <s v="Seed Funding"/>
    <m/>
    <x v="4"/>
    <s v="October"/>
    <n v="0"/>
    <x v="4"/>
    <x v="6"/>
    <x v="2"/>
  </r>
  <r>
    <n v="1318"/>
    <d v="2016-10-20T00:00:00"/>
    <s v="RailYatri"/>
    <s v="Consumer Internet"/>
    <s v="Train Travel Info mobile app"/>
    <s v="Noida"/>
    <s v="Helion Ventures, Blume Ventures"/>
    <x v="838"/>
    <n v="2"/>
    <x v="1"/>
    <s v="Private Equity"/>
    <m/>
    <x v="4"/>
    <s v="October"/>
    <n v="0"/>
    <x v="0"/>
    <x v="6"/>
    <x v="1"/>
  </r>
  <r>
    <n v="1319"/>
    <d v="2016-10-21T00:00:00"/>
    <s v="ChatOnGo"/>
    <s v="Consumer Internet"/>
    <s v="Hyperlocal Communication Mobile app"/>
    <s v="Mumbai"/>
    <s v="Janak Jain"/>
    <x v="839"/>
    <n v="1"/>
    <x v="0"/>
    <s v="Seed Funding"/>
    <n v="300000"/>
    <x v="4"/>
    <s v="October"/>
    <n v="2.8791150000000001"/>
    <x v="4"/>
    <x v="6"/>
    <x v="2"/>
  </r>
  <r>
    <n v="1320"/>
    <d v="2016-10-23T00:00:00"/>
    <s v="WOTU"/>
    <s v="eCommerce"/>
    <s v="B2B Marketplace for traders"/>
    <s v="Bangalore"/>
    <s v="Kae Capital"/>
    <x v="439"/>
    <n v="1"/>
    <x v="0"/>
    <s v="Seed Funding"/>
    <m/>
    <x v="4"/>
    <s v="October"/>
    <n v="0"/>
    <x v="4"/>
    <x v="2"/>
    <x v="0"/>
  </r>
  <r>
    <n v="1321"/>
    <d v="2016-10-24T00:00:00"/>
    <s v="Healthians"/>
    <s v="Consumer Internet"/>
    <s v="Health Test Discovery &amp; Ordering service"/>
    <s v="Gurgaon"/>
    <s v="Beenext"/>
    <x v="169"/>
    <n v="1"/>
    <x v="0"/>
    <s v="Private Equity"/>
    <n v="3000000"/>
    <x v="4"/>
    <s v="October"/>
    <n v="28.791149999999998"/>
    <x v="0"/>
    <x v="6"/>
    <x v="1"/>
  </r>
  <r>
    <n v="1322"/>
    <d v="2016-10-24T00:00:00"/>
    <s v="Box8"/>
    <s v="Consumer Internet"/>
    <s v="Online Food Ordering platform/App"/>
    <s v="Mumbai"/>
    <s v="Iifl Seed Ventures Fund, Mayfield Ventures"/>
    <x v="840"/>
    <n v="2"/>
    <x v="1"/>
    <s v="Private Equity"/>
    <n v="7500000"/>
    <x v="4"/>
    <s v="October"/>
    <n v="71.977874999999997"/>
    <x v="0"/>
    <x v="6"/>
    <x v="2"/>
  </r>
  <r>
    <n v="1323"/>
    <d v="2016-10-25T00:00:00"/>
    <s v="Kredx"/>
    <s v="eCommerce"/>
    <s v="Invoice discounting marketplace"/>
    <s v="Bangalore"/>
    <s v="Sequoia Capital"/>
    <x v="96"/>
    <n v="1"/>
    <x v="0"/>
    <s v="Private Equity"/>
    <n v="6000000"/>
    <x v="4"/>
    <s v="October"/>
    <n v="57.582299999999996"/>
    <x v="0"/>
    <x v="2"/>
    <x v="0"/>
  </r>
  <r>
    <n v="1324"/>
    <d v="2016-10-25T00:00:00"/>
    <s v="CreditMate"/>
    <s v="Consumer Internet"/>
    <s v="Credit Report Info platform"/>
    <s v="Mumbai"/>
    <s v="India Quotient"/>
    <x v="41"/>
    <n v="1"/>
    <x v="0"/>
    <s v="Seed Funding"/>
    <n v="500000"/>
    <x v="4"/>
    <s v="October"/>
    <n v="4.7985249999999997"/>
    <x v="4"/>
    <x v="6"/>
    <x v="2"/>
  </r>
  <r>
    <n v="1325"/>
    <d v="2016-10-25T00:00:00"/>
    <s v="Pickrr"/>
    <s v="Technology"/>
    <s v="Courier Logistics &amp; Order management Solutions"/>
    <s v="New Delhi"/>
    <s v="Swastika Company Ltd"/>
    <x v="841"/>
    <n v="1"/>
    <x v="0"/>
    <s v="Seed Funding"/>
    <m/>
    <x v="4"/>
    <s v="October"/>
    <n v="0"/>
    <x v="4"/>
    <x v="0"/>
    <x v="1"/>
  </r>
  <r>
    <n v="1326"/>
    <d v="2016-10-25T00:00:00"/>
    <s v="SatvaKart"/>
    <s v="eCommerce"/>
    <s v="Online Grocery Etailer"/>
    <s v="Gurgaon"/>
    <s v="Nimit Panigrahi"/>
    <x v="549"/>
    <n v="1"/>
    <x v="0"/>
    <s v="Seed Funding"/>
    <m/>
    <x v="4"/>
    <s v="October"/>
    <n v="0"/>
    <x v="4"/>
    <x v="2"/>
    <x v="1"/>
  </r>
  <r>
    <n v="1327"/>
    <d v="2016-10-25T00:00:00"/>
    <s v="SooperMO"/>
    <s v="Technology"/>
    <s v="roid utility app suite creator"/>
    <s v="Gurgaon"/>
    <s v="Lalit Vase"/>
    <x v="842"/>
    <n v="1"/>
    <x v="0"/>
    <s v="Seed Funding"/>
    <n v="100000"/>
    <x v="4"/>
    <s v="October"/>
    <n v="0.95970500000000003"/>
    <x v="4"/>
    <x v="0"/>
    <x v="1"/>
  </r>
  <r>
    <n v="1328"/>
    <d v="2016-10-26T00:00:00"/>
    <s v="OrangeTwig"/>
    <s v="Consumer Internet"/>
    <s v="Social Media Marketing platform"/>
    <s v="New Delhi"/>
    <s v="Undisclosed"/>
    <x v="13"/>
    <n v="1"/>
    <x v="0"/>
    <s v="Seed Funding"/>
    <n v="1000000"/>
    <x v="4"/>
    <s v="October"/>
    <n v="9.5970499999999994"/>
    <x v="4"/>
    <x v="6"/>
    <x v="1"/>
  </r>
  <r>
    <n v="1329"/>
    <d v="2016-10-26T00:00:00"/>
    <s v="Wooplr"/>
    <s v="Consumer Internet"/>
    <s v="Fashion Discovery App"/>
    <s v="Bangalore"/>
    <s v="Astarc Ventures, An Chrasekaran"/>
    <x v="843"/>
    <n v="2"/>
    <x v="1"/>
    <s v="Seed Funding"/>
    <m/>
    <x v="4"/>
    <s v="October"/>
    <n v="0"/>
    <x v="4"/>
    <x v="6"/>
    <x v="0"/>
  </r>
  <r>
    <n v="1330"/>
    <d v="2016-10-26T00:00:00"/>
    <s v="The Kettlery"/>
    <s v="eCommerce"/>
    <s v="Online Tea Etailer"/>
    <s v="Ahmedabad"/>
    <s v="Hooting Starts Sports Llp, Franchise India Br,s"/>
    <x v="844"/>
    <n v="3"/>
    <x v="1"/>
    <s v="Private Equity"/>
    <n v="1000000"/>
    <x v="4"/>
    <s v="October"/>
    <n v="9.5970499999999994"/>
    <x v="0"/>
    <x v="2"/>
    <x v="12"/>
  </r>
  <r>
    <n v="1331"/>
    <d v="2016-10-27T00:00:00"/>
    <s v="Idea Bubbles"/>
    <s v="Consumer Internet"/>
    <s v="Doctor Consulting platform"/>
    <s v="Bangalore"/>
    <s v="1 Crowd, Eureka Forbes Ltd, Shapoorji Pallonji &amp; Co Ltd "/>
    <x v="260"/>
    <n v="3"/>
    <x v="1"/>
    <s v="Private Equity"/>
    <n v="700000"/>
    <x v="4"/>
    <s v="October"/>
    <n v="6.7179349999999998"/>
    <x v="0"/>
    <x v="6"/>
    <x v="0"/>
  </r>
  <r>
    <n v="1332"/>
    <d v="2016-10-27T00:00:00"/>
    <s v="FR8"/>
    <s v="Technology"/>
    <s v="Truck Fleet Operation platform"/>
    <s v="Chennai"/>
    <s v="Omnivore Partners"/>
    <x v="845"/>
    <n v="1"/>
    <x v="0"/>
    <s v="Private Equity"/>
    <n v="971000"/>
    <x v="4"/>
    <s v="October"/>
    <n v="9.3187355499999995"/>
    <x v="0"/>
    <x v="0"/>
    <x v="3"/>
  </r>
  <r>
    <n v="1333"/>
    <d v="2016-10-27T00:00:00"/>
    <s v="Ather Energy"/>
    <s v="Technology"/>
    <s v="Electric Vehicle Manufacturer"/>
    <s v="Bangalore"/>
    <s v="Hero Motocorp"/>
    <x v="846"/>
    <n v="1"/>
    <x v="0"/>
    <s v="Private Equity"/>
    <n v="27000000"/>
    <x v="4"/>
    <s v="October"/>
    <n v="259.12034999999997"/>
    <x v="0"/>
    <x v="0"/>
    <x v="0"/>
  </r>
  <r>
    <n v="1334"/>
    <d v="2016-10-28T00:00:00"/>
    <s v="Pikkol"/>
    <s v="Logistics"/>
    <s v="Relocation Service provider"/>
    <s v="Bangalore"/>
    <s v="Ajay Nanavati, Afsal Salu"/>
    <x v="847"/>
    <n v="2"/>
    <x v="1"/>
    <s v="Seed Funding"/>
    <m/>
    <x v="4"/>
    <s v="October"/>
    <n v="0"/>
    <x v="4"/>
    <x v="1"/>
    <x v="0"/>
  </r>
  <r>
    <n v="1335"/>
    <d v="2016-10-29T00:00:00"/>
    <s v="Velmenni"/>
    <s v="Technology"/>
    <s v="LiFi based wireless communication provider"/>
    <s v="New Delhi"/>
    <s v="Kalaari Capital"/>
    <x v="208"/>
    <n v="1"/>
    <x v="0"/>
    <s v="Seed Funding"/>
    <n v="100000"/>
    <x v="4"/>
    <s v="October"/>
    <n v="0.95970500000000003"/>
    <x v="4"/>
    <x v="0"/>
    <x v="1"/>
  </r>
  <r>
    <n v="1336"/>
    <d v="2016-10-29T00:00:00"/>
    <s v="Volta Motors"/>
    <s v="Technology"/>
    <s v="Electric Bike Manufacturer"/>
    <s v="Chennai"/>
    <s v="Kalaari Capital"/>
    <x v="208"/>
    <n v="1"/>
    <x v="0"/>
    <s v="Seed Funding"/>
    <n v="100000"/>
    <x v="4"/>
    <s v="October"/>
    <n v="0.95970500000000003"/>
    <x v="4"/>
    <x v="0"/>
    <x v="3"/>
  </r>
  <r>
    <n v="1337"/>
    <d v="2016-10-29T00:00:00"/>
    <s v="Cyclops"/>
    <s v="Technology"/>
    <s v="Clinical , Wearable Diagnostic Product creator"/>
    <s v="Bangalore"/>
    <s v="Kalaari Capital"/>
    <x v="208"/>
    <n v="1"/>
    <x v="0"/>
    <s v="Seed Funding"/>
    <n v="100000"/>
    <x v="4"/>
    <s v="October"/>
    <n v="0.95970500000000003"/>
    <x v="4"/>
    <x v="0"/>
    <x v="0"/>
  </r>
  <r>
    <n v="1338"/>
    <d v="2016-10-30T00:00:00"/>
    <s v="Impact Analytics"/>
    <s v="Technology"/>
    <s v="Business intelligence , data science Startup"/>
    <s v="Bangalore"/>
    <s v="Aarin Capital, Michael Herzig, Ashish Lakhanpal"/>
    <x v="848"/>
    <n v="3"/>
    <x v="1"/>
    <s v="Private Equity"/>
    <n v="750000"/>
    <x v="4"/>
    <s v="October"/>
    <n v="7.1977874999999996"/>
    <x v="0"/>
    <x v="0"/>
    <x v="0"/>
  </r>
  <r>
    <n v="1339"/>
    <d v="2016-10-31T00:00:00"/>
    <s v="Talent Next"/>
    <s v="Consumer Internet"/>
    <s v="Talent Discovery &amp; Audition management platform"/>
    <s v="Mumbai"/>
    <s v="Karanpal Singh"/>
    <x v="849"/>
    <n v="1"/>
    <x v="0"/>
    <s v="Seed Funding"/>
    <n v="1000000"/>
    <x v="4"/>
    <s v="October"/>
    <n v="9.5970499999999994"/>
    <x v="4"/>
    <x v="6"/>
    <x v="2"/>
  </r>
  <r>
    <n v="1340"/>
    <d v="2016-09-01T00:00:00"/>
    <s v="Mad Street Den"/>
    <s v="Technology"/>
    <s v="Artificial Intelligence platform"/>
    <s v="Chennai"/>
    <s v="Sequoia India, Exfinity Ventures, Growx Ventures,"/>
    <x v="43"/>
    <n v="4"/>
    <x v="1"/>
    <s v="Private Equity"/>
    <m/>
    <x v="4"/>
    <s v="September"/>
    <n v="0"/>
    <x v="0"/>
    <x v="0"/>
    <x v="3"/>
  </r>
  <r>
    <n v="1341"/>
    <d v="2016-09-01T00:00:00"/>
    <s v="Mihup"/>
    <s v="Technology"/>
    <s v="Personal Digital Assistant"/>
    <s v="Kolkata"/>
    <s v="Accel Partners"/>
    <x v="193"/>
    <n v="1"/>
    <x v="0"/>
    <s v="Private Equity"/>
    <n v="6700000"/>
    <x v="4"/>
    <s v="September"/>
    <n v="64.300235000000001"/>
    <x v="0"/>
    <x v="0"/>
    <x v="10"/>
  </r>
  <r>
    <n v="1342"/>
    <d v="2016-09-01T00:00:00"/>
    <s v="Renowala"/>
    <s v="eCommerce"/>
    <s v="Home Improvement Marketplace"/>
    <s v="Hyderabad"/>
    <s v="Pradeep Dhobale"/>
    <x v="850"/>
    <n v="1"/>
    <x v="0"/>
    <s v="Seed Funding"/>
    <m/>
    <x v="4"/>
    <s v="September"/>
    <n v="0"/>
    <x v="4"/>
    <x v="2"/>
    <x v="7"/>
  </r>
  <r>
    <n v="1343"/>
    <d v="2016-09-01T00:00:00"/>
    <s v="Lucideus"/>
    <s v="Technology"/>
    <s v="IT Risk Assessment , Digital Security Services provider."/>
    <s v="New Delhi"/>
    <s v="Amit Choudhary"/>
    <x v="851"/>
    <n v="1"/>
    <x v="0"/>
    <s v="Seed Funding"/>
    <m/>
    <x v="4"/>
    <s v="September"/>
    <n v="0"/>
    <x v="4"/>
    <x v="0"/>
    <x v="1"/>
  </r>
  <r>
    <n v="1344"/>
    <d v="2016-09-04T00:00:00"/>
    <s v="Trackbizz"/>
    <s v="Technology"/>
    <s v="Field Force Automation System"/>
    <s v="Kochi"/>
    <s v="Grasshoppers"/>
    <x v="852"/>
    <n v="1"/>
    <x v="0"/>
    <s v="Private Equity"/>
    <m/>
    <x v="4"/>
    <s v="September"/>
    <n v="0"/>
    <x v="0"/>
    <x v="0"/>
    <x v="13"/>
  </r>
  <r>
    <n v="1345"/>
    <d v="2016-09-05T00:00:00"/>
    <s v="Social Quotient"/>
    <s v="Technology"/>
    <s v="Platform for Social Causes"/>
    <s v="Mumbai"/>
    <s v="Anita Dongre, Yash Dongre, Milind Sarwate"/>
    <x v="853"/>
    <n v="3"/>
    <x v="1"/>
    <s v="Seed Funding"/>
    <m/>
    <x v="4"/>
    <s v="September"/>
    <n v="0"/>
    <x v="4"/>
    <x v="0"/>
    <x v="2"/>
  </r>
  <r>
    <n v="1346"/>
    <d v="2016-09-05T00:00:00"/>
    <s v="Stalk Buy Love"/>
    <s v="eCommerce"/>
    <s v="Fashion Apparel eTailer"/>
    <s v="New Delhi"/>
    <s v="William Bissel"/>
    <x v="854"/>
    <n v="1"/>
    <x v="0"/>
    <s v="Seed Funding"/>
    <m/>
    <x v="4"/>
    <s v="September"/>
    <n v="0"/>
    <x v="4"/>
    <x v="2"/>
    <x v="1"/>
  </r>
  <r>
    <n v="1347"/>
    <d v="2016-09-06T00:00:00"/>
    <s v="eShakti"/>
    <s v="eCommerce"/>
    <s v="Women\xe2\x80\x99s Fashion Apparel eTailer"/>
    <s v="Chennai"/>
    <s v="Infina Finance Pvt Ltd, Uday Kotak"/>
    <x v="855"/>
    <n v="2"/>
    <x v="1"/>
    <s v="Private Equity"/>
    <n v="1350000"/>
    <x v="4"/>
    <s v="September"/>
    <n v="12.9560175"/>
    <x v="0"/>
    <x v="2"/>
    <x v="3"/>
  </r>
  <r>
    <n v="1348"/>
    <d v="2016-09-06T00:00:00"/>
    <s v="CheersOye!"/>
    <s v="Consumer Internet"/>
    <s v="Online Gift Vouchers platform"/>
    <s v="Mumbai"/>
    <s v=" "/>
    <x v="856"/>
    <n v="0"/>
    <x v="0"/>
    <s v="Seed Funding"/>
    <n v="500000"/>
    <x v="4"/>
    <s v="September"/>
    <n v="4.7985249999999997"/>
    <x v="4"/>
    <x v="6"/>
    <x v="2"/>
  </r>
  <r>
    <n v="1349"/>
    <d v="2016-09-06T00:00:00"/>
    <s v="Lenskart"/>
    <s v="eCommerce"/>
    <s v="Online Eyewear eTailer"/>
    <s v="New Delhi"/>
    <s v="Premjiinvest"/>
    <x v="857"/>
    <n v="1"/>
    <x v="0"/>
    <s v="Private Equity"/>
    <m/>
    <x v="4"/>
    <s v="September"/>
    <n v="0"/>
    <x v="0"/>
    <x v="2"/>
    <x v="1"/>
  </r>
  <r>
    <n v="1350"/>
    <d v="2016-09-06T00:00:00"/>
    <s v="BigStylist"/>
    <s v="Consumer Internet"/>
    <s v="Hyperlocal doorstep Beauty Services provider"/>
    <s v="Mumbai"/>
    <s v="Info Edge Ltd"/>
    <x v="151"/>
    <n v="1"/>
    <x v="0"/>
    <s v="Private Equity"/>
    <n v="900000"/>
    <x v="4"/>
    <s v="September"/>
    <n v="8.6373449999999998"/>
    <x v="0"/>
    <x v="6"/>
    <x v="2"/>
  </r>
  <r>
    <n v="1351"/>
    <d v="2016-09-07T00:00:00"/>
    <s v="Zilingo"/>
    <s v="eCommerce"/>
    <s v="Online Fashion Retailer"/>
    <s v="Bangalore/ Bangkok"/>
    <s v="Venturra Capital, Sequoia India, Susquehanna International Group Wavemaker Partners, Beenext, Beenos, Digital Garage"/>
    <x v="858"/>
    <n v="6"/>
    <x v="1"/>
    <s v="Private Equity"/>
    <n v="8000000"/>
    <x v="4"/>
    <s v="September"/>
    <n v="76.776399999999995"/>
    <x v="0"/>
    <x v="2"/>
    <x v="0"/>
  </r>
  <r>
    <n v="1352"/>
    <d v="2016-09-07T00:00:00"/>
    <s v="Alternacare"/>
    <s v="Consumer Internet"/>
    <s v="Online Doctor Consulting platform"/>
    <s v="New Delhi"/>
    <s v="Eros Labs"/>
    <x v="743"/>
    <n v="1"/>
    <x v="0"/>
    <s v="Seed Funding"/>
    <n v="500000"/>
    <x v="4"/>
    <s v="September"/>
    <n v="4.7985249999999997"/>
    <x v="4"/>
    <x v="6"/>
    <x v="1"/>
  </r>
  <r>
    <n v="1353"/>
    <d v="2016-09-07T00:00:00"/>
    <s v="Simplilearn"/>
    <s v="Education"/>
    <s v="Online Certification programs"/>
    <s v="Bangalore"/>
    <s v="Innoven Capital India"/>
    <x v="434"/>
    <n v="1"/>
    <x v="0"/>
    <s v="Private Equity"/>
    <n v="6000000"/>
    <x v="4"/>
    <s v="September"/>
    <n v="57.582299999999996"/>
    <x v="0"/>
    <x v="9"/>
    <x v="0"/>
  </r>
  <r>
    <n v="1354"/>
    <d v="2016-09-07T00:00:00"/>
    <s v="Prozo"/>
    <s v="eCommerce"/>
    <s v="Study Material Marketplace"/>
    <s v="Gurgaon"/>
    <s v="Earlsfield Capital, Sailender Solanki, Rajiv Solanki"/>
    <x v="675"/>
    <n v="3"/>
    <x v="1"/>
    <s v="Seed Funding"/>
    <n v="315000"/>
    <x v="4"/>
    <s v="September"/>
    <n v="3.02307075"/>
    <x v="4"/>
    <x v="2"/>
    <x v="1"/>
  </r>
  <r>
    <n v="1355"/>
    <d v="2016-09-08T00:00:00"/>
    <s v="TopRankers"/>
    <s v="Education"/>
    <s v="Online Test Preparation platform"/>
    <s v="Bangalore"/>
    <s v="Careernet Consulting Pvt Ltd, Ideation Initiative Pvt Ltd,"/>
    <x v="859"/>
    <n v="3"/>
    <x v="1"/>
    <s v="Seed Funding"/>
    <n v="670000"/>
    <x v="4"/>
    <s v="September"/>
    <n v="6.4300234999999999"/>
    <x v="4"/>
    <x v="9"/>
    <x v="0"/>
  </r>
  <r>
    <n v="1356"/>
    <d v="2016-09-08T00:00:00"/>
    <s v="BuildTraders"/>
    <s v="eCommerce"/>
    <s v="Online Construction Materials Marketplace"/>
    <s v="Bangalore"/>
    <s v="Idein Ventures"/>
    <x v="860"/>
    <n v="1"/>
    <x v="0"/>
    <s v="Seed Funding"/>
    <n v="200000"/>
    <x v="4"/>
    <s v="September"/>
    <n v="1.9194100000000001"/>
    <x v="4"/>
    <x v="2"/>
    <x v="0"/>
  </r>
  <r>
    <n v="1357"/>
    <d v="2016-09-09T00:00:00"/>
    <s v="Byjuxe2x80x99s"/>
    <s v="Education"/>
    <s v="Online Learning App"/>
    <s v="Bangalore"/>
    <s v="Chan Zuckerberg Initiative, Times Internet Ltd, Sequoia Capital, Sofina, Lightspeed Ventures"/>
    <x v="861"/>
    <n v="5"/>
    <x v="1"/>
    <s v="Private Equity"/>
    <n v="50000000"/>
    <x v="4"/>
    <s v="September"/>
    <n v="479.85250000000002"/>
    <x v="0"/>
    <x v="9"/>
    <x v="0"/>
  </r>
  <r>
    <n v="1358"/>
    <d v="2016-09-09T00:00:00"/>
    <s v="NoBroker"/>
    <s v="Consumer Internet"/>
    <s v="Online Home Rental platform"/>
    <s v="Bangalore"/>
    <s v="An Chrasekaran"/>
    <x v="423"/>
    <n v="1"/>
    <x v="0"/>
    <s v="Seed Funding"/>
    <m/>
    <x v="4"/>
    <s v="September"/>
    <n v="0"/>
    <x v="4"/>
    <x v="6"/>
    <x v="0"/>
  </r>
  <r>
    <n v="1359"/>
    <d v="2016-09-10T00:00:00"/>
    <s v="Freshboxx"/>
    <s v="eCommerce"/>
    <s v="Fruits &amp; vegetable eTailer"/>
    <s v="Hubli"/>
    <s v="Ravi Linganuri"/>
    <x v="862"/>
    <n v="1"/>
    <x v="0"/>
    <s v="Seed Funding"/>
    <m/>
    <x v="4"/>
    <s v="September"/>
    <n v="0"/>
    <x v="4"/>
    <x v="2"/>
    <x v="6"/>
  </r>
  <r>
    <n v="1360"/>
    <d v="2016-09-10T00:00:00"/>
    <s v="CureInstant"/>
    <s v="Consumer Internet"/>
    <s v="Social Health Networking Platform"/>
    <s v="New Delhi"/>
    <s v="Dr Rameshwar Kumar"/>
    <x v="863"/>
    <n v="1"/>
    <x v="0"/>
    <s v="Seed Funding"/>
    <n v="150000"/>
    <x v="4"/>
    <s v="September"/>
    <n v="1.4395575"/>
    <x v="4"/>
    <x v="6"/>
    <x v="1"/>
  </r>
  <r>
    <n v="1361"/>
    <d v="2016-09-10T00:00:00"/>
    <s v="Poshtic"/>
    <s v="Consumer Internet"/>
    <s v="Online health &amp; Wellness platform"/>
    <s v="Noida"/>
    <s v="Havya Sharma, Amit Nagar"/>
    <x v="864"/>
    <n v="2"/>
    <x v="1"/>
    <s v="Seed Funding"/>
    <n v="450000"/>
    <x v="4"/>
    <s v="September"/>
    <n v="4.3186724999999999"/>
    <x v="4"/>
    <x v="6"/>
    <x v="1"/>
  </r>
  <r>
    <n v="1362"/>
    <d v="2016-09-10T00:00:00"/>
    <s v="KarmaCircles"/>
    <s v="Consumer Internet"/>
    <s v="Peer-to-peer Social Learning platform"/>
    <s v="New Delhi"/>
    <s v="Harinder Takhar, Zain Raj, Dr Prasad Kaipa, Abaran Deep, Aseem Sood, Mustafa Patni"/>
    <x v="865"/>
    <n v="6"/>
    <x v="1"/>
    <s v="Seed Funding"/>
    <m/>
    <x v="4"/>
    <s v="September"/>
    <n v="0"/>
    <x v="4"/>
    <x v="6"/>
    <x v="1"/>
  </r>
  <r>
    <n v="1363"/>
    <d v="2016-09-12T00:00:00"/>
    <s v="Purple Style Labs"/>
    <s v="Consumer Internet"/>
    <s v="Personal Styling Online platform"/>
    <s v="Mumbai"/>
    <s v="Augment Ventures, Rahul Kayan, Nikhil Golcha, Shubham Gupta, Roy Kwan"/>
    <x v="866"/>
    <n v="5"/>
    <x v="1"/>
    <s v="Seed Funding"/>
    <n v="448000"/>
    <x v="4"/>
    <s v="September"/>
    <n v="4.2994783999999999"/>
    <x v="4"/>
    <x v="6"/>
    <x v="2"/>
  </r>
  <r>
    <n v="1364"/>
    <d v="2016-09-12T00:00:00"/>
    <s v="Inuxu"/>
    <s v="Technology"/>
    <s v="Online Advertising Solutions"/>
    <s v="Pune"/>
    <s v="Fork Media"/>
    <x v="867"/>
    <n v="1"/>
    <x v="0"/>
    <s v="Private Equity"/>
    <n v="3000000"/>
    <x v="4"/>
    <s v="September"/>
    <n v="28.791149999999998"/>
    <x v="0"/>
    <x v="0"/>
    <x v="4"/>
  </r>
  <r>
    <n v="1365"/>
    <d v="2016-09-12T00:00:00"/>
    <s v="Nykaa"/>
    <s v="eCommerce"/>
    <s v="Online Beauty products eTailer"/>
    <s v="Mumbai"/>
    <s v="Sunil Munjal, Mariwala Family"/>
    <x v="207"/>
    <n v="2"/>
    <x v="1"/>
    <s v="Private Equity"/>
    <n v="12300000"/>
    <x v="4"/>
    <s v="September"/>
    <n v="118.04371500000001"/>
    <x v="0"/>
    <x v="2"/>
    <x v="2"/>
  </r>
  <r>
    <n v="1366"/>
    <d v="2016-09-12T00:00:00"/>
    <s v="Glam Studios"/>
    <s v="Consumer Internet"/>
    <s v="Beauty Salon Aggregator"/>
    <s v="Noida"/>
    <s v="Pradeep Mirani, Aqeel Ahmed,  Ladsariya, Nitin Agarwal"/>
    <x v="868"/>
    <n v="4"/>
    <x v="1"/>
    <s v="Seed Funding"/>
    <n v="300000"/>
    <x v="4"/>
    <s v="September"/>
    <n v="2.8791150000000001"/>
    <x v="4"/>
    <x v="6"/>
    <x v="1"/>
  </r>
  <r>
    <n v="1367"/>
    <d v="2016-09-13T00:00:00"/>
    <s v="Findow"/>
    <s v="Consumer Internet"/>
    <s v="Fashion Discovery Mobile app"/>
    <s v="Bangalore"/>
    <s v="Raj Singh Bh,al"/>
    <x v="869"/>
    <n v="2"/>
    <x v="1"/>
    <s v="Seed Funding"/>
    <m/>
    <x v="4"/>
    <s v="September"/>
    <n v="0"/>
    <x v="4"/>
    <x v="6"/>
    <x v="0"/>
  </r>
  <r>
    <n v="1368"/>
    <d v="2016-09-13T00:00:00"/>
    <s v="IdeaChakki"/>
    <s v="Consumer Internet"/>
    <s v="Restaurant Menu &amp; Food mobile app"/>
    <s v="Delhi"/>
    <s v="Ratan Tata"/>
    <x v="269"/>
    <n v="1"/>
    <x v="0"/>
    <s v="Seed Funding"/>
    <m/>
    <x v="4"/>
    <s v="September"/>
    <n v="0"/>
    <x v="4"/>
    <x v="6"/>
    <x v="1"/>
  </r>
  <r>
    <n v="1369"/>
    <d v="2016-09-13T00:00:00"/>
    <s v="ShoeKonnect"/>
    <s v="eCommerce"/>
    <s v="Footwear &amp; Leather B2B App"/>
    <s v="Agra"/>
    <s v="Indian Angels Network"/>
    <x v="554"/>
    <n v="1"/>
    <x v="0"/>
    <s v="Seed Funding"/>
    <m/>
    <x v="4"/>
    <s v="September"/>
    <n v="0"/>
    <x v="4"/>
    <x v="2"/>
    <x v="6"/>
  </r>
  <r>
    <n v="1370"/>
    <d v="2016-09-13T00:00:00"/>
    <s v="NearBuy"/>
    <s v="Consumer Internet"/>
    <s v="Online Deals &amp; Discount platform"/>
    <s v="Gurgaon"/>
    <s v="Blacksoil Capital Pvt Ltd "/>
    <x v="489"/>
    <n v="1"/>
    <x v="0"/>
    <s v="Private Equity"/>
    <n v="2500000"/>
    <x v="4"/>
    <s v="September"/>
    <n v="23.992625"/>
    <x v="0"/>
    <x v="6"/>
    <x v="1"/>
  </r>
  <r>
    <n v="1371"/>
    <d v="2016-09-14T00:00:00"/>
    <s v="ZeroInfy"/>
    <s v="Consumer Internet"/>
    <s v="Online Video Lectures platform"/>
    <s v="Kolkata"/>
    <s v="Calcutta Angels Network"/>
    <x v="629"/>
    <n v="1"/>
    <x v="0"/>
    <s v="Seed Funding"/>
    <m/>
    <x v="4"/>
    <s v="September"/>
    <n v="0"/>
    <x v="4"/>
    <x v="6"/>
    <x v="10"/>
  </r>
  <r>
    <n v="1372"/>
    <d v="2016-09-14T00:00:00"/>
    <s v="Flocareer"/>
    <s v="Consumer Internet"/>
    <s v="Jobs &amp; Skill Validation platform"/>
    <s v="Bangalore"/>
    <s v="Balasubramanian Krishnamurthy, Sidhartha Hazarika"/>
    <x v="870"/>
    <n v="2"/>
    <x v="1"/>
    <s v="Seed Funding"/>
    <n v="150000"/>
    <x v="4"/>
    <s v="September"/>
    <n v="1.4395575"/>
    <x v="4"/>
    <x v="6"/>
    <x v="0"/>
  </r>
  <r>
    <n v="1373"/>
    <d v="2016-09-14T00:00:00"/>
    <s v="LensPick"/>
    <s v="eCommerce"/>
    <s v="eyewear eTailer"/>
    <s v="Bangalore"/>
    <s v="Scadea Solutions Inc"/>
    <x v="871"/>
    <n v="1"/>
    <x v="0"/>
    <s v="Private Equity"/>
    <m/>
    <x v="4"/>
    <s v="September"/>
    <n v="0"/>
    <x v="0"/>
    <x v="2"/>
    <x v="0"/>
  </r>
  <r>
    <n v="1374"/>
    <d v="2016-09-15T00:00:00"/>
    <s v="infeedo"/>
    <s v="Consumer Internet"/>
    <s v="Employee engagement platform"/>
    <s v="Gurgaon"/>
    <s v="Dheeraj Jain, Palash Jain, Anupam Mittal, Ameera Shah, Vivek Bhargava, Rahul Singh, Ambarish Gupta,"/>
    <x v="872"/>
    <n v="8"/>
    <x v="1"/>
    <s v="Seed Funding"/>
    <n v="200000"/>
    <x v="4"/>
    <s v="September"/>
    <n v="1.9194100000000001"/>
    <x v="4"/>
    <x v="6"/>
    <x v="1"/>
  </r>
  <r>
    <n v="1375"/>
    <d v="2016-09-15T00:00:00"/>
    <s v="Furlenco"/>
    <s v="eCommerce"/>
    <s v="Online furniture rental startup"/>
    <s v="Bangalore"/>
    <s v="Lightbox Ventures "/>
    <x v="835"/>
    <n v="1"/>
    <x v="0"/>
    <s v="Private Equity"/>
    <n v="5000000"/>
    <x v="4"/>
    <s v="September"/>
    <n v="47.985250000000001"/>
    <x v="0"/>
    <x v="2"/>
    <x v="0"/>
  </r>
  <r>
    <n v="1376"/>
    <d v="2016-09-15T00:00:00"/>
    <s v="GoPigeon"/>
    <s v="Consumer Internet"/>
    <s v="on-dem, logistics service provider"/>
    <s v="Bangalore"/>
    <s v="Nexus Venture Partners"/>
    <x v="74"/>
    <n v="1"/>
    <x v="0"/>
    <s v="Private Equity"/>
    <n v="1500000"/>
    <x v="4"/>
    <s v="September"/>
    <n v="14.395574999999999"/>
    <x v="0"/>
    <x v="6"/>
    <x v="0"/>
  </r>
  <r>
    <n v="1377"/>
    <d v="2016-09-16T00:00:00"/>
    <s v="NewsDistill"/>
    <s v="Consumer Internet"/>
    <s v="City based News Aggregator App"/>
    <s v="Hyderabad"/>
    <s v="Ganesh Narasimhan, Ramana Thumu, Sudhir Mallem"/>
    <x v="873"/>
    <n v="3"/>
    <x v="1"/>
    <s v="Seed Funding"/>
    <n v="100000"/>
    <x v="4"/>
    <s v="September"/>
    <n v="0.95970500000000003"/>
    <x v="4"/>
    <x v="6"/>
    <x v="7"/>
  </r>
  <r>
    <n v="1378"/>
    <d v="2016-09-16T00:00:00"/>
    <s v="DoctorInsta"/>
    <s v="Consumer Internet"/>
    <s v="Online Doctor Consultations"/>
    <s v="Gurgaon"/>
    <s v="Roundglass Partners"/>
    <x v="504"/>
    <n v="1"/>
    <x v="0"/>
    <s v="Private Equity"/>
    <n v="1000000"/>
    <x v="4"/>
    <s v="September"/>
    <n v="9.5970499999999994"/>
    <x v="0"/>
    <x v="6"/>
    <x v="1"/>
  </r>
  <r>
    <n v="1379"/>
    <d v="2016-09-19T00:00:00"/>
    <s v="Milofy"/>
    <s v="Consumer Internet"/>
    <s v="Couple Socialization App"/>
    <s v="Bangalore"/>
    <s v="Accel Partners"/>
    <x v="193"/>
    <n v="1"/>
    <x v="0"/>
    <s v="Seed Funding"/>
    <n v="750000"/>
    <x v="4"/>
    <s v="September"/>
    <n v="7.1977874999999996"/>
    <x v="4"/>
    <x v="6"/>
    <x v="0"/>
  </r>
  <r>
    <n v="1380"/>
    <d v="2016-09-19T00:00:00"/>
    <s v="Liqvid"/>
    <s v="Technology"/>
    <s v="Integrated eLearning content solutions"/>
    <s v="New Delhi"/>
    <s v="Gray Matters Capital"/>
    <x v="823"/>
    <n v="1"/>
    <x v="0"/>
    <s v="Private Equity"/>
    <m/>
    <x v="4"/>
    <s v="September"/>
    <n v="0"/>
    <x v="0"/>
    <x v="0"/>
    <x v="1"/>
  </r>
  <r>
    <n v="1381"/>
    <d v="2016-09-19T00:00:00"/>
    <s v="Swiggy"/>
    <s v="Consumer Internet"/>
    <s v="Online Food Ordering &amp; Delivery"/>
    <s v="Bangalore"/>
    <s v="Bessemer Venture Partners"/>
    <x v="246"/>
    <n v="1"/>
    <x v="0"/>
    <s v="Private Equity"/>
    <n v="15000000"/>
    <x v="4"/>
    <s v="September"/>
    <n v="143.95574999999999"/>
    <x v="0"/>
    <x v="6"/>
    <x v="0"/>
  </r>
  <r>
    <n v="1382"/>
    <d v="2016-09-20T00:00:00"/>
    <s v="Codemojo"/>
    <s v="Consumer Internet"/>
    <s v="Customer Engagement Platform"/>
    <s v="Bangalore"/>
    <s v="Cio Angel Network"/>
    <x v="354"/>
    <n v="1"/>
    <x v="0"/>
    <s v="Seed Funding"/>
    <m/>
    <x v="4"/>
    <s v="September"/>
    <n v="0"/>
    <x v="4"/>
    <x v="6"/>
    <x v="0"/>
  </r>
  <r>
    <n v="1383"/>
    <d v="2016-09-20T00:00:00"/>
    <s v="JustLikeNew"/>
    <s v="eCommerce"/>
    <s v="Online gadget Repair Services Marketplace"/>
    <s v="Hyderabad"/>
    <s v="Letsventure"/>
    <x v="97"/>
    <n v="1"/>
    <x v="0"/>
    <s v="Seed Funding"/>
    <n v="500000"/>
    <x v="4"/>
    <s v="September"/>
    <n v="4.7985249999999997"/>
    <x v="4"/>
    <x v="2"/>
    <x v="7"/>
  </r>
  <r>
    <n v="1384"/>
    <d v="2016-09-20T00:00:00"/>
    <s v="JoeHukum"/>
    <s v="Technology"/>
    <s v="Enterprise customer engagement solutions"/>
    <s v="New Delhi"/>
    <s v="Sumit Jain"/>
    <x v="874"/>
    <n v="1"/>
    <x v="0"/>
    <s v="Seed Funding"/>
    <m/>
    <x v="4"/>
    <s v="September"/>
    <n v="0"/>
    <x v="4"/>
    <x v="0"/>
    <x v="1"/>
  </r>
  <r>
    <n v="1385"/>
    <d v="2016-09-21T00:00:00"/>
    <s v="Co Life"/>
    <s v="Consumer Internet"/>
    <s v="shared living , working spaces platform"/>
    <s v="Bangalore"/>
    <s v="Undisclosed"/>
    <x v="13"/>
    <n v="1"/>
    <x v="0"/>
    <s v="Seed Funding"/>
    <n v="1000000"/>
    <x v="4"/>
    <s v="September"/>
    <n v="9.5970499999999994"/>
    <x v="4"/>
    <x v="6"/>
    <x v="0"/>
  </r>
  <r>
    <n v="1386"/>
    <d v="2016-09-21T00:00:00"/>
    <s v="PurpleDocs"/>
    <s v="Consumer Internet"/>
    <s v="Electronic Health care records platform"/>
    <s v="Vadodara"/>
    <s v="Kellygamma, Lead Angels"/>
    <x v="875"/>
    <n v="2"/>
    <x v="1"/>
    <s v="Seed Funding"/>
    <m/>
    <x v="4"/>
    <s v="September"/>
    <n v="0"/>
    <x v="4"/>
    <x v="6"/>
    <x v="6"/>
  </r>
  <r>
    <n v="1387"/>
    <d v="2016-09-21T00:00:00"/>
    <s v="Pepperfry"/>
    <s v="eCommerce"/>
    <s v="Furniture eTailer"/>
    <s v="Mumbai"/>
    <s v="Goldman Sachs Group, Zodius Technology Fund, Norwest Venture Partners, Bertelsmann India"/>
    <x v="876"/>
    <n v="4"/>
    <x v="1"/>
    <s v="Private Equity"/>
    <n v="31300000"/>
    <x v="4"/>
    <s v="September"/>
    <n v="300.38766500000003"/>
    <x v="0"/>
    <x v="2"/>
    <x v="2"/>
  </r>
  <r>
    <n v="1388"/>
    <d v="2016-09-21T00:00:00"/>
    <s v="eQuickies"/>
    <s v="eCommerce"/>
    <s v="Online Book etailer"/>
    <s v="Ahmedabad"/>
    <s v="Lothal Angel Ventures"/>
    <x v="877"/>
    <n v="1"/>
    <x v="0"/>
    <s v="Seed Funding"/>
    <n v="298000"/>
    <x v="4"/>
    <s v="September"/>
    <n v="2.8599209000000001"/>
    <x v="4"/>
    <x v="2"/>
    <x v="12"/>
  </r>
  <r>
    <n v="1389"/>
    <d v="2016-09-21T00:00:00"/>
    <s v="Khel Now"/>
    <s v="Consumer Internet"/>
    <s v="Mobile-based social networking platform"/>
    <s v="New Delhi"/>
    <s v="Anglian Omega Network"/>
    <x v="878"/>
    <n v="1"/>
    <x v="0"/>
    <s v="Seed Funding"/>
    <n v="350000"/>
    <x v="4"/>
    <s v="September"/>
    <n v="3.3589674999999999"/>
    <x v="4"/>
    <x v="6"/>
    <x v="1"/>
  </r>
  <r>
    <n v="1390"/>
    <d v="2016-09-22T00:00:00"/>
    <s v="Gadgetwood"/>
    <s v="Consumer Internet"/>
    <s v="On-Dem, Gadget repair services platform"/>
    <s v="New Delhi"/>
    <s v="Carpediem Capital"/>
    <x v="383"/>
    <n v="1"/>
    <x v="0"/>
    <s v="Private Equity"/>
    <n v="6000000"/>
    <x v="4"/>
    <s v="September"/>
    <n v="57.582299999999996"/>
    <x v="0"/>
    <x v="6"/>
    <x v="1"/>
  </r>
  <r>
    <n v="1391"/>
    <d v="2016-09-22T00:00:00"/>
    <s v="DailyRounds"/>
    <s v="Consumer Internet"/>
    <s v="Mobile App for Doctors"/>
    <s v="Bangalore"/>
    <s v="Accel Partners, Beenext, Powerhouse Ventures, Akusa Holdings"/>
    <x v="193"/>
    <n v="4"/>
    <x v="1"/>
    <s v="Private Equity"/>
    <m/>
    <x v="4"/>
    <s v="September"/>
    <n v="0"/>
    <x v="0"/>
    <x v="6"/>
    <x v="0"/>
  </r>
  <r>
    <n v="1392"/>
    <d v="2016-09-22T00:00:00"/>
    <s v="Flixy Games"/>
    <s v="Technology"/>
    <s v="Mobile Game Publisher for Indian audience"/>
    <s v="Bangalore"/>
    <s v="Rebright Partners"/>
    <x v="879"/>
    <n v="1"/>
    <x v="0"/>
    <s v="Seed Funding"/>
    <n v="425000"/>
    <x v="4"/>
    <s v="September"/>
    <n v="4.07874625"/>
    <x v="4"/>
    <x v="0"/>
    <x v="0"/>
  </r>
  <r>
    <n v="1393"/>
    <d v="2016-09-22T00:00:00"/>
    <s v="HashTaag"/>
    <s v="Technology"/>
    <s v="Mobile App Development company"/>
    <s v="Bangalore"/>
    <s v="Undisclosed"/>
    <x v="13"/>
    <n v="1"/>
    <x v="0"/>
    <s v="Seed Funding"/>
    <n v="1000000"/>
    <x v="4"/>
    <s v="September"/>
    <n v="9.5970499999999994"/>
    <x v="4"/>
    <x v="0"/>
    <x v="0"/>
  </r>
  <r>
    <n v="1394"/>
    <d v="2016-09-22T00:00:00"/>
    <s v="PharmaRack"/>
    <s v="Technology"/>
    <s v="SAAS application for Pharma Industry"/>
    <s v="Pune"/>
    <s v="Currae Healthtech Fund, Unicorn India Ventures"/>
    <x v="880"/>
    <n v="2"/>
    <x v="1"/>
    <s v="Private Equity"/>
    <n v="745000"/>
    <x v="4"/>
    <s v="September"/>
    <n v="7.1498022499999996"/>
    <x v="0"/>
    <x v="0"/>
    <x v="4"/>
  </r>
  <r>
    <n v="1395"/>
    <d v="2016-09-23T00:00:00"/>
    <s v="CloudCherry"/>
    <s v="Technology"/>
    <s v="CRM SAAS Platform"/>
    <s v="Chennai"/>
    <s v="Vertex Ventures, Cisco Ventures, Idg Ventures"/>
    <x v="140"/>
    <n v="3"/>
    <x v="1"/>
    <s v="Private Equity"/>
    <n v="6000000"/>
    <x v="4"/>
    <s v="September"/>
    <n v="57.582299999999996"/>
    <x v="0"/>
    <x v="0"/>
    <x v="3"/>
  </r>
  <r>
    <n v="1396"/>
    <d v="2016-09-23T00:00:00"/>
    <s v="Parentlane"/>
    <s v="Consumer Internet"/>
    <s v="Social Platform for babycare, parenting"/>
    <s v="Bangalore"/>
    <s v="Rohit Ma"/>
    <x v="881"/>
    <n v="1"/>
    <x v="0"/>
    <s v="Seed Funding"/>
    <m/>
    <x v="4"/>
    <s v="September"/>
    <n v="0"/>
    <x v="4"/>
    <x v="6"/>
    <x v="0"/>
  </r>
  <r>
    <n v="1397"/>
    <d v="2016-09-23T00:00:00"/>
    <s v="First Moms Club"/>
    <s v="Consumer Internet"/>
    <s v="Social Network for Mothers"/>
    <s v="Mumbai"/>
    <s v="Idea Wave Labs"/>
    <x v="882"/>
    <n v="1"/>
    <x v="0"/>
    <s v="Seed Funding"/>
    <m/>
    <x v="4"/>
    <s v="September"/>
    <n v="0"/>
    <x v="4"/>
    <x v="6"/>
    <x v="2"/>
  </r>
  <r>
    <n v="1398"/>
    <d v="2016-09-23T00:00:00"/>
    <s v="inMotion"/>
    <s v="Technology"/>
    <s v="Financial platform for daily wage earning communities"/>
    <s v="Noida"/>
    <s v="Prashant T,on, Gaurav Agarwal, Gaurav Bhogle, Shrishti Sahu, Shantanu Mathur, Prabhat Aggarwal"/>
    <x v="883"/>
    <n v="7"/>
    <x v="1"/>
    <s v="Seed Funding"/>
    <m/>
    <x v="4"/>
    <s v="September"/>
    <n v="0"/>
    <x v="4"/>
    <x v="0"/>
    <x v="1"/>
  </r>
  <r>
    <n v="1399"/>
    <d v="2016-09-26T00:00:00"/>
    <s v="Let Barter"/>
    <s v="Consumer Internet"/>
    <s v="Goods &amp; Services Barter Platform"/>
    <s v="New Delhi"/>
    <s v="Scale Ventures Funds"/>
    <x v="884"/>
    <n v="1"/>
    <x v="0"/>
    <s v="Seed Funding"/>
    <m/>
    <x v="4"/>
    <s v="September"/>
    <n v="0"/>
    <x v="4"/>
    <x v="6"/>
    <x v="1"/>
  </r>
  <r>
    <n v="1400"/>
    <d v="2016-09-26T00:00:00"/>
    <s v="EvenGini"/>
    <s v="Consumer Internet"/>
    <s v="Event Registration, Ticketing platform"/>
    <s v="Chennai"/>
    <s v="Procam International Pvt Ltd"/>
    <x v="885"/>
    <n v="1"/>
    <x v="0"/>
    <s v="Private Equity"/>
    <m/>
    <x v="4"/>
    <s v="September"/>
    <n v="0"/>
    <x v="0"/>
    <x v="6"/>
    <x v="3"/>
  </r>
  <r>
    <n v="1401"/>
    <d v="2016-09-27T00:00:00"/>
    <s v="TinyStep"/>
    <s v="Consumer Internet"/>
    <s v="Parenting Network Platform"/>
    <s v="Bangalore"/>
    <s v="Flipkart Logistics Pvt Ltd"/>
    <x v="886"/>
    <n v="1"/>
    <x v="0"/>
    <s v="Private Equity"/>
    <n v="1580000"/>
    <x v="4"/>
    <s v="September"/>
    <n v="15.163339000000001"/>
    <x v="0"/>
    <x v="6"/>
    <x v="0"/>
  </r>
  <r>
    <n v="1402"/>
    <d v="2016-09-27T00:00:00"/>
    <s v="Canvs"/>
    <s v="Consumer Internet"/>
    <s v="Community Platform for Artists, Designers"/>
    <s v="Mumbai"/>
    <s v="Pratik Seal"/>
    <x v="887"/>
    <n v="1"/>
    <x v="0"/>
    <s v="Seed Funding"/>
    <m/>
    <x v="4"/>
    <s v="September"/>
    <n v="0"/>
    <x v="4"/>
    <x v="6"/>
    <x v="2"/>
  </r>
  <r>
    <n v="1403"/>
    <d v="2016-09-28T00:00:00"/>
    <s v="Beardo"/>
    <s v="eCommerce"/>
    <s v="Mens Grooming products etailer"/>
    <s v="Ahmedabad"/>
    <s v="Venture Catalysts"/>
    <x v="113"/>
    <n v="1"/>
    <x v="0"/>
    <s v="Seed Funding"/>
    <n v="500000"/>
    <x v="4"/>
    <s v="September"/>
    <n v="4.7985249999999997"/>
    <x v="4"/>
    <x v="2"/>
    <x v="12"/>
  </r>
  <r>
    <n v="1404"/>
    <d v="2016-09-28T00:00:00"/>
    <s v="Instacar"/>
    <s v="Consumer Internet"/>
    <s v="Out-Station Taxi Rental Platform"/>
    <s v="Indore"/>
    <s v="Swastika Co Ltd "/>
    <x v="888"/>
    <n v="1"/>
    <x v="0"/>
    <s v="Seed Funding"/>
    <n v="1000000"/>
    <x v="4"/>
    <s v="September"/>
    <n v="9.5970499999999994"/>
    <x v="4"/>
    <x v="6"/>
    <x v="6"/>
  </r>
  <r>
    <n v="1405"/>
    <d v="2016-09-28T00:00:00"/>
    <s v="Celes Care"/>
    <s v="Consumer Internet"/>
    <s v="Virtual Health Clinic for Women"/>
    <s v="Hyderabad"/>
    <s v="Endiya Partners"/>
    <x v="38"/>
    <n v="1"/>
    <x v="0"/>
    <s v="Seed Funding"/>
    <n v="1000000"/>
    <x v="4"/>
    <s v="September"/>
    <n v="9.5970499999999994"/>
    <x v="4"/>
    <x v="6"/>
    <x v="7"/>
  </r>
  <r>
    <n v="1406"/>
    <d v="2016-09-28T00:00:00"/>
    <s v="Druva"/>
    <s v="Technology"/>
    <s v="Cloud Based Data Protection Solution"/>
    <s v="Pune"/>
    <s v="Sequoia India, Edbi, Blue Cloud Ventures, Hercules Capital"/>
    <x v="43"/>
    <n v="4"/>
    <x v="1"/>
    <s v="Private Equity"/>
    <n v="51000000"/>
    <x v="4"/>
    <s v="September"/>
    <n v="489.44954999999999"/>
    <x v="0"/>
    <x v="0"/>
    <x v="4"/>
  </r>
  <r>
    <n v="1407"/>
    <d v="2016-09-29T00:00:00"/>
    <s v="Promon"/>
    <s v="eCommerce"/>
    <s v="Local Commerce Platform"/>
    <s v="New Delhi"/>
    <s v="Now Capital"/>
    <x v="889"/>
    <n v="1"/>
    <x v="0"/>
    <s v="Seed Funding"/>
    <n v="180000"/>
    <x v="4"/>
    <s v="September"/>
    <n v="1.7274689999999999"/>
    <x v="4"/>
    <x v="2"/>
    <x v="1"/>
  </r>
  <r>
    <n v="1408"/>
    <d v="2016-09-29T00:00:00"/>
    <s v="Fastudent"/>
    <s v="eCommerce"/>
    <s v="Education eCommerce platform"/>
    <s v="Noida"/>
    <s v="Kanwaljit Singh, Ajay Lakhotia, Pavan Ongole, Ashish Gupta"/>
    <x v="890"/>
    <n v="4"/>
    <x v="1"/>
    <s v="Seed Funding"/>
    <m/>
    <x v="4"/>
    <s v="September"/>
    <n v="0"/>
    <x v="4"/>
    <x v="2"/>
    <x v="1"/>
  </r>
  <r>
    <n v="1409"/>
    <d v="2016-09-29T00:00:00"/>
    <s v="Unocoin"/>
    <s v="Consumer Internet"/>
    <s v="Bitcoin Wallet"/>
    <s v="Bangalore"/>
    <s v="Blume Ventures, Mumbai Angels, Ah! Ventures, Digital Currency Group, Boost Vc, Bank To The Future , Funders Club"/>
    <x v="64"/>
    <n v="7"/>
    <x v="1"/>
    <s v="Private Equity"/>
    <n v="1500000"/>
    <x v="4"/>
    <s v="September"/>
    <n v="14.395574999999999"/>
    <x v="0"/>
    <x v="6"/>
    <x v="0"/>
  </r>
  <r>
    <n v="1410"/>
    <d v="2016-09-30T00:00:00"/>
    <s v="Demyto"/>
    <s v="Consumer Internet"/>
    <s v="Vehicle maintenance Services platform"/>
    <s v="Pune"/>
    <s v="Deepak Nathani"/>
    <x v="555"/>
    <n v="1"/>
    <x v="0"/>
    <s v="Seed Funding"/>
    <m/>
    <x v="4"/>
    <s v="September"/>
    <n v="0"/>
    <x v="4"/>
    <x v="6"/>
    <x v="4"/>
  </r>
  <r>
    <n v="1411"/>
    <d v="2016-09-30T00:00:00"/>
    <s v="Zeta"/>
    <s v="Technology"/>
    <s v="Enterprise Cloud Solutions"/>
    <s v="Mumbai"/>
    <s v="Bhavin Turakhia"/>
    <x v="891"/>
    <n v="1"/>
    <x v="0"/>
    <s v="Private Equity"/>
    <n v="19000000"/>
    <x v="4"/>
    <s v="September"/>
    <n v="182.34395000000001"/>
    <x v="0"/>
    <x v="0"/>
    <x v="2"/>
  </r>
  <r>
    <n v="1412"/>
    <d v="2016-09-30T00:00:00"/>
    <s v="Kalaage"/>
    <s v="Consumer Internet"/>
    <s v="Social Networking Platform for Writers"/>
    <s v="Jaipur"/>
    <s v="Rajasthan Angel Innovators Network"/>
    <x v="892"/>
    <n v="1"/>
    <x v="0"/>
    <s v="Seed Funding"/>
    <m/>
    <x v="4"/>
    <s v="September"/>
    <n v="0"/>
    <x v="4"/>
    <x v="6"/>
    <x v="9"/>
  </r>
  <r>
    <n v="1413"/>
    <d v="2016-08-01T00:00:00"/>
    <s v="HealthKart"/>
    <s v="eCommerce"/>
    <s v="Online Pharmacy &amp; Health Marketplace"/>
    <s v="Gurgaon"/>
    <s v="Sequoia Capital India, Omidyar Network, Kae Capital"/>
    <x v="2"/>
    <n v="3"/>
    <x v="1"/>
    <s v="Private Equity"/>
    <n v="12000000"/>
    <x v="4"/>
    <s v="August"/>
    <n v="115.16459999999999"/>
    <x v="0"/>
    <x v="2"/>
    <x v="1"/>
  </r>
  <r>
    <n v="1414"/>
    <d v="2016-08-01T00:00:00"/>
    <s v="Medinfi"/>
    <s v="Consumer Internet"/>
    <s v="Doctor &amp; Clinic Discovery Platform"/>
    <s v="Bangalore"/>
    <s v="Mudit Saxena, Evan Lim"/>
    <x v="893"/>
    <n v="2"/>
    <x v="1"/>
    <s v="Seed Funding"/>
    <n v="200000"/>
    <x v="4"/>
    <s v="August"/>
    <n v="1.9194100000000001"/>
    <x v="4"/>
    <x v="6"/>
    <x v="0"/>
  </r>
  <r>
    <n v="1415"/>
    <d v="2016-08-01T00:00:00"/>
    <s v="RepairEasy"/>
    <s v="Consumer Internet"/>
    <s v="Gadget Repair Services Platform"/>
    <s v="Pune"/>
    <s v="Hnis"/>
    <x v="894"/>
    <n v="1"/>
    <x v="0"/>
    <s v="Seed Funding"/>
    <n v="275000"/>
    <x v="4"/>
    <s v="August"/>
    <n v="2.6391887500000002"/>
    <x v="4"/>
    <x v="6"/>
    <x v="4"/>
  </r>
  <r>
    <n v="1416"/>
    <d v="2016-08-01T00:00:00"/>
    <s v="Voonik"/>
    <s v="eCommerce"/>
    <s v="Online Womenxe2x80x99s Fashion Marketplace"/>
    <s v="Bangalore"/>
    <s v="Innoven Capital"/>
    <x v="132"/>
    <n v="1"/>
    <x v="0"/>
    <s v="Private Equity"/>
    <n v="3000000"/>
    <x v="4"/>
    <s v="August"/>
    <n v="28.791149999999998"/>
    <x v="0"/>
    <x v="2"/>
    <x v="0"/>
  </r>
  <r>
    <n v="1417"/>
    <d v="2016-08-01T00:00:00"/>
    <s v="Tokri"/>
    <s v="Consumer Internet"/>
    <s v="Hyperlocal Grocery Delivery platform"/>
    <s v="Pune"/>
    <s v="Syska Led Group"/>
    <x v="895"/>
    <n v="1"/>
    <x v="0"/>
    <s v="Private Equity"/>
    <n v="2500000"/>
    <x v="4"/>
    <s v="August"/>
    <n v="23.992625"/>
    <x v="0"/>
    <x v="6"/>
    <x v="4"/>
  </r>
  <r>
    <n v="1418"/>
    <d v="2016-08-02T00:00:00"/>
    <s v="Sheroes"/>
    <s v="Consumer Internet"/>
    <s v="Online Job , Career Platform for Women"/>
    <s v="Noida"/>
    <s v="Lumis Partners, The Hr Fund, Rajul Garg, Quintillion Media"/>
    <x v="360"/>
    <n v="4"/>
    <x v="1"/>
    <s v="Private Equity"/>
    <n v="1800000"/>
    <x v="4"/>
    <s v="August"/>
    <n v="17.27469"/>
    <x v="0"/>
    <x v="6"/>
    <x v="1"/>
  </r>
  <r>
    <n v="1419"/>
    <d v="2016-08-02T00:00:00"/>
    <s v="Daily Ninja"/>
    <s v="Consumer Internet"/>
    <s v="Hyperlocal daily needs Products delivery platform"/>
    <s v="Bangalore"/>
    <s v="Venk Krishnan, Aprameya Radhakrishna, Anupam Mittal, Kunal Shah, Tracxn Labs, Subramanya Sv, Ravi Garkipati"/>
    <x v="747"/>
    <n v="7"/>
    <x v="1"/>
    <s v="Seed Funding"/>
    <m/>
    <x v="4"/>
    <s v="August"/>
    <n v="0"/>
    <x v="4"/>
    <x v="6"/>
    <x v="0"/>
  </r>
  <r>
    <n v="1420"/>
    <d v="2016-08-02T00:00:00"/>
    <s v="Yumlane"/>
    <s v="Food &amp; Beverage"/>
    <s v="Retail Food &amp; Snack Offline centres"/>
    <s v="Mumbai"/>
    <s v="Binny Bansal, Anupam Mittal, Sachin Bhatia, Darius P,ole, Kunal Khattar, Dheerag Jain"/>
    <x v="65"/>
    <n v="7"/>
    <x v="1"/>
    <s v="Seed Funding"/>
    <n v="1000000"/>
    <x v="4"/>
    <s v="August"/>
    <n v="9.5970499999999994"/>
    <x v="4"/>
    <x v="5"/>
    <x v="2"/>
  </r>
  <r>
    <n v="1421"/>
    <d v="2016-08-03T00:00:00"/>
    <s v="Xcode"/>
    <s v="Healthcare"/>
    <s v="Personal Genomics"/>
    <s v="Chennai"/>
    <s v="Roundglass Partners"/>
    <x v="504"/>
    <n v="1"/>
    <x v="0"/>
    <s v="Private Equity"/>
    <m/>
    <x v="4"/>
    <s v="August"/>
    <n v="0"/>
    <x v="0"/>
    <x v="8"/>
    <x v="3"/>
  </r>
  <r>
    <n v="1422"/>
    <d v="2016-08-03T00:00:00"/>
    <s v="ExtraCarbon"/>
    <s v="Consumer Internet"/>
    <s v="Waste Recycle Management platform"/>
    <s v="Gurgaon"/>
    <s v="Br Capital"/>
    <x v="157"/>
    <n v="1"/>
    <x v="0"/>
    <s v="Seed Funding"/>
    <n v="225000"/>
    <x v="4"/>
    <s v="August"/>
    <n v="2.15933625"/>
    <x v="4"/>
    <x v="6"/>
    <x v="1"/>
  </r>
  <r>
    <n v="1423"/>
    <d v="2016-08-03T00:00:00"/>
    <s v="FlickBay"/>
    <s v="Consumer Internet"/>
    <s v="Mobile Based Bollywood Discovery platform"/>
    <s v="Mumbai"/>
    <s v="Paul Roy"/>
    <x v="896"/>
    <n v="1"/>
    <x v="0"/>
    <s v="Seed Funding"/>
    <n v="890000"/>
    <x v="4"/>
    <s v="August"/>
    <n v="8.5413744999999999"/>
    <x v="4"/>
    <x v="6"/>
    <x v="2"/>
  </r>
  <r>
    <n v="1424"/>
    <d v="2016-08-04T00:00:00"/>
    <s v="Petoo"/>
    <s v="Consumer Internet"/>
    <s v="Food Delivery Platform"/>
    <s v="Bangalore"/>
    <s v="Existing "/>
    <x v="897"/>
    <n v="1"/>
    <x v="0"/>
    <s v="Seed Funding"/>
    <n v="500000"/>
    <x v="4"/>
    <s v="August"/>
    <n v="4.7985249999999997"/>
    <x v="4"/>
    <x v="6"/>
    <x v="0"/>
  </r>
  <r>
    <n v="1425"/>
    <d v="2016-08-04T00:00:00"/>
    <s v="lehlehsports"/>
    <s v="Others"/>
    <s v="Sports Arena discovery"/>
    <s v="New Delhi"/>
    <s v="Anglian Omega Network"/>
    <x v="878"/>
    <n v="1"/>
    <x v="0"/>
    <s v="Seed Funding"/>
    <m/>
    <x v="4"/>
    <s v="August"/>
    <n v="0"/>
    <x v="4"/>
    <x v="6"/>
    <x v="1"/>
  </r>
  <r>
    <n v="1426"/>
    <d v="2016-08-05T00:00:00"/>
    <s v="Tricog"/>
    <s v="Healthcare"/>
    <s v="Healthcare Analytics Platform"/>
    <s v="Bangalore"/>
    <s v="Inventus Capital Partners, Blume Ventures"/>
    <x v="898"/>
    <n v="2"/>
    <x v="1"/>
    <s v="Private Equity"/>
    <m/>
    <x v="4"/>
    <s v="August"/>
    <n v="0"/>
    <x v="0"/>
    <x v="8"/>
    <x v="0"/>
  </r>
  <r>
    <n v="1427"/>
    <d v="2016-08-06T00:00:00"/>
    <s v="VST Travels"/>
    <s v="Technology"/>
    <s v="Travel Ticket Booking Software"/>
    <s v="Kerala"/>
    <s v="Promatus Group"/>
    <x v="899"/>
    <n v="1"/>
    <x v="0"/>
    <s v="Seed Funding"/>
    <n v="27000"/>
    <x v="4"/>
    <s v="August"/>
    <n v="0.25912035"/>
    <x v="4"/>
    <x v="0"/>
    <x v="6"/>
  </r>
  <r>
    <n v="1428"/>
    <d v="2016-08-08T00:00:00"/>
    <s v="AdPushUp"/>
    <s v="Technology"/>
    <s v="Ad optimization Platform"/>
    <s v="New Delhi"/>
    <s v="Geniee, Inc, Purvi Capital"/>
    <x v="900"/>
    <n v="3"/>
    <x v="1"/>
    <s v="Private Equity"/>
    <m/>
    <x v="4"/>
    <s v="August"/>
    <n v="0"/>
    <x v="0"/>
    <x v="0"/>
    <x v="1"/>
  </r>
  <r>
    <n v="1429"/>
    <d v="2016-08-08T00:00:00"/>
    <s v="Wefly Indoor Skydiving"/>
    <s v="Others"/>
    <s v="Indoor Skydiving Sports Provider"/>
    <s v="Mumbai"/>
    <s v="Swastika Company Ltd "/>
    <x v="841"/>
    <n v="1"/>
    <x v="0"/>
    <s v="Seed Funding"/>
    <n v="40000"/>
    <x v="4"/>
    <s v="August"/>
    <n v="0.383882"/>
    <x v="4"/>
    <x v="6"/>
    <x v="2"/>
  </r>
  <r>
    <n v="1430"/>
    <d v="2016-08-08T00:00:00"/>
    <s v="Mojarto"/>
    <s v="eCommerce"/>
    <s v="Original Art, Digital Prints etailer"/>
    <s v="Gurgaon"/>
    <s v="Undisclosed"/>
    <x v="13"/>
    <n v="1"/>
    <x v="0"/>
    <s v="Seed Funding"/>
    <n v="445000"/>
    <x v="4"/>
    <s v="August"/>
    <n v="4.2706872499999999"/>
    <x v="4"/>
    <x v="2"/>
    <x v="1"/>
  </r>
  <r>
    <n v="1431"/>
    <d v="2016-08-08T00:00:00"/>
    <s v="Zipgrid"/>
    <s v="Consumer Internet"/>
    <s v="Community services platform"/>
    <s v="Mumbai"/>
    <s v="1 Crowd "/>
    <x v="260"/>
    <n v="1"/>
    <x v="0"/>
    <s v="Seed Funding"/>
    <n v="200000"/>
    <x v="4"/>
    <s v="August"/>
    <n v="1.9194100000000001"/>
    <x v="4"/>
    <x v="6"/>
    <x v="2"/>
  </r>
  <r>
    <n v="1432"/>
    <d v="2016-08-09T00:00:00"/>
    <s v="MobiDent"/>
    <s v="Healthcare"/>
    <s v="Dental Protection Solution"/>
    <s v="Bangalore"/>
    <s v="Centre For Innovation Incubation , Entrepreneurship "/>
    <x v="901"/>
    <n v="2"/>
    <x v="1"/>
    <s v="Seed Funding"/>
    <m/>
    <x v="4"/>
    <s v="August"/>
    <n v="0"/>
    <x v="4"/>
    <x v="8"/>
    <x v="0"/>
  </r>
  <r>
    <n v="1433"/>
    <d v="2016-08-09T00:00:00"/>
    <s v="Zeolr/RespirON"/>
    <s v="Technology"/>
    <s v="Healthcare related IoT platform"/>
    <s v="New Delhi"/>
    <s v="Centre For Innovation Incubation , Entrepreneurship "/>
    <x v="901"/>
    <n v="2"/>
    <x v="1"/>
    <s v="Seed Funding"/>
    <m/>
    <x v="4"/>
    <s v="August"/>
    <n v="0"/>
    <x v="4"/>
    <x v="0"/>
    <x v="1"/>
  </r>
  <r>
    <n v="1434"/>
    <d v="2016-08-10T00:00:00"/>
    <s v="Vebbler"/>
    <s v="Consumer Internet"/>
    <s v="Photo Sharing Mobile App"/>
    <s v="Bangalore"/>
    <s v="Anupam Mittal, Sharad Sharma &amp; 14 Others"/>
    <x v="902"/>
    <n v="2"/>
    <x v="1"/>
    <s v="Seed Funding"/>
    <n v="500000"/>
    <x v="4"/>
    <s v="August"/>
    <n v="4.7985249999999997"/>
    <x v="4"/>
    <x v="6"/>
    <x v="0"/>
  </r>
  <r>
    <n v="1435"/>
    <d v="2016-08-10T00:00:00"/>
    <s v="Bombay Shaving Company"/>
    <s v="eCommerce"/>
    <s v="Menxe2x80x99s Grooming Product etailer"/>
    <s v="New Delhi"/>
    <s v="Noshir Kaka, Subramanian Ramadorai, Kiran Deshp,e, Pankaj Gupta, Ravi Nigam"/>
    <x v="903"/>
    <n v="6"/>
    <x v="1"/>
    <s v="Seed Funding"/>
    <n v="600000"/>
    <x v="4"/>
    <s v="August"/>
    <n v="5.7582300000000002"/>
    <x v="4"/>
    <x v="2"/>
    <x v="1"/>
  </r>
  <r>
    <n v="1436"/>
    <d v="2016-08-11T00:00:00"/>
    <s v="Travelyaari"/>
    <s v="Consumer Internet"/>
    <s v="Online ticket booking platform"/>
    <s v="Bangalore"/>
    <s v="Gujarat Venture Finance Limited , Bennett Coleman &amp; Co Ltd"/>
    <x v="904"/>
    <n v="2"/>
    <x v="1"/>
    <s v="Private Equity"/>
    <n v="7000000"/>
    <x v="4"/>
    <s v="August"/>
    <n v="67.179349999999999"/>
    <x v="0"/>
    <x v="6"/>
    <x v="0"/>
  </r>
  <r>
    <n v="1437"/>
    <d v="2016-08-11T00:00:00"/>
    <s v="91SpringBoard"/>
    <s v="Consumer Internet"/>
    <s v="Co-Working Spaces Discovery &amp; Booking platform"/>
    <s v="Mumbai"/>
    <s v="Khattar Holdings, Thirtythree Investments, Soumitra Sharma, Deepak Sharma, Sumit Dayal "/>
    <x v="905"/>
    <n v="5"/>
    <x v="1"/>
    <s v="Private Equity"/>
    <m/>
    <x v="4"/>
    <s v="August"/>
    <n v="0"/>
    <x v="0"/>
    <x v="6"/>
    <x v="2"/>
  </r>
  <r>
    <n v="1438"/>
    <d v="2016-08-11T00:00:00"/>
    <s v="Genextstudents"/>
    <s v="Consumer Internet"/>
    <s v="Online Tutoring Service provider"/>
    <s v="Mumbai"/>
    <s v="1 Crowd "/>
    <x v="260"/>
    <n v="1"/>
    <x v="0"/>
    <s v="Seed Funding"/>
    <n v="209000"/>
    <x v="4"/>
    <s v="August"/>
    <n v="2.00578345"/>
    <x v="4"/>
    <x v="6"/>
    <x v="2"/>
  </r>
  <r>
    <n v="1439"/>
    <d v="2016-08-11T00:00:00"/>
    <s v="Zenoti"/>
    <s v="Technology"/>
    <s v="Cloud Based Software Solutions Provider"/>
    <s v="Hyderabad"/>
    <s v="Norwest Venture Partners, Accel India"/>
    <x v="108"/>
    <n v="2"/>
    <x v="1"/>
    <s v="Private Equity"/>
    <n v="15000000"/>
    <x v="4"/>
    <s v="August"/>
    <n v="143.95574999999999"/>
    <x v="0"/>
    <x v="0"/>
    <x v="7"/>
  </r>
  <r>
    <n v="1440"/>
    <d v="2016-08-12T00:00:00"/>
    <s v="Crofarm"/>
    <s v="Technology"/>
    <s v="Agri-Tech supply chain Solution provider"/>
    <s v="Gurgaon"/>
    <s v="Mukul Singhal, Rohit Jain, Himanshu Aggrawal, Sunil Goyal Ashish Gupta,"/>
    <x v="906"/>
    <n v="5"/>
    <x v="1"/>
    <s v="Private Equity"/>
    <n v="1500000"/>
    <x v="4"/>
    <s v="August"/>
    <n v="14.395574999999999"/>
    <x v="0"/>
    <x v="0"/>
    <x v="1"/>
  </r>
  <r>
    <n v="1441"/>
    <d v="2016-08-12T00:00:00"/>
    <s v="Faircent.com"/>
    <s v="Consumer Internet"/>
    <s v="peer-to-peer lending platform"/>
    <s v="Gurgaon"/>
    <s v="Br Capital"/>
    <x v="157"/>
    <n v="1"/>
    <x v="0"/>
    <s v="Private Equity"/>
    <n v="1500000"/>
    <x v="4"/>
    <s v="August"/>
    <n v="14.395574999999999"/>
    <x v="0"/>
    <x v="6"/>
    <x v="1"/>
  </r>
  <r>
    <n v="1442"/>
    <d v="2016-08-12T00:00:00"/>
    <s v="Innovaccer"/>
    <s v="Technology"/>
    <s v="Integrated Enterprise Analytics Platform"/>
    <s v="Noida"/>
    <s v="Westbridge Capital Partners"/>
    <x v="907"/>
    <n v="1"/>
    <x v="0"/>
    <s v="Private Equity"/>
    <n v="15600000"/>
    <x v="4"/>
    <s v="August"/>
    <n v="149.71397999999999"/>
    <x v="0"/>
    <x v="0"/>
    <x v="1"/>
  </r>
  <r>
    <n v="1443"/>
    <d v="2016-08-12T00:00:00"/>
    <s v="Cuberoot"/>
    <s v="Technology"/>
    <s v="Data Analytics &amp; Audience Management Platform"/>
    <s v="Gurgaon"/>
    <s v="Undisclosed"/>
    <x v="13"/>
    <n v="1"/>
    <x v="0"/>
    <s v="Seed Funding"/>
    <n v="500000"/>
    <x v="4"/>
    <s v="August"/>
    <n v="4.7985249999999997"/>
    <x v="4"/>
    <x v="0"/>
    <x v="1"/>
  </r>
  <r>
    <n v="1444"/>
    <d v="2016-08-12T00:00:00"/>
    <s v="Funcastic"/>
    <s v="Consumer Internet"/>
    <s v="B2C vernacular podcast aggregator platform"/>
    <s v="New Delhi"/>
    <s v="Ht Media Ltd, North Base Media"/>
    <x v="908"/>
    <n v="2"/>
    <x v="1"/>
    <s v="Seed Funding"/>
    <m/>
    <x v="4"/>
    <s v="August"/>
    <n v="0"/>
    <x v="4"/>
    <x v="6"/>
    <x v="1"/>
  </r>
  <r>
    <n v="1445"/>
    <d v="2016-08-15T00:00:00"/>
    <s v="Buttercups"/>
    <s v="ECommerce"/>
    <s v="Women Intimate Wear eTailer"/>
    <s v="Bangalore"/>
    <s v="An Chrasekaran, Kanwaljit Singh, Manoj Varghese"/>
    <x v="423"/>
    <n v="3"/>
    <x v="1"/>
    <s v="Seed Funding"/>
    <m/>
    <x v="4"/>
    <s v="August"/>
    <n v="0"/>
    <x v="4"/>
    <x v="2"/>
    <x v="0"/>
  </r>
  <r>
    <n v="1446"/>
    <d v="2016-08-16T00:00:00"/>
    <s v="Zappfresh"/>
    <s v="ECommerce"/>
    <s v="Raw Meat Products eTailer"/>
    <s v="Gurgaon"/>
    <s v="Ashvin Chadha"/>
    <x v="909"/>
    <n v="1"/>
    <x v="0"/>
    <s v="Seed Funding"/>
    <m/>
    <x v="4"/>
    <s v="August"/>
    <n v="0"/>
    <x v="4"/>
    <x v="2"/>
    <x v="1"/>
  </r>
  <r>
    <n v="1447"/>
    <d v="2016-08-16T00:00:00"/>
    <s v="OyoRooms"/>
    <s v="Consumer Internet"/>
    <s v="Budget Hotels Aggregator"/>
    <s v="New Delhi"/>
    <s v="Softbank Group"/>
    <x v="416"/>
    <n v="1"/>
    <x v="0"/>
    <s v="Private Equity"/>
    <n v="62000000"/>
    <x v="4"/>
    <s v="August"/>
    <n v="595.01710000000003"/>
    <x v="0"/>
    <x v="6"/>
    <x v="1"/>
  </r>
  <r>
    <n v="1448"/>
    <d v="2016-08-16T00:00:00"/>
    <s v="Hike"/>
    <s v="Consumer Internet"/>
    <s v="Mobile Messaging App"/>
    <s v="New Delhi"/>
    <s v="Tencent Holdings, Foxconn Technology Group, Tiger Global, Softbank Group, Bharti Enterprises"/>
    <x v="500"/>
    <n v="5"/>
    <x v="1"/>
    <s v="Private Equity"/>
    <n v="175000000"/>
    <x v="4"/>
    <s v="August"/>
    <n v="1679.4837500000001"/>
    <x v="0"/>
    <x v="6"/>
    <x v="1"/>
  </r>
  <r>
    <n v="1449"/>
    <d v="2016-08-16T00:00:00"/>
    <s v="Joolz"/>
    <s v="eCommerce"/>
    <s v="Online Jewellery Store"/>
    <s v="Mumbai"/>
    <s v="Powerhouse Ventures, M&amp;S Partners"/>
    <x v="910"/>
    <n v="2"/>
    <x v="1"/>
    <s v="Private Equity"/>
    <n v="500000"/>
    <x v="4"/>
    <s v="August"/>
    <n v="4.7985249999999997"/>
    <x v="0"/>
    <x v="2"/>
    <x v="2"/>
  </r>
  <r>
    <n v="1450"/>
    <d v="2016-08-16T00:00:00"/>
    <s v="SaleBhai"/>
    <s v="eCommerce"/>
    <s v="Sweets, Dry Fruits &amp; H,icrafts etailer"/>
    <s v="Ahmedabad"/>
    <s v="Br Capital"/>
    <x v="157"/>
    <n v="1"/>
    <x v="0"/>
    <s v="Private Equity"/>
    <n v="1500000"/>
    <x v="4"/>
    <s v="August"/>
    <n v="14.395574999999999"/>
    <x v="0"/>
    <x v="2"/>
    <x v="12"/>
  </r>
  <r>
    <n v="1451"/>
    <d v="2016-08-16T00:00:00"/>
    <s v="Makkajai"/>
    <s v="Technology"/>
    <s v="Online &amp; Mobile learning for kids"/>
    <s v="Pune"/>
    <s v="An Chrasekaran, Ananth Narayanan, Mekin Maheshwari, Ravi Garikipati, Divyesh Shah, Swastika Company Ltd"/>
    <x v="423"/>
    <n v="6"/>
    <x v="1"/>
    <s v="Seed Funding"/>
    <n v="250000"/>
    <x v="4"/>
    <s v="August"/>
    <n v="2.3992624999999999"/>
    <x v="4"/>
    <x v="0"/>
    <x v="4"/>
  </r>
  <r>
    <n v="1452"/>
    <d v="2016-08-16T00:00:00"/>
    <s v="Gradopedia"/>
    <s v="Consumer Internet"/>
    <s v="Career progression Portal"/>
    <s v="Mumbai"/>
    <s v="Dubai Based Hnis"/>
    <x v="911"/>
    <n v="1"/>
    <x v="0"/>
    <s v="Seed Funding"/>
    <m/>
    <x v="4"/>
    <s v="August"/>
    <n v="0"/>
    <x v="4"/>
    <x v="6"/>
    <x v="2"/>
  </r>
  <r>
    <n v="1453"/>
    <d v="2016-08-17T00:00:00"/>
    <s v="MaalGaadi"/>
    <s v="Logistics"/>
    <s v="Online Logistics Marketplace"/>
    <s v="Indore"/>
    <s v="Swan Angel Network,Sachin Kh,elwal "/>
    <x v="912"/>
    <n v="3"/>
    <x v="1"/>
    <s v="Seed Funding"/>
    <n v="375000"/>
    <x v="4"/>
    <s v="August"/>
    <n v="3.5988937499999998"/>
    <x v="4"/>
    <x v="1"/>
    <x v="6"/>
  </r>
  <r>
    <n v="1454"/>
    <d v="2016-08-17T00:00:00"/>
    <s v="ZiPi"/>
    <s v="Technology"/>
    <s v="Mobile Chatbot App"/>
    <s v="Bangalore"/>
    <s v="Swan Angel Network"/>
    <x v="912"/>
    <n v="1"/>
    <x v="0"/>
    <s v="Seed Funding"/>
    <m/>
    <x v="4"/>
    <s v="August"/>
    <n v="0"/>
    <x v="4"/>
    <x v="0"/>
    <x v="0"/>
  </r>
  <r>
    <n v="1455"/>
    <d v="2016-08-17T00:00:00"/>
    <s v="Appknox"/>
    <s v="Technology"/>
    <s v="Mobile security solutions"/>
    <s v="Bangalore"/>
    <s v="Seedplus, Infocomm Investments, Accel Partners Rnt Associates"/>
    <x v="913"/>
    <n v="3"/>
    <x v="1"/>
    <s v="Private Equity"/>
    <n v="675000"/>
    <x v="4"/>
    <s v="August"/>
    <n v="6.4780087499999999"/>
    <x v="0"/>
    <x v="0"/>
    <x v="0"/>
  </r>
  <r>
    <n v="1456"/>
    <d v="2016-08-17T00:00:00"/>
    <s v="Pikkol"/>
    <s v="Logistics"/>
    <s v="Packers &amp; Movers"/>
    <s v="Bangalore"/>
    <s v="Indian Angel Network"/>
    <x v="78"/>
    <n v="1"/>
    <x v="0"/>
    <s v="Seed Funding"/>
    <m/>
    <x v="4"/>
    <s v="August"/>
    <n v="0"/>
    <x v="4"/>
    <x v="1"/>
    <x v="0"/>
  </r>
  <r>
    <n v="1457"/>
    <d v="2016-08-18T00:00:00"/>
    <s v="Meesho"/>
    <s v="eCommerce"/>
    <s v="Mobile based eCommerce SAAS platform"/>
    <s v="Bangalore"/>
    <s v="Kashyap Deorah, Rajul Garg, Maninder Gulati"/>
    <x v="445"/>
    <n v="3"/>
    <x v="1"/>
    <s v="Seed Funding"/>
    <m/>
    <x v="4"/>
    <s v="August"/>
    <n v="0"/>
    <x v="4"/>
    <x v="2"/>
    <x v="0"/>
  </r>
  <r>
    <n v="1458"/>
    <d v="2016-08-18T00:00:00"/>
    <s v="Sesame Software"/>
    <s v="Technology"/>
    <s v="Financial Technology Solutions Provider"/>
    <s v="Kozhikode"/>
    <s v="Speridian Technologies"/>
    <x v="914"/>
    <n v="1"/>
    <x v="0"/>
    <s v="Private Equity"/>
    <m/>
    <x v="4"/>
    <s v="August"/>
    <n v="0"/>
    <x v="0"/>
    <x v="0"/>
    <x v="6"/>
  </r>
  <r>
    <n v="1459"/>
    <d v="2016-08-19T00:00:00"/>
    <s v="Quikr"/>
    <s v="Consumer Internet"/>
    <s v="Classified Listings platform"/>
    <s v="Mumbai"/>
    <s v="Br Capital"/>
    <x v="157"/>
    <n v="1"/>
    <x v="0"/>
    <s v="Private Equity"/>
    <n v="20000000"/>
    <x v="4"/>
    <s v="August"/>
    <n v="191.941"/>
    <x v="0"/>
    <x v="6"/>
    <x v="2"/>
  </r>
  <r>
    <n v="1460"/>
    <d v="2016-08-19T00:00:00"/>
    <s v="Digio"/>
    <s v="Technology"/>
    <s v="Aadhar based Document Signing platform"/>
    <s v="Bangalore"/>
    <s v="Rainmatter"/>
    <x v="552"/>
    <n v="1"/>
    <x v="0"/>
    <s v="Private Equity"/>
    <n v="375000"/>
    <x v="4"/>
    <s v="August"/>
    <n v="3.5988937499999998"/>
    <x v="0"/>
    <x v="0"/>
    <x v="0"/>
  </r>
  <r>
    <n v="1461"/>
    <d v="2016-08-19T00:00:00"/>
    <s v="Ziffity"/>
    <s v="Technology"/>
    <s v="Full Service Ecommerce Agency"/>
    <s v="Chennai"/>
    <s v="Aspire Systems"/>
    <x v="915"/>
    <n v="1"/>
    <x v="0"/>
    <s v="Private Equity"/>
    <m/>
    <x v="4"/>
    <s v="August"/>
    <n v="0"/>
    <x v="0"/>
    <x v="0"/>
    <x v="3"/>
  </r>
  <r>
    <n v="1462"/>
    <d v="2016-08-22T00:00:00"/>
    <s v="Zzungry"/>
    <s v="Consumer Internet"/>
    <s v="Food Delivery platform"/>
    <s v="Bangalore"/>
    <s v="Satish Vasudeva, Madhusudhan Jujare"/>
    <x v="916"/>
    <n v="2"/>
    <x v="1"/>
    <s v="Seed Funding"/>
    <m/>
    <x v="4"/>
    <s v="August"/>
    <n v="0"/>
    <x v="4"/>
    <x v="6"/>
    <x v="0"/>
  </r>
  <r>
    <n v="1463"/>
    <d v="2016-08-22T00:00:00"/>
    <s v="Puro Wellness"/>
    <s v="healthcare"/>
    <s v="Organic, Natural Food substitute manufacturer"/>
    <s v="Mumbai"/>
    <s v="Torrent Group"/>
    <x v="917"/>
    <n v="1"/>
    <x v="0"/>
    <s v="Private Equity"/>
    <n v="37000000"/>
    <x v="4"/>
    <s v="August"/>
    <n v="355.09084999999999"/>
    <x v="0"/>
    <x v="8"/>
    <x v="2"/>
  </r>
  <r>
    <n v="1464"/>
    <d v="2016-08-22T00:00:00"/>
    <s v="Fitternity"/>
    <s v="Consumer Internet"/>
    <s v="Fitness Gym &amp; Services Discovery platform"/>
    <s v="Mumbai"/>
    <s v="Saha Fund, Exfinity Venture Partners"/>
    <x v="918"/>
    <n v="2"/>
    <x v="1"/>
    <s v="Private Equity"/>
    <m/>
    <x v="4"/>
    <s v="August"/>
    <n v="0"/>
    <x v="0"/>
    <x v="6"/>
    <x v="2"/>
  </r>
  <r>
    <n v="1465"/>
    <d v="2016-08-23T00:00:00"/>
    <s v="TAC Security"/>
    <s v="Technology"/>
    <s v="Cyber-Security Solutions Provider"/>
    <s v="New Delhi"/>
    <s v="Vijay Kedia"/>
    <x v="919"/>
    <n v="1"/>
    <x v="0"/>
    <s v="Seed Funding"/>
    <m/>
    <x v="4"/>
    <s v="August"/>
    <n v="0"/>
    <x v="4"/>
    <x v="0"/>
    <x v="1"/>
  </r>
  <r>
    <n v="1466"/>
    <d v="2016-08-23T00:00:00"/>
    <s v="Notesgen"/>
    <s v="Consumer Internet"/>
    <s v="Online Notes Sharing Portal"/>
    <s v="New Delhi"/>
    <s v="Riju Gupta, Kamal Chabra"/>
    <x v="920"/>
    <n v="2"/>
    <x v="1"/>
    <s v="Seed Funding"/>
    <n v="100000"/>
    <x v="4"/>
    <s v="August"/>
    <n v="0.95970500000000003"/>
    <x v="4"/>
    <x v="6"/>
    <x v="1"/>
  </r>
  <r>
    <n v="1467"/>
    <d v="2016-08-23T00:00:00"/>
    <s v="NearU"/>
    <s v="Consumer Internet"/>
    <s v="Marketing app for retailers"/>
    <s v="Mumbai"/>
    <s v="Dr Goutam Challagalla"/>
    <x v="921"/>
    <n v="1"/>
    <x v="0"/>
    <s v="Seed Funding"/>
    <m/>
    <x v="4"/>
    <s v="August"/>
    <n v="0"/>
    <x v="4"/>
    <x v="6"/>
    <x v="2"/>
  </r>
  <r>
    <n v="1468"/>
    <d v="2016-08-23T00:00:00"/>
    <s v="Octo.ai"/>
    <s v="Technology"/>
    <s v="Artificial Intelligence based marketing platform"/>
    <s v="New Delhi"/>
    <s v="Outbox Ventures, Jaspreet Bindra, Arjun Malhotra, Rohan Malhotra, Sidharth Rao, Rakesh Agrawal"/>
    <x v="922"/>
    <n v="6"/>
    <x v="1"/>
    <s v="Seed Funding"/>
    <n v="200000"/>
    <x v="4"/>
    <s v="August"/>
    <n v="1.9194100000000001"/>
    <x v="4"/>
    <x v="0"/>
    <x v="1"/>
  </r>
  <r>
    <n v="1469"/>
    <d v="2016-08-24T00:00:00"/>
    <s v="ShaadiSaga"/>
    <s v="Consumer Internet"/>
    <s v="Wedding Website Creator"/>
    <s v="New Delhi"/>
    <s v="Ah! Ventures, Anupam Mittal, Kunal Shah, Seep T,on, Dheeraj Jain, Rohit Chokhani"/>
    <x v="923"/>
    <n v="7"/>
    <x v="1"/>
    <s v="Seed Funding"/>
    <m/>
    <x v="4"/>
    <s v="August"/>
    <n v="0"/>
    <x v="4"/>
    <x v="6"/>
    <x v="1"/>
  </r>
  <r>
    <n v="1470"/>
    <d v="2016-08-24T00:00:00"/>
    <s v="UnaAcademy"/>
    <s v="Consumer Internet"/>
    <s v="Free Interactive education platform"/>
    <s v="Bangalore"/>
    <s v="Blume Ventures, Sachin Bansal, Vijay Shekhar Sharma, Binny Bansal, Kunal Shah, Seep T,on, Ashish Tulsian"/>
    <x v="64"/>
    <n v="8"/>
    <x v="1"/>
    <s v="Private Equity"/>
    <n v="1000000"/>
    <x v="4"/>
    <s v="August"/>
    <n v="9.5970499999999994"/>
    <x v="0"/>
    <x v="6"/>
    <x v="0"/>
  </r>
  <r>
    <n v="1471"/>
    <d v="2016-08-24T00:00:00"/>
    <s v="Advenio"/>
    <s v="Technology"/>
    <s v="Clinical Imaging Solution Provider"/>
    <s v="Ch,igarh"/>
    <s v="Kalaari Capital"/>
    <x v="208"/>
    <n v="1"/>
    <x v="0"/>
    <s v="Seed Funding"/>
    <n v="100000"/>
    <x v="4"/>
    <s v="August"/>
    <n v="0.95970500000000003"/>
    <x v="4"/>
    <x v="0"/>
    <x v="6"/>
  </r>
  <r>
    <n v="1472"/>
    <d v="2016-08-24T00:00:00"/>
    <s v="Guarented"/>
    <s v="eCommerce"/>
    <s v="Home Furnishing rental marketplace"/>
    <s v="Bangalore"/>
    <s v="Kalaari Capital"/>
    <x v="208"/>
    <n v="1"/>
    <x v="0"/>
    <s v="Seed Funding"/>
    <n v="500000"/>
    <x v="4"/>
    <s v="August"/>
    <n v="4.7985249999999997"/>
    <x v="4"/>
    <x v="2"/>
    <x v="0"/>
  </r>
  <r>
    <n v="1473"/>
    <d v="2016-08-24T00:00:00"/>
    <s v="Beyond Evolution"/>
    <s v="Technology"/>
    <s v="Mobile Apps &amp; Tech Services provider"/>
    <s v="Gurgaon"/>
    <s v="Vineet Taneja, Kamal Puri"/>
    <x v="924"/>
    <n v="2"/>
    <x v="1"/>
    <s v="Seed Funding"/>
    <m/>
    <x v="4"/>
    <s v="August"/>
    <n v="0"/>
    <x v="4"/>
    <x v="0"/>
    <x v="1"/>
  </r>
  <r>
    <n v="1474"/>
    <d v="2016-08-24T00:00:00"/>
    <s v="Uber Dreams"/>
    <s v="eCommerce"/>
    <s v="Dreams fulfilling marketplace"/>
    <s v="Mumbai"/>
    <s v="Mohas Paiit Lalvani"/>
    <x v="925"/>
    <n v="1"/>
    <x v="0"/>
    <s v="Seed Funding"/>
    <n v="500000"/>
    <x v="4"/>
    <s v="August"/>
    <n v="4.7985249999999997"/>
    <x v="4"/>
    <x v="2"/>
    <x v="2"/>
  </r>
  <r>
    <n v="1475"/>
    <d v="2016-08-24T00:00:00"/>
    <s v="Convegenius"/>
    <s v="Education"/>
    <s v="Edutainment platform"/>
    <s v="Noida"/>
    <s v="Michael , Susan Dell Foundation"/>
    <x v="412"/>
    <n v="2"/>
    <x v="1"/>
    <s v="Private Equity"/>
    <n v="900000"/>
    <x v="4"/>
    <s v="August"/>
    <n v="8.6373449999999998"/>
    <x v="0"/>
    <x v="9"/>
    <x v="1"/>
  </r>
  <r>
    <n v="1476"/>
    <d v="2016-08-24T00:00:00"/>
    <s v="UrbanLadder"/>
    <s v="eCommerce"/>
    <s v="Online Furniture Store"/>
    <s v="Mumbai"/>
    <s v="Trifecta Capital"/>
    <x v="255"/>
    <n v="1"/>
    <x v="0"/>
    <s v="Private Equity"/>
    <n v="3000000"/>
    <x v="4"/>
    <s v="August"/>
    <n v="28.791149999999998"/>
    <x v="0"/>
    <x v="2"/>
    <x v="2"/>
  </r>
  <r>
    <n v="1477"/>
    <d v="2016-08-24T00:00:00"/>
    <s v="enCashea"/>
    <s v="Consumer Internet"/>
    <s v="Scrap Collection , Recycling platform"/>
    <s v="Bangalore"/>
    <s v="Kunal Shah, Seep T,on, Tracxn Labs"/>
    <x v="446"/>
    <n v="4"/>
    <x v="1"/>
    <s v="Seed Funding"/>
    <m/>
    <x v="4"/>
    <s v="August"/>
    <n v="0"/>
    <x v="4"/>
    <x v="6"/>
    <x v="0"/>
  </r>
  <r>
    <n v="1478"/>
    <d v="2016-08-25T00:00:00"/>
    <s v="EngineerBabu"/>
    <s v="Technology"/>
    <s v="Mobile App &amp; Web Development company"/>
    <s v="Indore"/>
    <s v="Scale Ventures"/>
    <x v="926"/>
    <n v="1"/>
    <x v="0"/>
    <s v="Seed Funding"/>
    <m/>
    <x v="4"/>
    <s v="August"/>
    <n v="0"/>
    <x v="4"/>
    <x v="0"/>
    <x v="6"/>
  </r>
  <r>
    <n v="1479"/>
    <d v="2016-08-25T00:00:00"/>
    <s v="Cult"/>
    <s v="Healthcare"/>
    <s v="Health , Fitness Centres"/>
    <s v="Bangalore"/>
    <s v="Curefit"/>
    <x v="927"/>
    <n v="1"/>
    <x v="0"/>
    <s v="Private Equity"/>
    <n v="3000000"/>
    <x v="4"/>
    <s v="August"/>
    <n v="28.791149999999998"/>
    <x v="0"/>
    <x v="8"/>
    <x v="0"/>
  </r>
  <r>
    <n v="1480"/>
    <d v="2016-08-25T00:00:00"/>
    <s v="WitWorks"/>
    <s v="Technology"/>
    <s v="Consumer IoT Startup"/>
    <s v="Bangalore"/>
    <s v="Fireside Ventures, Investopad, P39 Capital, Anupam Mittal, Pranay Jivrajka, Maninder Gulati, Abhinav Sinha"/>
    <x v="226"/>
    <n v="7"/>
    <x v="1"/>
    <s v="Seed Funding"/>
    <m/>
    <x v="4"/>
    <s v="August"/>
    <n v="0"/>
    <x v="4"/>
    <x v="0"/>
    <x v="0"/>
  </r>
  <r>
    <n v="1481"/>
    <d v="2016-08-25T00:00:00"/>
    <s v="NearFox"/>
    <s v="Consumer Internet"/>
    <s v="Local Lifestyle Content , Discovery Platform"/>
    <s v="Mumbai"/>
    <s v="Globevestor Angel Fund, Devendra Rane, Ravi Jain, Arpan Nagdeve"/>
    <x v="928"/>
    <n v="4"/>
    <x v="1"/>
    <s v="Seed Funding"/>
    <m/>
    <x v="4"/>
    <s v="August"/>
    <n v="0"/>
    <x v="4"/>
    <x v="6"/>
    <x v="2"/>
  </r>
  <r>
    <n v="1482"/>
    <d v="2016-08-25T00:00:00"/>
    <s v="ZoomCar"/>
    <s v="Consumer Internet"/>
    <s v="Self-driven car booking platform"/>
    <s v="Bangalore"/>
    <s v="Ford Smart Mobility Llc"/>
    <x v="929"/>
    <n v="1"/>
    <x v="0"/>
    <s v="Private Equity"/>
    <n v="24000000"/>
    <x v="4"/>
    <s v="August"/>
    <n v="230.32919999999999"/>
    <x v="0"/>
    <x v="6"/>
    <x v="0"/>
  </r>
  <r>
    <n v="1483"/>
    <d v="2016-08-26T00:00:00"/>
    <s v="Plix"/>
    <s v="Consumer Internet"/>
    <s v="Photo , Video Sharing App"/>
    <s v="Gurgaon"/>
    <s v="Instalabs"/>
    <x v="930"/>
    <n v="1"/>
    <x v="0"/>
    <s v="Seed Funding"/>
    <n v="500000"/>
    <x v="4"/>
    <s v="August"/>
    <n v="4.7985249999999997"/>
    <x v="4"/>
    <x v="6"/>
    <x v="1"/>
  </r>
  <r>
    <n v="1484"/>
    <d v="2016-08-26T00:00:00"/>
    <s v="Mobikwik"/>
    <s v="Consumer Internet"/>
    <s v="Digital Wallet platform"/>
    <s v="Gurgaon"/>
    <s v="Net1 Ueps Technologies Inc"/>
    <x v="931"/>
    <n v="1"/>
    <x v="0"/>
    <s v="Private Equity"/>
    <n v="40000000"/>
    <x v="4"/>
    <s v="August"/>
    <n v="383.88200000000001"/>
    <x v="0"/>
    <x v="6"/>
    <x v="1"/>
  </r>
  <r>
    <n v="1485"/>
    <d v="2016-08-26T00:00:00"/>
    <s v="MyDidi"/>
    <s v="Consumer Internet"/>
    <s v="on-dem,, hyper-local Cleaning services provider"/>
    <s v="Mumbai"/>
    <s v="Ex Mckinsey Directors , Partners"/>
    <x v="932"/>
    <n v="2"/>
    <x v="1"/>
    <s v="Seed Funding"/>
    <n v="550000"/>
    <x v="4"/>
    <s v="August"/>
    <n v="5.2783775000000004"/>
    <x v="4"/>
    <x v="6"/>
    <x v="2"/>
  </r>
  <r>
    <n v="1486"/>
    <d v="2016-08-26T00:00:00"/>
    <s v="CrownIt"/>
    <s v="Consumer Internet"/>
    <s v="Cashback Mobile app"/>
    <s v="Gurgaon"/>
    <s v="Kunal Shah &amp; Seep T,on, Girish Mathrubootham, An Chrasekaran"/>
    <x v="933"/>
    <n v="4"/>
    <x v="1"/>
    <s v="Seed Funding"/>
    <m/>
    <x v="4"/>
    <s v="August"/>
    <n v="0"/>
    <x v="4"/>
    <x v="6"/>
    <x v="1"/>
  </r>
  <r>
    <n v="1487"/>
    <d v="2016-08-29T00:00:00"/>
    <s v="LoanTap"/>
    <s v="Consumer Internet"/>
    <s v="Lending platform for Salaried professionals"/>
    <s v="Mumbai"/>
    <s v="Dr Abhishek P,ey, Jaysukh Sapra"/>
    <x v="934"/>
    <n v="3"/>
    <x v="1"/>
    <s v="Private Equity"/>
    <n v="3000000"/>
    <x v="4"/>
    <s v="August"/>
    <n v="28.791149999999998"/>
    <x v="0"/>
    <x v="6"/>
    <x v="2"/>
  </r>
  <r>
    <n v="1488"/>
    <d v="2016-08-29T00:00:00"/>
    <s v="Runnr"/>
    <s v="Consumer Internet"/>
    <s v="hyperlocal Logistics services provider"/>
    <s v="Bangalore"/>
    <s v="Nexus Venture Partners, Blume Ventures"/>
    <x v="74"/>
    <n v="2"/>
    <x v="1"/>
    <s v="Private Equity"/>
    <n v="7000000"/>
    <x v="4"/>
    <s v="August"/>
    <n v="67.179349999999999"/>
    <x v="0"/>
    <x v="6"/>
    <x v="0"/>
  </r>
  <r>
    <n v="1489"/>
    <d v="2016-08-29T00:00:00"/>
    <s v="Zolo"/>
    <s v="Consumer Internet"/>
    <s v="on-dem, online talent marketplace"/>
    <s v="Noida"/>
    <s v="Hitouch Ag"/>
    <x v="935"/>
    <n v="1"/>
    <x v="0"/>
    <s v="Private Equity"/>
    <m/>
    <x v="4"/>
    <s v="August"/>
    <n v="0"/>
    <x v="0"/>
    <x v="6"/>
    <x v="1"/>
  </r>
  <r>
    <n v="1490"/>
    <d v="2016-08-29T00:00:00"/>
    <s v="Notion Press"/>
    <s v="Consumer Internet"/>
    <s v="Self-Publishing books platform"/>
    <s v="Chennai"/>
    <s v="Hni "/>
    <x v="936"/>
    <n v="1"/>
    <x v="0"/>
    <s v="Private Equity"/>
    <n v="1000000"/>
    <x v="4"/>
    <s v="August"/>
    <n v="9.5970499999999994"/>
    <x v="0"/>
    <x v="6"/>
    <x v="3"/>
  </r>
  <r>
    <n v="1491"/>
    <d v="2016-08-29T00:00:00"/>
    <s v="LivSpace"/>
    <s v="Consumer Internet"/>
    <s v="Online portal for Home Design"/>
    <s v="Bangalore"/>
    <s v="Bessemer Venture Partners, Jungle Ventures, Helion Ventures"/>
    <x v="246"/>
    <n v="3"/>
    <x v="1"/>
    <s v="Private Equity"/>
    <n v="15000000"/>
    <x v="4"/>
    <s v="August"/>
    <n v="143.95574999999999"/>
    <x v="0"/>
    <x v="6"/>
    <x v="0"/>
  </r>
  <r>
    <n v="1492"/>
    <d v="2016-08-30T00:00:00"/>
    <s v="iAugmentor Labs"/>
    <s v="Technology"/>
    <s v="Assessment &amp; Learning Platform"/>
    <s v="Gurgaon"/>
    <s v="Rajasthan Angel Network"/>
    <x v="449"/>
    <n v="1"/>
    <x v="0"/>
    <s v="Seed Funding"/>
    <n v="149000"/>
    <x v="4"/>
    <s v="August"/>
    <n v="1.42996045"/>
    <x v="4"/>
    <x v="0"/>
    <x v="1"/>
  </r>
  <r>
    <n v="1493"/>
    <d v="2016-08-30T00:00:00"/>
    <s v="DayBox"/>
    <s v="Consumer Internet"/>
    <s v="Fruit &amp; Vegetable Delivery platform"/>
    <s v="New Delhi"/>
    <s v="Ashutosh Lawania, Rajul Jain, Badal Malick, Rishi Gupta"/>
    <x v="937"/>
    <n v="4"/>
    <x v="1"/>
    <s v="Seed Funding"/>
    <n v="104000"/>
    <x v="4"/>
    <s v="August"/>
    <n v="0.99809320000000001"/>
    <x v="4"/>
    <x v="6"/>
    <x v="1"/>
  </r>
  <r>
    <n v="1494"/>
    <d v="2016-08-30T00:00:00"/>
    <s v="Paytm"/>
    <s v="eCommerce"/>
    <s v="Mobile Wallet &amp; ECommerce platform"/>
    <s v="Bangalore"/>
    <s v="Mediatek Inc "/>
    <x v="938"/>
    <n v="1"/>
    <x v="0"/>
    <s v="Private Equity"/>
    <n v="60000000"/>
    <x v="4"/>
    <s v="August"/>
    <n v="575.82299999999998"/>
    <x v="0"/>
    <x v="2"/>
    <x v="0"/>
  </r>
  <r>
    <n v="1495"/>
    <d v="2016-08-30T00:00:00"/>
    <s v="CropIn"/>
    <s v="Technology"/>
    <s v="Agriculture Technology Solutions"/>
    <s v="Bangalore"/>
    <s v="Sophia Investment Aps"/>
    <x v="939"/>
    <n v="1"/>
    <x v="0"/>
    <s v="Private Equity"/>
    <n v="2000000"/>
    <x v="4"/>
    <s v="August"/>
    <n v="19.194099999999999"/>
    <x v="0"/>
    <x v="0"/>
    <x v="0"/>
  </r>
  <r>
    <n v="1496"/>
    <d v="2016-08-30T00:00:00"/>
    <s v="Canvera"/>
    <s v="Consumer Internet"/>
    <s v="Photographer Discovery &amp; Information platform"/>
    <s v="Bangalore"/>
    <s v="Info Edge Ltd"/>
    <x v="151"/>
    <n v="1"/>
    <x v="0"/>
    <s v="Private Equity"/>
    <n v="3000000"/>
    <x v="4"/>
    <s v="August"/>
    <n v="28.791149999999998"/>
    <x v="0"/>
    <x v="6"/>
    <x v="0"/>
  </r>
  <r>
    <n v="1497"/>
    <d v="2016-08-30T00:00:00"/>
    <s v="Prime Focus Technologies"/>
    <s v="Technology"/>
    <s v="Hybrid Cloud technology enabled Media ERP platform"/>
    <s v="Mumbai"/>
    <s v="Ambit Pragma"/>
    <x v="940"/>
    <n v="1"/>
    <x v="0"/>
    <s v="Private Equity"/>
    <m/>
    <x v="4"/>
    <s v="August"/>
    <n v="0"/>
    <x v="0"/>
    <x v="0"/>
    <x v="2"/>
  </r>
  <r>
    <n v="1498"/>
    <d v="2016-08-31T00:00:00"/>
    <s v="Flyrobe"/>
    <s v="eCommerce"/>
    <s v="Online fashion rental platform"/>
    <s v="Mumbai"/>
    <s v="Idg Ventures, Sequoia Capital, Gree Ventures"/>
    <x v="174"/>
    <n v="3"/>
    <x v="1"/>
    <s v="Private Equity"/>
    <n v="5300000"/>
    <x v="4"/>
    <s v="August"/>
    <n v="50.864364999999999"/>
    <x v="0"/>
    <x v="2"/>
    <x v="2"/>
  </r>
  <r>
    <n v="1499"/>
    <d v="2016-08-31T00:00:00"/>
    <s v="inclov"/>
    <s v="Consumer Internet"/>
    <s v="Matchmaking App for Disabled"/>
    <s v="Mumbai"/>
    <s v="Sarbvir Singh, Raghav Bahl"/>
    <x v="941"/>
    <n v="2"/>
    <x v="1"/>
    <s v="Seed Funding"/>
    <m/>
    <x v="4"/>
    <s v="August"/>
    <n v="0"/>
    <x v="4"/>
    <x v="6"/>
    <x v="2"/>
  </r>
  <r>
    <n v="1500"/>
    <d v="2016-07-01T00:00:00"/>
    <s v="RazorPay"/>
    <s v="Consumer Internet"/>
    <s v="Online Payment Gateway"/>
    <s v="Bangalore"/>
    <s v="Mastercard"/>
    <x v="942"/>
    <n v="1"/>
    <x v="0"/>
    <s v="Private Equity"/>
    <m/>
    <x v="4"/>
    <s v="July"/>
    <n v="0"/>
    <x v="0"/>
    <x v="6"/>
    <x v="0"/>
  </r>
  <r>
    <n v="1501"/>
    <d v="2016-07-01T00:00:00"/>
    <s v="DarwinBox"/>
    <s v="Technology"/>
    <s v="HR Software Services Startup"/>
    <s v="Hyderabad"/>
    <s v="3 One 4 Capital, Tracxn Labs, Aaruha Technology Fund, Endiya Partners"/>
    <x v="659"/>
    <n v="4"/>
    <x v="1"/>
    <s v="Seed Funding"/>
    <m/>
    <x v="4"/>
    <s v="July"/>
    <n v="0"/>
    <x v="4"/>
    <x v="0"/>
    <x v="7"/>
  </r>
  <r>
    <n v="1502"/>
    <d v="2016-07-01T00:00:00"/>
    <s v="Venture Catalysts"/>
    <s v="Consumer Internet"/>
    <s v="Seed Investment &amp; Innovation Platform"/>
    <s v="Mumbai"/>
    <s v="Zaffiro Ventures"/>
    <x v="943"/>
    <n v="1"/>
    <x v="0"/>
    <s v="Seed Funding"/>
    <n v="500000"/>
    <x v="4"/>
    <s v="July"/>
    <n v="4.7985249999999997"/>
    <x v="4"/>
    <x v="6"/>
    <x v="2"/>
  </r>
  <r>
    <n v="1503"/>
    <d v="2016-07-01T00:00:00"/>
    <s v="PressPlay TV"/>
    <s v="Consumer Internet"/>
    <s v="Video Content Discovery Platform"/>
    <s v="New Delhi"/>
    <s v="Sequoia Capital, Sd Ventures, Vistaar Investment Advisors Pvt Ltd "/>
    <x v="96"/>
    <n v="3"/>
    <x v="1"/>
    <s v="Private Equity"/>
    <m/>
    <x v="4"/>
    <s v="July"/>
    <n v="0"/>
    <x v="0"/>
    <x v="6"/>
    <x v="1"/>
  </r>
  <r>
    <n v="1504"/>
    <d v="2016-07-02T00:00:00"/>
    <s v="Playment"/>
    <s v="Consumer Internet"/>
    <s v="Mobile Marketplace for Crowdsourced Work"/>
    <s v="Bangalore"/>
    <s v="Saif Partners"/>
    <x v="10"/>
    <n v="1"/>
    <x v="0"/>
    <s v="Private Equity"/>
    <n v="700000"/>
    <x v="4"/>
    <s v="July"/>
    <n v="6.7179349999999998"/>
    <x v="0"/>
    <x v="6"/>
    <x v="0"/>
  </r>
  <r>
    <n v="1505"/>
    <d v="2016-07-04T00:00:00"/>
    <s v="WealthTrust"/>
    <s v="Consumer Internet"/>
    <s v="Wealth Management App"/>
    <s v="Mumbai"/>
    <s v="India Quotient"/>
    <x v="41"/>
    <n v="1"/>
    <x v="0"/>
    <s v="Seed Funding"/>
    <m/>
    <x v="4"/>
    <s v="July"/>
    <n v="0"/>
    <x v="4"/>
    <x v="6"/>
    <x v="2"/>
  </r>
  <r>
    <n v="1506"/>
    <d v="2016-07-04T00:00:00"/>
    <s v="Curefit"/>
    <s v="Consumer Internet"/>
    <s v="Online Preventive Healthcare Platform"/>
    <s v="Bangalore"/>
    <s v="Accel Partners, Idg Ventures, Kalaari Capital"/>
    <x v="193"/>
    <n v="3"/>
    <x v="1"/>
    <s v="Private Equity"/>
    <n v="15000000"/>
    <x v="4"/>
    <s v="July"/>
    <n v="143.95574999999999"/>
    <x v="0"/>
    <x v="6"/>
    <x v="0"/>
  </r>
  <r>
    <n v="1507"/>
    <d v="2016-07-04T00:00:00"/>
    <s v="StitchWood"/>
    <s v="eCommerce"/>
    <s v="Custom Furniture Online"/>
    <s v="Mumbai"/>
    <s v="Deepak Gupta"/>
    <x v="944"/>
    <n v="1"/>
    <x v="0"/>
    <s v="Seed Funding"/>
    <n v="200000"/>
    <x v="4"/>
    <s v="July"/>
    <n v="1.9194100000000001"/>
    <x v="4"/>
    <x v="2"/>
    <x v="2"/>
  </r>
  <r>
    <n v="1508"/>
    <d v="2016-07-04T00:00:00"/>
    <s v="Grab.in"/>
    <s v="Logistics"/>
    <s v="hyperlocal logistics service"/>
    <s v="Mumbai"/>
    <s v="Aramex Ventures Llc"/>
    <x v="945"/>
    <n v="1"/>
    <x v="0"/>
    <s v="Private Equity"/>
    <n v="2000000"/>
    <x v="4"/>
    <s v="July"/>
    <n v="19.194099999999999"/>
    <x v="0"/>
    <x v="1"/>
    <x v="2"/>
  </r>
  <r>
    <n v="1509"/>
    <d v="2016-07-04T00:00:00"/>
    <s v="Fulfil.IO"/>
    <s v="Consumer Internet"/>
    <s v="Cloud Based ERP Software"/>
    <s v="US"/>
    <s v="Rajan "/>
    <x v="233"/>
    <n v="1"/>
    <x v="0"/>
    <s v="Seed Funding"/>
    <m/>
    <x v="4"/>
    <s v="July"/>
    <n v="0"/>
    <x v="4"/>
    <x v="6"/>
    <x v="6"/>
  </r>
  <r>
    <n v="1510"/>
    <d v="2016-07-04T00:00:00"/>
    <s v="NeoGrowth"/>
    <s v="Finance"/>
    <s v="SME Lending platform"/>
    <s v="Mumbai"/>
    <s v="Iifl Wealth Management Seed Venture Fund, Omidyar Network, Khosla Impact, Aspada"/>
    <x v="946"/>
    <n v="4"/>
    <x v="1"/>
    <s v="Private Equity"/>
    <n v="16000000"/>
    <x v="4"/>
    <s v="July"/>
    <n v="153.55279999999999"/>
    <x v="0"/>
    <x v="3"/>
    <x v="2"/>
  </r>
  <r>
    <n v="1511"/>
    <d v="2016-07-05T00:00:00"/>
    <s v="SeeDoc"/>
    <s v="Consumer Internet"/>
    <s v="Video Based Doctor Consulting platform App"/>
    <s v="Gurgaon"/>
    <s v="Yournest Angel Fund"/>
    <x v="411"/>
    <n v="1"/>
    <x v="0"/>
    <s v="Private Equity"/>
    <n v="1000000"/>
    <x v="4"/>
    <s v="July"/>
    <n v="9.5970499999999994"/>
    <x v="0"/>
    <x v="6"/>
    <x v="1"/>
  </r>
  <r>
    <n v="1512"/>
    <d v="2016-07-05T00:00:00"/>
    <s v="BookMyShow"/>
    <s v="Consumer Internet"/>
    <s v="Event &amp; Movie Ticketing platform"/>
    <s v="Mumbai"/>
    <s v="Stripes Group, Network 18, Accel Partners, Saif Partners"/>
    <x v="947"/>
    <n v="4"/>
    <x v="1"/>
    <s v="Private Equity"/>
    <n v="82000000"/>
    <x v="4"/>
    <s v="July"/>
    <n v="786.95809999999994"/>
    <x v="0"/>
    <x v="6"/>
    <x v="2"/>
  </r>
  <r>
    <n v="1513"/>
    <d v="2016-07-05T00:00:00"/>
    <s v="Flyrobe"/>
    <s v="eCommerce"/>
    <s v="Online fashion rental platform"/>
    <s v="Mumbai"/>
    <s v="Sequoia Capital, Rohit Bansal, Kunal Bahl, Seep T,on, Kunal Shah, Zishaan Hayath, Abhishek Jain"/>
    <x v="96"/>
    <n v="8"/>
    <x v="1"/>
    <s v="Seed Funding"/>
    <n v="1700000"/>
    <x v="4"/>
    <s v="July"/>
    <n v="16.314985"/>
    <x v="4"/>
    <x v="2"/>
    <x v="2"/>
  </r>
  <r>
    <n v="1514"/>
    <d v="2016-07-06T00:00:00"/>
    <s v="HappilyUnmarried"/>
    <s v="eCommerce"/>
    <s v="Online Merch,ize etailer"/>
    <s v="New Delhi"/>
    <s v="Info Edge Ltd"/>
    <x v="151"/>
    <n v="1"/>
    <x v="0"/>
    <s v="Private Equity"/>
    <n v="740000"/>
    <x v="4"/>
    <s v="July"/>
    <n v="7.1018169999999996"/>
    <x v="0"/>
    <x v="2"/>
    <x v="1"/>
  </r>
  <r>
    <n v="1515"/>
    <d v="2016-07-06T00:00:00"/>
    <s v="Donxe2x80x99t Scratch Your Head"/>
    <s v="Technology"/>
    <s v="Full Stack Offline &amp; Online ERP Solution"/>
    <s v="Ahmedabad"/>
    <s v="Gaurav Singhvi, Zaffiro Ventures"/>
    <x v="948"/>
    <n v="2"/>
    <x v="1"/>
    <s v="Seed Funding"/>
    <n v="250000"/>
    <x v="4"/>
    <s v="July"/>
    <n v="2.3992624999999999"/>
    <x v="4"/>
    <x v="0"/>
    <x v="12"/>
  </r>
  <r>
    <n v="1516"/>
    <d v="2016-07-06T00:00:00"/>
    <s v="Wedding Wishlist"/>
    <s v="Consumer Internet"/>
    <s v="Wedding Wishlist, Gifts &amp; Registry Creation platform"/>
    <s v="Chennai"/>
    <s v="Kirthiga Reddy, Renuka Ramanath,Cherry Tin"/>
    <x v="949"/>
    <n v="3"/>
    <x v="1"/>
    <s v="Seed Funding"/>
    <n v="297000"/>
    <x v="4"/>
    <s v="July"/>
    <n v="2.8503238500000001"/>
    <x v="4"/>
    <x v="6"/>
    <x v="3"/>
  </r>
  <r>
    <n v="1517"/>
    <d v="2016-07-07T00:00:00"/>
    <s v="AppDaily"/>
    <s v="Technology"/>
    <s v="Mobile Security App development &amp; Distribution"/>
    <s v="Mumbai"/>
    <s v="Kalaari Capital, Qualcomm Ventures, Ru-Net, Zodius Technology Opportunities Fund,"/>
    <x v="208"/>
    <n v="5"/>
    <x v="1"/>
    <s v="Private Equity"/>
    <n v="2000000"/>
    <x v="4"/>
    <s v="July"/>
    <n v="19.194099999999999"/>
    <x v="0"/>
    <x v="0"/>
    <x v="2"/>
  </r>
  <r>
    <n v="1518"/>
    <d v="2016-07-07T00:00:00"/>
    <s v="Adytude"/>
    <s v="Consumer Internet"/>
    <s v="Gamified Consumer Insights Portal"/>
    <s v="New Delhi"/>
    <s v="Indian Angel Network"/>
    <x v="78"/>
    <n v="1"/>
    <x v="0"/>
    <s v="Private Equity"/>
    <n v="1000000"/>
    <x v="4"/>
    <s v="July"/>
    <n v="9.5970499999999994"/>
    <x v="0"/>
    <x v="6"/>
    <x v="1"/>
  </r>
  <r>
    <n v="1519"/>
    <d v="2016-07-07T00:00:00"/>
    <s v="Quickli"/>
    <s v="Logistics"/>
    <s v="On-Dem, Delivery Startup"/>
    <s v="Gurgaon"/>
    <s v="Avg Group, 500 Startups"/>
    <x v="950"/>
    <n v="2"/>
    <x v="1"/>
    <s v="Private Equity"/>
    <m/>
    <x v="4"/>
    <s v="July"/>
    <n v="0"/>
    <x v="0"/>
    <x v="1"/>
    <x v="1"/>
  </r>
  <r>
    <n v="1520"/>
    <d v="2016-07-07T00:00:00"/>
    <s v="SpectraVR"/>
    <s v="Technology"/>
    <s v="Virtual Reality Content Studio"/>
    <s v="Mumbai"/>
    <s v="Rothenberg Ventures"/>
    <x v="951"/>
    <n v="1"/>
    <x v="0"/>
    <s v="Seed Funding"/>
    <m/>
    <x v="4"/>
    <s v="July"/>
    <n v="0"/>
    <x v="4"/>
    <x v="0"/>
    <x v="2"/>
  </r>
  <r>
    <n v="1521"/>
    <d v="2016-07-08T00:00:00"/>
    <s v="Pitstop"/>
    <s v="Consumer Internet"/>
    <s v="Online Car Repair , Servicing Booking platform"/>
    <s v="Bangalore"/>
    <s v="Alex Chua, Rahul Garg"/>
    <x v="952"/>
    <n v="2"/>
    <x v="1"/>
    <s v="Seed Funding"/>
    <m/>
    <x v="4"/>
    <s v="July"/>
    <n v="0"/>
    <x v="4"/>
    <x v="6"/>
    <x v="0"/>
  </r>
  <r>
    <n v="1522"/>
    <d v="2016-07-08T00:00:00"/>
    <s v="HolaChef"/>
    <s v="Consumer Internet"/>
    <s v="Online Food Ordering &amp; Delivery Platform"/>
    <s v="Mumbai"/>
    <s v="Kalaari Capital, India Quotient"/>
    <x v="208"/>
    <n v="2"/>
    <x v="1"/>
    <s v="Private Equity"/>
    <n v="1950000"/>
    <x v="4"/>
    <s v="July"/>
    <n v="18.714247499999999"/>
    <x v="0"/>
    <x v="6"/>
    <x v="2"/>
  </r>
  <r>
    <n v="1523"/>
    <d v="2016-07-11T00:00:00"/>
    <s v="Purplle"/>
    <s v="eCommerce"/>
    <s v="Beauty Products Marketplace"/>
    <s v="Mumbai"/>
    <s v="Jsw Ventures, Blume Ventures &amp; Ivycap Ventures"/>
    <x v="451"/>
    <n v="2"/>
    <x v="1"/>
    <s v="Private Equity"/>
    <n v="6000000"/>
    <x v="4"/>
    <s v="July"/>
    <n v="57.582299999999996"/>
    <x v="0"/>
    <x v="2"/>
    <x v="2"/>
  </r>
  <r>
    <n v="1524"/>
    <d v="2016-07-11T00:00:00"/>
    <s v="Trak N Tell"/>
    <s v="Technology"/>
    <s v="Car Tracking &amp; Safety System"/>
    <s v="Gurgaon"/>
    <s v="Brian Acton"/>
    <x v="953"/>
    <n v="1"/>
    <x v="0"/>
    <s v="Private Equity"/>
    <n v="3500000"/>
    <x v="4"/>
    <s v="July"/>
    <n v="33.589675"/>
    <x v="0"/>
    <x v="0"/>
    <x v="1"/>
  </r>
  <r>
    <n v="1525"/>
    <d v="2016-07-11T00:00:00"/>
    <s v="Overcart.com"/>
    <s v="eCommerce"/>
    <s v="Unboxed &amp; refurbished electronic products marketplace"/>
    <s v="Gurgaon"/>
    <s v="Jsw Ventures, Omidyar Network, Sattva Capital, Venture Works"/>
    <x v="451"/>
    <n v="4"/>
    <x v="1"/>
    <s v="Private Equity"/>
    <n v="3000000"/>
    <x v="4"/>
    <s v="July"/>
    <n v="28.791149999999998"/>
    <x v="0"/>
    <x v="2"/>
    <x v="1"/>
  </r>
  <r>
    <n v="1526"/>
    <d v="2016-07-12T00:00:00"/>
    <s v="SirionLabs"/>
    <s v="Technology"/>
    <s v="SAAS based Service Agreement Management"/>
    <s v="Gurgaon"/>
    <s v="Sequoia Capital"/>
    <x v="96"/>
    <n v="1"/>
    <x v="0"/>
    <s v="Private Equity"/>
    <n v="12250000"/>
    <x v="4"/>
    <s v="July"/>
    <n v="117.5638625"/>
    <x v="0"/>
    <x v="0"/>
    <x v="1"/>
  </r>
  <r>
    <n v="1527"/>
    <d v="2016-07-12T00:00:00"/>
    <s v="Gy,han"/>
    <s v="Consumer Internet"/>
    <s v="Education Focused Financing Platform"/>
    <s v="New Delhi"/>
    <s v="Stanford Angels &amp; Entrepreneurs, Harvard Angels"/>
    <x v="954"/>
    <n v="2"/>
    <x v="1"/>
    <s v="Seed Funding"/>
    <m/>
    <x v="4"/>
    <s v="July"/>
    <n v="0"/>
    <x v="4"/>
    <x v="6"/>
    <x v="1"/>
  </r>
  <r>
    <n v="1528"/>
    <d v="2016-07-12T00:00:00"/>
    <s v="MintM"/>
    <s v="Consumer Internet"/>
    <s v="Digital Marketing &amp; AdTech Platform"/>
    <s v="Bangalore"/>
    <s v="Mumbai Angels, Times Internet"/>
    <x v="9"/>
    <n v="2"/>
    <x v="1"/>
    <s v="Private Equity"/>
    <m/>
    <x v="4"/>
    <s v="July"/>
    <n v="0"/>
    <x v="0"/>
    <x v="6"/>
    <x v="0"/>
  </r>
  <r>
    <n v="1529"/>
    <d v="2016-07-12T00:00:00"/>
    <s v="HitGrit"/>
    <s v="Consumer Internet"/>
    <s v="Online Legal Consultation platform"/>
    <s v="Ch,igarh"/>
    <s v="Ashish Mahajan, Sarvesh Sharma"/>
    <x v="955"/>
    <n v="2"/>
    <x v="1"/>
    <s v="Seed Funding"/>
    <m/>
    <x v="4"/>
    <s v="July"/>
    <n v="0"/>
    <x v="4"/>
    <x v="6"/>
    <x v="6"/>
  </r>
  <r>
    <n v="1530"/>
    <d v="2016-07-12T00:00:00"/>
    <s v="Find My Stay"/>
    <s v="Consumer Internet"/>
    <s v="Online Budget Hotel Aggregator &amp; Booking Platform"/>
    <s v="New Delhi"/>
    <s v="Rishi Parti, Yogesh Bansal"/>
    <x v="956"/>
    <n v="2"/>
    <x v="1"/>
    <s v="Seed Funding"/>
    <m/>
    <x v="4"/>
    <s v="July"/>
    <n v="0"/>
    <x v="4"/>
    <x v="6"/>
    <x v="1"/>
  </r>
  <r>
    <n v="1531"/>
    <d v="2016-07-13T00:00:00"/>
    <s v="YAAP"/>
    <s v="Consumer Internet"/>
    <s v="Online Content Discovery, Creation &amp; Distribution Platform"/>
    <s v="New Delhi"/>
    <s v="Rainmaker Ventures"/>
    <x v="957"/>
    <n v="1"/>
    <x v="0"/>
    <s v="Private Equity"/>
    <n v="5000000"/>
    <x v="4"/>
    <s v="July"/>
    <n v="47.985250000000001"/>
    <x v="0"/>
    <x v="6"/>
    <x v="1"/>
  </r>
  <r>
    <n v="1532"/>
    <d v="2016-07-13T00:00:00"/>
    <s v="Utoo Cabs"/>
    <s v="Consumer Internet"/>
    <s v="Cab aggregation &amp; Rental platform"/>
    <s v="Chennai"/>
    <s v="Ajay Piramal"/>
    <x v="958"/>
    <n v="1"/>
    <x v="0"/>
    <s v="Seed Funding"/>
    <m/>
    <x v="4"/>
    <s v="July"/>
    <n v="0"/>
    <x v="4"/>
    <x v="6"/>
    <x v="3"/>
  </r>
  <r>
    <n v="1533"/>
    <d v="2016-07-13T00:00:00"/>
    <s v="Twigly"/>
    <s v="Consumer Internet"/>
    <s v="Online Food Ordering &amp; Delivery Startup"/>
    <s v="Gurgaon"/>
    <s v="Tracxn Labs, Hyderabad Angels, Kunal Shah, Gaurav Bhalotia"/>
    <x v="959"/>
    <n v="4"/>
    <x v="1"/>
    <s v="Seed Funding"/>
    <n v="600000"/>
    <x v="4"/>
    <s v="July"/>
    <n v="5.7582300000000002"/>
    <x v="4"/>
    <x v="6"/>
    <x v="1"/>
  </r>
  <r>
    <n v="1534"/>
    <d v="2016-07-13T00:00:00"/>
    <s v="ShareChat"/>
    <s v="Consumer Internet"/>
    <s v="Vernacular Language Content Creation &amp; Sharing App"/>
    <s v="Bangalore"/>
    <s v="Saif Partners, India Quotient"/>
    <x v="10"/>
    <n v="2"/>
    <x v="1"/>
    <s v="Private Equity"/>
    <n v="1350000"/>
    <x v="4"/>
    <s v="July"/>
    <n v="12.9560175"/>
    <x v="0"/>
    <x v="6"/>
    <x v="0"/>
  </r>
  <r>
    <n v="1535"/>
    <d v="2016-07-13T00:00:00"/>
    <s v="Urban Tailor"/>
    <s v="Consumer Internet"/>
    <s v="E-Tailoring service provider"/>
    <s v="Bangalore"/>
    <s v="Unitus Seed Fund"/>
    <x v="301"/>
    <n v="1"/>
    <x v="0"/>
    <s v="Private Equity"/>
    <m/>
    <x v="4"/>
    <s v="July"/>
    <n v="0"/>
    <x v="0"/>
    <x v="6"/>
    <x v="0"/>
  </r>
  <r>
    <n v="1536"/>
    <d v="2016-07-13T00:00:00"/>
    <s v="RentMojo"/>
    <s v="Consumer Internet"/>
    <s v="Online Furniture Renting Platform"/>
    <s v="Bangalore"/>
    <s v="Accel Partners, Idg Ventures India"/>
    <x v="193"/>
    <n v="2"/>
    <x v="1"/>
    <s v="Private Equity"/>
    <n v="5000000"/>
    <x v="4"/>
    <s v="July"/>
    <n v="47.985250000000001"/>
    <x v="0"/>
    <x v="6"/>
    <x v="0"/>
  </r>
  <r>
    <n v="1537"/>
    <d v="2016-07-13T00:00:00"/>
    <s v="CityFurnish"/>
    <s v="Consumer Internet"/>
    <s v="Online Furniture Renting Platform"/>
    <s v="Gurgaon"/>
    <s v="Br Capital"/>
    <x v="157"/>
    <n v="1"/>
    <x v="0"/>
    <s v="Seed Funding"/>
    <m/>
    <x v="4"/>
    <s v="July"/>
    <n v="0"/>
    <x v="4"/>
    <x v="6"/>
    <x v="1"/>
  </r>
  <r>
    <n v="1538"/>
    <d v="2016-07-13T00:00:00"/>
    <s v="HEAL Institute"/>
    <s v="Healthcare"/>
    <s v="Sports Focused Healthcare Startup"/>
    <s v="Mumbai"/>
    <s v="Jaspal Bindra, Parth Jindal"/>
    <x v="960"/>
    <n v="2"/>
    <x v="1"/>
    <s v="Seed Funding"/>
    <m/>
    <x v="4"/>
    <s v="July"/>
    <n v="0"/>
    <x v="4"/>
    <x v="8"/>
    <x v="2"/>
  </r>
  <r>
    <n v="1539"/>
    <d v="2016-07-14T00:00:00"/>
    <s v="Augrav"/>
    <s v="eCommerce"/>
    <s v="Personalized precious Jewellery etailer"/>
    <s v="Coimbatore"/>
    <s v="Keiretsu Forum"/>
    <x v="444"/>
    <n v="1"/>
    <x v="0"/>
    <s v="Seed Funding"/>
    <n v="450000"/>
    <x v="4"/>
    <s v="July"/>
    <n v="4.3186724999999999"/>
    <x v="4"/>
    <x v="2"/>
    <x v="11"/>
  </r>
  <r>
    <n v="1540"/>
    <d v="2016-07-14T00:00:00"/>
    <s v="ShoppinPal"/>
    <s v="Technology"/>
    <s v="M-Commerce Solutions for Retail Stores"/>
    <s v="Pune"/>
    <s v="Plug , Play Tech Center, Steelhead Ventures"/>
    <x v="961"/>
    <n v="3"/>
    <x v="1"/>
    <s v="Private Equity"/>
    <n v="1070000"/>
    <x v="4"/>
    <s v="July"/>
    <n v="10.268843499999999"/>
    <x v="0"/>
    <x v="0"/>
    <x v="4"/>
  </r>
  <r>
    <n v="1541"/>
    <d v="2016-07-14T00:00:00"/>
    <s v="TransTutors / AskIITians"/>
    <s v="Consumer Internet"/>
    <s v="Online Education &amp; Tutoring portals"/>
    <s v="New Delhi"/>
    <s v="500 Startups"/>
    <x v="487"/>
    <n v="1"/>
    <x v="0"/>
    <s v="Private Equity"/>
    <m/>
    <x v="4"/>
    <s v="July"/>
    <n v="0"/>
    <x v="0"/>
    <x v="6"/>
    <x v="1"/>
  </r>
  <r>
    <n v="1542"/>
    <d v="2016-07-15T00:00:00"/>
    <s v="WorkApps"/>
    <s v="Technology"/>
    <s v="Enterprise Work Management Software"/>
    <s v="Pune"/>
    <s v="Sri Capital"/>
    <x v="230"/>
    <n v="1"/>
    <x v="0"/>
    <s v="Seed Funding"/>
    <n v="1000000"/>
    <x v="4"/>
    <s v="July"/>
    <n v="9.5970499999999994"/>
    <x v="4"/>
    <x v="0"/>
    <x v="4"/>
  </r>
  <r>
    <n v="1543"/>
    <d v="2016-07-15T00:00:00"/>
    <s v="BankerBay"/>
    <s v="Consumer Internet"/>
    <s v="Online Investment Banking platform"/>
    <s v="Bangalore"/>
    <s v="Undisclosed"/>
    <x v="13"/>
    <n v="1"/>
    <x v="0"/>
    <s v="Private Equity"/>
    <n v="2000000"/>
    <x v="4"/>
    <s v="July"/>
    <n v="19.194099999999999"/>
    <x v="0"/>
    <x v="6"/>
    <x v="0"/>
  </r>
  <r>
    <n v="1544"/>
    <d v="2016-07-15T00:00:00"/>
    <s v="BaggOut"/>
    <s v="eCommerce"/>
    <s v="Womenxe2x80x99s Fashion etailer"/>
    <s v="New Delhi"/>
    <s v="Sumit Jain, Sumit Jain, Anurag Gupta, Varun Khanna, Faraz Khan"/>
    <x v="874"/>
    <n v="5"/>
    <x v="1"/>
    <s v="Seed Funding"/>
    <m/>
    <x v="4"/>
    <s v="July"/>
    <n v="0"/>
    <x v="4"/>
    <x v="2"/>
    <x v="1"/>
  </r>
  <r>
    <n v="1545"/>
    <d v="2016-07-15T00:00:00"/>
    <s v="TripShelf"/>
    <s v="eCommerce"/>
    <s v="Travel Package Marketplace"/>
    <s v="New Delhi"/>
    <s v="Gems Group"/>
    <x v="962"/>
    <n v="1"/>
    <x v="0"/>
    <s v="Seed Funding"/>
    <n v="250000"/>
    <x v="4"/>
    <s v="July"/>
    <n v="2.3992624999999999"/>
    <x v="4"/>
    <x v="2"/>
    <x v="1"/>
  </r>
  <r>
    <n v="1546"/>
    <d v="2016-07-15T00:00:00"/>
    <s v="SatvaCart"/>
    <s v="eCommerce"/>
    <s v="Online Grocers"/>
    <s v="New Delhi"/>
    <s v="Abhijit Avasthi, Karan Chellani, Sp Vijay"/>
    <x v="963"/>
    <n v="3"/>
    <x v="1"/>
    <s v="Seed Funding"/>
    <m/>
    <x v="4"/>
    <s v="July"/>
    <n v="0"/>
    <x v="4"/>
    <x v="2"/>
    <x v="1"/>
  </r>
  <r>
    <n v="1547"/>
    <d v="2016-07-15T00:00:00"/>
    <s v="Ridlr"/>
    <s v="Consumer Internet"/>
    <s v="Public Transport Mobile App"/>
    <s v="Mumbai"/>
    <s v="Times Internet, Innoven Capital, Matrix Partners India, Qualcomm Ventures"/>
    <x v="561"/>
    <n v="4"/>
    <x v="1"/>
    <s v="Private Equity"/>
    <n v="6000000"/>
    <x v="4"/>
    <s v="July"/>
    <n v="57.582299999999996"/>
    <x v="0"/>
    <x v="6"/>
    <x v="2"/>
  </r>
  <r>
    <n v="1548"/>
    <d v="2016-07-18T00:00:00"/>
    <s v="Yellowdig"/>
    <s v="Consumer Internet"/>
    <s v="Online Learning Platform"/>
    <s v="Pune"/>
    <s v="Sri Capital"/>
    <x v="230"/>
    <n v="1"/>
    <x v="0"/>
    <s v="Seed Funding"/>
    <n v="650000"/>
    <x v="4"/>
    <s v="July"/>
    <n v="6.2380825"/>
    <x v="4"/>
    <x v="6"/>
    <x v="4"/>
  </r>
  <r>
    <n v="1549"/>
    <d v="2016-07-18T00:00:00"/>
    <s v="Zuppler"/>
    <s v="Consumer Internet"/>
    <s v="Online Food Ordering platform"/>
    <s v="New Delhi"/>
    <s v="Sri Capital"/>
    <x v="230"/>
    <n v="1"/>
    <x v="0"/>
    <s v="Seed Funding"/>
    <n v="650000"/>
    <x v="4"/>
    <s v="July"/>
    <n v="6.2380825"/>
    <x v="4"/>
    <x v="6"/>
    <x v="1"/>
  </r>
  <r>
    <n v="1550"/>
    <d v="2016-07-18T00:00:00"/>
    <s v="BlueStone"/>
    <s v="eCommerce"/>
    <s v="Jewellery Etailer"/>
    <s v="Mumbai"/>
    <s v="Iifl , Accel Partners, Kalaari Capital, Ivycap Ventures, Rb Investments"/>
    <x v="964"/>
    <n v="5"/>
    <x v="1"/>
    <s v="Private Equity"/>
    <n v="30000000"/>
    <x v="4"/>
    <s v="July"/>
    <n v="287.91149999999999"/>
    <x v="0"/>
    <x v="2"/>
    <x v="2"/>
  </r>
  <r>
    <n v="1551"/>
    <d v="2016-07-18T00:00:00"/>
    <s v="underDOGS"/>
    <s v="Technology"/>
    <s v="Game Development Startup"/>
    <s v="Mumbai"/>
    <s v="Intelli Reboot Digital Pvt Ltd"/>
    <x v="965"/>
    <n v="1"/>
    <x v="0"/>
    <s v="Private Equity"/>
    <m/>
    <x v="4"/>
    <s v="July"/>
    <n v="0"/>
    <x v="0"/>
    <x v="0"/>
    <x v="2"/>
  </r>
  <r>
    <n v="1552"/>
    <d v="2016-07-18T00:00:00"/>
    <s v="ImageProVision"/>
    <s v="Technology"/>
    <s v="Image Analysis Solutions"/>
    <s v="Pune"/>
    <s v="Satish Jamdar"/>
    <x v="966"/>
    <n v="1"/>
    <x v="0"/>
    <s v="Seed Funding"/>
    <m/>
    <x v="4"/>
    <s v="July"/>
    <n v="0"/>
    <x v="4"/>
    <x v="0"/>
    <x v="4"/>
  </r>
  <r>
    <n v="1553"/>
    <d v="2016-07-19T00:00:00"/>
    <s v="Sagacito"/>
    <s v="Technology"/>
    <s v="Cloud-Based Enterprise Solutions"/>
    <s v="New Delhi"/>
    <s v="Star India Pvt Ltd"/>
    <x v="639"/>
    <n v="1"/>
    <x v="0"/>
    <s v="Private Equity"/>
    <n v="10000000"/>
    <x v="4"/>
    <s v="July"/>
    <n v="95.970500000000001"/>
    <x v="0"/>
    <x v="0"/>
    <x v="1"/>
  </r>
  <r>
    <n v="1554"/>
    <d v="2016-07-19T00:00:00"/>
    <s v="Deal4Loans / Wishfin"/>
    <s v="Consumer Internet"/>
    <s v="nLoans Comparison platform"/>
    <s v="Noida"/>
    <s v="Franklin Templeton International Services Pvt Ltd"/>
    <x v="967"/>
    <n v="1"/>
    <x v="0"/>
    <s v="Private Equity"/>
    <n v="15000000"/>
    <x v="4"/>
    <s v="July"/>
    <n v="143.95574999999999"/>
    <x v="0"/>
    <x v="6"/>
    <x v="1"/>
  </r>
  <r>
    <n v="1555"/>
    <d v="2016-07-19T00:00:00"/>
    <s v="NiYO Solutions"/>
    <s v="Technology"/>
    <s v="Payroll &amp; Benefits Software solutions"/>
    <s v="Bangalore"/>
    <s v="Prime Venture Partners"/>
    <x v="19"/>
    <n v="1"/>
    <x v="0"/>
    <s v="Private Equity"/>
    <n v="1000000"/>
    <x v="4"/>
    <s v="July"/>
    <n v="9.5970499999999994"/>
    <x v="0"/>
    <x v="0"/>
    <x v="0"/>
  </r>
  <r>
    <n v="1556"/>
    <d v="2016-07-19T00:00:00"/>
    <s v="AppLop"/>
    <s v="Consumer Internet"/>
    <s v="Mobile Apps SaaS Platform"/>
    <s v="Gurgaon"/>
    <s v="Green House Ventures Accelerator"/>
    <x v="968"/>
    <n v="1"/>
    <x v="0"/>
    <s v="Seed Funding"/>
    <n v="250000"/>
    <x v="4"/>
    <s v="July"/>
    <n v="2.3992624999999999"/>
    <x v="4"/>
    <x v="6"/>
    <x v="1"/>
  </r>
  <r>
    <n v="1557"/>
    <d v="2016-07-20T00:00:00"/>
    <s v="Tax2Win"/>
    <s v="Consumer Internet"/>
    <s v="Online Tax Filing Portal"/>
    <s v="Jaipur"/>
    <s v="Undisclosed"/>
    <x v="13"/>
    <n v="1"/>
    <x v="0"/>
    <s v="Private Equity"/>
    <n v="1000000"/>
    <x v="4"/>
    <s v="July"/>
    <n v="9.5970499999999994"/>
    <x v="0"/>
    <x v="6"/>
    <x v="9"/>
  </r>
  <r>
    <n v="1558"/>
    <d v="2016-07-20T00:00:00"/>
    <s v="Truckola"/>
    <s v="Logistics"/>
    <s v="Tech-focused cargo transport startup"/>
    <s v="Mumbai"/>
    <s v="Abhishek Agarwal, Krishnakumar Nataraj, Sarath Sura, Shanti Mohas Paian, Sarthak , Nihit Agarwal, Suramya Gupta"/>
    <x v="969"/>
    <n v="7"/>
    <x v="1"/>
    <s v="Seed Funding"/>
    <n v="595000"/>
    <x v="4"/>
    <s v="July"/>
    <n v="5.7102447500000002"/>
    <x v="4"/>
    <x v="1"/>
    <x v="2"/>
  </r>
  <r>
    <n v="1559"/>
    <d v="2016-07-20T00:00:00"/>
    <s v="iServe Financial"/>
    <s v="Consumer Internet"/>
    <s v="Loan Comparison &amp; Deals platform"/>
    <s v="Pune"/>
    <s v="Nilesh Shah"/>
    <x v="970"/>
    <n v="1"/>
    <x v="0"/>
    <s v="Seed Funding"/>
    <m/>
    <x v="4"/>
    <s v="July"/>
    <n v="0"/>
    <x v="4"/>
    <x v="6"/>
    <x v="4"/>
  </r>
  <r>
    <n v="1560"/>
    <d v="2016-07-21T00:00:00"/>
    <s v="MyTaxiIndia"/>
    <s v="Consumer Internet"/>
    <s v="Online Car rental booking platform"/>
    <s v="New Delhi"/>
    <s v="Nihon Kotsu Co"/>
    <x v="971"/>
    <n v="1"/>
    <x v="0"/>
    <s v="Private Equity"/>
    <n v="1000000"/>
    <x v="4"/>
    <s v="July"/>
    <n v="9.5970499999999994"/>
    <x v="0"/>
    <x v="6"/>
    <x v="1"/>
  </r>
  <r>
    <n v="1561"/>
    <d v="2016-07-21T00:00:00"/>
    <s v="AbeRuk"/>
    <s v="eCommerce"/>
    <s v="Online Marketplace for books"/>
    <s v="Bangalore"/>
    <s v="Swastika Company Pvt Ltd"/>
    <x v="972"/>
    <n v="1"/>
    <x v="0"/>
    <s v="Seed Funding"/>
    <m/>
    <x v="4"/>
    <s v="July"/>
    <n v="0"/>
    <x v="4"/>
    <x v="2"/>
    <x v="0"/>
  </r>
  <r>
    <n v="1562"/>
    <d v="2016-07-21T00:00:00"/>
    <s v="Wiwigo"/>
    <s v="Consumer Internet"/>
    <s v="Inter-City Taxi Booking platform"/>
    <s v="Bangalore"/>
    <s v="Indian Angel Network"/>
    <x v="78"/>
    <n v="1"/>
    <x v="0"/>
    <s v="Seed Funding"/>
    <n v="595000"/>
    <x v="4"/>
    <s v="July"/>
    <n v="5.7102447500000002"/>
    <x v="4"/>
    <x v="6"/>
    <x v="0"/>
  </r>
  <r>
    <n v="1563"/>
    <d v="2016-07-21T00:00:00"/>
    <s v="Drums Food"/>
    <s v="Food &amp; Beverage"/>
    <s v="Yogurt , Ice Cream maker"/>
    <s v="Mumbai"/>
    <s v="Verlinvest, Dsg Consumer Partners"/>
    <x v="661"/>
    <n v="2"/>
    <x v="1"/>
    <s v="Not Disclosed"/>
    <m/>
    <x v="4"/>
    <s v="July"/>
    <n v="0"/>
    <x v="6"/>
    <x v="5"/>
    <x v="2"/>
  </r>
  <r>
    <n v="1564"/>
    <d v="2016-06-01T00:00:00"/>
    <s v="Chikoop"/>
    <s v="Consumer Internet"/>
    <s v="Free Ad based Voice Calling"/>
    <s v="Indore"/>
    <s v="Undisclosed"/>
    <x v="13"/>
    <n v="1"/>
    <x v="0"/>
    <s v="Seed Funding"/>
    <m/>
    <x v="4"/>
    <s v="June"/>
    <n v="0"/>
    <x v="4"/>
    <x v="6"/>
    <x v="6"/>
  </r>
  <r>
    <n v="1565"/>
    <d v="2016-06-01T00:00:00"/>
    <s v="BRIDGEi2I"/>
    <s v="Technology"/>
    <s v="Data Analytics Platform"/>
    <s v="Bangalore"/>
    <s v="Edelweiss Private Equity"/>
    <x v="746"/>
    <n v="1"/>
    <x v="0"/>
    <s v="Private Equity"/>
    <m/>
    <x v="4"/>
    <s v="June"/>
    <n v="0"/>
    <x v="0"/>
    <x v="0"/>
    <x v="0"/>
  </r>
  <r>
    <n v="1566"/>
    <d v="2016-06-02T00:00:00"/>
    <s v="Droom"/>
    <s v="eCommerce"/>
    <s v="Online marketplace for used automobiles"/>
    <s v="New Delhi"/>
    <s v="Beenext, Digital Garage, Lightbox, Beenos"/>
    <x v="169"/>
    <n v="4"/>
    <x v="1"/>
    <s v="Private Equity"/>
    <m/>
    <x v="4"/>
    <s v="June"/>
    <n v="0"/>
    <x v="0"/>
    <x v="2"/>
    <x v="1"/>
  </r>
  <r>
    <n v="1567"/>
    <d v="2016-06-02T00:00:00"/>
    <s v="Visit"/>
    <s v="Consumer Internet"/>
    <s v="On-Dem, Healthcare Service provider"/>
    <s v="New Delhi"/>
    <s v="Mapmyindia"/>
    <x v="973"/>
    <n v="1"/>
    <x v="0"/>
    <s v="Seed Funding"/>
    <m/>
    <x v="4"/>
    <s v="June"/>
    <n v="0"/>
    <x v="4"/>
    <x v="6"/>
    <x v="1"/>
  </r>
  <r>
    <n v="1568"/>
    <d v="2016-06-02T00:00:00"/>
    <s v="Atomberg"/>
    <s v="Technology"/>
    <s v="smart, energy efficient home appliance manufacturer"/>
    <s v="Mumbai"/>
    <s v="Parampara Capital"/>
    <x v="974"/>
    <n v="1"/>
    <x v="0"/>
    <s v="Private Equity"/>
    <n v="1000000"/>
    <x v="4"/>
    <s v="June"/>
    <n v="9.5970499999999994"/>
    <x v="0"/>
    <x v="0"/>
    <x v="2"/>
  </r>
  <r>
    <n v="1569"/>
    <d v="2016-06-02T00:00:00"/>
    <s v="Coutloot"/>
    <s v="eCommerce"/>
    <s v="Fashion Re-Commerce Platform"/>
    <s v="Mumbai"/>
    <s v="Venture Catalysts"/>
    <x v="113"/>
    <n v="1"/>
    <x v="0"/>
    <s v="Seed Funding"/>
    <m/>
    <x v="4"/>
    <s v="June"/>
    <n v="0"/>
    <x v="4"/>
    <x v="2"/>
    <x v="2"/>
  </r>
  <r>
    <n v="1570"/>
    <d v="2016-06-02T00:00:00"/>
    <s v="Limo"/>
    <s v="Consumer Internet"/>
    <s v="Bus Aggregator Mobile app"/>
    <s v="Mumbai"/>
    <s v="Rainmaker Ventures"/>
    <x v="957"/>
    <n v="1"/>
    <x v="0"/>
    <s v="Private Equity"/>
    <n v="1000000"/>
    <x v="4"/>
    <s v="June"/>
    <n v="9.5970499999999994"/>
    <x v="0"/>
    <x v="6"/>
    <x v="2"/>
  </r>
  <r>
    <n v="1571"/>
    <d v="2016-06-03T00:00:00"/>
    <s v="iCliniq"/>
    <s v="Consumer Internet"/>
    <s v="Doctor Consultation platform"/>
    <s v="Bangalore"/>
    <s v="Madhankumar Madathupalayam"/>
    <x v="975"/>
    <n v="1"/>
    <x v="0"/>
    <s v="Seed Funding"/>
    <m/>
    <x v="4"/>
    <s v="June"/>
    <n v="0"/>
    <x v="4"/>
    <x v="6"/>
    <x v="0"/>
  </r>
  <r>
    <n v="1572"/>
    <d v="2016-06-03T00:00:00"/>
    <s v="GoGo Truck"/>
    <s v="Consumer Internet"/>
    <s v="Truck Aggregator &amp; Booking platform"/>
    <s v="Chennai"/>
    <s v="Undisclosed"/>
    <x v="13"/>
    <n v="1"/>
    <x v="0"/>
    <s v="Seed Funding"/>
    <n v="75000"/>
    <x v="4"/>
    <s v="June"/>
    <n v="0.71977875000000002"/>
    <x v="4"/>
    <x v="6"/>
    <x v="3"/>
  </r>
  <r>
    <n v="1573"/>
    <d v="2016-06-03T00:00:00"/>
    <s v="Vyome Biosciences"/>
    <s v="Healthcare"/>
    <s v="Treatment Development for Antibiotic-resistant diseases"/>
    <s v="New Delhi"/>
    <s v="Romulus Capital"/>
    <x v="976"/>
    <n v="1"/>
    <x v="0"/>
    <s v="Private Equity"/>
    <n v="2000000"/>
    <x v="4"/>
    <s v="June"/>
    <n v="19.194099999999999"/>
    <x v="0"/>
    <x v="8"/>
    <x v="1"/>
  </r>
  <r>
    <n v="1574"/>
    <d v="2016-06-06T00:00:00"/>
    <s v="SillyMonks"/>
    <s v="Consumer Internet"/>
    <s v="Digital Media , Entertainment Startup"/>
    <s v="Hyderabad"/>
    <s v="Sreenivasa Reddy Musani"/>
    <x v="977"/>
    <n v="1"/>
    <x v="0"/>
    <s v="Seed Funding"/>
    <n v="448000"/>
    <x v="4"/>
    <s v="June"/>
    <n v="4.2994783999999999"/>
    <x v="4"/>
    <x v="6"/>
    <x v="7"/>
  </r>
  <r>
    <n v="1575"/>
    <d v="2016-06-07T00:00:00"/>
    <s v="CueMath"/>
    <s v="Education"/>
    <s v="K-12 Maths Learning Courses"/>
    <s v="Bangalore"/>
    <s v="Sequoia Capital, Unitus Seed Fund"/>
    <x v="96"/>
    <n v="2"/>
    <x v="1"/>
    <s v="Private Equity"/>
    <n v="4000000"/>
    <x v="4"/>
    <s v="June"/>
    <n v="38.388199999999998"/>
    <x v="0"/>
    <x v="9"/>
    <x v="0"/>
  </r>
  <r>
    <n v="1576"/>
    <d v="2016-06-07T00:00:00"/>
    <s v="KrazyBee"/>
    <s v="Consumer Internet"/>
    <s v="Student Micro-Loan platform"/>
    <s v="Bangalore"/>
    <s v="Yeahmobi, Fenqile"/>
    <x v="978"/>
    <n v="2"/>
    <x v="1"/>
    <s v="Private Equity"/>
    <n v="2000000"/>
    <x v="4"/>
    <s v="June"/>
    <n v="19.194099999999999"/>
    <x v="0"/>
    <x v="6"/>
    <x v="0"/>
  </r>
  <r>
    <n v="1577"/>
    <d v="2016-06-07T00:00:00"/>
    <s v="Intgrea"/>
    <s v="Technology"/>
    <s v="Post merger Integration Partners"/>
    <s v="Bangalore"/>
    <s v="Undisclosed"/>
    <x v="13"/>
    <n v="1"/>
    <x v="0"/>
    <s v="Seed Funding"/>
    <n v="100000"/>
    <x v="4"/>
    <s v="June"/>
    <n v="0.95970500000000003"/>
    <x v="4"/>
    <x v="0"/>
    <x v="0"/>
  </r>
  <r>
    <n v="1578"/>
    <d v="2016-06-07T00:00:00"/>
    <s v="HelpShift"/>
    <s v="Technology"/>
    <s v="Mobile CRM Platform"/>
    <s v="Pune"/>
    <s v="Microsoft Ventures, Salesforce Ventures"/>
    <x v="979"/>
    <n v="2"/>
    <x v="1"/>
    <s v="Private Equity"/>
    <n v="23000000"/>
    <x v="4"/>
    <s v="June"/>
    <n v="220.73214999999999"/>
    <x v="0"/>
    <x v="0"/>
    <x v="4"/>
  </r>
  <r>
    <n v="1579"/>
    <d v="2016-06-07T00:00:00"/>
    <s v="CreditVidya"/>
    <s v="Technology"/>
    <s v="Credit Scoring Platform"/>
    <s v="Mumbai"/>
    <s v="Kalaari Capital"/>
    <x v="208"/>
    <n v="1"/>
    <x v="0"/>
    <s v="Private Equity"/>
    <n v="1000000"/>
    <x v="4"/>
    <s v="June"/>
    <n v="9.5970499999999994"/>
    <x v="0"/>
    <x v="0"/>
    <x v="2"/>
  </r>
  <r>
    <n v="1580"/>
    <d v="2016-06-08T00:00:00"/>
    <s v="Grey Campus"/>
    <s v="Consumer Internet"/>
    <s v="Online Learning Platform"/>
    <s v="Hyderabad"/>
    <s v="Sarath Sura"/>
    <x v="980"/>
    <n v="1"/>
    <x v="0"/>
    <s v="Seed Funding"/>
    <n v="1000000"/>
    <x v="4"/>
    <s v="June"/>
    <n v="9.5970499999999994"/>
    <x v="4"/>
    <x v="6"/>
    <x v="7"/>
  </r>
  <r>
    <n v="1581"/>
    <d v="2016-06-08T00:00:00"/>
    <s v="ListUp"/>
    <s v="eCommerce"/>
    <s v="Location based Classified Mobile app"/>
    <s v="Mumbai"/>
    <s v="Kae Capital, Kunal Shah, Seep T,on"/>
    <x v="439"/>
    <n v="4"/>
    <x v="1"/>
    <s v="Seed Funding"/>
    <n v="500000"/>
    <x v="4"/>
    <s v="June"/>
    <n v="4.7985249999999997"/>
    <x v="4"/>
    <x v="2"/>
    <x v="2"/>
  </r>
  <r>
    <n v="1582"/>
    <d v="2016-06-08T00:00:00"/>
    <s v="6Degree"/>
    <s v="Technology"/>
    <s v="Tech-enabled Fashion Talent platform"/>
    <s v="Mumbai"/>
    <s v="Indian Angel Network"/>
    <x v="78"/>
    <n v="1"/>
    <x v="0"/>
    <s v="Seed Funding"/>
    <n v="200000"/>
    <x v="4"/>
    <s v="June"/>
    <n v="1.9194100000000001"/>
    <x v="4"/>
    <x v="0"/>
    <x v="2"/>
  </r>
  <r>
    <n v="1583"/>
    <d v="2016-06-08T00:00:00"/>
    <s v="Shopwati"/>
    <s v="Consumer Internet"/>
    <s v="Online Fashion Discussion Community"/>
    <s v="Gurgaon"/>
    <s v="Sanjiv Rai"/>
    <x v="981"/>
    <n v="1"/>
    <x v="0"/>
    <s v="Seed Funding"/>
    <m/>
    <x v="4"/>
    <s v="June"/>
    <n v="0"/>
    <x v="4"/>
    <x v="6"/>
    <x v="1"/>
  </r>
  <r>
    <n v="1584"/>
    <d v="2016-06-08T00:00:00"/>
    <s v="Cookifi"/>
    <s v="Consumer Internet"/>
    <s v="Online Chef Discovery &amp; Booking Service"/>
    <s v="Bangalore"/>
    <s v="Kunal Shah, Aneesh Reddy, Tracxn Labs, Venkat Tadanki, Krishna Mehra, Amit Rathore"/>
    <x v="446"/>
    <n v="6"/>
    <x v="1"/>
    <s v="Seed Funding"/>
    <m/>
    <x v="4"/>
    <s v="June"/>
    <n v="0"/>
    <x v="4"/>
    <x v="6"/>
    <x v="0"/>
  </r>
  <r>
    <n v="1585"/>
    <d v="2016-06-08T00:00:00"/>
    <s v="StoreKing"/>
    <s v="eCommerce"/>
    <s v="Connecting Small Town Consumers to E-Commerce"/>
    <s v="Bangalore"/>
    <s v="Axiata Digital"/>
    <x v="982"/>
    <n v="1"/>
    <x v="0"/>
    <s v="Private Equity"/>
    <n v="16000000"/>
    <x v="4"/>
    <s v="June"/>
    <n v="153.55279999999999"/>
    <x v="0"/>
    <x v="2"/>
    <x v="0"/>
  </r>
  <r>
    <n v="1586"/>
    <d v="2016-06-08T00:00:00"/>
    <s v="Wired Hub"/>
    <s v="Real Estate"/>
    <s v="Co-Working Spaces"/>
    <s v="Jaipur"/>
    <s v="Ankit Maheshwari,  Singh"/>
    <x v="983"/>
    <n v="2"/>
    <x v="1"/>
    <s v="Seed Funding"/>
    <m/>
    <x v="4"/>
    <s v="June"/>
    <n v="0"/>
    <x v="4"/>
    <x v="12"/>
    <x v="9"/>
  </r>
  <r>
    <n v="1587"/>
    <d v="2016-06-08T00:00:00"/>
    <s v="MySeniorDoctor"/>
    <s v="Consumer Internet"/>
    <s v="Online medical support platform"/>
    <s v="Gurgaon"/>
    <s v="Blackjag Partners"/>
    <x v="984"/>
    <n v="1"/>
    <x v="0"/>
    <s v="Seed Funding"/>
    <n v="200000"/>
    <x v="4"/>
    <s v="June"/>
    <n v="1.9194100000000001"/>
    <x v="4"/>
    <x v="6"/>
    <x v="1"/>
  </r>
  <r>
    <n v="1588"/>
    <d v="2016-06-09T00:00:00"/>
    <s v="Teabox"/>
    <s v="eCommerce"/>
    <s v="Online Tea Store"/>
    <s v="Siliguri"/>
    <s v="Cameron Jones"/>
    <x v="985"/>
    <n v="1"/>
    <x v="0"/>
    <s v="Seed Funding"/>
    <m/>
    <x v="4"/>
    <s v="June"/>
    <n v="0"/>
    <x v="4"/>
    <x v="2"/>
    <x v="6"/>
  </r>
  <r>
    <n v="1589"/>
    <d v="2016-06-09T00:00:00"/>
    <s v="ExtraaEdge"/>
    <s v="Consumer Internet"/>
    <s v="Student Acquisition Platform"/>
    <s v="Pune"/>
    <s v="Ritesh Dwivedy, Priti Padhy"/>
    <x v="986"/>
    <n v="2"/>
    <x v="1"/>
    <s v="Seed Funding"/>
    <m/>
    <x v="4"/>
    <s v="June"/>
    <n v="0"/>
    <x v="4"/>
    <x v="6"/>
    <x v="4"/>
  </r>
  <r>
    <n v="1590"/>
    <d v="2016-06-09T00:00:00"/>
    <s v="EPayLater"/>
    <s v="Technology"/>
    <s v="FinTech Platform"/>
    <s v="Mumbai"/>
    <s v="3 Hnis"/>
    <x v="987"/>
    <n v="1"/>
    <x v="0"/>
    <s v="Seed Funding"/>
    <n v="2000000"/>
    <x v="4"/>
    <s v="June"/>
    <n v="19.194099999999999"/>
    <x v="4"/>
    <x v="0"/>
    <x v="2"/>
  </r>
  <r>
    <n v="1591"/>
    <d v="2016-06-10T00:00:00"/>
    <s v="Kyazoonga"/>
    <s v="eCommerce"/>
    <s v="Online event ticketing Platform"/>
    <s v="Mumbai"/>
    <s v="Ratan Tata"/>
    <x v="269"/>
    <n v="1"/>
    <x v="0"/>
    <s v="Seed Funding"/>
    <m/>
    <x v="4"/>
    <s v="June"/>
    <n v="0"/>
    <x v="4"/>
    <x v="2"/>
    <x v="2"/>
  </r>
  <r>
    <n v="1592"/>
    <d v="2016-06-10T00:00:00"/>
    <s v="Paytunes"/>
    <s v="Consumer Internet"/>
    <s v="Mobile based rewards platform"/>
    <s v="New Delhi"/>
    <s v="Cio Angel Network, Indian Angel Network"/>
    <x v="354"/>
    <n v="2"/>
    <x v="1"/>
    <s v="Private Equity"/>
    <n v="500000"/>
    <x v="4"/>
    <s v="June"/>
    <n v="4.7985249999999997"/>
    <x v="0"/>
    <x v="6"/>
    <x v="1"/>
  </r>
  <r>
    <n v="1593"/>
    <d v="2016-06-10T00:00:00"/>
    <s v="Kickstart Jobs"/>
    <s v="Technology"/>
    <s v="Entry level hiring platform"/>
    <s v="Gurgaon"/>
    <s v="Vivek Joshi, Mohas Paiit Satyan, Amit Banati, Arun Khanna"/>
    <x v="988"/>
    <n v="4"/>
    <x v="1"/>
    <s v="Seed Funding"/>
    <m/>
    <x v="4"/>
    <s v="June"/>
    <n v="0"/>
    <x v="4"/>
    <x v="0"/>
    <x v="1"/>
  </r>
  <r>
    <n v="1594"/>
    <d v="2016-06-10T00:00:00"/>
    <s v="Freshee"/>
    <s v="FMCG"/>
    <s v="Household packaging &amp; Storage product manufacturer"/>
    <s v="Mumbai"/>
    <s v="Edelweiss Private Equity"/>
    <x v="746"/>
    <n v="1"/>
    <x v="0"/>
    <s v="Private Equity"/>
    <m/>
    <x v="4"/>
    <s v="June"/>
    <n v="0"/>
    <x v="0"/>
    <x v="6"/>
    <x v="2"/>
  </r>
  <r>
    <n v="1595"/>
    <d v="2016-06-10T00:00:00"/>
    <s v="MadRat Games"/>
    <s v="Technology"/>
    <s v="Wearable Gaming Platform"/>
    <s v="Bangalore"/>
    <s v="Ratan Tata, Bhavish Aggarwal, Ankit Bhati, Binny Bansal, Girish Mathrubootham"/>
    <x v="269"/>
    <n v="5"/>
    <x v="1"/>
    <s v="Seed Funding"/>
    <m/>
    <x v="4"/>
    <s v="June"/>
    <n v="0"/>
    <x v="4"/>
    <x v="0"/>
    <x v="0"/>
  </r>
  <r>
    <n v="1596"/>
    <d v="2016-06-11T00:00:00"/>
    <s v="Jazzmyride"/>
    <s v="eCommerce"/>
    <s v="Auto Parts &amp; Accessories eTailer"/>
    <s v="New Delhi"/>
    <s v="Tvs Automobile Solutions Ltd"/>
    <x v="989"/>
    <n v="1"/>
    <x v="0"/>
    <s v="Private Equity"/>
    <m/>
    <x v="4"/>
    <s v="June"/>
    <n v="0"/>
    <x v="0"/>
    <x v="2"/>
    <x v="1"/>
  </r>
  <r>
    <n v="1597"/>
    <d v="2016-06-11T00:00:00"/>
    <s v="AutoSense"/>
    <s v="Technology"/>
    <s v="Data Analytics based Customer Management Services"/>
    <s v="New Delhi"/>
    <s v="Tvs Automobile Solutions Ltd"/>
    <x v="989"/>
    <n v="1"/>
    <x v="0"/>
    <s v="Private Equity"/>
    <m/>
    <x v="4"/>
    <s v="June"/>
    <n v="0"/>
    <x v="0"/>
    <x v="0"/>
    <x v="1"/>
  </r>
  <r>
    <n v="1598"/>
    <d v="2016-06-11T00:00:00"/>
    <s v="Redsun Telematics"/>
    <s v="Consumer Internet"/>
    <s v="Internet of Things Platform"/>
    <s v="Chennai"/>
    <s v="Tvs Automobile Solutions Ltd"/>
    <x v="989"/>
    <n v="1"/>
    <x v="0"/>
    <s v="Private Equity"/>
    <m/>
    <x v="4"/>
    <s v="June"/>
    <n v="0"/>
    <x v="0"/>
    <x v="6"/>
    <x v="3"/>
  </r>
  <r>
    <n v="1599"/>
    <d v="2016-06-13T00:00:00"/>
    <s v="KhanaGadi"/>
    <s v="Consumer Internet"/>
    <s v="Online Food Delivery for Train Travelers"/>
    <s v="Jaipur"/>
    <s v="50K Ventures"/>
    <x v="551"/>
    <n v="1"/>
    <x v="0"/>
    <s v="Seed Funding"/>
    <m/>
    <x v="4"/>
    <s v="June"/>
    <n v="0"/>
    <x v="4"/>
    <x v="6"/>
    <x v="9"/>
  </r>
  <r>
    <n v="1600"/>
    <d v="2016-06-13T00:00:00"/>
    <s v="Bombay Shirt Company"/>
    <s v="eCommerce"/>
    <s v="Online custom Shirt retailer"/>
    <s v="Mumbai"/>
    <s v="Undisclosed"/>
    <x v="13"/>
    <n v="1"/>
    <x v="0"/>
    <s v="Private Equity"/>
    <n v="1000000"/>
    <x v="4"/>
    <s v="June"/>
    <n v="9.5970499999999994"/>
    <x v="0"/>
    <x v="2"/>
    <x v="2"/>
  </r>
  <r>
    <n v="1601"/>
    <d v="2016-06-13T00:00:00"/>
    <s v="Matrubharti"/>
    <s v="Consumer Internet"/>
    <s v="e-Book Publisher"/>
    <s v="Unknown"/>
    <s v="Viridian Capital"/>
    <x v="990"/>
    <n v="1"/>
    <x v="0"/>
    <s v="Seed Funding"/>
    <n v="30000"/>
    <x v="4"/>
    <s v="June"/>
    <n v="0.28791149999999999"/>
    <x v="4"/>
    <x v="6"/>
    <x v="6"/>
  </r>
  <r>
    <n v="1602"/>
    <d v="2016-06-14T00:00:00"/>
    <s v="EdTechReview"/>
    <s v="Consumer Internet"/>
    <s v="Education based online portal"/>
    <s v="New Delhi"/>
    <s v="Evc Ventures"/>
    <x v="991"/>
    <n v="1"/>
    <x v="0"/>
    <s v="Seed Funding"/>
    <m/>
    <x v="4"/>
    <s v="June"/>
    <n v="0"/>
    <x v="4"/>
    <x v="6"/>
    <x v="1"/>
  </r>
  <r>
    <n v="1603"/>
    <d v="2016-06-14T00:00:00"/>
    <s v="Bonhomia"/>
    <s v="Food &amp; Beverage"/>
    <s v="Premium Tea &amp; Coffee Capsules maker"/>
    <s v="New Delhi"/>
    <s v="Valpro Capital , Existing "/>
    <x v="992"/>
    <n v="2"/>
    <x v="1"/>
    <s v="Private Equity"/>
    <m/>
    <x v="4"/>
    <s v="June"/>
    <n v="0"/>
    <x v="0"/>
    <x v="5"/>
    <x v="1"/>
  </r>
  <r>
    <n v="1604"/>
    <d v="2016-06-14T00:00:00"/>
    <s v="Gobolt"/>
    <s v="Logistics"/>
    <s v="B2B Logistics provider"/>
    <s v="New Delhi"/>
    <s v="M cube 8"/>
    <x v="993"/>
    <n v="1"/>
    <x v="0"/>
    <s v="Seed Funding"/>
    <m/>
    <x v="4"/>
    <s v="June"/>
    <n v="0"/>
    <x v="4"/>
    <x v="1"/>
    <x v="1"/>
  </r>
  <r>
    <n v="1605"/>
    <d v="2016-06-14T00:00:00"/>
    <s v="Jivox"/>
    <s v="Technology"/>
    <s v="Data Driven Advertising platform"/>
    <s v="Bangalore"/>
    <s v="You &amp; Mr Jones, Fortisure Ventures, Diaz Nesamoney"/>
    <x v="994"/>
    <n v="3"/>
    <x v="1"/>
    <s v="Private Equity"/>
    <n v="6000000"/>
    <x v="4"/>
    <s v="June"/>
    <n v="57.582299999999996"/>
    <x v="0"/>
    <x v="0"/>
    <x v="0"/>
  </r>
  <r>
    <n v="1606"/>
    <d v="2016-06-14T00:00:00"/>
    <s v="Sminq"/>
    <s v="Consumer Internet"/>
    <s v="Queue management Mobile app"/>
    <s v="Pune"/>
    <s v="Saama Capital, Blume Ventures &amp; Vaibhav Domkundwar"/>
    <x v="147"/>
    <n v="2"/>
    <x v="1"/>
    <s v="Seed Funding"/>
    <n v="1000000"/>
    <x v="4"/>
    <s v="June"/>
    <n v="9.5970499999999994"/>
    <x v="4"/>
    <x v="6"/>
    <x v="4"/>
  </r>
  <r>
    <n v="1607"/>
    <d v="2016-06-14T00:00:00"/>
    <s v="CureJoy"/>
    <s v="Consumer Internet"/>
    <s v="Online Alternative health community platform"/>
    <s v="Bangalore"/>
    <s v="Accel Partners India"/>
    <x v="995"/>
    <n v="1"/>
    <x v="0"/>
    <s v="Private Equity"/>
    <n v="4400000"/>
    <x v="4"/>
    <s v="June"/>
    <n v="42.227020000000003"/>
    <x v="0"/>
    <x v="6"/>
    <x v="0"/>
  </r>
  <r>
    <n v="1608"/>
    <d v="2016-06-15T00:00:00"/>
    <s v="Oneway.cab"/>
    <s v="Consumer Internet"/>
    <s v="Taxi Rental Platform"/>
    <s v="Vadodara"/>
    <s v="Indian Angel Network"/>
    <x v="78"/>
    <n v="1"/>
    <x v="0"/>
    <s v="Seed Funding"/>
    <n v="450000"/>
    <x v="4"/>
    <s v="June"/>
    <n v="4.3186724999999999"/>
    <x v="4"/>
    <x v="6"/>
    <x v="6"/>
  </r>
  <r>
    <n v="1609"/>
    <d v="2016-06-15T00:00:00"/>
    <s v="GrabOnRent"/>
    <s v="eCommerce"/>
    <s v="On-dem, product rental marketplace"/>
    <s v="Bangalore"/>
    <s v="Ivycap Ventures , Unicorn India Ventures"/>
    <x v="731"/>
    <n v="2"/>
    <x v="1"/>
    <s v="Private Equity"/>
    <m/>
    <x v="4"/>
    <s v="June"/>
    <n v="0"/>
    <x v="0"/>
    <x v="2"/>
    <x v="0"/>
  </r>
  <r>
    <n v="1610"/>
    <d v="2016-06-16T00:00:00"/>
    <s v="Diro Labs"/>
    <s v="Consumer Internet"/>
    <s v="Contact Management Mobile App"/>
    <s v="New Delhi"/>
    <s v="Info Edge Ltd"/>
    <x v="151"/>
    <n v="1"/>
    <x v="0"/>
    <s v="Private Equity"/>
    <n v="450000"/>
    <x v="4"/>
    <s v="June"/>
    <n v="4.3186724999999999"/>
    <x v="0"/>
    <x v="6"/>
    <x v="1"/>
  </r>
  <r>
    <n v="1611"/>
    <d v="2016-06-16T00:00:00"/>
    <s v="Unnati Helpers"/>
    <s v="Consumer Internet"/>
    <s v="Help Hiring Platform"/>
    <s v="Gurgaon"/>
    <s v="Info Edge Ltd"/>
    <x v="151"/>
    <n v="1"/>
    <x v="0"/>
    <s v="Private Equity"/>
    <n v="600000"/>
    <x v="4"/>
    <s v="June"/>
    <n v="5.7582300000000002"/>
    <x v="0"/>
    <x v="6"/>
    <x v="1"/>
  </r>
  <r>
    <n v="1612"/>
    <d v="2016-06-16T00:00:00"/>
    <s v="Athletto"/>
    <s v="Consumer Internet"/>
    <s v="Sports Venue discovery , booking platform"/>
    <s v="Bangalore"/>
    <s v="Atul Ingle"/>
    <x v="996"/>
    <n v="1"/>
    <x v="0"/>
    <s v="Seed Funding"/>
    <m/>
    <x v="4"/>
    <s v="June"/>
    <n v="0"/>
    <x v="4"/>
    <x v="6"/>
    <x v="0"/>
  </r>
  <r>
    <n v="1613"/>
    <d v="2016-06-16T00:00:00"/>
    <s v="Saavn"/>
    <s v="Consumer Internet"/>
    <s v="Web/Mobile Music Streaming service"/>
    <s v="USA"/>
    <s v="Guy Oseary"/>
    <x v="997"/>
    <n v="1"/>
    <x v="0"/>
    <s v="Private Equity"/>
    <m/>
    <x v="4"/>
    <s v="June"/>
    <n v="0"/>
    <x v="0"/>
    <x v="6"/>
    <x v="6"/>
  </r>
  <r>
    <n v="1614"/>
    <d v="2016-06-16T00:00:00"/>
    <s v="Voonik"/>
    <s v="eCommerce"/>
    <s v="Online Womenxe2x80x99s Fashion Marketplace"/>
    <s v="Bangalore"/>
    <s v="Sequoia Capital"/>
    <x v="96"/>
    <n v="1"/>
    <x v="0"/>
    <s v="Private Equity"/>
    <n v="20000000"/>
    <x v="4"/>
    <s v="June"/>
    <n v="191.941"/>
    <x v="0"/>
    <x v="2"/>
    <x v="0"/>
  </r>
  <r>
    <n v="1615"/>
    <d v="2016-06-16T00:00:00"/>
    <s v="ThinkPhi"/>
    <s v="Technology"/>
    <s v="Sustainable Green Tech Solution developer"/>
    <s v="Mumbai"/>
    <s v="Nimmagadda Prasad"/>
    <x v="998"/>
    <n v="1"/>
    <x v="0"/>
    <s v="Seed Funding"/>
    <m/>
    <x v="4"/>
    <s v="June"/>
    <n v="0"/>
    <x v="4"/>
    <x v="0"/>
    <x v="2"/>
  </r>
  <r>
    <n v="1616"/>
    <d v="2016-06-17T00:00:00"/>
    <s v="Cleartax"/>
    <s v="Consumer Internet"/>
    <s v="Online Tax Filing Platform"/>
    <s v="New Delhi"/>
    <s v="Ravi Adusumalli, Saif Partners"/>
    <x v="999"/>
    <n v="2"/>
    <x v="1"/>
    <s v="Private Equity"/>
    <n v="12000000"/>
    <x v="4"/>
    <s v="June"/>
    <n v="115.16459999999999"/>
    <x v="0"/>
    <x v="6"/>
    <x v="1"/>
  </r>
  <r>
    <n v="1617"/>
    <d v="2016-06-17T00:00:00"/>
    <s v="Silvan Innovation Labs"/>
    <s v="Technology"/>
    <s v="Home Automation Solutions"/>
    <s v="Bangalore"/>
    <s v="Infuse Ventures"/>
    <x v="479"/>
    <n v="1"/>
    <x v="0"/>
    <s v="Private Equity"/>
    <n v="900000"/>
    <x v="4"/>
    <s v="June"/>
    <n v="8.6373449999999998"/>
    <x v="0"/>
    <x v="0"/>
    <x v="0"/>
  </r>
  <r>
    <n v="1618"/>
    <d v="2016-06-17T00:00:00"/>
    <s v="GreytHR"/>
    <s v="Technology"/>
    <s v="Payroll &amp; HR Software Developer"/>
    <s v="Bangalore"/>
    <s v="New Enterprise Associates , Blume Ventures"/>
    <x v="1000"/>
    <n v="2"/>
    <x v="1"/>
    <s v="Private Equity"/>
    <n v="5200000"/>
    <x v="4"/>
    <s v="June"/>
    <n v="49.90466"/>
    <x v="0"/>
    <x v="0"/>
    <x v="0"/>
  </r>
  <r>
    <n v="1619"/>
    <d v="2016-06-17T00:00:00"/>
    <s v="Duffl"/>
    <s v="eCommerce"/>
    <s v="Fashion Rental Marketplace"/>
    <s v="Bangalore"/>
    <s v="Betonindia Technology Pvt Ltd"/>
    <x v="1001"/>
    <n v="1"/>
    <x v="0"/>
    <s v="Seed Funding"/>
    <m/>
    <x v="4"/>
    <s v="June"/>
    <n v="0"/>
    <x v="4"/>
    <x v="2"/>
    <x v="0"/>
  </r>
  <r>
    <n v="1620"/>
    <d v="2016-06-17T00:00:00"/>
    <s v="BYG"/>
    <s v="Consumer Internet"/>
    <s v="Fitness centre Discovery &amp; Booking Mobile app"/>
    <s v="Bangalore"/>
    <s v="Sanjay Verma, Amit Khanna "/>
    <x v="1002"/>
    <n v="2"/>
    <x v="1"/>
    <s v="Seed Funding"/>
    <m/>
    <x v="4"/>
    <s v="June"/>
    <n v="0"/>
    <x v="4"/>
    <x v="6"/>
    <x v="0"/>
  </r>
  <r>
    <n v="1621"/>
    <d v="2016-06-20T00:00:00"/>
    <s v="Dipper"/>
    <s v="eCommerce"/>
    <s v="Freight Logistics Marketplace"/>
    <s v="New Delhi"/>
    <s v="Undisclosed"/>
    <x v="13"/>
    <n v="1"/>
    <x v="0"/>
    <s v="Seed Funding"/>
    <m/>
    <x v="4"/>
    <s v="June"/>
    <n v="0"/>
    <x v="4"/>
    <x v="2"/>
    <x v="1"/>
  </r>
  <r>
    <n v="1622"/>
    <d v="2016-06-20T00:00:00"/>
    <s v="Qonfuse"/>
    <s v="Consumer Internet"/>
    <s v="Online Test Papers for competitive exams"/>
    <s v="New Delhi"/>
    <s v="Hamraj Kumar"/>
    <x v="1003"/>
    <n v="1"/>
    <x v="0"/>
    <s v="Seed Funding"/>
    <m/>
    <x v="4"/>
    <s v="June"/>
    <n v="0"/>
    <x v="4"/>
    <x v="6"/>
    <x v="1"/>
  </r>
  <r>
    <n v="1623"/>
    <d v="2016-06-20T00:00:00"/>
    <s v="The Indian IRIS"/>
    <s v="Consumer Internet"/>
    <s v="Govt Policy Research &amp; Information portal"/>
    <s v="Ahmedabad"/>
    <s v="Timbru Ventures"/>
    <x v="1004"/>
    <n v="1"/>
    <x v="0"/>
    <s v="Seed Funding"/>
    <m/>
    <x v="4"/>
    <s v="June"/>
    <n v="0"/>
    <x v="4"/>
    <x v="6"/>
    <x v="12"/>
  </r>
  <r>
    <n v="1624"/>
    <d v="2016-06-21T00:00:00"/>
    <s v="Onspoon"/>
    <s v="Consumer Internet"/>
    <s v="Online Platform for Event Sponsorship"/>
    <s v="Mumbai"/>
    <s v="Swan Angel Network"/>
    <x v="912"/>
    <n v="1"/>
    <x v="0"/>
    <s v="Seed Funding"/>
    <n v="150000"/>
    <x v="4"/>
    <s v="June"/>
    <n v="1.4395575"/>
    <x v="4"/>
    <x v="6"/>
    <x v="2"/>
  </r>
  <r>
    <n v="1625"/>
    <d v="2016-06-21T00:00:00"/>
    <s v="REstate"/>
    <s v="Consumer Internet"/>
    <s v="Real Estate Platform"/>
    <s v="Bangalore"/>
    <s v="Idein Ventures"/>
    <x v="860"/>
    <n v="1"/>
    <x v="0"/>
    <s v="Seed Funding"/>
    <m/>
    <x v="4"/>
    <s v="June"/>
    <n v="0"/>
    <x v="4"/>
    <x v="6"/>
    <x v="0"/>
  </r>
  <r>
    <n v="1626"/>
    <d v="2016-06-21T00:00:00"/>
    <s v="Cleartrip"/>
    <s v="Consumer Internet"/>
    <s v="Online Travel Agency"/>
    <s v="Mumbai"/>
    <s v="Concur Technologies, Gund Investment"/>
    <x v="1005"/>
    <n v="2"/>
    <x v="1"/>
    <s v="Private Equity"/>
    <m/>
    <x v="4"/>
    <s v="June"/>
    <n v="0"/>
    <x v="0"/>
    <x v="6"/>
    <x v="2"/>
  </r>
  <r>
    <n v="1627"/>
    <d v="2016-06-21T00:00:00"/>
    <s v="ProcMart"/>
    <s v="Consumer Internet"/>
    <s v="Online Procurement Marketplace"/>
    <s v="Noida"/>
    <s v="Indiamart"/>
    <x v="1006"/>
    <n v="1"/>
    <x v="0"/>
    <s v="Private Equity"/>
    <m/>
    <x v="4"/>
    <s v="June"/>
    <n v="0"/>
    <x v="0"/>
    <x v="6"/>
    <x v="1"/>
  </r>
  <r>
    <n v="1628"/>
    <d v="2016-06-21T00:00:00"/>
    <s v="Celerix"/>
    <s v="Technology"/>
    <s v="Fintech Product Development &amp; Services Startup"/>
    <s v="Bangalore"/>
    <s v="Bitkemy Ventures"/>
    <x v="1007"/>
    <n v="1"/>
    <x v="0"/>
    <s v="Seed Funding"/>
    <n v="400000"/>
    <x v="4"/>
    <s v="June"/>
    <n v="3.8388200000000001"/>
    <x v="4"/>
    <x v="0"/>
    <x v="0"/>
  </r>
  <r>
    <n v="1629"/>
    <d v="2016-06-21T00:00:00"/>
    <s v="NatureNama"/>
    <s v="Consumer Internet"/>
    <s v="Online Outdoors &amp; travel"/>
    <s v="Mumbai"/>
    <s v="Unicorn Venture"/>
    <x v="1008"/>
    <n v="1"/>
    <x v="0"/>
    <s v="Seed Funding"/>
    <n v="225000"/>
    <x v="4"/>
    <s v="June"/>
    <n v="2.15933625"/>
    <x v="4"/>
    <x v="6"/>
    <x v="2"/>
  </r>
  <r>
    <n v="1630"/>
    <d v="2016-06-21T00:00:00"/>
    <s v="CyclopsMedtech"/>
    <s v="Technology"/>
    <s v="Medical Technology Provider"/>
    <s v="Bangalore"/>
    <s v="Cp Bothra"/>
    <x v="1009"/>
    <n v="1"/>
    <x v="0"/>
    <s v="Seed Funding"/>
    <m/>
    <x v="4"/>
    <s v="June"/>
    <n v="0"/>
    <x v="4"/>
    <x v="0"/>
    <x v="0"/>
  </r>
  <r>
    <n v="1631"/>
    <d v="2016-06-21T00:00:00"/>
    <s v="Syona Cosmetics"/>
    <s v="FMCG"/>
    <s v="Beauty Products &amp; Training to Salons &amp; Spas"/>
    <s v="Chennai"/>
    <s v="The Chennai Angels"/>
    <x v="315"/>
    <n v="1"/>
    <x v="0"/>
    <s v="Seed Funding"/>
    <n v="150000"/>
    <x v="4"/>
    <s v="June"/>
    <n v="1.4395575"/>
    <x v="4"/>
    <x v="6"/>
    <x v="3"/>
  </r>
  <r>
    <n v="1632"/>
    <d v="2016-06-21T00:00:00"/>
    <s v="PrettySecrets"/>
    <s v="eCommerce"/>
    <s v="Women Lingerie Store"/>
    <s v="Mumbai"/>
    <s v="Rb Investments Pte Ltd, Orios Venture Partners"/>
    <x v="1010"/>
    <n v="2"/>
    <x v="1"/>
    <s v="Private Equity"/>
    <n v="6000000"/>
    <x v="4"/>
    <s v="June"/>
    <n v="57.582299999999996"/>
    <x v="0"/>
    <x v="2"/>
    <x v="2"/>
  </r>
  <r>
    <n v="1633"/>
    <d v="2016-06-22T00:00:00"/>
    <s v="SpiderG"/>
    <s v="Consumer Internet"/>
    <s v="Online invoice app for SMEs"/>
    <s v="Pune"/>
    <s v="Rahul Kirloskar, Fusion Tech Ventures, Adi Saravanan, Pravin Dongre, Mahendra Doshi"/>
    <x v="1011"/>
    <n v="5"/>
    <x v="1"/>
    <s v="Seed Funding"/>
    <n v="150000"/>
    <x v="4"/>
    <s v="June"/>
    <n v="1.4395575"/>
    <x v="4"/>
    <x v="6"/>
    <x v="4"/>
  </r>
  <r>
    <n v="1634"/>
    <d v="2016-06-23T00:00:00"/>
    <s v="FarEye"/>
    <s v="Technology"/>
    <s v="Logistics Management Software"/>
    <s v="New Delhi"/>
    <s v="Saif Partners"/>
    <x v="10"/>
    <n v="1"/>
    <x v="0"/>
    <s v="Private Equity"/>
    <n v="3500000"/>
    <x v="4"/>
    <s v="June"/>
    <n v="33.589675"/>
    <x v="0"/>
    <x v="0"/>
    <x v="1"/>
  </r>
  <r>
    <n v="1635"/>
    <d v="2016-06-23T00:00:00"/>
    <s v="The Uolo"/>
    <s v="Consumer Internet"/>
    <s v="School Parent Communication App"/>
    <s v="Bangalore"/>
    <s v="Purvi Ventures, Rajul Garg, Vipin Arora"/>
    <x v="1012"/>
    <n v="3"/>
    <x v="1"/>
    <s v="Seed Funding"/>
    <n v="210000"/>
    <x v="4"/>
    <s v="June"/>
    <n v="2.0153805"/>
    <x v="4"/>
    <x v="6"/>
    <x v="0"/>
  </r>
  <r>
    <n v="1636"/>
    <d v="2016-06-23T00:00:00"/>
    <s v="Staqu"/>
    <s v="Technology"/>
    <s v="Artificial Intelligence based search platform"/>
    <s v="Gurgaon"/>
    <s v="Indian Angel Network"/>
    <x v="78"/>
    <n v="1"/>
    <x v="0"/>
    <s v="Seed Funding"/>
    <m/>
    <x v="4"/>
    <s v="June"/>
    <n v="0"/>
    <x v="4"/>
    <x v="0"/>
    <x v="1"/>
  </r>
  <r>
    <n v="1637"/>
    <d v="2016-06-23T00:00:00"/>
    <s v="Padhopadhao"/>
    <s v="Consumer Internet"/>
    <s v="Home Tutors search &amp; Discovery"/>
    <s v="New Delhi"/>
    <s v="Rise India"/>
    <x v="1013"/>
    <n v="1"/>
    <x v="0"/>
    <s v="Private Equity"/>
    <m/>
    <x v="4"/>
    <s v="June"/>
    <n v="0"/>
    <x v="0"/>
    <x v="6"/>
    <x v="1"/>
  </r>
  <r>
    <n v="1638"/>
    <d v="2016-06-24T00:00:00"/>
    <s v="Drivify"/>
    <s v="Consumer Internet"/>
    <s v="Professional Driver discovery &amp; Booking Mobile app"/>
    <s v="Mumbai"/>
    <s v="Jitendra Gupta, Pankaj Tripathi"/>
    <x v="1014"/>
    <n v="2"/>
    <x v="1"/>
    <s v="Seed Funding"/>
    <n v="50000"/>
    <x v="4"/>
    <s v="June"/>
    <n v="0.47985250000000002"/>
    <x v="4"/>
    <x v="6"/>
    <x v="2"/>
  </r>
  <r>
    <n v="1639"/>
    <d v="2016-06-24T00:00:00"/>
    <s v="PratiLipi"/>
    <s v="Consumer Internet"/>
    <s v="Multi-Lingual self-publishing platform"/>
    <s v="Bangalore"/>
    <s v="Nexus Venture Partners"/>
    <x v="74"/>
    <n v="1"/>
    <x v="0"/>
    <s v="Seed Funding"/>
    <m/>
    <x v="4"/>
    <s v="June"/>
    <n v="0"/>
    <x v="4"/>
    <x v="6"/>
    <x v="0"/>
  </r>
  <r>
    <n v="1640"/>
    <d v="2016-06-24T00:00:00"/>
    <s v="ParaBlu"/>
    <s v="Technology"/>
    <s v="Cloud Data Security &amp; Privacy Solutions"/>
    <s v="Bangalore"/>
    <s v="Kalaari Capital"/>
    <x v="208"/>
    <n v="1"/>
    <x v="0"/>
    <s v="Seed Funding"/>
    <n v="500000"/>
    <x v="4"/>
    <s v="June"/>
    <n v="4.7985249999999997"/>
    <x v="4"/>
    <x v="0"/>
    <x v="0"/>
  </r>
  <r>
    <n v="1641"/>
    <d v="2016-06-24T00:00:00"/>
    <s v="Schedulers Logistics"/>
    <s v="Logistics"/>
    <s v="Cold Storage Logistics solutions"/>
    <s v="Mumbai"/>
    <s v="Gvfl"/>
    <x v="559"/>
    <n v="1"/>
    <x v="0"/>
    <s v="Private Equity"/>
    <n v="6000000"/>
    <x v="4"/>
    <s v="June"/>
    <n v="57.582299999999996"/>
    <x v="0"/>
    <x v="1"/>
    <x v="2"/>
  </r>
  <r>
    <n v="1642"/>
    <d v="2016-06-24T00:00:00"/>
    <s v="LEAP India"/>
    <s v="Others"/>
    <s v="Supply Chain Equipment &amp; Services provider"/>
    <s v="Mumbai"/>
    <s v="Mayfield Ventures"/>
    <x v="1015"/>
    <n v="1"/>
    <x v="0"/>
    <s v="Private Equity"/>
    <n v="3000000"/>
    <x v="4"/>
    <s v="June"/>
    <n v="28.791149999999998"/>
    <x v="0"/>
    <x v="6"/>
    <x v="2"/>
  </r>
  <r>
    <n v="1643"/>
    <d v="2016-06-24T00:00:00"/>
    <s v="KabadiExpress"/>
    <s v="Others"/>
    <s v="Free Door Step Scrap Pickup Service"/>
    <s v="New Delhi"/>
    <s v="Undisclosed"/>
    <x v="13"/>
    <n v="1"/>
    <x v="0"/>
    <s v="Seed Funding"/>
    <n v="148000"/>
    <x v="4"/>
    <s v="June"/>
    <n v="1.4203634000000001"/>
    <x v="4"/>
    <x v="6"/>
    <x v="1"/>
  </r>
  <r>
    <n v="1644"/>
    <d v="2016-06-27T00:00:00"/>
    <s v="YourDost"/>
    <s v="Consumer Internet"/>
    <s v="Online counselling &amp; Personal coaching platform"/>
    <s v="Bangalore"/>
    <s v="Saif Partners, Aprameya Radhakrishnan, Phanindra Sama, Subba Rao Telidevara, Vibhu Garg, Paula Ravindra Mariwala, Gaurav Bhalotia"/>
    <x v="10"/>
    <n v="7"/>
    <x v="1"/>
    <s v="Seed Funding"/>
    <n v="1200000"/>
    <x v="4"/>
    <s v="June"/>
    <n v="11.51646"/>
    <x v="4"/>
    <x v="6"/>
    <x v="0"/>
  </r>
  <r>
    <n v="1645"/>
    <d v="2016-06-27T00:00:00"/>
    <s v="Gomalon"/>
    <s v="Consumer Internet"/>
    <s v="Online Spa &amp; Salon discovery &amp; Booking platform"/>
    <s v="Bangalore"/>
    <s v="Undisclosed"/>
    <x v="13"/>
    <n v="1"/>
    <x v="0"/>
    <s v="Seed Funding"/>
    <n v="100000"/>
    <x v="4"/>
    <s v="June"/>
    <n v="0.95970500000000003"/>
    <x v="4"/>
    <x v="6"/>
    <x v="0"/>
  </r>
  <r>
    <n v="1646"/>
    <d v="2016-06-27T00:00:00"/>
    <s v="Voler Cars"/>
    <s v="Consumer Internet"/>
    <s v="Self-Driven Car rental platform"/>
    <s v="New Delhi"/>
    <s v="Kanodia Family, Amit Banka"/>
    <x v="1016"/>
    <n v="2"/>
    <x v="1"/>
    <s v="Seed Funding"/>
    <m/>
    <x v="4"/>
    <s v="June"/>
    <n v="0"/>
    <x v="4"/>
    <x v="6"/>
    <x v="1"/>
  </r>
  <r>
    <n v="1647"/>
    <d v="2016-06-27T00:00:00"/>
    <s v="Travelyaari"/>
    <s v="Consumer Internet"/>
    <s v="Online ticket booking platform"/>
    <s v="Bangalore"/>
    <s v="Gvfl Ltd"/>
    <x v="1017"/>
    <n v="1"/>
    <x v="0"/>
    <s v="Private Equity"/>
    <n v="3000000"/>
    <x v="4"/>
    <s v="June"/>
    <n v="28.791149999999998"/>
    <x v="0"/>
    <x v="6"/>
    <x v="0"/>
  </r>
  <r>
    <n v="1648"/>
    <d v="2016-06-28T00:00:00"/>
    <s v="FabHotels"/>
    <s v="Consumer Internet"/>
    <s v="Online Hotel aggregator &amp; Booking platform"/>
    <s v="Gurgaon"/>
    <s v="Accel Partners, Rb Investments"/>
    <x v="193"/>
    <n v="2"/>
    <x v="1"/>
    <s v="Private Equity"/>
    <n v="8000000"/>
    <x v="4"/>
    <s v="June"/>
    <n v="76.776399999999995"/>
    <x v="0"/>
    <x v="6"/>
    <x v="1"/>
  </r>
  <r>
    <n v="1649"/>
    <d v="2016-06-28T00:00:00"/>
    <s v="Locanix"/>
    <s v="Technology"/>
    <s v="GPS based SaaS Solutions"/>
    <s v="Ahmedabad"/>
    <s v="Undisclosed"/>
    <x v="13"/>
    <n v="1"/>
    <x v="0"/>
    <s v="Seed Funding"/>
    <n v="300000"/>
    <x v="4"/>
    <s v="June"/>
    <n v="2.8791150000000001"/>
    <x v="4"/>
    <x v="0"/>
    <x v="12"/>
  </r>
  <r>
    <n v="1650"/>
    <d v="2016-06-28T00:00:00"/>
    <s v="LendingKart"/>
    <s v="Consumer Internet"/>
    <s v="Online Working Capital Business Loans Platform"/>
    <s v="Ahmedabad"/>
    <s v="Bertelsmann India Investments, Mayfield India, Saama Capital, India Quotient"/>
    <x v="118"/>
    <n v="4"/>
    <x v="1"/>
    <s v="Private Equity"/>
    <n v="32000000"/>
    <x v="4"/>
    <s v="June"/>
    <n v="307.10559999999998"/>
    <x v="0"/>
    <x v="6"/>
    <x v="12"/>
  </r>
  <r>
    <n v="1651"/>
    <d v="2016-06-28T00:00:00"/>
    <s v="Hello Tax"/>
    <s v="Consumer Internet"/>
    <s v="Online Tax Filing Platform"/>
    <s v="New Delhi"/>
    <s v="Sanjeev Sinha"/>
    <x v="1018"/>
    <n v="1"/>
    <x v="0"/>
    <s v="Seed Funding"/>
    <n v="295000"/>
    <x v="4"/>
    <s v="June"/>
    <n v="2.8311297500000001"/>
    <x v="4"/>
    <x v="6"/>
    <x v="1"/>
  </r>
  <r>
    <n v="1652"/>
    <d v="2016-06-28T00:00:00"/>
    <s v="MySuperBrain"/>
    <s v="Consumer Internet"/>
    <s v="Online Talent Discovery Platform for Kids"/>
    <s v="Hyderabad"/>
    <s v="Soniks Consulting"/>
    <x v="1019"/>
    <n v="1"/>
    <x v="0"/>
    <s v="Seed Funding"/>
    <m/>
    <x v="4"/>
    <s v="June"/>
    <n v="0"/>
    <x v="4"/>
    <x v="6"/>
    <x v="7"/>
  </r>
  <r>
    <n v="1653"/>
    <d v="2016-06-28T00:00:00"/>
    <s v="BlogBeats"/>
    <s v="Consumer Internet"/>
    <s v="Online Blogging Platform"/>
    <s v="Bangalore"/>
    <s v="Undisclosed"/>
    <x v="13"/>
    <n v="1"/>
    <x v="0"/>
    <s v="Seed Funding"/>
    <m/>
    <x v="4"/>
    <s v="June"/>
    <n v="0"/>
    <x v="4"/>
    <x v="6"/>
    <x v="0"/>
  </r>
  <r>
    <n v="1654"/>
    <d v="2016-06-29T00:00:00"/>
    <s v="LetReach"/>
    <s v="eCommerce"/>
    <s v="ECommerce SAAS Solutions"/>
    <s v="New Delhi"/>
    <s v="Vcommission"/>
    <x v="1020"/>
    <n v="1"/>
    <x v="0"/>
    <s v="Private Equity"/>
    <n v="100000"/>
    <x v="4"/>
    <s v="June"/>
    <n v="0.95970500000000003"/>
    <x v="0"/>
    <x v="2"/>
    <x v="1"/>
  </r>
  <r>
    <n v="1655"/>
    <d v="2016-06-29T00:00:00"/>
    <s v="TrendieApp"/>
    <s v="Technology"/>
    <s v="Visual Content Marketing"/>
    <s v="Kolkata"/>
    <s v="Harsh Vardhan Hada"/>
    <x v="1021"/>
    <n v="1"/>
    <x v="0"/>
    <s v="Seed Funding"/>
    <n v="50000"/>
    <x v="4"/>
    <s v="June"/>
    <n v="0.47985250000000002"/>
    <x v="4"/>
    <x v="0"/>
    <x v="10"/>
  </r>
  <r>
    <n v="1656"/>
    <d v="2016-06-29T00:00:00"/>
    <s v="ImpactGuru"/>
    <s v="Consumer Internet"/>
    <s v="Crowdfunding Platform"/>
    <s v="Mumbai"/>
    <s v="Piyush Jain"/>
    <x v="1022"/>
    <n v="1"/>
    <x v="0"/>
    <s v="Seed Funding"/>
    <m/>
    <x v="4"/>
    <s v="June"/>
    <n v="0"/>
    <x v="4"/>
    <x v="6"/>
    <x v="2"/>
  </r>
  <r>
    <n v="1657"/>
    <d v="2016-06-29T00:00:00"/>
    <s v="Velvetcase"/>
    <s v="eCommerce"/>
    <s v="Online designer jewellery marketplace"/>
    <s v="Mumbai"/>
    <s v="Uniqorn Ventures Fund, Tv Mohas Paias Pai, S Somasegar"/>
    <x v="1023"/>
    <n v="3"/>
    <x v="1"/>
    <s v="Private Equity"/>
    <n v="1500000"/>
    <x v="4"/>
    <s v="June"/>
    <n v="14.395574999999999"/>
    <x v="0"/>
    <x v="2"/>
    <x v="2"/>
  </r>
  <r>
    <n v="1658"/>
    <d v="2016-06-30T00:00:00"/>
    <s v="Meru Cabs"/>
    <s v="Consumer Internet"/>
    <s v="Online/ Mobile Tax Cab booking"/>
    <s v="Mumbai"/>
    <s v="Br Capital"/>
    <x v="157"/>
    <n v="1"/>
    <x v="0"/>
    <s v="Private Equity"/>
    <n v="25000000"/>
    <x v="4"/>
    <s v="June"/>
    <n v="239.92625000000001"/>
    <x v="0"/>
    <x v="6"/>
    <x v="2"/>
  </r>
  <r>
    <n v="1659"/>
    <d v="2016-06-30T00:00:00"/>
    <s v="Campus Diaries"/>
    <s v="Consumer Internet"/>
    <s v="Student focussed Content Discovery portal"/>
    <s v="Bangalore"/>
    <s v="Aarin Capital"/>
    <x v="848"/>
    <n v="1"/>
    <x v="0"/>
    <s v="Seed Funding"/>
    <n v="220000"/>
    <x v="4"/>
    <s v="June"/>
    <n v="2.111351"/>
    <x v="4"/>
    <x v="6"/>
    <x v="0"/>
  </r>
  <r>
    <n v="1660"/>
    <d v="2016-06-30T00:00:00"/>
    <s v="Scripbox"/>
    <s v="Consumer Internet"/>
    <s v="Online Mutual Fund Investment platform"/>
    <s v="Bangalore"/>
    <s v="Omidyar Network, Accel Partners &amp; Existing "/>
    <x v="161"/>
    <n v="2"/>
    <x v="1"/>
    <s v="Private Equity"/>
    <m/>
    <x v="4"/>
    <s v="June"/>
    <n v="0"/>
    <x v="0"/>
    <x v="6"/>
    <x v="0"/>
  </r>
  <r>
    <n v="1661"/>
    <d v="2016-06-30T00:00:00"/>
    <s v="Biryani Blues"/>
    <s v="Food &amp; Beverage"/>
    <s v="QSR Chain"/>
    <s v="Gurgaon"/>
    <s v="Carpediem Capital"/>
    <x v="383"/>
    <n v="1"/>
    <x v="0"/>
    <s v="Private Equity"/>
    <n v="368000"/>
    <x v="4"/>
    <s v="June"/>
    <n v="3.5317143999999998"/>
    <x v="0"/>
    <x v="5"/>
    <x v="1"/>
  </r>
  <r>
    <n v="1662"/>
    <d v="2016-05-01T00:00:00"/>
    <s v="MotoMojo"/>
    <s v="Consumer Internet"/>
    <s v="Mobile based Vehicle maintenance App"/>
    <s v="Mumbai"/>
    <s v="Niloufer Dundh, Fauzan Rahim, Balamurugan Mani,"/>
    <x v="1024"/>
    <n v="4"/>
    <x v="1"/>
    <s v="Seed Funding"/>
    <m/>
    <x v="4"/>
    <s v="May"/>
    <n v="0"/>
    <x v="4"/>
    <x v="6"/>
    <x v="2"/>
  </r>
  <r>
    <n v="1663"/>
    <d v="2016-05-01T00:00:00"/>
    <s v="Get My Parking"/>
    <s v="Technology"/>
    <s v="Parking Technology Platform"/>
    <s v="New Delhi"/>
    <s v="The Chennai Angels"/>
    <x v="315"/>
    <n v="1"/>
    <x v="0"/>
    <s v="Seed Funding"/>
    <n v="376000"/>
    <x v="4"/>
    <s v="May"/>
    <n v="3.6084908000000002"/>
    <x v="4"/>
    <x v="0"/>
    <x v="1"/>
  </r>
  <r>
    <n v="1664"/>
    <d v="2016-05-01T00:00:00"/>
    <s v="Prescribez"/>
    <s v="Consumer Internet"/>
    <s v="Health Service Aggregator Platform"/>
    <s v="Pune"/>
    <s v="Ankush Mehta"/>
    <x v="1025"/>
    <n v="1"/>
    <x v="0"/>
    <s v="Seed Funding"/>
    <n v="145000"/>
    <x v="4"/>
    <s v="May"/>
    <n v="1.3915722500000001"/>
    <x v="4"/>
    <x v="6"/>
    <x v="4"/>
  </r>
  <r>
    <n v="1665"/>
    <d v="2016-05-02T00:00:00"/>
    <s v="Airwood"/>
    <s v="Technology"/>
    <s v="Agri Data &amp; Analytics Platform"/>
    <s v="Chennai"/>
    <s v="Startupxseed Ventures"/>
    <x v="1026"/>
    <n v="1"/>
    <x v="0"/>
    <s v="Seed Funding"/>
    <m/>
    <x v="4"/>
    <s v="May"/>
    <n v="0"/>
    <x v="4"/>
    <x v="0"/>
    <x v="3"/>
  </r>
  <r>
    <n v="1666"/>
    <d v="2016-05-03T00:00:00"/>
    <s v="Mobikwik"/>
    <s v="Consumer Internet"/>
    <s v="Mobile &amp; Digital Wallet"/>
    <s v="Gurgaon"/>
    <s v="Gmo Payment Gateway, Mediatek"/>
    <x v="1027"/>
    <n v="2"/>
    <x v="1"/>
    <s v="Private Equity"/>
    <n v="50000000"/>
    <x v="4"/>
    <s v="May"/>
    <n v="479.85250000000002"/>
    <x v="0"/>
    <x v="6"/>
    <x v="1"/>
  </r>
  <r>
    <n v="1667"/>
    <d v="2016-05-03T00:00:00"/>
    <s v="iDreamCareer"/>
    <s v="Consumer Internet"/>
    <s v="Career Planning Services Portal"/>
    <s v="New Delhi"/>
    <s v="Br Capital"/>
    <x v="157"/>
    <n v="1"/>
    <x v="0"/>
    <s v="Private Equity"/>
    <m/>
    <x v="4"/>
    <s v="May"/>
    <n v="0"/>
    <x v="0"/>
    <x v="6"/>
    <x v="1"/>
  </r>
  <r>
    <n v="1668"/>
    <d v="2016-05-03T00:00:00"/>
    <s v="Zwayam"/>
    <s v="Consumer Internet"/>
    <s v="Online Recruitment Platform"/>
    <s v="Bangalore"/>
    <s v="Undisclosed"/>
    <x v="13"/>
    <n v="1"/>
    <x v="0"/>
    <s v="Seed Funding"/>
    <n v="250000"/>
    <x v="4"/>
    <s v="May"/>
    <n v="2.3992624999999999"/>
    <x v="4"/>
    <x v="6"/>
    <x v="0"/>
  </r>
  <r>
    <n v="1669"/>
    <d v="2016-05-03T00:00:00"/>
    <s v="BoiBanit"/>
    <s v="Consumer Internet"/>
    <s v="Online Food Delivery platform"/>
    <s v="Vadodara"/>
    <s v="Undisclosed"/>
    <x v="13"/>
    <n v="1"/>
    <x v="0"/>
    <s v="Seed Funding"/>
    <m/>
    <x v="4"/>
    <s v="May"/>
    <n v="0"/>
    <x v="4"/>
    <x v="6"/>
    <x v="6"/>
  </r>
  <r>
    <n v="1670"/>
    <d v="2016-05-03T00:00:00"/>
    <s v="Zuver"/>
    <s v="Consumer Internet"/>
    <s v="Car driver Discovery App"/>
    <s v="Mumbai"/>
    <s v="Shruth &amp; Smith Group, Hermes Group"/>
    <x v="1028"/>
    <n v="2"/>
    <x v="1"/>
    <s v="Seed Funding"/>
    <n v="180000"/>
    <x v="4"/>
    <s v="May"/>
    <n v="1.7274689999999999"/>
    <x v="4"/>
    <x v="6"/>
    <x v="2"/>
  </r>
  <r>
    <n v="1671"/>
    <d v="2016-05-03T00:00:00"/>
    <s v="Prepathon"/>
    <s v="Education"/>
    <s v="Competitive Exam learning platform"/>
    <s v="Mumbai"/>
    <s v="Blume Ventures"/>
    <x v="64"/>
    <n v="1"/>
    <x v="0"/>
    <s v="Private Equity"/>
    <m/>
    <x v="4"/>
    <s v="May"/>
    <n v="0"/>
    <x v="0"/>
    <x v="9"/>
    <x v="2"/>
  </r>
  <r>
    <n v="1672"/>
    <d v="2016-05-04T00:00:00"/>
    <s v="EasyRoads"/>
    <s v="Consumer Internet"/>
    <s v="Road Trip planning Mobile app"/>
    <s v="Mumbai"/>
    <s v="Rohan Angrish, Hrishi Oberoi, Rahul Mehta, Kapil Hetamsaria, Pranav Dedhia"/>
    <x v="1029"/>
    <n v="5"/>
    <x v="1"/>
    <s v="Seed Funding"/>
    <n v="200000"/>
    <x v="4"/>
    <s v="May"/>
    <n v="1.9194100000000001"/>
    <x v="4"/>
    <x v="6"/>
    <x v="2"/>
  </r>
  <r>
    <n v="1673"/>
    <d v="2016-05-04T00:00:00"/>
    <s v="Lenskart"/>
    <s v="eCommerce"/>
    <s v="Eyewear &amp; Accessories etailer"/>
    <s v="New Delhi"/>
    <s v="International Finance Corp, Tpg Growth, Adveq Management, Idg Ventures, Ratan Tata, Kris Gopalakrishnan"/>
    <x v="1030"/>
    <n v="6"/>
    <x v="1"/>
    <s v="Private Equity"/>
    <n v="60000000"/>
    <x v="4"/>
    <s v="May"/>
    <n v="575.82299999999998"/>
    <x v="0"/>
    <x v="2"/>
    <x v="1"/>
  </r>
  <r>
    <n v="1674"/>
    <d v="2016-05-04T00:00:00"/>
    <s v="Seclore"/>
    <s v="Technology"/>
    <s v="Enterprise Security Technology platform"/>
    <s v="Mumbai"/>
    <s v="Sistema Asia Fund, Helion Venture, Ventureeast, India Alternatives"/>
    <x v="114"/>
    <n v="4"/>
    <x v="1"/>
    <s v="Private Equity"/>
    <n v="12000000"/>
    <x v="4"/>
    <s v="May"/>
    <n v="115.16459999999999"/>
    <x v="0"/>
    <x v="0"/>
    <x v="2"/>
  </r>
  <r>
    <n v="1675"/>
    <d v="2016-05-04T00:00:00"/>
    <s v="SolarTown"/>
    <s v="Technology"/>
    <s v="Solar Rooftop system installation company"/>
    <s v="Chennai"/>
    <s v="Grex In"/>
    <x v="1031"/>
    <n v="1"/>
    <x v="0"/>
    <s v="Seed Funding"/>
    <n v="200000"/>
    <x v="4"/>
    <s v="May"/>
    <n v="1.9194100000000001"/>
    <x v="4"/>
    <x v="0"/>
    <x v="3"/>
  </r>
  <r>
    <n v="1676"/>
    <d v="2016-05-04T00:00:00"/>
    <s v="Comarete"/>
    <s v="Technology"/>
    <s v="Telecom &amp; Media IT services company"/>
    <s v="Pune"/>
    <s v="Grex In"/>
    <x v="1031"/>
    <n v="1"/>
    <x v="0"/>
    <s v="Seed Funding"/>
    <n v="200000"/>
    <x v="4"/>
    <s v="May"/>
    <n v="1.9194100000000001"/>
    <x v="4"/>
    <x v="0"/>
    <x v="4"/>
  </r>
  <r>
    <n v="1677"/>
    <d v="2016-05-04T00:00:00"/>
    <s v="MyDentistChoice"/>
    <s v="eCommerce"/>
    <s v="Medical Supplies eTailer"/>
    <s v="Hyderabad"/>
    <s v="Undisclosed"/>
    <x v="13"/>
    <n v="1"/>
    <x v="0"/>
    <s v="Seed Funding"/>
    <n v="150000"/>
    <x v="4"/>
    <s v="May"/>
    <n v="1.4395575"/>
    <x v="4"/>
    <x v="2"/>
    <x v="7"/>
  </r>
  <r>
    <n v="1678"/>
    <d v="2016-05-04T00:00:00"/>
    <s v="Active.ai"/>
    <s v="Technology"/>
    <s v="Intelligent Tech platform for Finance vertical"/>
    <s v="Singapore"/>
    <s v="Kalaari Capital Accelerator Program"/>
    <x v="1032"/>
    <n v="1"/>
    <x v="0"/>
    <s v="Seed Funding"/>
    <n v="500000"/>
    <x v="4"/>
    <s v="May"/>
    <n v="4.7985249999999997"/>
    <x v="4"/>
    <x v="0"/>
    <x v="8"/>
  </r>
  <r>
    <n v="1679"/>
    <d v="2016-05-04T00:00:00"/>
    <s v="Affordplan"/>
    <s v="Technology"/>
    <s v="Affordable non-emergency medical service health plans"/>
    <s v="New Delhi"/>
    <s v="Kalaari Capital Accelerator Program"/>
    <x v="1032"/>
    <n v="1"/>
    <x v="0"/>
    <s v="Seed Funding"/>
    <n v="500000"/>
    <x v="4"/>
    <s v="May"/>
    <n v="4.7985249999999997"/>
    <x v="4"/>
    <x v="0"/>
    <x v="1"/>
  </r>
  <r>
    <n v="1680"/>
    <d v="2016-05-04T00:00:00"/>
    <s v="Indee"/>
    <s v="Consumer Internet"/>
    <s v="Web Video Streaming Platform"/>
    <s v="Bangalore"/>
    <s v="Kalaari Capital Accelerator Program"/>
    <x v="1032"/>
    <n v="1"/>
    <x v="0"/>
    <s v="Seed Funding"/>
    <n v="500000"/>
    <x v="4"/>
    <s v="May"/>
    <n v="4.7985249999999997"/>
    <x v="4"/>
    <x v="6"/>
    <x v="0"/>
  </r>
  <r>
    <n v="1681"/>
    <d v="2016-05-05T00:00:00"/>
    <s v="Unbxd"/>
    <s v="Technology"/>
    <s v="eCommerce product discovery software"/>
    <s v="New Delhi"/>
    <s v="Idg Ventures, Inventus Capital, Indian Angel Network"/>
    <x v="174"/>
    <n v="3"/>
    <x v="1"/>
    <s v="Private Equity"/>
    <m/>
    <x v="4"/>
    <s v="May"/>
    <n v="0"/>
    <x v="0"/>
    <x v="0"/>
    <x v="1"/>
  </r>
  <r>
    <n v="1682"/>
    <d v="2016-05-05T00:00:00"/>
    <s v="WebAlligator"/>
    <s v="Consumer Internet"/>
    <s v="Cloud Based Software Solutions"/>
    <s v="Bangalore"/>
    <s v="Group Of Angel &amp; Hnis"/>
    <x v="1033"/>
    <n v="1"/>
    <x v="0"/>
    <s v="Seed Funding"/>
    <n v="375000"/>
    <x v="4"/>
    <s v="May"/>
    <n v="3.5988937499999998"/>
    <x v="4"/>
    <x v="6"/>
    <x v="0"/>
  </r>
  <r>
    <n v="1683"/>
    <d v="2016-05-06T00:00:00"/>
    <s v="EduAce Services"/>
    <s v="Education"/>
    <s v="Education Workshops &amp; mentoring programs"/>
    <s v="Lucknow"/>
    <s v="Momagic Technologies"/>
    <x v="1034"/>
    <n v="1"/>
    <x v="0"/>
    <s v="Private Equity"/>
    <n v="1000000"/>
    <x v="4"/>
    <s v="May"/>
    <n v="9.5970499999999994"/>
    <x v="0"/>
    <x v="9"/>
    <x v="6"/>
  </r>
  <r>
    <n v="1684"/>
    <d v="2016-05-06T00:00:00"/>
    <s v="Meesho"/>
    <s v="eCommerce"/>
    <s v="Social commerce platform"/>
    <s v="Bangalore"/>
    <s v="Rajul Garg"/>
    <x v="1035"/>
    <n v="1"/>
    <x v="0"/>
    <s v="Seed Funding"/>
    <m/>
    <x v="4"/>
    <s v="May"/>
    <n v="0"/>
    <x v="4"/>
    <x v="2"/>
    <x v="0"/>
  </r>
  <r>
    <n v="1685"/>
    <d v="2016-05-07T00:00:00"/>
    <s v="Zebroads"/>
    <s v="Logistics"/>
    <s v="Logistics , Warehousing services"/>
    <s v="Hyderabad"/>
    <s v="Undisclosed"/>
    <x v="13"/>
    <n v="1"/>
    <x v="0"/>
    <s v="Seed Funding"/>
    <n v="75000"/>
    <x v="4"/>
    <s v="May"/>
    <n v="0.71977875000000002"/>
    <x v="4"/>
    <x v="1"/>
    <x v="7"/>
  </r>
  <r>
    <n v="1686"/>
    <d v="2016-05-09T00:00:00"/>
    <s v="Locus"/>
    <s v="Technology"/>
    <s v="Logistics Intelligence platform"/>
    <s v="Bangalore"/>
    <s v="Exfinity Venture Partners, Blume Ventures, Beenext, Rajesh Ranavat"/>
    <x v="36"/>
    <n v="4"/>
    <x v="1"/>
    <s v="Private Equity"/>
    <n v="2750000"/>
    <x v="4"/>
    <s v="May"/>
    <n v="26.391887499999999"/>
    <x v="0"/>
    <x v="0"/>
    <x v="0"/>
  </r>
  <r>
    <n v="1687"/>
    <d v="2016-05-09T00:00:00"/>
    <s v="Toko Innovations"/>
    <s v="Consumer Internet"/>
    <s v="Childrenxe2x80x99s Entertainment Portal"/>
    <s v="Bangalore"/>
    <s v="Roopak Saluja, Vishal Khare"/>
    <x v="1036"/>
    <n v="2"/>
    <x v="1"/>
    <s v="Seed Funding"/>
    <n v="450000"/>
    <x v="4"/>
    <s v="May"/>
    <n v="4.3186724999999999"/>
    <x v="4"/>
    <x v="6"/>
    <x v="0"/>
  </r>
  <r>
    <n v="1688"/>
    <d v="2016-05-09T00:00:00"/>
    <s v="Rentickle"/>
    <s v="eCommerce"/>
    <s v="Furniture, appliances Portal"/>
    <s v="New Delhi"/>
    <s v="Manish Kheterpal, Vinay Mittal, Dinesh Mittal, Seep Gupta"/>
    <x v="1037"/>
    <n v="4"/>
    <x v="1"/>
    <s v="Seed Funding"/>
    <n v="250000"/>
    <x v="4"/>
    <s v="May"/>
    <n v="2.3992624999999999"/>
    <x v="4"/>
    <x v="2"/>
    <x v="1"/>
  </r>
  <r>
    <n v="1689"/>
    <d v="2016-05-10T00:00:00"/>
    <s v="HealthifyMe"/>
    <s v="Consumer Internet"/>
    <s v="Health &amp; Fitness App"/>
    <s v="Bangalore"/>
    <s v="Idg Ventures India, Inventus Capital, Blume Ventures"/>
    <x v="356"/>
    <n v="3"/>
    <x v="1"/>
    <s v="Private Equity"/>
    <n v="6000000"/>
    <x v="4"/>
    <s v="May"/>
    <n v="57.582299999999996"/>
    <x v="0"/>
    <x v="6"/>
    <x v="0"/>
  </r>
  <r>
    <n v="1690"/>
    <d v="2016-05-10T00:00:00"/>
    <s v="Zarget"/>
    <s v="Consumer Internet"/>
    <s v="Conversion Rate Optimization Platform"/>
    <s v="Chennai"/>
    <s v="Accel Partners, Matrix Partners, Girish Mathrubootham"/>
    <x v="193"/>
    <n v="3"/>
    <x v="1"/>
    <s v="Private Equity"/>
    <n v="1500000"/>
    <x v="4"/>
    <s v="May"/>
    <n v="14.395574999999999"/>
    <x v="0"/>
    <x v="6"/>
    <x v="3"/>
  </r>
  <r>
    <n v="1691"/>
    <d v="2016-05-10T00:00:00"/>
    <s v="InnoNano Research"/>
    <s v="Technology"/>
    <s v="Clean Water Technology"/>
    <s v="Chennai"/>
    <s v="Nanoholdings"/>
    <x v="1038"/>
    <n v="1"/>
    <x v="0"/>
    <s v="Private Equity"/>
    <n v="18000000"/>
    <x v="4"/>
    <s v="May"/>
    <n v="172.74690000000001"/>
    <x v="0"/>
    <x v="0"/>
    <x v="3"/>
  </r>
  <r>
    <n v="1692"/>
    <d v="2016-05-10T00:00:00"/>
    <s v="SchoolWear"/>
    <s v="eCommerce"/>
    <s v="School Uniform &amp; Supplies Marketplace"/>
    <s v="Mumbai"/>
    <s v="Undisclosed"/>
    <x v="13"/>
    <n v="1"/>
    <x v="0"/>
    <s v="Seed Funding"/>
    <n v="1500000"/>
    <x v="4"/>
    <s v="May"/>
    <n v="14.395574999999999"/>
    <x v="4"/>
    <x v="2"/>
    <x v="2"/>
  </r>
  <r>
    <n v="1693"/>
    <d v="2016-05-10T00:00:00"/>
    <s v="Swiggy"/>
    <s v="Consumer Internet"/>
    <s v="Food Delivery Platform"/>
    <s v="Bangalore"/>
    <s v="Norwest Venture Partners, Dst Global, Accel Partners"/>
    <x v="108"/>
    <n v="3"/>
    <x v="1"/>
    <s v="Private Equity"/>
    <n v="7000000"/>
    <x v="4"/>
    <s v="May"/>
    <n v="67.179349999999999"/>
    <x v="0"/>
    <x v="6"/>
    <x v="0"/>
  </r>
  <r>
    <n v="1694"/>
    <d v="2016-05-11T00:00:00"/>
    <s v="Zenify"/>
    <s v="Consumer Internet"/>
    <s v="Home rental Discovery &amp; Booking Portal"/>
    <s v="Bangalore"/>
    <s v="Undisclosed"/>
    <x v="13"/>
    <n v="1"/>
    <x v="0"/>
    <s v="Private Equity"/>
    <n v="900000"/>
    <x v="4"/>
    <s v="May"/>
    <n v="8.6373449999999998"/>
    <x v="0"/>
    <x v="6"/>
    <x v="0"/>
  </r>
  <r>
    <n v="1695"/>
    <d v="2016-05-11T00:00:00"/>
    <s v="Faircent"/>
    <s v="Consumer Internet"/>
    <s v="Online Peer to Peer Lending platform"/>
    <s v="Gurgaon"/>
    <s v="Jm Financial Products Ltd, Arun Tadanki, Doreswamy N,kishore, Kshitij Jain"/>
    <x v="1039"/>
    <n v="5"/>
    <x v="1"/>
    <s v="Private Equity"/>
    <m/>
    <x v="4"/>
    <s v="May"/>
    <n v="0"/>
    <x v="0"/>
    <x v="6"/>
    <x v="1"/>
  </r>
  <r>
    <n v="1696"/>
    <d v="2016-05-11T00:00:00"/>
    <s v="Fractal Analytics"/>
    <s v="Technology"/>
    <s v="Data Analytics Company"/>
    <s v="Mumbai"/>
    <s v="Khazanah Nasional Berhad"/>
    <x v="1040"/>
    <n v="1"/>
    <x v="0"/>
    <s v="Private Equity"/>
    <n v="100000000"/>
    <x v="4"/>
    <s v="May"/>
    <n v="959.70500000000004"/>
    <x v="0"/>
    <x v="0"/>
    <x v="2"/>
  </r>
  <r>
    <n v="1697"/>
    <d v="2016-05-12T00:00:00"/>
    <s v="Unacademy"/>
    <s v="Consumer Internet"/>
    <s v="Free Online Education Platform"/>
    <s v="Bangalore"/>
    <s v="Blume Ventures, Rajan , Sumit Jain, Aprameya Radhakrishna, Sujeet Kumar, Phanindra Sama"/>
    <x v="64"/>
    <n v="6"/>
    <x v="1"/>
    <s v="Seed Funding"/>
    <n v="500000"/>
    <x v="4"/>
    <s v="May"/>
    <n v="4.7985249999999997"/>
    <x v="4"/>
    <x v="6"/>
    <x v="0"/>
  </r>
  <r>
    <n v="1698"/>
    <d v="2016-05-12T00:00:00"/>
    <s v="Capital Float"/>
    <s v="Consumer Internet"/>
    <s v="Online Lending Platform"/>
    <s v="Bangalore"/>
    <s v="Creation Investments Capital Management, Saif Partners, Sequoia Capital, Aspada Ventures"/>
    <x v="1041"/>
    <n v="4"/>
    <x v="1"/>
    <s v="Private Equity"/>
    <n v="25000000"/>
    <x v="4"/>
    <s v="May"/>
    <n v="239.92625000000001"/>
    <x v="0"/>
    <x v="6"/>
    <x v="0"/>
  </r>
  <r>
    <n v="1699"/>
    <d v="2016-05-12T00:00:00"/>
    <s v="Life Circle"/>
    <s v="Healthcare"/>
    <s v="Senior Healthcare Services"/>
    <s v="Hyderabad"/>
    <s v="Groupe Sos"/>
    <x v="1042"/>
    <n v="1"/>
    <x v="0"/>
    <s v="Private Equity"/>
    <n v="150000"/>
    <x v="4"/>
    <s v="May"/>
    <n v="1.4395575"/>
    <x v="0"/>
    <x v="8"/>
    <x v="7"/>
  </r>
  <r>
    <n v="1700"/>
    <d v="2016-05-12T00:00:00"/>
    <s v="Dream Wallets"/>
    <s v="Consumer Internet"/>
    <s v="Online Crowdfunding platform"/>
    <s v="Jaipur"/>
    <s v="Rakesh Gupta, Aditya Aggarwal, Siddharth Banerjee, Vikas Ranjan, Anshul Jindal, Sunil Koul, , Sanjeev Agrawal"/>
    <x v="1043"/>
    <n v="8"/>
    <x v="1"/>
    <s v="Seed Funding"/>
    <m/>
    <x v="4"/>
    <s v="May"/>
    <n v="0"/>
    <x v="4"/>
    <x v="6"/>
    <x v="9"/>
  </r>
  <r>
    <n v="1701"/>
    <d v="2016-05-12T00:00:00"/>
    <s v="ShabdNagari"/>
    <s v="Consumer Internet"/>
    <s v="Hindi social networking portal"/>
    <s v="Kanpur"/>
    <s v="Ah! Ventures"/>
    <x v="923"/>
    <n v="1"/>
    <x v="0"/>
    <s v="Seed Funding"/>
    <m/>
    <x v="4"/>
    <s v="May"/>
    <n v="0"/>
    <x v="4"/>
    <x v="6"/>
    <x v="6"/>
  </r>
  <r>
    <n v="1702"/>
    <d v="2016-05-12T00:00:00"/>
    <s v="Galleri5"/>
    <s v="Consumer Internet"/>
    <s v="Visual Content Discovery platform"/>
    <s v="Bangalore"/>
    <s v="Phanindra Sama, Raghun,an G,"/>
    <x v="1044"/>
    <n v="4"/>
    <x v="1"/>
    <s v="Seed Funding"/>
    <m/>
    <x v="4"/>
    <s v="May"/>
    <n v="0"/>
    <x v="4"/>
    <x v="6"/>
    <x v="0"/>
  </r>
  <r>
    <n v="1703"/>
    <d v="2016-05-12T00:00:00"/>
    <s v="Derbii"/>
    <s v="Logistics"/>
    <s v="Carpooling Services"/>
    <s v="Gurgaon"/>
    <s v="Anurag Chauhan"/>
    <x v="1045"/>
    <n v="1"/>
    <x v="0"/>
    <s v="Seed Funding"/>
    <m/>
    <x v="4"/>
    <s v="May"/>
    <n v="0"/>
    <x v="4"/>
    <x v="1"/>
    <x v="1"/>
  </r>
  <r>
    <n v="1704"/>
    <d v="2016-05-13T00:00:00"/>
    <s v="StayZilla"/>
    <s v="Consumer Internet"/>
    <s v="Budget Room Aggregator Booking platform"/>
    <s v="Chennai"/>
    <s v="Matrix Partners, Nexus Ventures"/>
    <x v="29"/>
    <n v="2"/>
    <x v="1"/>
    <s v="Private Equity"/>
    <n v="13500000"/>
    <x v="4"/>
    <s v="May"/>
    <n v="129.56017499999999"/>
    <x v="0"/>
    <x v="6"/>
    <x v="3"/>
  </r>
  <r>
    <n v="1705"/>
    <d v="2016-05-13T00:00:00"/>
    <s v="WoW Express"/>
    <s v="Logistics"/>
    <s v="E-Commerce Logistics Solutions"/>
    <s v="Mumbai"/>
    <s v="Tamarind Family Private Trust"/>
    <x v="1046"/>
    <n v="1"/>
    <x v="0"/>
    <s v="Private Equity"/>
    <n v="2200000"/>
    <x v="4"/>
    <s v="May"/>
    <n v="21.113510000000002"/>
    <x v="0"/>
    <x v="1"/>
    <x v="2"/>
  </r>
  <r>
    <n v="1706"/>
    <d v="2016-05-16T00:00:00"/>
    <s v="Smartivity"/>
    <s v="eCommerce"/>
    <s v="Smart Learning products"/>
    <s v="Delhi"/>
    <s v="S Ch Advantedge Partners"/>
    <x v="1047"/>
    <n v="1"/>
    <x v="0"/>
    <s v="Private Equity"/>
    <n v="1000000"/>
    <x v="4"/>
    <s v="May"/>
    <n v="9.5970499999999994"/>
    <x v="0"/>
    <x v="2"/>
    <x v="1"/>
  </r>
  <r>
    <n v="1707"/>
    <d v="2016-05-16T00:00:00"/>
    <s v="BedBathMore"/>
    <s v="Consumer Internet"/>
    <s v="Home Decor eMarketplace"/>
    <s v="Mumbai"/>
    <s v="Kinnevik Group, Rocket Internet"/>
    <x v="1048"/>
    <n v="2"/>
    <x v="1"/>
    <s v="Private Equity"/>
    <m/>
    <x v="4"/>
    <s v="May"/>
    <n v="0"/>
    <x v="0"/>
    <x v="6"/>
    <x v="2"/>
  </r>
  <r>
    <n v="1708"/>
    <d v="2016-05-17T00:00:00"/>
    <s v="Murgency"/>
    <s v="Consumer Internet"/>
    <s v="Medical Emergency Response App"/>
    <s v="Mumbai"/>
    <s v="Rata Tata"/>
    <x v="1049"/>
    <n v="1"/>
    <x v="0"/>
    <s v="Private Equity"/>
    <m/>
    <x v="4"/>
    <s v="May"/>
    <n v="0"/>
    <x v="0"/>
    <x v="6"/>
    <x v="2"/>
  </r>
  <r>
    <n v="1709"/>
    <d v="2016-05-17T00:00:00"/>
    <s v="Crownit"/>
    <s v="Consumer Internet"/>
    <s v="Mobile customer rewards management platform"/>
    <s v="Gurgaon"/>
    <s v="Accel Partners, Helion Venture Partners"/>
    <x v="193"/>
    <n v="2"/>
    <x v="1"/>
    <s v="Private Equity"/>
    <m/>
    <x v="4"/>
    <s v="May"/>
    <n v="0"/>
    <x v="0"/>
    <x v="6"/>
    <x v="1"/>
  </r>
  <r>
    <n v="1710"/>
    <d v="2016-05-17T00:00:00"/>
    <s v="Blinge"/>
    <s v="eCommerce"/>
    <s v="Apparel Rental platform"/>
    <s v="Mumbai"/>
    <s v="Anupam Mittal, Anuj Srivastava, Ankit Nagori"/>
    <x v="902"/>
    <n v="3"/>
    <x v="1"/>
    <s v="Seed Funding"/>
    <m/>
    <x v="4"/>
    <s v="May"/>
    <n v="0"/>
    <x v="4"/>
    <x v="2"/>
    <x v="2"/>
  </r>
  <r>
    <n v="1711"/>
    <d v="2016-05-18T00:00:00"/>
    <s v="TheSmartQ"/>
    <s v="Consumer Internet"/>
    <s v="Food Ordering Mobile App"/>
    <s v="Bangalore"/>
    <s v="Yournest Angel Fund"/>
    <x v="411"/>
    <n v="1"/>
    <x v="0"/>
    <s v="Seed Funding"/>
    <n v="250000"/>
    <x v="4"/>
    <s v="May"/>
    <n v="2.3992624999999999"/>
    <x v="4"/>
    <x v="6"/>
    <x v="0"/>
  </r>
  <r>
    <n v="1712"/>
    <d v="2016-05-18T00:00:00"/>
    <s v="PurpleHealth"/>
    <s v="Consumer Internet"/>
    <s v="Online health-on-dem, platform"/>
    <s v="Triv,rum"/>
    <s v="Katabole Technology Venture"/>
    <x v="1050"/>
    <n v="1"/>
    <x v="0"/>
    <s v="Seed Funding"/>
    <n v="100000"/>
    <x v="4"/>
    <s v="May"/>
    <n v="0.95970500000000003"/>
    <x v="4"/>
    <x v="6"/>
    <x v="6"/>
  </r>
  <r>
    <n v="1713"/>
    <d v="2016-05-18T00:00:00"/>
    <s v="Fundamentor"/>
    <s v="Education"/>
    <s v="Aptitude Development Program"/>
    <s v="Pune"/>
    <s v="Subramanya Sv"/>
    <x v="1051"/>
    <n v="1"/>
    <x v="0"/>
    <s v="Seed Funding"/>
    <m/>
    <x v="4"/>
    <s v="May"/>
    <n v="0"/>
    <x v="4"/>
    <x v="9"/>
    <x v="4"/>
  </r>
  <r>
    <n v="1714"/>
    <d v="2016-05-18T00:00:00"/>
    <s v="EduPristine"/>
    <s v="Education"/>
    <s v="Online Certification Courses"/>
    <s v="Mumbai"/>
    <s v="Kaizen Management Advisors, Devry Inc"/>
    <x v="1052"/>
    <n v="2"/>
    <x v="1"/>
    <s v="Private Equity"/>
    <n v="10000000"/>
    <x v="4"/>
    <s v="May"/>
    <n v="95.970500000000001"/>
    <x v="0"/>
    <x v="9"/>
    <x v="2"/>
  </r>
  <r>
    <n v="1715"/>
    <d v="2016-05-18T00:00:00"/>
    <s v="BhiveWorkspace"/>
    <s v="Reality"/>
    <s v="Co-Working Spaces"/>
    <s v="Bangalore"/>
    <s v="Blume Ventures"/>
    <x v="64"/>
    <n v="1"/>
    <x v="0"/>
    <s v="Private Equity"/>
    <n v="1000000"/>
    <x v="4"/>
    <s v="May"/>
    <n v="9.5970499999999994"/>
    <x v="0"/>
    <x v="6"/>
    <x v="0"/>
  </r>
  <r>
    <n v="1716"/>
    <d v="2016-05-18T00:00:00"/>
    <s v="Parentlane"/>
    <s v="Consumer Internet"/>
    <s v="Parenting &amp; Child Care app"/>
    <s v="Bangalore"/>
    <s v="Sujeet Kumar, Aprameya, Sumit Jain, Subramanya Venkat, Venk, Ravi Machani, Hitesh Gupta, Rohit Choudhary"/>
    <x v="650"/>
    <n v="8"/>
    <x v="1"/>
    <s v="Seed Funding"/>
    <m/>
    <x v="4"/>
    <s v="May"/>
    <n v="0"/>
    <x v="4"/>
    <x v="6"/>
    <x v="0"/>
  </r>
  <r>
    <n v="1717"/>
    <d v="2016-05-19T00:00:00"/>
    <s v="Appie"/>
    <s v="Consumer Internet"/>
    <s v="Location-based offline retail discovery platform"/>
    <s v="Mumbai"/>
    <s v="Undisclosed"/>
    <x v="13"/>
    <n v="1"/>
    <x v="0"/>
    <s v="Seed Funding"/>
    <n v="1000000"/>
    <x v="4"/>
    <s v="May"/>
    <n v="9.5970499999999994"/>
    <x v="4"/>
    <x v="6"/>
    <x v="2"/>
  </r>
  <r>
    <n v="1718"/>
    <d v="2016-05-19T00:00:00"/>
    <s v="Niki.ai"/>
    <s v="Technology"/>
    <s v="Artificial Intelligence Platform"/>
    <s v="Bangalore"/>
    <s v="Ratan Tata"/>
    <x v="269"/>
    <n v="1"/>
    <x v="0"/>
    <s v="Private Equity"/>
    <m/>
    <x v="4"/>
    <s v="May"/>
    <n v="0"/>
    <x v="0"/>
    <x v="0"/>
    <x v="0"/>
  </r>
  <r>
    <n v="1719"/>
    <d v="2016-05-19T00:00:00"/>
    <s v="TaxiVaxi"/>
    <s v="Consumer Internet"/>
    <s v="Cab Aggregating Platform"/>
    <s v="New Delhi"/>
    <s v="Hnis"/>
    <x v="894"/>
    <n v="1"/>
    <x v="0"/>
    <s v="Seed Funding"/>
    <n v="500000"/>
    <x v="4"/>
    <s v="May"/>
    <n v="4.7985249999999997"/>
    <x v="4"/>
    <x v="6"/>
    <x v="1"/>
  </r>
  <r>
    <n v="1720"/>
    <d v="2016-05-19T00:00:00"/>
    <s v="Veqta"/>
    <s v="Consumer Internet"/>
    <s v="On Dem, Digital Sports Network"/>
    <s v="New Delhi"/>
    <s v="Chatsworth Management, Itw Digital"/>
    <x v="1053"/>
    <n v="2"/>
    <x v="1"/>
    <s v="Seed Funding"/>
    <n v="500000"/>
    <x v="4"/>
    <s v="May"/>
    <n v="4.7985249999999997"/>
    <x v="4"/>
    <x v="6"/>
    <x v="1"/>
  </r>
  <r>
    <n v="1721"/>
    <d v="2016-05-20T00:00:00"/>
    <s v="i2ifunding"/>
    <s v="Consumer Internet"/>
    <s v="Online Peer to Peer Funding"/>
    <s v="Noida"/>
    <s v="Undisclosed"/>
    <x v="13"/>
    <n v="1"/>
    <x v="0"/>
    <s v="Seed Funding"/>
    <n v="300000"/>
    <x v="4"/>
    <s v="May"/>
    <n v="2.8791150000000001"/>
    <x v="4"/>
    <x v="6"/>
    <x v="1"/>
  </r>
  <r>
    <n v="1722"/>
    <d v="2016-05-23T00:00:00"/>
    <s v="EduRev"/>
    <s v="Consumer Internet"/>
    <s v="Online Learning Platform"/>
    <s v="Gurgaon"/>
    <s v="Pradeep Reddy Kamasan"/>
    <x v="1054"/>
    <n v="1"/>
    <x v="0"/>
    <s v="Seed Funding"/>
    <m/>
    <x v="4"/>
    <s v="May"/>
    <n v="0"/>
    <x v="4"/>
    <x v="6"/>
    <x v="1"/>
  </r>
  <r>
    <n v="1723"/>
    <d v="2016-05-23T00:00:00"/>
    <s v="Hoppingo"/>
    <s v="Consumer Internet"/>
    <s v="Fashion Discovery platform"/>
    <s v="New Delhi"/>
    <s v="Vcommission"/>
    <x v="1020"/>
    <n v="1"/>
    <x v="0"/>
    <s v="Seed Funding"/>
    <n v="89000"/>
    <x v="4"/>
    <s v="May"/>
    <n v="0.85413744999999996"/>
    <x v="4"/>
    <x v="6"/>
    <x v="1"/>
  </r>
  <r>
    <n v="1724"/>
    <d v="2016-05-24T00:00:00"/>
    <s v="Eatonomist"/>
    <s v="Consumer Internet"/>
    <s v="Food Delivery Platform"/>
    <s v="Gurgaon"/>
    <s v="Mcube Capital Advisors Pvt Ltd"/>
    <x v="1055"/>
    <n v="1"/>
    <x v="0"/>
    <s v="Seed Funding"/>
    <m/>
    <x v="4"/>
    <s v="May"/>
    <n v="0"/>
    <x v="4"/>
    <x v="6"/>
    <x v="1"/>
  </r>
  <r>
    <n v="1725"/>
    <d v="2016-05-24T00:00:00"/>
    <s v="Goalwise"/>
    <s v="Consumer Internet"/>
    <s v="Online investment platform"/>
    <s v="Bangalore"/>
    <s v="Hnis"/>
    <x v="894"/>
    <n v="1"/>
    <x v="0"/>
    <s v="Seed Funding"/>
    <n v="1000000"/>
    <x v="4"/>
    <s v="May"/>
    <n v="9.5970499999999994"/>
    <x v="4"/>
    <x v="6"/>
    <x v="0"/>
  </r>
  <r>
    <n v="1726"/>
    <d v="2016-05-25T00:00:00"/>
    <s v="Roast"/>
    <s v="Consumer Internet"/>
    <s v="Mobile entertainment App"/>
    <s v="New Delhi"/>
    <s v="Indian Angel Network"/>
    <x v="78"/>
    <n v="1"/>
    <x v="0"/>
    <s v="Seed Funding"/>
    <m/>
    <x v="4"/>
    <s v="May"/>
    <n v="0"/>
    <x v="4"/>
    <x v="6"/>
    <x v="1"/>
  </r>
  <r>
    <n v="1727"/>
    <d v="2016-05-25T00:00:00"/>
    <s v="Address Health"/>
    <s v="Healthcare"/>
    <s v="Pediatric Primary Healthcare Network"/>
    <s v="Bangalore"/>
    <s v="Gray Matters Capital"/>
    <x v="823"/>
    <n v="1"/>
    <x v="0"/>
    <s v="Private Equity"/>
    <n v="1500000"/>
    <x v="4"/>
    <s v="May"/>
    <n v="14.395574999999999"/>
    <x v="0"/>
    <x v="8"/>
    <x v="0"/>
  </r>
  <r>
    <n v="1728"/>
    <d v="2016-05-25T00:00:00"/>
    <s v="Arcatron Mobility"/>
    <s v="Technology"/>
    <s v="Mobility Devices for differently abled"/>
    <s v="Pune"/>
    <s v="Sudhir Mehta"/>
    <x v="1056"/>
    <n v="1"/>
    <x v="0"/>
    <s v="Seed Funding"/>
    <n v="100000"/>
    <x v="4"/>
    <s v="May"/>
    <n v="0.95970500000000003"/>
    <x v="4"/>
    <x v="0"/>
    <x v="4"/>
  </r>
  <r>
    <n v="1729"/>
    <d v="2016-05-25T00:00:00"/>
    <s v="SheThePeople"/>
    <s v="Consumer Internet"/>
    <s v="Digital platform for Women"/>
    <s v="New Delhi"/>
    <s v="An Mahindra"/>
    <x v="1057"/>
    <n v="1"/>
    <x v="0"/>
    <s v="Seed Funding"/>
    <m/>
    <x v="4"/>
    <s v="May"/>
    <n v="0"/>
    <x v="4"/>
    <x v="6"/>
    <x v="1"/>
  </r>
  <r>
    <n v="1730"/>
    <d v="2016-05-26T00:00:00"/>
    <s v="Cleartax"/>
    <s v="Consumer Internet"/>
    <s v="Online Income Tax Filing platform"/>
    <s v="Bangalore"/>
    <s v="Ff Angel, Sequoia Capital"/>
    <x v="1058"/>
    <n v="2"/>
    <x v="1"/>
    <s v="Private Equity"/>
    <n v="2000000"/>
    <x v="4"/>
    <s v="May"/>
    <n v="19.194099999999999"/>
    <x v="0"/>
    <x v="6"/>
    <x v="0"/>
  </r>
  <r>
    <n v="1731"/>
    <d v="2016-05-26T00:00:00"/>
    <s v="Consure Medical"/>
    <s v="Healthcare"/>
    <s v="Medical Devices Kit manufacturer"/>
    <s v="New Delhi"/>
    <s v="Accel Partners, Indian Angel Network, India Innovation Fund India Venture Partners"/>
    <x v="193"/>
    <n v="3"/>
    <x v="1"/>
    <s v="Private Equity"/>
    <m/>
    <x v="4"/>
    <s v="May"/>
    <n v="0"/>
    <x v="0"/>
    <x v="8"/>
    <x v="1"/>
  </r>
  <r>
    <n v="1732"/>
    <d v="2016-05-26T00:00:00"/>
    <s v="mChamp"/>
    <s v="Consumer Internet"/>
    <s v="Celebrity Entertainment Contest App"/>
    <s v="New Delhi"/>
    <s v="Momagic Technologies"/>
    <x v="1034"/>
    <n v="1"/>
    <x v="0"/>
    <s v="Seed Funding"/>
    <n v="475000"/>
    <x v="4"/>
    <s v="May"/>
    <n v="4.5585987499999998"/>
    <x v="4"/>
    <x v="6"/>
    <x v="1"/>
  </r>
  <r>
    <n v="1733"/>
    <d v="2016-05-27T00:00:00"/>
    <s v="Pianta"/>
    <s v="Consumer Internet"/>
    <s v="Online healthcare service discovery platform"/>
    <s v="Bangalore"/>
    <s v="Kunal Shah, Seep T,on"/>
    <x v="446"/>
    <n v="3"/>
    <x v="1"/>
    <s v="Seed Funding"/>
    <m/>
    <x v="4"/>
    <s v="May"/>
    <n v="0"/>
    <x v="4"/>
    <x v="6"/>
    <x v="0"/>
  </r>
  <r>
    <n v="1734"/>
    <d v="2016-05-30T00:00:00"/>
    <s v="Vahanalytics"/>
    <s v="Technology"/>
    <s v="Safe driving Analytics platform"/>
    <s v="Mumbai"/>
    <s v="Anirudh Damani, Vikram Lakhotia"/>
    <x v="1059"/>
    <n v="2"/>
    <x v="1"/>
    <s v="Seed Funding"/>
    <n v="200000"/>
    <x v="4"/>
    <s v="May"/>
    <n v="1.9194100000000001"/>
    <x v="4"/>
    <x v="0"/>
    <x v="2"/>
  </r>
  <r>
    <n v="1735"/>
    <d v="2016-05-31T00:00:00"/>
    <s v="Play Your Sport"/>
    <s v="Consumer Internet"/>
    <s v="Location based Sports &amp; Fitness Discovery App"/>
    <s v="New Delhi"/>
    <s v="Ashish Gupta , Other "/>
    <x v="1060"/>
    <n v="2"/>
    <x v="1"/>
    <s v="Seed Funding"/>
    <m/>
    <x v="4"/>
    <s v="May"/>
    <n v="0"/>
    <x v="4"/>
    <x v="6"/>
    <x v="1"/>
  </r>
  <r>
    <n v="1736"/>
    <d v="2016-05-31T00:00:00"/>
    <s v="Koovs"/>
    <s v="eCommerce"/>
    <s v="Apparel &amp; Lifestyle eTailer"/>
    <s v="New Delhi"/>
    <s v="Ht Media Ltd"/>
    <x v="908"/>
    <n v="1"/>
    <x v="0"/>
    <s v="Private Equity"/>
    <n v="4400000"/>
    <x v="4"/>
    <s v="May"/>
    <n v="42.227020000000003"/>
    <x v="0"/>
    <x v="2"/>
    <x v="1"/>
  </r>
  <r>
    <n v="1737"/>
    <d v="2016-05-31T00:00:00"/>
    <s v="CCavenue"/>
    <s v="Consumer Internet"/>
    <s v="Payment Gateway"/>
    <s v="Mumbai"/>
    <s v="Nsi Infinium Global Pvt Ltd"/>
    <x v="1061"/>
    <n v="1"/>
    <x v="0"/>
    <s v="Private Equity"/>
    <n v="8900000"/>
    <x v="4"/>
    <s v="May"/>
    <n v="85.413745000000006"/>
    <x v="0"/>
    <x v="6"/>
    <x v="2"/>
  </r>
  <r>
    <n v="1738"/>
    <d v="2016-05-31T00:00:00"/>
    <s v="1mg"/>
    <s v="eCommerce"/>
    <s v="Online Pharmacy"/>
    <s v="Gurgaon"/>
    <s v="Hbm Healthcare Investments"/>
    <x v="502"/>
    <n v="1"/>
    <x v="0"/>
    <s v="Private Equity"/>
    <m/>
    <x v="4"/>
    <s v="May"/>
    <n v="0"/>
    <x v="0"/>
    <x v="2"/>
    <x v="1"/>
  </r>
  <r>
    <n v="1739"/>
    <d v="2016-05-31T00:00:00"/>
    <s v="Tpot"/>
    <s v="Food &amp; Beverage"/>
    <s v="QSR Chain"/>
    <s v="Gurgaon"/>
    <s v="Ashish Gupta"/>
    <x v="1060"/>
    <n v="1"/>
    <x v="0"/>
    <s v="Seed Funding"/>
    <m/>
    <x v="4"/>
    <s v="May"/>
    <n v="0"/>
    <x v="4"/>
    <x v="5"/>
    <x v="1"/>
  </r>
  <r>
    <n v="1740"/>
    <d v="2016-05-31T00:00:00"/>
    <s v="MachaDalo"/>
    <s v="Consumer Internet"/>
    <s v="Hyperlocal Advertising Platform"/>
    <s v="Mumbai"/>
    <s v=" Undisclosed"/>
    <x v="13"/>
    <n v="1"/>
    <x v="0"/>
    <s v="Seed Funding"/>
    <n v="175000"/>
    <x v="4"/>
    <s v="May"/>
    <n v="1.6794837499999999"/>
    <x v="4"/>
    <x v="6"/>
    <x v="2"/>
  </r>
  <r>
    <n v="1741"/>
    <d v="2016-04-01T00:00:00"/>
    <s v="Dil Mil"/>
    <s v="Consumer Internet"/>
    <s v="Matchmaking Mobile App"/>
    <s v="SFO / Bangalore"/>
    <s v="Nelstone Ventures, Transmedia Capital, Maiden Lane Ventures, Csc Upshot &amp; Angel "/>
    <x v="1062"/>
    <n v="4"/>
    <x v="1"/>
    <s v="Private Equity"/>
    <n v="2700000"/>
    <x v="4"/>
    <s v="April"/>
    <n v="25.912034999999999"/>
    <x v="0"/>
    <x v="6"/>
    <x v="0"/>
  </r>
  <r>
    <n v="1742"/>
    <d v="2016-04-01T00:00:00"/>
    <s v="PicsDream"/>
    <s v="Consumer Internet"/>
    <s v="Online Marketplace for Photographers"/>
    <s v="Delhi"/>
    <s v="Raman Roy"/>
    <x v="421"/>
    <n v="1"/>
    <x v="0"/>
    <s v="Seed Funding"/>
    <m/>
    <x v="4"/>
    <s v="April"/>
    <n v="0"/>
    <x v="4"/>
    <x v="6"/>
    <x v="1"/>
  </r>
  <r>
    <n v="1743"/>
    <d v="2016-04-01T00:00:00"/>
    <s v="Process 9"/>
    <s v="Consumer Internet"/>
    <s v="online translation , transliteration"/>
    <s v="Gurgaon"/>
    <s v="Indian Angel Network, Alok Sharma, Kris Gopalakrishnan, Saurabh Srivastava, , Ajai Chowdhry"/>
    <x v="78"/>
    <n v="6"/>
    <x v="1"/>
    <s v="Seed Funding"/>
    <m/>
    <x v="4"/>
    <s v="April"/>
    <n v="0"/>
    <x v="4"/>
    <x v="6"/>
    <x v="1"/>
  </r>
  <r>
    <n v="1744"/>
    <d v="2016-04-04T00:00:00"/>
    <s v="Housing"/>
    <s v="Consumer Internet"/>
    <s v="Real Estate Portal"/>
    <s v="Mumbai"/>
    <s v="Vineet Singh"/>
    <x v="1063"/>
    <n v="1"/>
    <x v="0"/>
    <s v="Private Equity"/>
    <m/>
    <x v="4"/>
    <s v="April"/>
    <n v="0"/>
    <x v="0"/>
    <x v="6"/>
    <x v="2"/>
  </r>
  <r>
    <n v="1745"/>
    <d v="2016-04-04T00:00:00"/>
    <s v="Roll Mafia"/>
    <s v="Food &amp; Beverage"/>
    <s v="Rolls &amp; Biryanis QSR chain"/>
    <s v="Pune"/>
    <s v="Equentia Natural Resource &amp; Other "/>
    <x v="1064"/>
    <n v="1"/>
    <x v="0"/>
    <s v="Seed Funding"/>
    <m/>
    <x v="4"/>
    <s v="April"/>
    <n v="0"/>
    <x v="4"/>
    <x v="5"/>
    <x v="4"/>
  </r>
  <r>
    <n v="1746"/>
    <d v="2016-04-04T00:00:00"/>
    <s v="Hungama"/>
    <s v="Consumer Internet"/>
    <s v="Digital Media Entertainment Portal"/>
    <s v="Mumbai"/>
    <s v="Xiaomi Inc"/>
    <x v="1065"/>
    <n v="1"/>
    <x v="0"/>
    <s v="Private Equity"/>
    <n v="25000000"/>
    <x v="4"/>
    <s v="April"/>
    <n v="239.92625000000001"/>
    <x v="0"/>
    <x v="6"/>
    <x v="2"/>
  </r>
  <r>
    <n v="1747"/>
    <d v="2016-04-04T00:00:00"/>
    <s v="Highway Delite"/>
    <s v="Consumer Internet"/>
    <s v="Various Highway Help Services"/>
    <s v="Bangalore"/>
    <s v="N S Raghavan Centre For Entrepreneurial Learning"/>
    <x v="1066"/>
    <n v="1"/>
    <x v="0"/>
    <s v="Seed Funding"/>
    <m/>
    <x v="4"/>
    <s v="April"/>
    <n v="0"/>
    <x v="4"/>
    <x v="6"/>
    <x v="0"/>
  </r>
  <r>
    <n v="1748"/>
    <d v="2016-04-05T00:00:00"/>
    <s v="Cult Fitness"/>
    <s v="Healthcare"/>
    <s v="Healthcare training programs"/>
    <s v="Bangalore"/>
    <s v="Mukesh Bansal"/>
    <x v="1067"/>
    <n v="1"/>
    <x v="0"/>
    <s v="Seed Funding"/>
    <m/>
    <x v="4"/>
    <s v="April"/>
    <n v="0"/>
    <x v="4"/>
    <x v="8"/>
    <x v="0"/>
  </r>
  <r>
    <n v="1749"/>
    <d v="2016-04-05T00:00:00"/>
    <s v="Haptik"/>
    <s v="Technology"/>
    <s v="Personal Assistant App"/>
    <s v="Mumbai"/>
    <s v="Times Internet Ltd"/>
    <x v="644"/>
    <n v="1"/>
    <x v="0"/>
    <s v="Private Equity"/>
    <m/>
    <x v="4"/>
    <s v="April"/>
    <n v="0"/>
    <x v="0"/>
    <x v="0"/>
    <x v="2"/>
  </r>
  <r>
    <n v="1750"/>
    <d v="2016-04-05T00:00:00"/>
    <s v="Servify"/>
    <s v="Consumer Internet"/>
    <s v="Gadget &amp; Appliances Service App"/>
    <s v="Mumbai"/>
    <s v="Blume Ventures, Barkawi Holdings Gmbh, Tm Service Technology Holdings Gmbh"/>
    <x v="64"/>
    <n v="3"/>
    <x v="1"/>
    <s v="Private Equity"/>
    <m/>
    <x v="4"/>
    <s v="April"/>
    <n v="0"/>
    <x v="0"/>
    <x v="6"/>
    <x v="2"/>
  </r>
  <r>
    <n v="1751"/>
    <d v="2016-04-06T00:00:00"/>
    <s v="Shipsy"/>
    <s v="Logistics"/>
    <s v="Logistics Solutions"/>
    <s v="Gurgaon"/>
    <s v="Dtdc Express Ltd"/>
    <x v="1068"/>
    <n v="1"/>
    <x v="0"/>
    <s v="Private Equity"/>
    <n v="1000000"/>
    <x v="4"/>
    <s v="April"/>
    <n v="9.5970499999999994"/>
    <x v="0"/>
    <x v="1"/>
    <x v="1"/>
  </r>
  <r>
    <n v="1752"/>
    <d v="2016-04-06T00:00:00"/>
    <s v="gear6"/>
    <s v="Consumer Internet"/>
    <s v="Online bike service , repairs platform"/>
    <s v="Bangalore"/>
    <s v="Ninestarter"/>
    <x v="1069"/>
    <n v="1"/>
    <x v="0"/>
    <s v="Seed Funding"/>
    <n v="500000"/>
    <x v="4"/>
    <s v="April"/>
    <n v="4.7985249999999997"/>
    <x v="4"/>
    <x v="6"/>
    <x v="0"/>
  </r>
  <r>
    <n v="1753"/>
    <d v="2016-04-06T00:00:00"/>
    <s v="MyGlamm"/>
    <s v="Consumer Internet"/>
    <s v="Mobile based on-dem, Beauty Services platform"/>
    <s v="Mumbai"/>
    <s v="Undisclosed"/>
    <x v="13"/>
    <n v="1"/>
    <x v="0"/>
    <s v="Private Equity"/>
    <n v="6000000"/>
    <x v="4"/>
    <s v="April"/>
    <n v="57.582299999999996"/>
    <x v="0"/>
    <x v="6"/>
    <x v="2"/>
  </r>
  <r>
    <n v="1754"/>
    <d v="2016-04-06T00:00:00"/>
    <s v="Petoo"/>
    <s v="Consumer Internet"/>
    <s v="Online Food Delivery Platform"/>
    <s v="Bangalore"/>
    <s v="Axilor Ventures"/>
    <x v="327"/>
    <n v="1"/>
    <x v="0"/>
    <s v="Private Equity"/>
    <n v="1000000"/>
    <x v="4"/>
    <s v="April"/>
    <n v="9.5970499999999994"/>
    <x v="0"/>
    <x v="6"/>
    <x v="0"/>
  </r>
  <r>
    <n v="1755"/>
    <d v="2016-04-07T00:00:00"/>
    <s v="Truly Social"/>
    <s v="Consumer Internet"/>
    <s v="Mobile Gaming Studio"/>
    <s v="London"/>
    <s v="Nazara Technologies Pvt Ltd"/>
    <x v="1070"/>
    <n v="1"/>
    <x v="0"/>
    <s v="Private Equity"/>
    <m/>
    <x v="4"/>
    <s v="April"/>
    <n v="0"/>
    <x v="0"/>
    <x v="6"/>
    <x v="14"/>
  </r>
  <r>
    <n v="1756"/>
    <d v="2016-04-08T00:00:00"/>
    <s v="Little Black Book"/>
    <s v="Consumer Internet"/>
    <s v="Curated Food, event &amp; Lifestyle guide"/>
    <s v="New Delhi"/>
    <s v="Idg, Indian Angel Network"/>
    <x v="1071"/>
    <n v="2"/>
    <x v="1"/>
    <s v="Seed Funding"/>
    <m/>
    <x v="4"/>
    <s v="April"/>
    <n v="0"/>
    <x v="4"/>
    <x v="6"/>
    <x v="1"/>
  </r>
  <r>
    <n v="1757"/>
    <d v="2016-04-08T00:00:00"/>
    <s v="Vahan"/>
    <s v="Education"/>
    <s v="Mobile Education Platform"/>
    <s v="Chennai"/>
    <s v="Villgro"/>
    <x v="1072"/>
    <n v="1"/>
    <x v="0"/>
    <s v="Seed Funding"/>
    <m/>
    <x v="4"/>
    <s v="April"/>
    <n v="0"/>
    <x v="4"/>
    <x v="9"/>
    <x v="3"/>
  </r>
  <r>
    <n v="1758"/>
    <d v="2016-04-08T00:00:00"/>
    <s v="imedilane"/>
    <s v="Consumer Internet"/>
    <s v="Online Health Diagnosis platform"/>
    <s v="New Delhi"/>
    <s v="Mahendra Patel, Nilender Chauhan"/>
    <x v="1073"/>
    <n v="2"/>
    <x v="1"/>
    <s v="Seed Funding"/>
    <n v="40000"/>
    <x v="4"/>
    <s v="April"/>
    <n v="0.383882"/>
    <x v="4"/>
    <x v="6"/>
    <x v="1"/>
  </r>
  <r>
    <n v="1759"/>
    <d v="2016-04-11T00:00:00"/>
    <s v="Living Local"/>
    <s v="Consumer Internet"/>
    <s v="Social discovery platform"/>
    <s v="Mumbai"/>
    <s v="Rattan Chadha"/>
    <x v="1074"/>
    <n v="1"/>
    <x v="0"/>
    <s v="Seed Funding"/>
    <n v="200000"/>
    <x v="4"/>
    <s v="April"/>
    <n v="1.9194100000000001"/>
    <x v="4"/>
    <x v="6"/>
    <x v="2"/>
  </r>
  <r>
    <n v="1760"/>
    <d v="2016-04-11T00:00:00"/>
    <s v="Vegfru"/>
    <s v="eCommerce"/>
    <s v="Online Fruit &amp; Vegetable Marketplace"/>
    <s v="New Delhi"/>
    <s v="Wingify"/>
    <x v="1075"/>
    <n v="1"/>
    <x v="0"/>
    <s v="Seed Funding"/>
    <m/>
    <x v="4"/>
    <s v="April"/>
    <n v="0"/>
    <x v="4"/>
    <x v="2"/>
    <x v="1"/>
  </r>
  <r>
    <n v="1761"/>
    <d v="2016-04-11T00:00:00"/>
    <s v="Oyo"/>
    <s v="Consumer Internet"/>
    <s v="Online Br,ed Budget Room Booking Service"/>
    <s v="New Delhi"/>
    <s v="Softbank, Sequoia Capital, Lightspeed Venture Partners, Greenoaks Capital, Dsg Consumer Partners , Venture Nursery"/>
    <x v="259"/>
    <n v="6"/>
    <x v="1"/>
    <s v="Private Equity"/>
    <n v="100000000"/>
    <x v="4"/>
    <s v="April"/>
    <n v="959.70500000000004"/>
    <x v="0"/>
    <x v="6"/>
    <x v="1"/>
  </r>
  <r>
    <n v="1762"/>
    <d v="2016-04-11T00:00:00"/>
    <s v="PriceRaja"/>
    <s v="Consumer Internet"/>
    <s v="Price Comparison Portal"/>
    <s v="Gurgaon"/>
    <s v="Prashant Puri"/>
    <x v="1076"/>
    <n v="1"/>
    <x v="0"/>
    <s v="Seed Funding"/>
    <n v="300000"/>
    <x v="4"/>
    <s v="April"/>
    <n v="2.8791150000000001"/>
    <x v="4"/>
    <x v="6"/>
    <x v="1"/>
  </r>
  <r>
    <n v="1763"/>
    <d v="2016-04-12T00:00:00"/>
    <s v="MagicX"/>
    <s v="Consumer Internet"/>
    <s v="On-Dem, Task Management App"/>
    <s v="Bangalore"/>
    <s v="Kris Gopalakrishnan, Dr Ranjan Pai"/>
    <x v="298"/>
    <n v="2"/>
    <x v="1"/>
    <s v="Seed Funding"/>
    <n v="1000000"/>
    <x v="4"/>
    <s v="April"/>
    <n v="9.5970499999999994"/>
    <x v="4"/>
    <x v="6"/>
    <x v="0"/>
  </r>
  <r>
    <n v="1764"/>
    <d v="2016-04-12T00:00:00"/>
    <s v="Happydemic"/>
    <s v="Consumer Internet"/>
    <s v="Artist Discovery &amp; Booking platform"/>
    <s v="Mumbai"/>
    <s v="Shaan"/>
    <x v="1077"/>
    <n v="1"/>
    <x v="0"/>
    <s v="Seed Funding"/>
    <m/>
    <x v="4"/>
    <s v="April"/>
    <n v="0"/>
    <x v="4"/>
    <x v="6"/>
    <x v="2"/>
  </r>
  <r>
    <n v="1765"/>
    <d v="2016-04-12T00:00:00"/>
    <s v="LenDenClub"/>
    <s v="Finance"/>
    <s v="Peer-to-Peer Lending Platform"/>
    <s v="Mumbai"/>
    <s v="Anirudh Damani, Daud Ali, Narendra Karnavat, Vikas Kapoor, Vikram Lakhotia, Krishna Jhunjhunwaala, Jayesh Shah"/>
    <x v="1059"/>
    <n v="7"/>
    <x v="1"/>
    <s v="Seed Funding"/>
    <m/>
    <x v="4"/>
    <s v="April"/>
    <n v="0"/>
    <x v="4"/>
    <x v="3"/>
    <x v="2"/>
  </r>
  <r>
    <n v="1766"/>
    <d v="2016-04-12T00:00:00"/>
    <s v="Indi.com"/>
    <s v="Consumer Internet"/>
    <s v="Video Social Network"/>
    <s v="Unknown"/>
    <s v="Anil Kapoor"/>
    <x v="1078"/>
    <n v="1"/>
    <x v="0"/>
    <s v="Seed Funding"/>
    <m/>
    <x v="4"/>
    <s v="April"/>
    <n v="0"/>
    <x v="4"/>
    <x v="6"/>
    <x v="6"/>
  </r>
  <r>
    <n v="1767"/>
    <d v="2016-04-13T00:00:00"/>
    <s v="Legalraasta"/>
    <s v="Consumer Internet"/>
    <s v="Online legal Services for Startups"/>
    <s v="New Delhi"/>
    <s v="Pravin Kh,elwal, Yatin Kumar Jain"/>
    <x v="1079"/>
    <n v="3"/>
    <x v="1"/>
    <s v="Seed Funding"/>
    <n v="1000000"/>
    <x v="4"/>
    <s v="April"/>
    <n v="9.5970499999999994"/>
    <x v="4"/>
    <x v="6"/>
    <x v="1"/>
  </r>
  <r>
    <n v="1768"/>
    <d v="2016-04-13T00:00:00"/>
    <s v="RainCan"/>
    <s v="Consumer Internet"/>
    <s v="Subscription-based grocery delivery Mobile App"/>
    <s v="Pune"/>
    <s v="Dr Aniruddha Malpani"/>
    <x v="1080"/>
    <n v="1"/>
    <x v="0"/>
    <s v="Seed Funding"/>
    <n v="150000"/>
    <x v="4"/>
    <s v="April"/>
    <n v="1.4395575"/>
    <x v="4"/>
    <x v="6"/>
    <x v="4"/>
  </r>
  <r>
    <n v="1769"/>
    <d v="2016-04-13T00:00:00"/>
    <s v="Hippily"/>
    <s v="eCommerce"/>
    <s v="Fashion ECommerce App"/>
    <s v="Mumbai"/>
    <s v="Dr Sridhar Ramaswamy, Rakesh Mathur"/>
    <x v="1081"/>
    <n v="2"/>
    <x v="1"/>
    <s v="Seed Funding"/>
    <n v="250000"/>
    <x v="4"/>
    <s v="April"/>
    <n v="2.3992624999999999"/>
    <x v="4"/>
    <x v="2"/>
    <x v="2"/>
  </r>
  <r>
    <n v="1770"/>
    <d v="2016-04-13T00:00:00"/>
    <s v="kredX"/>
    <s v="eCommerce"/>
    <s v="Invoice discounting Marketplace"/>
    <s v="Bangalore"/>
    <s v="Prime Venture Partners,"/>
    <x v="19"/>
    <n v="2"/>
    <x v="1"/>
    <s v="Seed Funding"/>
    <n v="750000"/>
    <x v="4"/>
    <s v="April"/>
    <n v="7.1977874999999996"/>
    <x v="4"/>
    <x v="2"/>
    <x v="0"/>
  </r>
  <r>
    <n v="1771"/>
    <d v="2016-04-14T00:00:00"/>
    <s v="Wedwise"/>
    <s v="Consumer Internet"/>
    <s v="Wedding related services community"/>
    <s v="New Delhi"/>
    <s v="Startup Equity Partners"/>
    <x v="1082"/>
    <n v="1"/>
    <x v="0"/>
    <s v="Seed Funding"/>
    <m/>
    <x v="4"/>
    <s v="April"/>
    <n v="0"/>
    <x v="4"/>
    <x v="6"/>
    <x v="1"/>
  </r>
  <r>
    <n v="1772"/>
    <d v="2016-04-14T00:00:00"/>
    <s v="BeaconsTalk"/>
    <s v="Technology"/>
    <s v="contextual mobile advertising"/>
    <s v="Mumbai"/>
    <s v="Rajeev Agrawal, Prashant Gooty"/>
    <x v="1083"/>
    <n v="2"/>
    <x v="1"/>
    <s v="Seed Funding"/>
    <n v="100000"/>
    <x v="4"/>
    <s v="April"/>
    <n v="0.95970500000000003"/>
    <x v="4"/>
    <x v="0"/>
    <x v="2"/>
  </r>
  <r>
    <n v="1773"/>
    <d v="2016-04-15T00:00:00"/>
    <s v="Deal 4Loans"/>
    <s v="Consumer Internet"/>
    <s v="Loan Comparison Portal"/>
    <s v="Noida"/>
    <s v="Ram Shriram, Neeraj Arora, Puru Vashishtha"/>
    <x v="1084"/>
    <n v="3"/>
    <x v="1"/>
    <s v="Seed Funding"/>
    <m/>
    <x v="4"/>
    <s v="April"/>
    <n v="0"/>
    <x v="4"/>
    <x v="6"/>
    <x v="1"/>
  </r>
  <r>
    <n v="1774"/>
    <d v="2016-04-15T00:00:00"/>
    <s v="RenewBuy"/>
    <s v="Consumer Internet"/>
    <s v="Online Car &amp; Bike Insurance Comparison portal"/>
    <s v="New Delhi"/>
    <s v="Mount Nathan Advisors"/>
    <x v="1085"/>
    <n v="1"/>
    <x v="0"/>
    <s v="Seed Funding"/>
    <n v="1000000"/>
    <x v="4"/>
    <s v="April"/>
    <n v="9.5970499999999994"/>
    <x v="4"/>
    <x v="6"/>
    <x v="1"/>
  </r>
  <r>
    <n v="1775"/>
    <d v="2016-04-15T00:00:00"/>
    <s v="Blue Box Media"/>
    <s v="Consumer Internet"/>
    <s v="Online Tech Portals"/>
    <s v="Jaipur"/>
    <s v="Mahavir Pratap Sharma, Ajay Data, Yogesh Chaudhary, Sanjay Phophaliya, Siddharth Agarwal, Kamal Kothari"/>
    <x v="1086"/>
    <n v="6"/>
    <x v="1"/>
    <s v="Seed Funding"/>
    <m/>
    <x v="4"/>
    <s v="April"/>
    <n v="0"/>
    <x v="4"/>
    <x v="6"/>
    <x v="9"/>
  </r>
  <r>
    <n v="1776"/>
    <d v="2016-04-15T00:00:00"/>
    <s v="Vyomo"/>
    <s v="Consumer Internet"/>
    <s v="On-Dem, Beauty Service provider"/>
    <s v="New Delhi"/>
    <s v="Naturals Salon Chain"/>
    <x v="1087"/>
    <n v="1"/>
    <x v="0"/>
    <s v="Private Equity"/>
    <n v="15000000"/>
    <x v="4"/>
    <s v="April"/>
    <n v="143.95574999999999"/>
    <x v="0"/>
    <x v="6"/>
    <x v="1"/>
  </r>
  <r>
    <n v="1777"/>
    <d v="2016-04-15T00:00:00"/>
    <s v="Organicshop"/>
    <s v="eCommerce"/>
    <s v="Marketplace for organic products"/>
    <s v="Jaipur"/>
    <s v="Vivek Nathani, Yogesh Chaudhary, Mahavir Pratap Sharma, Kamal Kothari, H C Jain"/>
    <x v="1088"/>
    <n v="5"/>
    <x v="1"/>
    <s v="Seed Funding"/>
    <m/>
    <x v="4"/>
    <s v="April"/>
    <n v="0"/>
    <x v="4"/>
    <x v="2"/>
    <x v="9"/>
  </r>
  <r>
    <n v="1778"/>
    <d v="2016-04-15T00:00:00"/>
    <s v="MInd Your Fleet"/>
    <s v="Consumer Internet"/>
    <s v="Car Rental Software"/>
    <s v="Noida"/>
    <s v="Undisclosed"/>
    <x v="13"/>
    <n v="1"/>
    <x v="0"/>
    <s v="Seed Funding"/>
    <m/>
    <x v="4"/>
    <s v="April"/>
    <n v="0"/>
    <x v="4"/>
    <x v="6"/>
    <x v="1"/>
  </r>
  <r>
    <n v="1779"/>
    <d v="2016-04-15T00:00:00"/>
    <s v="NestAway"/>
    <s v="Consumer Internet"/>
    <s v="Furnished Home Rental Platform"/>
    <s v="Bangalore"/>
    <s v="Tiger Global"/>
    <x v="110"/>
    <n v="1"/>
    <x v="0"/>
    <s v="Private Equity"/>
    <n v="30000000"/>
    <x v="4"/>
    <s v="April"/>
    <n v="287.91149999999999"/>
    <x v="0"/>
    <x v="6"/>
    <x v="0"/>
  </r>
  <r>
    <n v="1780"/>
    <d v="2016-04-15T00:00:00"/>
    <s v="Tapchief"/>
    <s v="Consumer Internet"/>
    <s v="Expert Advice Platform"/>
    <s v="Bangalore"/>
    <s v="Vijay Shekhar Sharma"/>
    <x v="31"/>
    <n v="1"/>
    <x v="0"/>
    <s v="Seed Funding"/>
    <n v="150000"/>
    <x v="4"/>
    <s v="April"/>
    <n v="1.4395575"/>
    <x v="4"/>
    <x v="6"/>
    <x v="0"/>
  </r>
  <r>
    <n v="1781"/>
    <d v="2016-04-18T00:00:00"/>
    <s v="Rapido"/>
    <s v="Consumer Internet"/>
    <s v="Bike Aggregator App"/>
    <s v="Bangalore"/>
    <s v="Pawan Munjal, Advantedge Partners, Astarc Ventures"/>
    <x v="1089"/>
    <n v="3"/>
    <x v="1"/>
    <s v="Private Equity"/>
    <m/>
    <x v="4"/>
    <s v="April"/>
    <n v="0"/>
    <x v="0"/>
    <x v="6"/>
    <x v="0"/>
  </r>
  <r>
    <n v="1782"/>
    <d v="2016-04-18T00:00:00"/>
    <s v="Yufta"/>
    <s v="eCommerce"/>
    <s v="Womenxe2x80x99s Fashion ECommerce Portal"/>
    <s v="Bangalore"/>
    <s v="Ajay Data &amp; Other Hnis"/>
    <x v="1090"/>
    <n v="1"/>
    <x v="0"/>
    <s v="Seed Funding"/>
    <m/>
    <x v="4"/>
    <s v="April"/>
    <n v="0"/>
    <x v="4"/>
    <x v="2"/>
    <x v="0"/>
  </r>
  <r>
    <n v="1783"/>
    <d v="2016-04-18T00:00:00"/>
    <s v="Smytten"/>
    <s v="eCommerce"/>
    <s v="Online Discovery , Shopping Platform"/>
    <s v="Gurgaon"/>
    <s v="Rajan "/>
    <x v="233"/>
    <n v="1"/>
    <x v="0"/>
    <s v="Seed Funding"/>
    <m/>
    <x v="4"/>
    <s v="April"/>
    <n v="0"/>
    <x v="4"/>
    <x v="2"/>
    <x v="1"/>
  </r>
  <r>
    <n v="1784"/>
    <d v="2016-04-18T00:00:00"/>
    <s v="Houssup"/>
    <s v="Consumer Internet"/>
    <s v="interior design , home furnishing portal"/>
    <s v="Jaipur"/>
    <s v="Mitin Patel, Gaurav Agarwal"/>
    <x v="1091"/>
    <n v="2"/>
    <x v="1"/>
    <s v="Seed Funding"/>
    <m/>
    <x v="4"/>
    <s v="April"/>
    <n v="0"/>
    <x v="4"/>
    <x v="6"/>
    <x v="9"/>
  </r>
  <r>
    <n v="1785"/>
    <d v="2016-04-18T00:00:00"/>
    <s v="Jugnoo"/>
    <s v="Consumer Internet"/>
    <s v="On-dem, Delivery &amp; Logistics platform"/>
    <s v="Ch,igarh"/>
    <s v="Paytm &amp; Existing "/>
    <x v="1092"/>
    <n v="1"/>
    <x v="0"/>
    <s v="Private Equity"/>
    <n v="10000000"/>
    <x v="4"/>
    <s v="April"/>
    <n v="95.970500000000001"/>
    <x v="0"/>
    <x v="6"/>
    <x v="6"/>
  </r>
  <r>
    <n v="1786"/>
    <d v="2016-04-18T00:00:00"/>
    <s v="Tork Motocycles"/>
    <s v="Auto"/>
    <s v="Electric Motorcycle Manufacturer"/>
    <s v="Pune"/>
    <s v="Bhavish Aggarwal, Ankit Bhati"/>
    <x v="1093"/>
    <n v="2"/>
    <x v="1"/>
    <s v="Seed Funding"/>
    <m/>
    <x v="4"/>
    <s v="April"/>
    <n v="0"/>
    <x v="4"/>
    <x v="6"/>
    <x v="4"/>
  </r>
  <r>
    <n v="1787"/>
    <d v="2016-04-19T00:00:00"/>
    <s v="Betaout"/>
    <s v="eCommerce"/>
    <s v="customer intelligence , marketing automation platform"/>
    <s v="Noida"/>
    <s v="Stanford Angels, Letsventure, Chennai Angels, Hyderabad Angels, Mumbai Angels"/>
    <x v="1094"/>
    <n v="5"/>
    <x v="1"/>
    <s v="Private Equity"/>
    <n v="1500000"/>
    <x v="4"/>
    <s v="April"/>
    <n v="14.395574999999999"/>
    <x v="0"/>
    <x v="2"/>
    <x v="1"/>
  </r>
  <r>
    <n v="1788"/>
    <d v="2016-04-19T00:00:00"/>
    <s v="DriversCart"/>
    <s v="Consumer Internet"/>
    <s v="on-dem, chauffeur provider"/>
    <s v="Chennai"/>
    <s v="Ah! Ventures"/>
    <x v="923"/>
    <n v="1"/>
    <x v="0"/>
    <s v="Seed Funding"/>
    <n v="450000"/>
    <x v="4"/>
    <s v="April"/>
    <n v="4.3186724999999999"/>
    <x v="4"/>
    <x v="6"/>
    <x v="3"/>
  </r>
  <r>
    <n v="1789"/>
    <d v="2016-04-19T00:00:00"/>
    <s v="LensKart"/>
    <s v="eCommerce"/>
    <s v="Eyewear etailing platform"/>
    <s v="New Delhi"/>
    <s v="Ratan Tata"/>
    <x v="269"/>
    <n v="1"/>
    <x v="0"/>
    <s v="Private Equity"/>
    <m/>
    <x v="4"/>
    <s v="April"/>
    <n v="0"/>
    <x v="0"/>
    <x v="2"/>
    <x v="1"/>
  </r>
  <r>
    <n v="1790"/>
    <d v="2016-04-19T00:00:00"/>
    <s v="CollegeDekho"/>
    <s v="Consumer Internet"/>
    <s v="College &amp; Student information platform"/>
    <s v="New Delhi"/>
    <s v="Man Capital"/>
    <x v="1095"/>
    <n v="1"/>
    <x v="0"/>
    <s v="Private Equity"/>
    <n v="2000000"/>
    <x v="4"/>
    <s v="April"/>
    <n v="19.194099999999999"/>
    <x v="0"/>
    <x v="6"/>
    <x v="1"/>
  </r>
  <r>
    <n v="1791"/>
    <d v="2016-04-19T00:00:00"/>
    <s v="OYOfit"/>
    <s v="Consumer Internet"/>
    <s v="Fitness Services Aggregator platform"/>
    <s v="Bangalore"/>
    <s v="Rn Agarwal"/>
    <x v="1096"/>
    <n v="1"/>
    <x v="0"/>
    <s v="Seed Funding"/>
    <m/>
    <x v="4"/>
    <s v="April"/>
    <n v="0"/>
    <x v="4"/>
    <x v="6"/>
    <x v="0"/>
  </r>
  <r>
    <n v="1792"/>
    <d v="2016-04-19T00:00:00"/>
    <s v="Oliveboard"/>
    <s v="Consumer Internet"/>
    <s v="Online exam practice &amp; preparation platform"/>
    <s v="Bangalore"/>
    <s v="India Educational Investment Fund"/>
    <x v="726"/>
    <n v="1"/>
    <x v="0"/>
    <s v="Private Equity"/>
    <m/>
    <x v="4"/>
    <s v="April"/>
    <n v="0"/>
    <x v="0"/>
    <x v="6"/>
    <x v="0"/>
  </r>
  <r>
    <n v="1793"/>
    <d v="2016-04-19T00:00:00"/>
    <s v="Simplilearn"/>
    <s v="Consumer Internet"/>
    <s v="Online certification platform"/>
    <s v="Bangalore"/>
    <s v="Br Capital"/>
    <x v="157"/>
    <n v="1"/>
    <x v="0"/>
    <s v="Private Equity"/>
    <m/>
    <x v="4"/>
    <s v="April"/>
    <n v="0"/>
    <x v="0"/>
    <x v="6"/>
    <x v="0"/>
  </r>
  <r>
    <n v="1794"/>
    <d v="2016-04-20T00:00:00"/>
    <s v="1mg"/>
    <s v="eCommerce"/>
    <s v="Online Pharmacy"/>
    <s v="Gurgaon"/>
    <s v="Maverick Capital Ventures, Sequoia Capital, Omidyar Network"/>
    <x v="1097"/>
    <n v="3"/>
    <x v="1"/>
    <s v="Private Equity"/>
    <n v="15000000"/>
    <x v="4"/>
    <s v="April"/>
    <n v="143.95574999999999"/>
    <x v="0"/>
    <x v="2"/>
    <x v="1"/>
  </r>
  <r>
    <n v="1795"/>
    <d v="2016-04-20T00:00:00"/>
    <s v="Fashalot"/>
    <s v="Consumer Internet"/>
    <s v="Fashion , Store discovery mobile app"/>
    <s v="New Delhi"/>
    <s v="Yournest Angel Fund, Rajul Garg"/>
    <x v="411"/>
    <n v="2"/>
    <x v="1"/>
    <s v="Seed Funding"/>
    <m/>
    <x v="4"/>
    <s v="April"/>
    <n v="0"/>
    <x v="4"/>
    <x v="6"/>
    <x v="1"/>
  </r>
  <r>
    <n v="1796"/>
    <d v="2016-04-20T00:00:00"/>
    <s v="Broomberg"/>
    <s v="Consumer Internet"/>
    <s v="Cleaning Services Provider"/>
    <s v="New Delhi"/>
    <s v="Angel &amp; Hnis"/>
    <x v="1098"/>
    <n v="1"/>
    <x v="0"/>
    <s v="Seed Funding"/>
    <m/>
    <x v="4"/>
    <s v="April"/>
    <n v="0"/>
    <x v="4"/>
    <x v="6"/>
    <x v="1"/>
  </r>
  <r>
    <n v="1797"/>
    <d v="2016-04-21T00:00:00"/>
    <s v="m.paani"/>
    <s v="Consumer Internet"/>
    <s v="Loyalty rewards platform"/>
    <s v="Mumbai"/>
    <s v="Blume Ventures, Adil Allana, Aprameya Radhakrishna, Gautam Ivatury, Signal Point Partners"/>
    <x v="64"/>
    <n v="5"/>
    <x v="1"/>
    <s v="Seed Funding"/>
    <m/>
    <x v="4"/>
    <s v="April"/>
    <n v="0"/>
    <x v="4"/>
    <x v="6"/>
    <x v="2"/>
  </r>
  <r>
    <n v="1798"/>
    <d v="2016-04-21T00:00:00"/>
    <s v="Yufta"/>
    <s v="eCommerce"/>
    <s v="hyperlocal fashion retail platform"/>
    <s v="Jaipur"/>
    <s v="Ajay Data &amp; Hnis"/>
    <x v="1099"/>
    <n v="1"/>
    <x v="0"/>
    <s v="Seed Funding"/>
    <m/>
    <x v="4"/>
    <s v="April"/>
    <n v="0"/>
    <x v="4"/>
    <x v="2"/>
    <x v="9"/>
  </r>
  <r>
    <n v="1799"/>
    <d v="2016-04-21T00:00:00"/>
    <s v="mishTag"/>
    <s v="Consumer Internet"/>
    <s v="Style, Fashion Discovery Mobile app"/>
    <s v="New Delhi"/>
    <s v="M&amp;Y Partners, Svg Media, Anthil Ventures"/>
    <x v="1100"/>
    <n v="3"/>
    <x v="1"/>
    <s v="Seed Funding"/>
    <m/>
    <x v="4"/>
    <s v="April"/>
    <n v="0"/>
    <x v="4"/>
    <x v="6"/>
    <x v="1"/>
  </r>
  <r>
    <n v="1800"/>
    <d v="2016-04-21T00:00:00"/>
    <s v="Advanced Structures India"/>
    <s v="Auto"/>
    <s v="Automotive Design , Engineering company"/>
    <s v="Bangalore"/>
    <s v="Girnarsoft"/>
    <x v="1101"/>
    <n v="1"/>
    <x v="0"/>
    <s v="Private Equity"/>
    <m/>
    <x v="4"/>
    <s v="April"/>
    <n v="0"/>
    <x v="0"/>
    <x v="6"/>
    <x v="0"/>
  </r>
  <r>
    <n v="1801"/>
    <d v="2016-04-22T00:00:00"/>
    <s v="Licious"/>
    <s v="eCommerce"/>
    <s v="Mobile based Meat ordering App"/>
    <s v="Bangalore"/>
    <s v="Mayfield India Ii Management Ltd"/>
    <x v="1102"/>
    <n v="1"/>
    <x v="0"/>
    <s v="Private Equity"/>
    <n v="3000000"/>
    <x v="4"/>
    <s v="April"/>
    <n v="28.791149999999998"/>
    <x v="0"/>
    <x v="2"/>
    <x v="0"/>
  </r>
  <r>
    <n v="1802"/>
    <d v="2016-04-22T00:00:00"/>
    <s v="Knolskae"/>
    <s v="Consumer Internet"/>
    <s v="Educational Gamification &amp; Simulation platform"/>
    <s v="Bangalore"/>
    <s v="Inventus Capital Partners, Hr Fund"/>
    <x v="898"/>
    <n v="2"/>
    <x v="1"/>
    <s v="Private Equity"/>
    <m/>
    <x v="4"/>
    <s v="April"/>
    <n v="0"/>
    <x v="0"/>
    <x v="6"/>
    <x v="0"/>
  </r>
  <r>
    <n v="1803"/>
    <d v="2016-04-22T00:00:00"/>
    <s v="Druva"/>
    <s v="Technology"/>
    <s v="Converged Backup &amp; Data Protection Solutions for Enterprises"/>
    <s v="Pune"/>
    <s v="Ntt Finance, Telephone Corporation"/>
    <x v="1103"/>
    <n v="2"/>
    <x v="1"/>
    <s v="Private Equity"/>
    <m/>
    <x v="4"/>
    <s v="April"/>
    <n v="0"/>
    <x v="0"/>
    <x v="0"/>
    <x v="4"/>
  </r>
  <r>
    <n v="1804"/>
    <d v="2016-04-22T00:00:00"/>
    <s v="TOKO Innovation Studios"/>
    <s v="Consumer Internet"/>
    <s v="Children\xe2\x80\x99s Entertainment Games &amp; Products"/>
    <s v="New Delhi"/>
    <s v="Indian Angel Network"/>
    <x v="78"/>
    <n v="1"/>
    <x v="0"/>
    <s v="Seed Funding"/>
    <n v="450000"/>
    <x v="4"/>
    <s v="April"/>
    <n v="4.3186724999999999"/>
    <x v="4"/>
    <x v="6"/>
    <x v="1"/>
  </r>
  <r>
    <n v="1805"/>
    <d v="2016-04-25T00:00:00"/>
    <s v="Commut"/>
    <s v="Consumer Internet"/>
    <s v="Shuttle Service Provider"/>
    <s v="Hyderabad"/>
    <s v="50K Ventures"/>
    <x v="551"/>
    <n v="1"/>
    <x v="0"/>
    <s v="Seed Funding"/>
    <n v="200000"/>
    <x v="4"/>
    <s v="April"/>
    <n v="1.9194100000000001"/>
    <x v="4"/>
    <x v="6"/>
    <x v="7"/>
  </r>
  <r>
    <n v="1806"/>
    <d v="2016-04-25T00:00:00"/>
    <s v="intouchapp"/>
    <s v="Consumer Internet"/>
    <s v="Contact Management Mobile App"/>
    <s v="Pune"/>
    <s v="Blume Ventures"/>
    <x v="64"/>
    <n v="1"/>
    <x v="0"/>
    <s v="Seed Funding"/>
    <m/>
    <x v="4"/>
    <s v="April"/>
    <n v="0"/>
    <x v="4"/>
    <x v="6"/>
    <x v="4"/>
  </r>
  <r>
    <n v="1807"/>
    <d v="2016-04-25T00:00:00"/>
    <s v="Dropkaffe"/>
    <s v="Food &amp; Beverage"/>
    <s v="Ready-to-Drink Beverage Producer"/>
    <s v="Bangalore"/>
    <s v="Growthstory, Apurva Salapuria, Hitesh Oberoi, Sidharth Pansari, Nirupa Shankar"/>
    <x v="1104"/>
    <n v="5"/>
    <x v="1"/>
    <s v="Seed Funding"/>
    <n v="550000"/>
    <x v="4"/>
    <s v="April"/>
    <n v="5.2783775000000004"/>
    <x v="4"/>
    <x v="5"/>
    <x v="0"/>
  </r>
  <r>
    <n v="1808"/>
    <d v="2016-04-26T00:00:00"/>
    <s v="Transerv"/>
    <s v="Consumer Internet"/>
    <s v="Digital Payments platform"/>
    <s v="Mumbai"/>
    <s v="Idfc Spice Fund, Micromax Informatics"/>
    <x v="1105"/>
    <n v="2"/>
    <x v="1"/>
    <s v="Private Equity"/>
    <n v="15000000"/>
    <x v="4"/>
    <s v="April"/>
    <n v="143.95574999999999"/>
    <x v="0"/>
    <x v="6"/>
    <x v="2"/>
  </r>
  <r>
    <n v="1809"/>
    <d v="2016-04-26T00:00:00"/>
    <s v="ClearTax"/>
    <s v="Consumer Internet"/>
    <s v="Online filing of Tax returns"/>
    <s v="Bangalore"/>
    <s v="Max Levchin, Scott Banister"/>
    <x v="1106"/>
    <n v="2"/>
    <x v="1"/>
    <s v="Private Equity"/>
    <n v="1300000"/>
    <x v="4"/>
    <s v="April"/>
    <n v="12.476165"/>
    <x v="0"/>
    <x v="6"/>
    <x v="0"/>
  </r>
  <r>
    <n v="1810"/>
    <d v="2016-04-26T00:00:00"/>
    <s v="Roposo"/>
    <s v="eCommerce"/>
    <s v="Social Fashion ECommerce Discovery platform"/>
    <s v="Gurgaon"/>
    <s v="Bertelsmann India Investments"/>
    <x v="118"/>
    <n v="1"/>
    <x v="0"/>
    <s v="Private Equity"/>
    <n v="15000000"/>
    <x v="4"/>
    <s v="April"/>
    <n v="143.95574999999999"/>
    <x v="0"/>
    <x v="2"/>
    <x v="1"/>
  </r>
  <r>
    <n v="1811"/>
    <d v="2016-04-27T00:00:00"/>
    <s v="MilkBasket"/>
    <s v="Consumer Internet"/>
    <s v="Micro Grocery Delivery Platform"/>
    <s v="Gurgaon"/>
    <s v="Evc Ventures"/>
    <x v="991"/>
    <n v="1"/>
    <x v="0"/>
    <s v="Seed Funding"/>
    <n v="500000"/>
    <x v="4"/>
    <s v="April"/>
    <n v="4.7985249999999997"/>
    <x v="4"/>
    <x v="6"/>
    <x v="1"/>
  </r>
  <r>
    <n v="1812"/>
    <d v="2016-04-27T00:00:00"/>
    <s v="CareonGO"/>
    <s v="Consumer Internet"/>
    <s v="Online Pharmacy"/>
    <s v="Unknown"/>
    <s v="Farooq Oomerbhoy, Anupam Mittal,  Mittal, Ravi Garikipati, Vibhu Garg, Singapore Angel Network, Konglo Ventures"/>
    <x v="1107"/>
    <n v="7"/>
    <x v="1"/>
    <s v="Seed Funding"/>
    <m/>
    <x v="4"/>
    <s v="April"/>
    <n v="0"/>
    <x v="4"/>
    <x v="6"/>
    <x v="6"/>
  </r>
  <r>
    <n v="1813"/>
    <d v="2016-04-27T00:00:00"/>
    <s v="RailYatri"/>
    <s v="Consumer Internet"/>
    <s v="Train Related Information portal"/>
    <s v="Noida"/>
    <s v="Nan Nilekani, Helion Ventures, Omidyar Networks, Blume Ventures"/>
    <x v="767"/>
    <n v="4"/>
    <x v="1"/>
    <s v="Private Equity"/>
    <m/>
    <x v="4"/>
    <s v="April"/>
    <n v="0"/>
    <x v="0"/>
    <x v="6"/>
    <x v="1"/>
  </r>
  <r>
    <n v="1814"/>
    <d v="2016-04-27T00:00:00"/>
    <s v="ICHR"/>
    <s v="Consumer Internet"/>
    <s v="Mobile based Children health Information app"/>
    <s v="New Delhi"/>
    <s v="Undisclosed"/>
    <x v="13"/>
    <n v="1"/>
    <x v="0"/>
    <s v="Seed Funding"/>
    <n v="450000"/>
    <x v="4"/>
    <s v="April"/>
    <n v="4.3186724999999999"/>
    <x v="4"/>
    <x v="6"/>
    <x v="1"/>
  </r>
  <r>
    <n v="1815"/>
    <d v="2016-04-27T00:00:00"/>
    <s v="Murgency"/>
    <s v="Consumer Internet"/>
    <s v="Medical Emergency Response App"/>
    <s v="Mumbai"/>
    <s v="Axilor Ventures"/>
    <x v="327"/>
    <n v="1"/>
    <x v="0"/>
    <s v="Private Equity"/>
    <m/>
    <x v="4"/>
    <s v="April"/>
    <n v="0"/>
    <x v="0"/>
    <x v="6"/>
    <x v="2"/>
  </r>
  <r>
    <n v="1816"/>
    <d v="2016-04-28T00:00:00"/>
    <s v="The Wedding Brigade"/>
    <s v="Consumer Internet"/>
    <s v="Online Wedding Information Portal"/>
    <s v="Mumbai"/>
    <s v="Blume Ventures &amp; Other Unnamed "/>
    <x v="1108"/>
    <n v="1"/>
    <x v="0"/>
    <s v="Seed Funding"/>
    <n v="600000"/>
    <x v="4"/>
    <s v="April"/>
    <n v="5.7582300000000002"/>
    <x v="4"/>
    <x v="6"/>
    <x v="2"/>
  </r>
  <r>
    <n v="1817"/>
    <d v="2016-04-28T00:00:00"/>
    <s v="DocsApp"/>
    <s v="Consumer Internet"/>
    <s v="Online Doctor Discovery &amp; Chat platform"/>
    <s v="Bangalore"/>
    <s v="Rebright Partners,  Rajaraman, Venky Harinarayan"/>
    <x v="879"/>
    <n v="3"/>
    <x v="1"/>
    <s v="Private Equity"/>
    <n v="1200000"/>
    <x v="4"/>
    <s v="April"/>
    <n v="11.51646"/>
    <x v="0"/>
    <x v="6"/>
    <x v="0"/>
  </r>
  <r>
    <n v="1818"/>
    <d v="2016-04-29T00:00:00"/>
    <s v="Impact Guru"/>
    <s v="Consumer Internet"/>
    <s v="Online Crowdfunding platform for NGOs &amp; Social Projects"/>
    <s v="Mumbai"/>
    <s v="Rb Investments, Fundnel"/>
    <x v="20"/>
    <n v="2"/>
    <x v="1"/>
    <s v="Seed Funding"/>
    <n v="500000"/>
    <x v="4"/>
    <s v="April"/>
    <n v="4.7985249999999997"/>
    <x v="4"/>
    <x v="6"/>
    <x v="2"/>
  </r>
  <r>
    <n v="1819"/>
    <d v="2016-04-29T00:00:00"/>
    <s v="LetReach"/>
    <s v="eCommerce"/>
    <s v="ECommerce SAAS Solutions"/>
    <s v="New Delhi"/>
    <s v="Vcommission"/>
    <x v="1020"/>
    <n v="1"/>
    <x v="0"/>
    <s v="Private Equity"/>
    <n v="100000"/>
    <x v="4"/>
    <s v="April"/>
    <n v="0.95970500000000003"/>
    <x v="0"/>
    <x v="2"/>
    <x v="1"/>
  </r>
  <r>
    <n v="1820"/>
    <d v="2016-03-01T00:00:00"/>
    <s v="DriveU"/>
    <s v="Consumer Internet"/>
    <s v="Chauffeurs Discovery for private car owners"/>
    <s v="Bangalore"/>
    <s v="Unitus Seed Fund"/>
    <x v="301"/>
    <n v="1"/>
    <x v="0"/>
    <s v="Seed Funding"/>
    <m/>
    <x v="4"/>
    <s v="March"/>
    <n v="0"/>
    <x v="4"/>
    <x v="6"/>
    <x v="0"/>
  </r>
  <r>
    <n v="1821"/>
    <d v="2016-03-01T00:00:00"/>
    <s v="Gympik"/>
    <s v="Consumer Internet"/>
    <s v="Fitness Centres, Gym Discovery online marketplace"/>
    <s v="Bangalore"/>
    <s v="Roundglass Partners"/>
    <x v="504"/>
    <n v="1"/>
    <x v="0"/>
    <s v="Private Equity"/>
    <m/>
    <x v="4"/>
    <s v="March"/>
    <n v="0"/>
    <x v="0"/>
    <x v="6"/>
    <x v="0"/>
  </r>
  <r>
    <n v="1822"/>
    <d v="2016-03-01T00:00:00"/>
    <s v="Testbook"/>
    <s v="Consumer Internet"/>
    <s v="Online Test Preparation Platform"/>
    <s v="Mumbai"/>
    <s v="S Ch &amp; Co"/>
    <x v="1109"/>
    <n v="1"/>
    <x v="0"/>
    <s v="Private Equity"/>
    <m/>
    <x v="4"/>
    <s v="March"/>
    <n v="0"/>
    <x v="0"/>
    <x v="6"/>
    <x v="2"/>
  </r>
  <r>
    <n v="1823"/>
    <d v="2016-03-01T00:00:00"/>
    <s v="IQlect"/>
    <s v="Technology"/>
    <s v="Big Data Analytics Platform"/>
    <s v="Bangalore"/>
    <s v="Lip-Bu Tan, Michael Marks, Nicolas Braithwaite"/>
    <x v="1110"/>
    <n v="3"/>
    <x v="1"/>
    <s v="Private Equity"/>
    <m/>
    <x v="4"/>
    <s v="March"/>
    <n v="0"/>
    <x v="0"/>
    <x v="0"/>
    <x v="0"/>
  </r>
  <r>
    <n v="1824"/>
    <d v="2016-03-02T00:00:00"/>
    <s v="MoMark"/>
    <s v="Consumer Internet"/>
    <s v="Mobile Wallet Aggregation platform"/>
    <s v="Noida"/>
    <s v="Yournest Angel Fund"/>
    <x v="411"/>
    <n v="1"/>
    <x v="0"/>
    <s v="Private Equity"/>
    <n v="600000"/>
    <x v="4"/>
    <s v="March"/>
    <n v="5.7582300000000002"/>
    <x v="0"/>
    <x v="6"/>
    <x v="1"/>
  </r>
  <r>
    <n v="1825"/>
    <d v="2016-03-02T00:00:00"/>
    <s v="Skedool"/>
    <s v="Consumer Internet"/>
    <s v="AI based Office Assistant Mobile App"/>
    <s v="Seattle / Bangalore"/>
    <s v="Kludein Llcnphanindra Sama, Narayan Ramach,ran, Pranav Pai"/>
    <x v="1111"/>
    <n v="4"/>
    <x v="1"/>
    <s v="Seed Funding"/>
    <m/>
    <x v="4"/>
    <s v="March"/>
    <n v="0"/>
    <x v="4"/>
    <x v="6"/>
    <x v="0"/>
  </r>
  <r>
    <n v="1826"/>
    <d v="2016-03-02T00:00:00"/>
    <s v="Systemantics"/>
    <s v="Technology"/>
    <s v="Industrial robots maker"/>
    <s v="Bangalore"/>
    <s v="Nan Nilekani, Accel Partners"/>
    <x v="767"/>
    <n v="2"/>
    <x v="1"/>
    <s v="Private Equity"/>
    <n v="1400000"/>
    <x v="4"/>
    <s v="March"/>
    <n v="13.43587"/>
    <x v="0"/>
    <x v="0"/>
    <x v="0"/>
  </r>
  <r>
    <n v="1827"/>
    <d v="2016-03-03T00:00:00"/>
    <s v="Vertuals"/>
    <s v="Technology"/>
    <s v="Audio Visual Digital Content creators for Br,s"/>
    <s v="Mumbai"/>
    <s v="Dino Morea"/>
    <x v="1112"/>
    <n v="1"/>
    <x v="0"/>
    <s v="Seed Funding"/>
    <m/>
    <x v="4"/>
    <s v="March"/>
    <n v="0"/>
    <x v="4"/>
    <x v="0"/>
    <x v="2"/>
  </r>
  <r>
    <n v="1828"/>
    <d v="2016-03-03T00:00:00"/>
    <s v="Imarticus Learning"/>
    <s v="Education"/>
    <s v="Financial Services &amp; Analytics Education Institute"/>
    <s v="Mumbai"/>
    <s v="Blinc Advisors, Amit Nanavati, Tashwinder Singh, Taranjit Jaswal, Amit Khanna"/>
    <x v="1113"/>
    <n v="5"/>
    <x v="1"/>
    <s v="Private Equity"/>
    <n v="1000000"/>
    <x v="4"/>
    <s v="March"/>
    <n v="9.5970499999999994"/>
    <x v="0"/>
    <x v="9"/>
    <x v="2"/>
  </r>
  <r>
    <n v="1829"/>
    <d v="2016-03-03T00:00:00"/>
    <s v="Shouut"/>
    <s v="Consumer Internet"/>
    <s v="Social Discovery Mobile app"/>
    <s v="New Delhi"/>
    <s v="Undisclosed"/>
    <x v="13"/>
    <n v="1"/>
    <x v="0"/>
    <s v="Seed Funding"/>
    <n v="500000"/>
    <x v="4"/>
    <s v="March"/>
    <n v="4.7985249999999997"/>
    <x v="4"/>
    <x v="6"/>
    <x v="1"/>
  </r>
  <r>
    <n v="1830"/>
    <d v="2016-03-04T00:00:00"/>
    <s v="TinyStep"/>
    <s v="Consumer Internet"/>
    <s v="Parenting Social Network Platform"/>
    <s v="Bangalore"/>
    <s v="Matt Glickman"/>
    <x v="1114"/>
    <n v="1"/>
    <x v="0"/>
    <s v="Private Equity"/>
    <m/>
    <x v="4"/>
    <s v="March"/>
    <n v="0"/>
    <x v="0"/>
    <x v="6"/>
    <x v="0"/>
  </r>
  <r>
    <n v="1831"/>
    <d v="2016-03-04T00:00:00"/>
    <s v="Aahaa"/>
    <s v="ECommerce"/>
    <s v="Office Products Super Store"/>
    <s v="Chennai"/>
    <s v="Yournest Angel Fund,"/>
    <x v="411"/>
    <n v="2"/>
    <x v="1"/>
    <s v="Private Equity"/>
    <n v="1000000"/>
    <x v="4"/>
    <s v="March"/>
    <n v="9.5970499999999994"/>
    <x v="0"/>
    <x v="2"/>
    <x v="3"/>
  </r>
  <r>
    <n v="1832"/>
    <d v="2016-03-04T00:00:00"/>
    <s v="Arcatron Mobility"/>
    <s v="Technology"/>
    <s v="Smart wheelchair Design , Development"/>
    <s v="Pune"/>
    <s v="Sudhir Mehta, Anoop Hingorani"/>
    <x v="1056"/>
    <n v="2"/>
    <x v="1"/>
    <s v="Seed Funding"/>
    <m/>
    <x v="4"/>
    <s v="March"/>
    <n v="0"/>
    <x v="4"/>
    <x v="0"/>
    <x v="4"/>
  </r>
  <r>
    <n v="1833"/>
    <d v="2016-03-04T00:00:00"/>
    <s v="FTCash"/>
    <s v="Consumer Internet"/>
    <s v="Mobile Payments Platform"/>
    <s v="Kolkata"/>
    <s v="Ivycap Ventures"/>
    <x v="731"/>
    <n v="1"/>
    <x v="0"/>
    <s v="Seed Funding"/>
    <n v="150000"/>
    <x v="4"/>
    <s v="March"/>
    <n v="1.4395575"/>
    <x v="4"/>
    <x v="6"/>
    <x v="10"/>
  </r>
  <r>
    <n v="1834"/>
    <d v="2016-03-04T00:00:00"/>
    <s v="Civilsdaily"/>
    <s v="Consumer Internet"/>
    <s v="Civil Services News Aggregator"/>
    <s v="New Delhi"/>
    <s v="Manoj Kumar &amp; Other "/>
    <x v="1115"/>
    <n v="1"/>
    <x v="0"/>
    <s v="Seed Funding"/>
    <m/>
    <x v="4"/>
    <s v="March"/>
    <n v="0"/>
    <x v="4"/>
    <x v="6"/>
    <x v="1"/>
  </r>
  <r>
    <n v="1835"/>
    <d v="2016-03-04T00:00:00"/>
    <s v="Zappka"/>
    <s v="Consumer Internet"/>
    <s v="Mobile App discovery , review platform"/>
    <s v="Gurgaon"/>
    <s v="Daman Soni, Rajat Gupta"/>
    <x v="1116"/>
    <n v="2"/>
    <x v="1"/>
    <s v="Seed Funding"/>
    <n v="100000"/>
    <x v="4"/>
    <s v="March"/>
    <n v="0.95970500000000003"/>
    <x v="4"/>
    <x v="6"/>
    <x v="1"/>
  </r>
  <r>
    <n v="1836"/>
    <d v="2016-03-04T00:00:00"/>
    <s v="Tarusa World"/>
    <s v="ECommerce"/>
    <s v="H,icraft products eTailer"/>
    <s v="Mumbai"/>
    <s v="Mohas Paiit Gulati"/>
    <x v="1117"/>
    <n v="1"/>
    <x v="0"/>
    <s v="Seed Funding"/>
    <m/>
    <x v="4"/>
    <s v="March"/>
    <n v="0"/>
    <x v="4"/>
    <x v="2"/>
    <x v="2"/>
  </r>
  <r>
    <n v="1837"/>
    <d v="2016-03-04T00:00:00"/>
    <s v="medECUBE"/>
    <s v="Healthcare"/>
    <s v="Healthcare related Services provider"/>
    <s v="Gurgaon"/>
    <s v="Artiman Ventures"/>
    <x v="1118"/>
    <n v="1"/>
    <x v="0"/>
    <s v="Private Equity"/>
    <n v="4000000"/>
    <x v="4"/>
    <s v="March"/>
    <n v="38.388199999999998"/>
    <x v="0"/>
    <x v="8"/>
    <x v="1"/>
  </r>
  <r>
    <n v="1838"/>
    <d v="2016-03-07T00:00:00"/>
    <s v="N.O.W"/>
    <s v="Consumer Internet"/>
    <s v="Bike Taxi Service &amp; Hyperlocal Delivery App"/>
    <s v="Noida"/>
    <s v="Ruchirans Jaipuria, Anuj Sanghi"/>
    <x v="1119"/>
    <n v="2"/>
    <x v="1"/>
    <s v="Seed Funding"/>
    <n v="500000"/>
    <x v="4"/>
    <s v="March"/>
    <n v="4.7985249999999997"/>
    <x v="4"/>
    <x v="6"/>
    <x v="1"/>
  </r>
  <r>
    <n v="1839"/>
    <d v="2016-03-07T00:00:00"/>
    <s v="Ninjacart"/>
    <s v="ECommerce"/>
    <s v="B2B marketplace for Farmers &amp; Retailers"/>
    <s v="Bangalore"/>
    <s v="Accel Partners, Qualcomm Ventures, M&amp;S Partners, Zop Smart"/>
    <x v="193"/>
    <n v="4"/>
    <x v="1"/>
    <s v="Private Equity"/>
    <n v="3000000"/>
    <x v="4"/>
    <s v="March"/>
    <n v="28.791149999999998"/>
    <x v="0"/>
    <x v="2"/>
    <x v="0"/>
  </r>
  <r>
    <n v="1840"/>
    <d v="2016-03-07T00:00:00"/>
    <s v="Reach"/>
    <s v="Consumer Internet"/>
    <s v="Cross Platform P2P file sharing mobile app"/>
    <s v="Bangalore"/>
    <s v="Rebright Partners, Sol Primero, Sudhir arao, Ankur Warikoo, Ankur Singla"/>
    <x v="879"/>
    <n v="5"/>
    <x v="1"/>
    <s v="Seed Funding"/>
    <n v="500000"/>
    <x v="4"/>
    <s v="March"/>
    <n v="4.7985249999999997"/>
    <x v="4"/>
    <x v="6"/>
    <x v="0"/>
  </r>
  <r>
    <n v="1841"/>
    <d v="2016-03-07T00:00:00"/>
    <s v="Vanity Cube"/>
    <s v="Consumer Internet"/>
    <s v="Hyperlocal Beauty Services platform"/>
    <s v="New Delhi"/>
    <s v="Unicorn Ventures"/>
    <x v="1120"/>
    <n v="1"/>
    <x v="0"/>
    <s v="Seed Funding"/>
    <n v="250000"/>
    <x v="4"/>
    <s v="March"/>
    <n v="2.3992624999999999"/>
    <x v="4"/>
    <x v="6"/>
    <x v="1"/>
  </r>
  <r>
    <n v="1842"/>
    <d v="2016-03-07T00:00:00"/>
    <s v="Wooplr"/>
    <s v="ECommerce"/>
    <s v="Curated Fashion ECommerce portal"/>
    <s v="Bangalore"/>
    <s v="Naveen Tewari, Abhay Singhal, Amit Gupta, Piyush Shah, Raghun,an G, Rajiv Mehta"/>
    <x v="1121"/>
    <n v="7"/>
    <x v="1"/>
    <s v="Seed Funding"/>
    <m/>
    <x v="4"/>
    <s v="March"/>
    <n v="0"/>
    <x v="4"/>
    <x v="2"/>
    <x v="0"/>
  </r>
  <r>
    <n v="1843"/>
    <d v="2016-03-07T00:00:00"/>
    <s v="Medidaili"/>
    <s v="Consumer Internet"/>
    <s v="Medical Support service platform"/>
    <s v="Bangalore"/>
    <s v="Private "/>
    <x v="1122"/>
    <n v="1"/>
    <x v="0"/>
    <s v="Seed Funding"/>
    <n v="100000"/>
    <x v="4"/>
    <s v="March"/>
    <n v="0.95970500000000003"/>
    <x v="4"/>
    <x v="6"/>
    <x v="0"/>
  </r>
  <r>
    <n v="1844"/>
    <d v="2016-03-08T00:00:00"/>
    <s v="Finomena"/>
    <s v="Technology"/>
    <s v="Credit Worthiness Big Data Analytics"/>
    <s v="New Delhi"/>
    <s v="Matrix Partners India"/>
    <x v="34"/>
    <n v="1"/>
    <x v="0"/>
    <s v="Private Equity"/>
    <m/>
    <x v="4"/>
    <s v="March"/>
    <n v="0"/>
    <x v="0"/>
    <x v="0"/>
    <x v="1"/>
  </r>
  <r>
    <n v="1845"/>
    <d v="2016-03-08T00:00:00"/>
    <s v="Cookaroo"/>
    <s v="Consumer Internet"/>
    <s v="Food Delivery Platform"/>
    <s v="Bangalore"/>
    <s v="Vijay Krishna Yadav"/>
    <x v="1123"/>
    <n v="1"/>
    <x v="0"/>
    <s v="Seed Funding"/>
    <m/>
    <x v="4"/>
    <s v="March"/>
    <n v="0"/>
    <x v="4"/>
    <x v="6"/>
    <x v="0"/>
  </r>
  <r>
    <n v="1846"/>
    <d v="2016-03-08T00:00:00"/>
    <s v="vPhrase Analytics"/>
    <s v="Technology"/>
    <s v="AI based data analytics platform"/>
    <s v="Mumbai"/>
    <s v="Apoorv Ranjan Sharma, Daud Ali "/>
    <x v="1124"/>
    <n v="2"/>
    <x v="1"/>
    <s v="Seed Funding"/>
    <m/>
    <x v="4"/>
    <s v="March"/>
    <n v="0"/>
    <x v="4"/>
    <x v="0"/>
    <x v="2"/>
  </r>
  <r>
    <n v="1847"/>
    <d v="2016-03-08T00:00:00"/>
    <s v="LoveCycles"/>
    <s v="Consumer Internet"/>
    <s v="Womenxe2x80x99s health Tracker"/>
    <s v="Bangalore"/>
    <s v="Prime Venture Partners"/>
    <x v="19"/>
    <n v="1"/>
    <x v="0"/>
    <s v="Seed Funding"/>
    <n v="750000"/>
    <x v="4"/>
    <s v="March"/>
    <n v="7.1977874999999996"/>
    <x v="4"/>
    <x v="6"/>
    <x v="0"/>
  </r>
  <r>
    <n v="1848"/>
    <d v="2016-03-08T00:00:00"/>
    <s v="Kartrocket"/>
    <s v="ECommerce"/>
    <s v="ECommerce SAAS platform"/>
    <s v="New Delhi"/>
    <s v="Japanese , Bertelsmann India Investments, Nirvana Digital India Fund, Nirvana Digital Investment Holding Co Ltd, 500 Start-Ups"/>
    <x v="1125"/>
    <n v="5"/>
    <x v="1"/>
    <s v="Private Equity"/>
    <n v="8000000"/>
    <x v="4"/>
    <s v="March"/>
    <n v="76.776399999999995"/>
    <x v="0"/>
    <x v="2"/>
    <x v="1"/>
  </r>
  <r>
    <n v="1849"/>
    <d v="2016-03-08T00:00:00"/>
    <s v="dunzo"/>
    <s v="Consumer Internet"/>
    <s v="Daily Task Management App"/>
    <s v="Bangalore"/>
    <s v="Aspada Investment Advisors, Blume Ventures "/>
    <x v="1126"/>
    <n v="2"/>
    <x v="1"/>
    <s v="Seed Funding"/>
    <n v="650000"/>
    <x v="4"/>
    <s v="March"/>
    <n v="6.2380825"/>
    <x v="4"/>
    <x v="6"/>
    <x v="0"/>
  </r>
  <r>
    <n v="1850"/>
    <d v="2016-03-09T00:00:00"/>
    <s v="Indiamart"/>
    <s v="ECommerce"/>
    <s v="B2B Marketplace for SMBs"/>
    <s v="Noida"/>
    <s v="Amadeus Capital"/>
    <x v="1127"/>
    <n v="1"/>
    <x v="0"/>
    <s v="Private Equity"/>
    <m/>
    <x v="4"/>
    <s v="March"/>
    <n v="0"/>
    <x v="0"/>
    <x v="2"/>
    <x v="1"/>
  </r>
  <r>
    <n v="1851"/>
    <d v="2016-03-09T00:00:00"/>
    <s v="SmartVizX"/>
    <s v="Technology"/>
    <s v="Virtual Reality Solutions"/>
    <s v="Noida"/>
    <s v="Indian Angel Network, Stanford Angels, Entrepreneurs India"/>
    <x v="78"/>
    <n v="3"/>
    <x v="1"/>
    <s v="Seed Funding"/>
    <n v="500000"/>
    <x v="4"/>
    <s v="March"/>
    <n v="4.7985249999999997"/>
    <x v="4"/>
    <x v="0"/>
    <x v="1"/>
  </r>
  <r>
    <n v="1852"/>
    <d v="2016-03-09T00:00:00"/>
    <s v="MyGubbi"/>
    <s v="Real Estate"/>
    <s v="Interior Design &amp; Home Dxc3xa9cor Solutions"/>
    <s v="Bangalore"/>
    <s v="Vipul Parekh, Ajesh K Murthy,"/>
    <x v="1128"/>
    <n v="3"/>
    <x v="1"/>
    <s v="Seed Funding"/>
    <n v="2500000"/>
    <x v="4"/>
    <s v="March"/>
    <n v="23.992625"/>
    <x v="4"/>
    <x v="12"/>
    <x v="0"/>
  </r>
  <r>
    <n v="1853"/>
    <d v="2016-03-09T00:00:00"/>
    <s v="Nukkad Shops"/>
    <s v="Consumer Internet"/>
    <s v="Hyperlocal Grocery Delivery Service"/>
    <s v="Hyderabad"/>
    <s v="Purpletalk Inc"/>
    <x v="1129"/>
    <n v="1"/>
    <x v="0"/>
    <s v="Seed Funding"/>
    <n v="1000000"/>
    <x v="4"/>
    <s v="March"/>
    <n v="9.5970499999999994"/>
    <x v="4"/>
    <x v="6"/>
    <x v="7"/>
  </r>
  <r>
    <n v="1854"/>
    <d v="2016-03-09T00:00:00"/>
    <s v="Cloudacar"/>
    <s v="Consumer Internet"/>
    <s v="Carpooling Mobile App"/>
    <s v="Pune"/>
    <s v="Amit Choudhary, Anuj Puri"/>
    <x v="851"/>
    <n v="2"/>
    <x v="1"/>
    <s v="Seed Funding"/>
    <m/>
    <x v="4"/>
    <s v="March"/>
    <n v="0"/>
    <x v="4"/>
    <x v="6"/>
    <x v="4"/>
  </r>
  <r>
    <n v="1855"/>
    <d v="2016-03-09T00:00:00"/>
    <s v="Justride"/>
    <s v="Consumer Internet"/>
    <s v="Self Drive Car Rental"/>
    <s v="Mumbai"/>
    <s v="Dheeraj Jain &amp; Other Angel "/>
    <x v="1130"/>
    <n v="1"/>
    <x v="0"/>
    <s v="Seed Funding"/>
    <n v="400000"/>
    <x v="4"/>
    <s v="March"/>
    <n v="3.8388200000000001"/>
    <x v="4"/>
    <x v="6"/>
    <x v="2"/>
  </r>
  <r>
    <n v="1856"/>
    <d v="2016-03-09T00:00:00"/>
    <s v="Yana"/>
    <s v="Consumer Internet"/>
    <s v="Personal AI Transaction Engine App"/>
    <s v="Gurgaon"/>
    <s v="Puneet Gupta,"/>
    <x v="648"/>
    <n v="2"/>
    <x v="1"/>
    <s v="Seed Funding"/>
    <m/>
    <x v="4"/>
    <s v="March"/>
    <n v="0"/>
    <x v="4"/>
    <x v="6"/>
    <x v="1"/>
  </r>
  <r>
    <n v="1857"/>
    <d v="2016-03-10T00:00:00"/>
    <s v="Big Fish Ventures"/>
    <s v="Food &amp; Beverage"/>
    <s v="premium dining lounges Chain"/>
    <s v="New Delhi"/>
    <s v=" Undisclosed"/>
    <x v="13"/>
    <n v="1"/>
    <x v="0"/>
    <s v="Private Equity"/>
    <n v="11100000"/>
    <x v="4"/>
    <s v="March"/>
    <n v="106.527255"/>
    <x v="0"/>
    <x v="5"/>
    <x v="1"/>
  </r>
  <r>
    <n v="1858"/>
    <d v="2016-03-10T00:00:00"/>
    <s v="Stylflip"/>
    <s v="ECommerce"/>
    <s v="Pre-Owned Fashion marketplace mobile app"/>
    <s v="Mumbai"/>
    <s v="Raj Gala Shah, Zaheer Memon"/>
    <x v="1131"/>
    <n v="2"/>
    <x v="1"/>
    <s v="Seed Funding"/>
    <m/>
    <x v="4"/>
    <s v="March"/>
    <n v="0"/>
    <x v="4"/>
    <x v="2"/>
    <x v="2"/>
  </r>
  <r>
    <n v="1859"/>
    <d v="2016-03-10T00:00:00"/>
    <s v="Icertis"/>
    <s v="Technology"/>
    <s v="Contract Management Software Solutions platform"/>
    <s v="Pune/Seattle"/>
    <s v="Ignition Partners, Greycroft Partners, Fidelity Growth Partners India"/>
    <x v="1132"/>
    <n v="3"/>
    <x v="1"/>
    <s v="Private Equity"/>
    <n v="15000000"/>
    <x v="4"/>
    <s v="March"/>
    <n v="143.95574999999999"/>
    <x v="0"/>
    <x v="0"/>
    <x v="4"/>
  </r>
  <r>
    <n v="1860"/>
    <d v="2016-03-10T00:00:00"/>
    <s v="Supplified"/>
    <s v="ECommerce"/>
    <s v="Construction material eTailer"/>
    <s v="New Delhi"/>
    <s v="Mohas Paiit Goel"/>
    <x v="1133"/>
    <n v="1"/>
    <x v="0"/>
    <s v="Seed Funding"/>
    <n v="1000000"/>
    <x v="4"/>
    <s v="March"/>
    <n v="9.5970499999999994"/>
    <x v="4"/>
    <x v="2"/>
    <x v="1"/>
  </r>
  <r>
    <n v="1861"/>
    <d v="2016-03-11T00:00:00"/>
    <s v="JollyFoodFellow"/>
    <s v="Technology"/>
    <s v="Food Related Marketing &amp; Br,ing platform"/>
    <s v="Ahmedabad"/>
    <s v="Janak Parikh"/>
    <x v="1134"/>
    <n v="1"/>
    <x v="0"/>
    <s v="Seed Funding"/>
    <m/>
    <x v="4"/>
    <s v="March"/>
    <n v="0"/>
    <x v="4"/>
    <x v="0"/>
    <x v="12"/>
  </r>
  <r>
    <n v="1862"/>
    <d v="2016-03-14T00:00:00"/>
    <s v="PinkBlue"/>
    <s v="ECommerce"/>
    <s v="Medical Supplies eTailer"/>
    <s v="Bangalore"/>
    <s v="Hari Krishna, Ajay Modani, Dr V Ravinder, Anirudh Rastogi, Abhishek Jain, Rakesh Gakhar, Rajeev Mudumba, Nagendra Prasad Bhanuprakash"/>
    <x v="1135"/>
    <n v="8"/>
    <x v="1"/>
    <s v="Seed Funding"/>
    <n v="223608"/>
    <x v="4"/>
    <s v="March"/>
    <n v="2.1459771563999999"/>
    <x v="4"/>
    <x v="2"/>
    <x v="0"/>
  </r>
  <r>
    <n v="1863"/>
    <d v="2016-03-14T00:00:00"/>
    <s v="TruckingCube"/>
    <s v="Logistics"/>
    <s v="Domestic, Commercial, , Industrial Goods Movers"/>
    <s v="New Delhi"/>
    <s v="Agarwal Movers Group"/>
    <x v="1136"/>
    <n v="1"/>
    <x v="0"/>
    <s v="Private Equity"/>
    <n v="14900000"/>
    <x v="4"/>
    <s v="March"/>
    <n v="142.99604500000001"/>
    <x v="0"/>
    <x v="1"/>
    <x v="1"/>
  </r>
  <r>
    <n v="1864"/>
    <d v="2016-03-14T00:00:00"/>
    <s v="eSwasthya"/>
    <s v="Consumer Internet"/>
    <s v="Online Medicine Delivery Aggregator"/>
    <s v="Ahmedabad"/>
    <s v="Hemang Sahani"/>
    <x v="1137"/>
    <n v="1"/>
    <x v="0"/>
    <s v="Seed Funding"/>
    <m/>
    <x v="4"/>
    <s v="March"/>
    <n v="0"/>
    <x v="4"/>
    <x v="6"/>
    <x v="12"/>
  </r>
  <r>
    <n v="1865"/>
    <d v="2016-03-15T00:00:00"/>
    <s v="FlipClass"/>
    <s v="Consumer Internet"/>
    <s v="Tutor Search Platform"/>
    <s v="Bangalore"/>
    <s v="Blume Ventures, S ChCo Pvt Ltd"/>
    <x v="64"/>
    <n v="2"/>
    <x v="1"/>
    <s v="Private Equity"/>
    <n v="1000000"/>
    <x v="4"/>
    <s v="March"/>
    <n v="9.5970499999999994"/>
    <x v="0"/>
    <x v="6"/>
    <x v="0"/>
  </r>
  <r>
    <n v="1866"/>
    <d v="2016-03-15T00:00:00"/>
    <s v="Proximit"/>
    <s v="Technology"/>
    <s v="Advertising Technology"/>
    <s v="Pune"/>
    <s v="Funding Through 1 Crowd Platform"/>
    <x v="1138"/>
    <n v="1"/>
    <x v="0"/>
    <s v="Seed Funding"/>
    <n v="150000"/>
    <x v="4"/>
    <s v="March"/>
    <n v="1.4395575"/>
    <x v="4"/>
    <x v="0"/>
    <x v="4"/>
  </r>
  <r>
    <n v="1867"/>
    <d v="2016-03-15T00:00:00"/>
    <s v="WithMe"/>
    <s v="Consumer Internet"/>
    <s v="Personalized Fashion App"/>
    <s v="Gurgaon"/>
    <s v="Alex Kuruvilla, Pradeep Guha, Saket Dhankar, Rajan P,hare"/>
    <x v="1139"/>
    <n v="5"/>
    <x v="1"/>
    <s v="Seed Funding"/>
    <n v="250000"/>
    <x v="4"/>
    <s v="March"/>
    <n v="2.3992624999999999"/>
    <x v="4"/>
    <x v="6"/>
    <x v="1"/>
  </r>
  <r>
    <n v="1868"/>
    <d v="2016-03-16T00:00:00"/>
    <s v="Gapoon"/>
    <s v="Consumer Internet"/>
    <s v="Hyperlocal Home Maintenance services"/>
    <s v="Bangalore"/>
    <s v="Chrashekar Tallapragada, Pankaj Kapoor"/>
    <x v="1140"/>
    <n v="2"/>
    <x v="1"/>
    <s v="Seed Funding"/>
    <n v="180000"/>
    <x v="4"/>
    <s v="March"/>
    <n v="1.7274689999999999"/>
    <x v="4"/>
    <x v="6"/>
    <x v="0"/>
  </r>
  <r>
    <n v="1869"/>
    <d v="2016-03-16T00:00:00"/>
    <s v="Avagmah"/>
    <s v="Consumer Internet"/>
    <s v="Online Education Portal"/>
    <s v="Bangalore"/>
    <s v="Kris Gopalakrishnan, Atul Nishar"/>
    <x v="298"/>
    <n v="2"/>
    <x v="1"/>
    <s v="Seed Funding"/>
    <m/>
    <x v="4"/>
    <s v="March"/>
    <n v="0"/>
    <x v="4"/>
    <x v="6"/>
    <x v="0"/>
  </r>
  <r>
    <n v="1870"/>
    <d v="2016-03-16T00:00:00"/>
    <s v="WorkIndia"/>
    <s v="Consumer Internet"/>
    <s v="Online Job Board"/>
    <s v="Mumbai"/>
    <s v="Beenext"/>
    <x v="169"/>
    <n v="1"/>
    <x v="0"/>
    <s v="Seed Funding"/>
    <m/>
    <x v="4"/>
    <s v="March"/>
    <n v="0"/>
    <x v="4"/>
    <x v="6"/>
    <x v="2"/>
  </r>
  <r>
    <n v="1871"/>
    <d v="2016-03-16T00:00:00"/>
    <s v="Wealthy"/>
    <s v="Consumer Internet"/>
    <s v="Online Investment management portal"/>
    <s v="Bangalore"/>
    <s v="Zishaan Hayath, Abhishek Goyal, Arjun , Rohan Malhotra, Harpreet Singh Grover, Gagan Dugal"/>
    <x v="709"/>
    <n v="6"/>
    <x v="1"/>
    <s v="Seed Funding"/>
    <n v="250000"/>
    <x v="4"/>
    <s v="March"/>
    <n v="2.3992624999999999"/>
    <x v="4"/>
    <x v="6"/>
    <x v="0"/>
  </r>
  <r>
    <n v="1872"/>
    <d v="2016-03-17T00:00:00"/>
    <s v="Pramati"/>
    <s v="Healthcare"/>
    <s v="Specialized Patient Care platform"/>
    <s v="Noida"/>
    <s v="Undisclosed"/>
    <x v="13"/>
    <n v="1"/>
    <x v="0"/>
    <s v="Seed Funding"/>
    <n v="200000"/>
    <x v="4"/>
    <s v="March"/>
    <n v="1.9194100000000001"/>
    <x v="4"/>
    <x v="8"/>
    <x v="1"/>
  </r>
  <r>
    <n v="1873"/>
    <d v="2016-03-17T00:00:00"/>
    <s v="Qlivery"/>
    <s v="Consumer Internet"/>
    <s v="Ondem, Concierge Service"/>
    <s v="Gurgaon"/>
    <s v="Swastika Company Ltd"/>
    <x v="841"/>
    <n v="1"/>
    <x v="0"/>
    <s v="Seed Funding"/>
    <n v="230000"/>
    <x v="4"/>
    <s v="March"/>
    <n v="2.2073214999999999"/>
    <x v="4"/>
    <x v="6"/>
    <x v="1"/>
  </r>
  <r>
    <n v="1874"/>
    <d v="2016-03-17T00:00:00"/>
    <s v="HealthEnablr"/>
    <s v="Consumer Internet"/>
    <s v="Doctor Discovery , booking platform"/>
    <s v="Mumbai"/>
    <s v="Undisclosed"/>
    <x v="13"/>
    <n v="1"/>
    <x v="0"/>
    <s v="Seed Funding"/>
    <n v="800000"/>
    <x v="4"/>
    <s v="March"/>
    <n v="7.6776400000000002"/>
    <x v="4"/>
    <x v="6"/>
    <x v="2"/>
  </r>
  <r>
    <n v="1875"/>
    <d v="2016-03-17T00:00:00"/>
    <s v="Liftiee"/>
    <s v="Consumer Internet"/>
    <s v="Car/ bike Pooling App"/>
    <s v="Mumbai"/>
    <s v="Rannvijay Singh, Anita Hass i"/>
    <x v="1141"/>
    <n v="2"/>
    <x v="1"/>
    <s v="Seed Funding"/>
    <n v="108000"/>
    <x v="4"/>
    <s v="March"/>
    <n v="1.0364814"/>
    <x v="4"/>
    <x v="6"/>
    <x v="2"/>
  </r>
  <r>
    <n v="1876"/>
    <d v="2016-03-18T00:00:00"/>
    <s v="Hello Curry"/>
    <s v="Food &amp; Beverage"/>
    <s v="Quick Service Restaurant Chain"/>
    <s v="Hyderabad"/>
    <s v="Sashi Reddi &amp; Other Unnamed "/>
    <x v="1142"/>
    <n v="1"/>
    <x v="0"/>
    <s v="Private Equity"/>
    <n v="1500000"/>
    <x v="4"/>
    <s v="March"/>
    <n v="14.395574999999999"/>
    <x v="0"/>
    <x v="5"/>
    <x v="7"/>
  </r>
  <r>
    <n v="1877"/>
    <d v="2016-03-19T00:00:00"/>
    <s v="goSporto"/>
    <s v="Consumer Internet"/>
    <s v="Online Sports discovery , booking platform"/>
    <s v="New Delhi"/>
    <s v="Naveen Gupta"/>
    <x v="1143"/>
    <n v="1"/>
    <x v="0"/>
    <s v="Seed Funding"/>
    <n v="30000"/>
    <x v="4"/>
    <s v="March"/>
    <n v="0.28791149999999999"/>
    <x v="4"/>
    <x v="6"/>
    <x v="1"/>
  </r>
  <r>
    <n v="1878"/>
    <d v="2016-03-21T00:00:00"/>
    <s v="OneClickWash"/>
    <s v="Consumer Internet"/>
    <s v="Online Laundry &amp; Washing service Booking &amp; Delivery"/>
    <s v="Gurgaon"/>
    <s v="Unitus Seed Fund"/>
    <x v="301"/>
    <n v="1"/>
    <x v="0"/>
    <s v="Seed Funding"/>
    <m/>
    <x v="4"/>
    <s v="March"/>
    <n v="0"/>
    <x v="4"/>
    <x v="6"/>
    <x v="1"/>
  </r>
  <r>
    <n v="1879"/>
    <d v="2016-03-21T00:00:00"/>
    <s v="Girnar Software"/>
    <s v="Consumer Internet"/>
    <s v="Online News Media Network"/>
    <s v="Jaipur"/>
    <s v="Google Capital"/>
    <x v="1144"/>
    <n v="1"/>
    <x v="0"/>
    <s v="Private Equity"/>
    <m/>
    <x v="4"/>
    <s v="March"/>
    <n v="0"/>
    <x v="0"/>
    <x v="6"/>
    <x v="9"/>
  </r>
  <r>
    <n v="1880"/>
    <d v="2016-03-21T00:00:00"/>
    <s v="Room On Call"/>
    <s v="Consumer Internet"/>
    <s v="Budget hotel aggregator"/>
    <s v="Gurgaon"/>
    <s v="Cashurdrive Marketing Pvt Ltd"/>
    <x v="1145"/>
    <n v="1"/>
    <x v="0"/>
    <s v="Private Equity"/>
    <n v="2000000"/>
    <x v="4"/>
    <s v="March"/>
    <n v="19.194099999999999"/>
    <x v="0"/>
    <x v="6"/>
    <x v="1"/>
  </r>
  <r>
    <n v="1881"/>
    <d v="2016-03-22T00:00:00"/>
    <s v="Byjuxe2x80x99s"/>
    <s v="Consumer Internet"/>
    <s v="Educational Video Content Creator"/>
    <s v="Bangalore"/>
    <s v="Sequoia India, Sofina"/>
    <x v="43"/>
    <n v="2"/>
    <x v="1"/>
    <s v="Private Equity"/>
    <n v="75000000"/>
    <x v="4"/>
    <s v="March"/>
    <n v="719.77874999999995"/>
    <x v="0"/>
    <x v="6"/>
    <x v="0"/>
  </r>
  <r>
    <n v="1882"/>
    <d v="2016-03-22T00:00:00"/>
    <s v="BigBasket"/>
    <s v="eCommerce"/>
    <s v="Online Grocery Shop"/>
    <s v="Bangalore"/>
    <s v="Abraaj Group"/>
    <x v="1146"/>
    <n v="1"/>
    <x v="0"/>
    <s v="Private Equity"/>
    <n v="150000000"/>
    <x v="4"/>
    <s v="March"/>
    <n v="1439.5574999999999"/>
    <x v="0"/>
    <x v="2"/>
    <x v="0"/>
  </r>
  <r>
    <n v="1883"/>
    <d v="2016-03-22T00:00:00"/>
    <s v="DrivoJoy"/>
    <s v="Consumer Internet"/>
    <s v="On-dem, 2-wheeler Servicing platform"/>
    <s v="Bangalore"/>
    <s v="Indian Angel Network, Tracxn Labs"/>
    <x v="78"/>
    <n v="2"/>
    <x v="1"/>
    <s v="Seed Funding"/>
    <n v="600000"/>
    <x v="4"/>
    <s v="March"/>
    <n v="5.7582300000000002"/>
    <x v="4"/>
    <x v="6"/>
    <x v="0"/>
  </r>
  <r>
    <n v="1884"/>
    <d v="2016-03-22T00:00:00"/>
    <s v="Smartron"/>
    <s v="Technology"/>
    <s v="Internet of Things Device manufacturer"/>
    <s v="Bangalore"/>
    <s v="Sachin Tendulkar"/>
    <x v="420"/>
    <n v="1"/>
    <x v="0"/>
    <s v="Private Equity"/>
    <m/>
    <x v="4"/>
    <s v="March"/>
    <n v="0"/>
    <x v="0"/>
    <x v="0"/>
    <x v="0"/>
  </r>
  <r>
    <n v="1885"/>
    <d v="2016-03-22T00:00:00"/>
    <s v="LifCare"/>
    <s v="Consumer Internet"/>
    <s v="Online Pharmacy portal"/>
    <s v="Jaipur"/>
    <s v="Rajul Garg, Alok Mittal, Kunal Shah, Rishi M,awat, Dheeraj Jain, Seep T,on, Dexter Angel Circle"/>
    <x v="1035"/>
    <n v="9"/>
    <x v="1"/>
    <s v="Seed Funding"/>
    <m/>
    <x v="4"/>
    <s v="March"/>
    <n v="0"/>
    <x v="4"/>
    <x v="6"/>
    <x v="9"/>
  </r>
  <r>
    <n v="1886"/>
    <d v="2016-03-22T00:00:00"/>
    <s v="CreditSeva"/>
    <s v="Consumer Internet"/>
    <s v="Online Credit management tools"/>
    <s v="Hyderabad"/>
    <s v="Pix Vine Capital, Infocomm Development Authority Of Singapore"/>
    <x v="1147"/>
    <n v="2"/>
    <x v="1"/>
    <s v="Seed Funding"/>
    <n v="360000"/>
    <x v="4"/>
    <s v="March"/>
    <n v="3.4549379999999998"/>
    <x v="4"/>
    <x v="6"/>
    <x v="7"/>
  </r>
  <r>
    <n v="1887"/>
    <d v="2016-03-22T00:00:00"/>
    <s v="CityShor"/>
    <s v="Consumer Internet"/>
    <s v="online lifestyle media recommendation portal"/>
    <s v="Ahmedabad"/>
    <s v="Gain"/>
    <x v="1148"/>
    <n v="1"/>
    <x v="0"/>
    <s v="Seed Funding"/>
    <m/>
    <x v="4"/>
    <s v="March"/>
    <n v="0"/>
    <x v="4"/>
    <x v="6"/>
    <x v="12"/>
  </r>
  <r>
    <n v="1888"/>
    <d v="2016-03-23T00:00:00"/>
    <s v="Endless Robotics"/>
    <s v="Technology"/>
    <s v="Interior Painting Automation"/>
    <s v="Hyderabad"/>
    <s v="Devidas Desai, Vipul Gautam, Singapore Angel Network"/>
    <x v="1149"/>
    <n v="3"/>
    <x v="1"/>
    <s v="Seed Funding"/>
    <n v="100000"/>
    <x v="4"/>
    <s v="March"/>
    <n v="0.95970500000000003"/>
    <x v="4"/>
    <x v="0"/>
    <x v="7"/>
  </r>
  <r>
    <n v="1889"/>
    <d v="2016-03-23T00:00:00"/>
    <s v="SP Robotics"/>
    <s v="Technology"/>
    <s v="Robotic Classes for Students"/>
    <s v="Chennai"/>
    <s v="Indian Angel Network,"/>
    <x v="78"/>
    <n v="2"/>
    <x v="1"/>
    <s v="Seed Funding"/>
    <n v="300000"/>
    <x v="4"/>
    <s v="March"/>
    <n v="2.8791150000000001"/>
    <x v="4"/>
    <x v="0"/>
    <x v="3"/>
  </r>
  <r>
    <n v="1890"/>
    <d v="2016-03-23T00:00:00"/>
    <s v="StalkBuyLove"/>
    <s v="eCommerce"/>
    <s v="Fashion eTailer"/>
    <s v="New Delhi"/>
    <s v="500 Startups, Littlerock, Singularity Ventures"/>
    <x v="487"/>
    <n v="3"/>
    <x v="1"/>
    <s v="Seed Funding"/>
    <m/>
    <x v="4"/>
    <s v="March"/>
    <n v="0"/>
    <x v="4"/>
    <x v="2"/>
    <x v="1"/>
  </r>
  <r>
    <n v="1891"/>
    <d v="2016-03-23T00:00:00"/>
    <s v="eKincare"/>
    <s v="Consumer Internet"/>
    <s v="Healthcare related solutions"/>
    <s v="Hyderabad"/>
    <s v="Bitchemy Ventures, Maheshwari Investments Pvt Ltd, Anshoo Gaur, Rama Krishna Reddy, Seep Seerapu"/>
    <x v="1150"/>
    <n v="5"/>
    <x v="1"/>
    <s v="Private Equity"/>
    <n v="330000"/>
    <x v="4"/>
    <s v="March"/>
    <n v="3.1670265"/>
    <x v="0"/>
    <x v="6"/>
    <x v="7"/>
  </r>
  <r>
    <n v="1892"/>
    <d v="2016-03-23T00:00:00"/>
    <s v="HashLearn"/>
    <s v="Consumer Internet"/>
    <s v="Mobile based private tutoring services"/>
    <s v="Unknown"/>
    <s v="Bhavish Aggarwal, Binny Bansal, Rajan , Mekin Maheshwar, Sunil Kalra, Anupam Mittal, Krishna Mehra, Singapore Angel Network"/>
    <x v="1093"/>
    <n v="8"/>
    <x v="1"/>
    <s v="Seed Funding"/>
    <m/>
    <x v="4"/>
    <s v="March"/>
    <n v="0"/>
    <x v="4"/>
    <x v="6"/>
    <x v="6"/>
  </r>
  <r>
    <n v="1893"/>
    <d v="2016-03-23T00:00:00"/>
    <s v="Wheelstreet"/>
    <s v="Consumer Internet"/>
    <s v="Online Bike Rental platform"/>
    <s v="Bangalore"/>
    <s v="Broadbean Capital Services"/>
    <x v="1151"/>
    <n v="1"/>
    <x v="0"/>
    <s v="Private Equity"/>
    <n v="500000"/>
    <x v="4"/>
    <s v="March"/>
    <n v="4.7985249999999997"/>
    <x v="0"/>
    <x v="6"/>
    <x v="0"/>
  </r>
  <r>
    <n v="1894"/>
    <d v="2016-03-24T00:00:00"/>
    <s v="Horntell"/>
    <s v="Consumer Internet"/>
    <s v="Unified Push Notification service"/>
    <s v="Gurgaon"/>
    <s v="Bharanidharan Viswanathan, Sanjiv Mittal, Shobhit Shukla, Rahul Agarwal"/>
    <x v="1152"/>
    <n v="4"/>
    <x v="1"/>
    <s v="Seed Funding"/>
    <n v="150000"/>
    <x v="4"/>
    <s v="March"/>
    <n v="1.4395575"/>
    <x v="4"/>
    <x v="6"/>
    <x v="1"/>
  </r>
  <r>
    <n v="1895"/>
    <d v="2016-03-28T00:00:00"/>
    <s v="Schoolkart"/>
    <s v="eCommerce"/>
    <s v="Online Marketplace for Schools"/>
    <s v="Noida"/>
    <s v="Undisclosed"/>
    <x v="13"/>
    <n v="1"/>
    <x v="0"/>
    <s v="Seed Funding"/>
    <n v="300000"/>
    <x v="4"/>
    <s v="March"/>
    <n v="2.8791150000000001"/>
    <x v="4"/>
    <x v="2"/>
    <x v="1"/>
  </r>
  <r>
    <n v="1896"/>
    <d v="2016-03-29T00:00:00"/>
    <s v="HealthEminds"/>
    <s v="Consumer Internet"/>
    <s v="Online mental healthcare"/>
    <s v="Bangalore"/>
    <s v="Robin Utthappa"/>
    <x v="1153"/>
    <n v="1"/>
    <x v="0"/>
    <s v="Seed Funding"/>
    <m/>
    <x v="4"/>
    <s v="March"/>
    <n v="0"/>
    <x v="4"/>
    <x v="6"/>
    <x v="0"/>
  </r>
  <r>
    <n v="1897"/>
    <d v="2016-03-29T00:00:00"/>
    <s v="Babygogo"/>
    <s v="Consumer Internet"/>
    <s v="Child healthcare experts aggregator mobile app"/>
    <s v="New Delhi"/>
    <s v="Rajul Garg, Daljit Singh, Aditya Vij, Kishore Kumar, Shuchin Bajaj"/>
    <x v="1035"/>
    <n v="5"/>
    <x v="1"/>
    <s v="Seed Funding"/>
    <n v="300000"/>
    <x v="4"/>
    <s v="March"/>
    <n v="2.8791150000000001"/>
    <x v="4"/>
    <x v="6"/>
    <x v="1"/>
  </r>
  <r>
    <n v="1898"/>
    <d v="2016-03-29T00:00:00"/>
    <s v="Veritas Finance"/>
    <s v="Finance"/>
    <s v="Asset Based Lending platform"/>
    <s v="Chennai"/>
    <s v="Sarva Capital"/>
    <x v="1154"/>
    <n v="1"/>
    <x v="0"/>
    <s v="Private Equity"/>
    <n v="4700000"/>
    <x v="4"/>
    <s v="March"/>
    <n v="45.106135000000002"/>
    <x v="0"/>
    <x v="3"/>
    <x v="3"/>
  </r>
  <r>
    <n v="1899"/>
    <d v="2016-03-29T00:00:00"/>
    <s v="QikShip"/>
    <s v="Consumer Internet"/>
    <s v="Mobile based Logistics provider"/>
    <s v="New Delhi"/>
    <s v="Undisclosed"/>
    <x v="13"/>
    <n v="1"/>
    <x v="0"/>
    <s v="Seed Funding"/>
    <n v="200000"/>
    <x v="4"/>
    <s v="March"/>
    <n v="1.9194100000000001"/>
    <x v="4"/>
    <x v="6"/>
    <x v="1"/>
  </r>
  <r>
    <n v="1900"/>
    <d v="2016-03-29T00:00:00"/>
    <s v="FixNix"/>
    <s v="Consumer Internet"/>
    <s v="GRC SAAS Platform"/>
    <s v="Chennai"/>
    <s v="Jay Vijayan"/>
    <x v="1155"/>
    <n v="1"/>
    <x v="0"/>
    <s v="Seed Funding"/>
    <n v="500000"/>
    <x v="4"/>
    <s v="March"/>
    <n v="4.7985249999999997"/>
    <x v="4"/>
    <x v="6"/>
    <x v="3"/>
  </r>
  <r>
    <n v="1901"/>
    <d v="2016-03-30T00:00:00"/>
    <s v="True Balance"/>
    <s v="Technology"/>
    <s v="Mobile Balance Check App"/>
    <s v="Gurgaon"/>
    <s v="Softbank Ventures Korea"/>
    <x v="693"/>
    <n v="1"/>
    <x v="0"/>
    <s v="Private Equity"/>
    <m/>
    <x v="4"/>
    <s v="March"/>
    <n v="0"/>
    <x v="0"/>
    <x v="0"/>
    <x v="1"/>
  </r>
  <r>
    <n v="1902"/>
    <d v="2016-03-30T00:00:00"/>
    <s v="Touchkin"/>
    <s v="Healthcare"/>
    <s v="Predictive Healthcare platform"/>
    <s v="Bangalore"/>
    <s v="Alok Mittal, Amit Gupta, Anuj Srivastava, Himanshu Aggarwal, Raghun,an G, Puneet Agarwal"/>
    <x v="357"/>
    <n v="7"/>
    <x v="1"/>
    <s v="Seed Funding"/>
    <n v="400000"/>
    <x v="4"/>
    <s v="March"/>
    <n v="3.8388200000000001"/>
    <x v="4"/>
    <x v="8"/>
    <x v="0"/>
  </r>
  <r>
    <n v="1903"/>
    <d v="2016-03-31T00:00:00"/>
    <s v="SwitchMe"/>
    <s v="Consumer Internet"/>
    <s v="Home Loan Rate comparison platform"/>
    <s v="Mumbai"/>
    <s v="Mohas Paias Pai, Hiro Mashita, Singapore Angel Network, 500 Startups, Rajan , Ajay Sarupria"/>
    <x v="1156"/>
    <n v="6"/>
    <x v="1"/>
    <s v="Seed Funding"/>
    <m/>
    <x v="4"/>
    <s v="March"/>
    <n v="0"/>
    <x v="4"/>
    <x v="6"/>
    <x v="2"/>
  </r>
  <r>
    <n v="1904"/>
    <d v="2016-03-31T00:00:00"/>
    <s v="Transcell"/>
    <s v="Healthcare"/>
    <s v="Family Stem Cell Banking Services"/>
    <s v="Hyderabad"/>
    <s v="Indian Angel Network"/>
    <x v="78"/>
    <n v="1"/>
    <x v="0"/>
    <s v="Seed Funding"/>
    <m/>
    <x v="4"/>
    <s v="March"/>
    <n v="0"/>
    <x v="4"/>
    <x v="8"/>
    <x v="7"/>
  </r>
  <r>
    <n v="1905"/>
    <d v="2016-02-01T00:00:00"/>
    <s v="Blue Tokai Coffee"/>
    <s v="ECommerce"/>
    <s v="Specialty Coffee Etailer"/>
    <s v="New Delhi"/>
    <s v="Snow Leopard Technology Ventures"/>
    <x v="1157"/>
    <n v="1"/>
    <x v="0"/>
    <s v="Seed Funding"/>
    <m/>
    <x v="4"/>
    <s v="February"/>
    <n v="0"/>
    <x v="4"/>
    <x v="2"/>
    <x v="1"/>
  </r>
  <r>
    <n v="1906"/>
    <d v="2016-02-02T00:00:00"/>
    <s v="Altizone"/>
    <s v="Technology"/>
    <s v="IoT &amp; M2M Solutions"/>
    <s v="Pune"/>
    <s v="Wipro Ventures, Lumis Partners"/>
    <x v="1158"/>
    <n v="2"/>
    <x v="1"/>
    <s v="Private Equity"/>
    <n v="4000000"/>
    <x v="4"/>
    <s v="February"/>
    <n v="38.388199999999998"/>
    <x v="0"/>
    <x v="0"/>
    <x v="4"/>
  </r>
  <r>
    <n v="1907"/>
    <d v="2016-02-02T00:00:00"/>
    <s v="Oust App"/>
    <s v="Consumer Internet"/>
    <s v="Competitive Exam Preparation Platform"/>
    <s v="Bangalore"/>
    <s v="T V Mohas Paias Pai, Aarin Capital"/>
    <x v="1159"/>
    <n v="2"/>
    <x v="1"/>
    <s v="Seed Funding"/>
    <m/>
    <x v="4"/>
    <s v="February"/>
    <n v="0"/>
    <x v="4"/>
    <x v="6"/>
    <x v="0"/>
  </r>
  <r>
    <n v="1908"/>
    <d v="2016-02-02T00:00:00"/>
    <s v="Strike"/>
    <s v="Consumer Internet"/>
    <s v="Mobile Email productivity tool"/>
    <s v="Bangalore"/>
    <s v="Multiple Through Ten Minute Million Competition"/>
    <x v="1160"/>
    <n v="1"/>
    <x v="0"/>
    <s v="Seed Funding"/>
    <n v="22500"/>
    <x v="4"/>
    <s v="February"/>
    <n v="0.21593362499999999"/>
    <x v="4"/>
    <x v="6"/>
    <x v="0"/>
  </r>
  <r>
    <n v="1909"/>
    <d v="2016-02-02T00:00:00"/>
    <s v="MaaxMarket"/>
    <s v="Consumer Internet"/>
    <s v="Marketing Automation platform"/>
    <s v="Unknown"/>
    <s v="Multiple Through Ten Minute Million Competition"/>
    <x v="1160"/>
    <n v="1"/>
    <x v="0"/>
    <s v="Seed Funding"/>
    <n v="22500"/>
    <x v="4"/>
    <s v="February"/>
    <n v="0.21593362499999999"/>
    <x v="4"/>
    <x v="6"/>
    <x v="6"/>
  </r>
  <r>
    <n v="1910"/>
    <d v="2016-02-02T00:00:00"/>
    <s v="Gamooz"/>
    <s v="Technology"/>
    <s v="Augmented Reality Solutions"/>
    <s v="Gurgaon"/>
    <s v="Multiple Through Ten Minute Million Competition"/>
    <x v="1160"/>
    <n v="1"/>
    <x v="0"/>
    <s v="Seed Funding"/>
    <n v="22500"/>
    <x v="4"/>
    <s v="February"/>
    <n v="0.21593362499999999"/>
    <x v="4"/>
    <x v="0"/>
    <x v="1"/>
  </r>
  <r>
    <n v="1911"/>
    <d v="2016-02-02T00:00:00"/>
    <s v="SoundSurround"/>
    <s v="Technology"/>
    <s v="Audio Technology Solutions"/>
    <s v="Mumbai"/>
    <s v="Multiple Through Ten Minute Million Competition"/>
    <x v="1160"/>
    <n v="1"/>
    <x v="0"/>
    <s v="Seed Funding"/>
    <n v="22500"/>
    <x v="4"/>
    <s v="February"/>
    <n v="0.21593362499999999"/>
    <x v="4"/>
    <x v="0"/>
    <x v="2"/>
  </r>
  <r>
    <n v="1912"/>
    <d v="2016-02-03T00:00:00"/>
    <s v="Mazkara"/>
    <s v="Consumer Internet"/>
    <s v="Beauty &amp; Wellness Platform"/>
    <s v="Pune / Dubai"/>
    <s v="Dunamis Ventures Pte Ltd "/>
    <x v="484"/>
    <n v="1"/>
    <x v="0"/>
    <s v="Seed Funding"/>
    <n v="1000000"/>
    <x v="4"/>
    <s v="February"/>
    <n v="9.5970499999999994"/>
    <x v="4"/>
    <x v="6"/>
    <x v="4"/>
  </r>
  <r>
    <n v="1913"/>
    <d v="2016-02-03T00:00:00"/>
    <s v="RoadGods"/>
    <s v="ECommerce"/>
    <s v="Auto Spare Parts eTailer"/>
    <s v="New Delhi"/>
    <s v="Green House Ventures "/>
    <x v="1161"/>
    <n v="1"/>
    <x v="0"/>
    <s v="Seed Funding"/>
    <n v="100000"/>
    <x v="4"/>
    <s v="February"/>
    <n v="0.95970500000000003"/>
    <x v="4"/>
    <x v="2"/>
    <x v="1"/>
  </r>
  <r>
    <n v="1914"/>
    <d v="2016-02-03T00:00:00"/>
    <s v="Pindropmusic"/>
    <s v="Consumer Internet"/>
    <s v="Music Discovery Mobile App"/>
    <s v="Noida"/>
    <s v="Green House Ventures "/>
    <x v="1161"/>
    <n v="1"/>
    <x v="0"/>
    <s v="Seed Funding"/>
    <n v="100000"/>
    <x v="4"/>
    <s v="February"/>
    <n v="0.95970500000000003"/>
    <x v="4"/>
    <x v="6"/>
    <x v="1"/>
  </r>
  <r>
    <n v="1915"/>
    <d v="2016-02-03T00:00:00"/>
    <s v="Woodpie"/>
    <s v="Consumer Internet"/>
    <s v="Book Recommendation Service"/>
    <s v="Bangalore"/>
    <s v="Ingram Content Group"/>
    <x v="1162"/>
    <n v="1"/>
    <x v="0"/>
    <s v="Seed Funding"/>
    <n v="30000"/>
    <x v="4"/>
    <s v="February"/>
    <n v="0.28791149999999999"/>
    <x v="4"/>
    <x v="6"/>
    <x v="0"/>
  </r>
  <r>
    <n v="1916"/>
    <d v="2016-02-04T00:00:00"/>
    <s v="Perfumery"/>
    <s v="ECommerce"/>
    <s v="Fragrances &amp; Perfume eTailer"/>
    <s v="New Delhi"/>
    <s v="Ora Global"/>
    <x v="1163"/>
    <n v="1"/>
    <x v="0"/>
    <s v="Seed Funding"/>
    <n v="30000"/>
    <x v="4"/>
    <s v="February"/>
    <n v="0.28791149999999999"/>
    <x v="4"/>
    <x v="2"/>
    <x v="1"/>
  </r>
  <r>
    <n v="1917"/>
    <d v="2016-02-05T00:00:00"/>
    <s v="Magic Crate"/>
    <s v="Education"/>
    <s v="Children Education Platform"/>
    <s v="Bangalore"/>
    <s v="Tv Mohas Paias Pai, Aarin Capital"/>
    <x v="698"/>
    <n v="2"/>
    <x v="1"/>
    <s v="Seed Funding"/>
    <m/>
    <x v="4"/>
    <s v="February"/>
    <n v="0"/>
    <x v="4"/>
    <x v="9"/>
    <x v="0"/>
  </r>
  <r>
    <n v="1918"/>
    <d v="2016-02-05T00:00:00"/>
    <s v="ZenDrive"/>
    <s v="Technology"/>
    <s v="Safe Driving Data &amp; Analytics platform"/>
    <s v="Bangalore / SFO"/>
    <s v="Sherpa Capital, Nyca Partners , Thomvest Ventures"/>
    <x v="1164"/>
    <n v="3"/>
    <x v="1"/>
    <s v="Private Equity"/>
    <n v="13500000"/>
    <x v="4"/>
    <s v="February"/>
    <n v="129.56017499999999"/>
    <x v="0"/>
    <x v="0"/>
    <x v="0"/>
  </r>
  <r>
    <n v="1919"/>
    <d v="2016-02-05T00:00:00"/>
    <s v="Smartcooky"/>
    <s v="ECommerce"/>
    <s v="Marketplace for Health Foods"/>
    <s v="New Delhi"/>
    <s v="Vana Luthra"/>
    <x v="1165"/>
    <n v="1"/>
    <x v="0"/>
    <s v="Private Equity"/>
    <m/>
    <x v="4"/>
    <s v="February"/>
    <n v="0"/>
    <x v="0"/>
    <x v="2"/>
    <x v="1"/>
  </r>
  <r>
    <n v="1920"/>
    <d v="2016-02-05T00:00:00"/>
    <s v="Turtlemint"/>
    <s v="Consumer Internet"/>
    <s v="online personalized insurance platform"/>
    <s v="Mumbai"/>
    <s v="Nexus Venture Partners"/>
    <x v="74"/>
    <n v="1"/>
    <x v="0"/>
    <s v="Private Equity"/>
    <m/>
    <x v="4"/>
    <s v="February"/>
    <n v="0"/>
    <x v="0"/>
    <x v="6"/>
    <x v="2"/>
  </r>
  <r>
    <n v="1921"/>
    <d v="2016-02-05T00:00:00"/>
    <s v="BHIVE"/>
    <s v="Real Estate"/>
    <s v="Workspace Rentals"/>
    <s v="Bangalore"/>
    <s v="Raghun,an G, Venturesity, Arihant Patni"/>
    <x v="1166"/>
    <n v="4"/>
    <x v="1"/>
    <s v="Seed Funding"/>
    <m/>
    <x v="4"/>
    <s v="February"/>
    <n v="0"/>
    <x v="4"/>
    <x v="12"/>
    <x v="0"/>
  </r>
  <r>
    <n v="1922"/>
    <d v="2016-02-05T00:00:00"/>
    <s v="Gingercrush"/>
    <s v="Ecommerce"/>
    <s v="Personalized Products &amp; Merch,ize eTailer"/>
    <s v="Vadodara"/>
    <s v="Saha Fund, Tv Mohas Paias Pai, Zia Mody, Mumbai Angels, a Kallugadde, Rakesh Desai, Rakesh Malhotra"/>
    <x v="918"/>
    <n v="7"/>
    <x v="1"/>
    <s v="Private Equity"/>
    <n v="1000000"/>
    <x v="4"/>
    <s v="February"/>
    <n v="9.5970499999999994"/>
    <x v="0"/>
    <x v="2"/>
    <x v="6"/>
  </r>
  <r>
    <n v="1923"/>
    <d v="2016-02-05T00:00:00"/>
    <s v="American Vision"/>
    <s v="Consumer Internet"/>
    <s v="Optical Store Aggregator Platform"/>
    <s v="Pune"/>
    <s v="Undisclosed"/>
    <x v="13"/>
    <n v="1"/>
    <x v="0"/>
    <s v="Seed Funding"/>
    <n v="81000"/>
    <x v="4"/>
    <s v="February"/>
    <n v="0.77736105"/>
    <x v="4"/>
    <x v="6"/>
    <x v="4"/>
  </r>
  <r>
    <n v="1924"/>
    <d v="2016-02-05T00:00:00"/>
    <s v="DawaiLelo"/>
    <s v="Consumer Internet"/>
    <s v="Healthcare Services &amp; Online Pharmacy Mobile App"/>
    <s v="Varanasi"/>
    <s v="Undisclosed"/>
    <x v="13"/>
    <n v="1"/>
    <x v="0"/>
    <s v="Seed Funding"/>
    <n v="52000"/>
    <x v="4"/>
    <s v="February"/>
    <n v="0.49904660000000001"/>
    <x v="4"/>
    <x v="6"/>
    <x v="6"/>
  </r>
  <r>
    <n v="1925"/>
    <d v="2016-02-06T00:00:00"/>
    <s v="Heads Up For Tails"/>
    <s v="Ecommerce"/>
    <s v="Pet Products eTailer"/>
    <s v="New Delhi"/>
    <s v="Undisclosed"/>
    <x v="13"/>
    <n v="1"/>
    <x v="0"/>
    <s v="Seed Funding"/>
    <n v="1000000"/>
    <x v="4"/>
    <s v="February"/>
    <n v="9.5970499999999994"/>
    <x v="4"/>
    <x v="2"/>
    <x v="1"/>
  </r>
  <r>
    <n v="1926"/>
    <d v="2016-02-06T00:00:00"/>
    <s v="LiveNutriFit"/>
    <s v="Healthcare"/>
    <s v="Weight loss &amp; Healthcare Info portal"/>
    <s v="New Delhi"/>
    <s v="Mohas Paiit Goel, Vinod Jain"/>
    <x v="1133"/>
    <n v="2"/>
    <x v="1"/>
    <s v="Seed Funding"/>
    <m/>
    <x v="4"/>
    <s v="February"/>
    <n v="0"/>
    <x v="4"/>
    <x v="8"/>
    <x v="1"/>
  </r>
  <r>
    <n v="1927"/>
    <d v="2016-02-08T00:00:00"/>
    <s v="Moglix"/>
    <s v="Ecommerce"/>
    <s v="Industrial &amp; Home Products Marketplace"/>
    <s v="New Delhi"/>
    <s v="Ratan Tata"/>
    <x v="269"/>
    <n v="1"/>
    <x v="0"/>
    <s v="Private Equity"/>
    <m/>
    <x v="4"/>
    <s v="February"/>
    <n v="0"/>
    <x v="0"/>
    <x v="2"/>
    <x v="1"/>
  </r>
  <r>
    <n v="1928"/>
    <d v="2016-02-08T00:00:00"/>
    <s v="iStyleYou"/>
    <s v="Consumer Internet"/>
    <s v="Personal Fashion Stylist App"/>
    <s v="Gurgaon"/>
    <s v="Green House Ventures "/>
    <x v="1161"/>
    <n v="1"/>
    <x v="0"/>
    <s v="Seed Funding"/>
    <n v="100000"/>
    <x v="4"/>
    <s v="February"/>
    <n v="0.95970500000000003"/>
    <x v="4"/>
    <x v="6"/>
    <x v="1"/>
  </r>
  <r>
    <n v="1929"/>
    <d v="2016-02-08T00:00:00"/>
    <s v="AdUrCup"/>
    <s v="Consumer Internet"/>
    <s v="Ad Network"/>
    <s v="New Delhi"/>
    <s v="Green House Ventures "/>
    <x v="1161"/>
    <n v="1"/>
    <x v="0"/>
    <s v="Seed Funding"/>
    <n v="100000"/>
    <x v="4"/>
    <s v="February"/>
    <n v="0.95970500000000003"/>
    <x v="4"/>
    <x v="6"/>
    <x v="1"/>
  </r>
  <r>
    <n v="1930"/>
    <d v="2016-02-08T00:00:00"/>
    <s v="Weddingz"/>
    <s v="Consumer Internet"/>
    <s v="online marketplace for wedding venues , vendors"/>
    <s v="Mumbai"/>
    <s v="Sixth Sense Ventures"/>
    <x v="83"/>
    <n v="1"/>
    <x v="0"/>
    <s v="Private Equity"/>
    <m/>
    <x v="4"/>
    <s v="February"/>
    <n v="0"/>
    <x v="0"/>
    <x v="6"/>
    <x v="2"/>
  </r>
  <r>
    <n v="1931"/>
    <d v="2016-02-08T00:00:00"/>
    <s v="Urban Dhobi"/>
    <s v="Consumer Internet"/>
    <s v="On Dem, Laundry Services"/>
    <s v="Jaipur"/>
    <s v="Vinod Bansal, Sanjeev Singhal"/>
    <x v="1167"/>
    <n v="2"/>
    <x v="1"/>
    <s v="Seed Funding"/>
    <m/>
    <x v="4"/>
    <s v="February"/>
    <n v="0"/>
    <x v="4"/>
    <x v="6"/>
    <x v="9"/>
  </r>
  <r>
    <n v="1932"/>
    <d v="2016-02-08T00:00:00"/>
    <s v="Gray Routes"/>
    <s v="Consumer Internet"/>
    <s v="Last mile logistics solutions"/>
    <s v="Mumbai"/>
    <s v="Mahesh Parasuraman, Rahul Gautam"/>
    <x v="1168"/>
    <n v="2"/>
    <x v="1"/>
    <s v="Seed Funding"/>
    <m/>
    <x v="4"/>
    <s v="February"/>
    <n v="0"/>
    <x v="4"/>
    <x v="6"/>
    <x v="2"/>
  </r>
  <r>
    <n v="1933"/>
    <d v="2016-02-08T00:00:00"/>
    <s v="Xpressbees"/>
    <s v="ECommerce"/>
    <s v="ECommerce Logistics solutions"/>
    <s v="Pune"/>
    <s v="Saif Partners, Idg Ventures India, Vertex Ventures, Valiant Capital"/>
    <x v="10"/>
    <n v="4"/>
    <x v="1"/>
    <s v="Private Equity"/>
    <n v="12500000"/>
    <x v="4"/>
    <s v="February"/>
    <n v="119.96312500000001"/>
    <x v="0"/>
    <x v="2"/>
    <x v="4"/>
  </r>
  <r>
    <n v="1934"/>
    <d v="2016-02-08T00:00:00"/>
    <s v="Invictus Oncology"/>
    <s v="Healthcare"/>
    <s v="Cancer therapeutic Info &amp; Solutions"/>
    <s v="New Delhi"/>
    <s v="Ratan Tata"/>
    <x v="269"/>
    <n v="1"/>
    <x v="0"/>
    <s v="Private Equity"/>
    <m/>
    <x v="4"/>
    <s v="February"/>
    <n v="0"/>
    <x v="0"/>
    <x v="8"/>
    <x v="1"/>
  </r>
  <r>
    <n v="1935"/>
    <d v="2016-02-08T00:00:00"/>
    <s v="Hansel.io"/>
    <s v="Technology"/>
    <s v="Mobile App Tech Solutions"/>
    <s v="Bangalore"/>
    <s v="Endiya Partners, Mekin Maheshwari, Rajesh Sawhney"/>
    <x v="38"/>
    <n v="3"/>
    <x v="1"/>
    <s v="Seed Funding"/>
    <m/>
    <x v="4"/>
    <s v="February"/>
    <n v="0"/>
    <x v="4"/>
    <x v="0"/>
    <x v="0"/>
  </r>
  <r>
    <n v="1936"/>
    <d v="2016-02-09T00:00:00"/>
    <s v="Inc42"/>
    <s v="Consumer Internet"/>
    <s v="Startup Focused Media News Portal"/>
    <s v="New Delhi"/>
    <s v="India Ventures, Aarin Capital"/>
    <x v="1169"/>
    <n v="2"/>
    <x v="1"/>
    <s v="Seed Funding"/>
    <m/>
    <x v="4"/>
    <s v="February"/>
    <n v="0"/>
    <x v="4"/>
    <x v="6"/>
    <x v="1"/>
  </r>
  <r>
    <n v="1937"/>
    <d v="2016-02-09T00:00:00"/>
    <s v="GOQii"/>
    <s v="Technology"/>
    <s v="Personalized fitness coaching &amp; Fitness b,"/>
    <s v="Mumbai"/>
    <s v="Edelweiss Financial Services"/>
    <x v="1170"/>
    <n v="1"/>
    <x v="0"/>
    <s v="Private Equity"/>
    <m/>
    <x v="4"/>
    <s v="February"/>
    <n v="0"/>
    <x v="0"/>
    <x v="0"/>
    <x v="2"/>
  </r>
  <r>
    <n v="1938"/>
    <d v="2016-02-10T00:00:00"/>
    <s v="Capzest"/>
    <s v="Consumer Internet"/>
    <s v="Digital Lending Platform"/>
    <s v="Mumbai"/>
    <s v="Lion Ventures"/>
    <x v="1171"/>
    <n v="1"/>
    <x v="0"/>
    <s v="Seed Funding"/>
    <n v="200000"/>
    <x v="4"/>
    <s v="February"/>
    <n v="1.9194100000000001"/>
    <x v="4"/>
    <x v="6"/>
    <x v="2"/>
  </r>
  <r>
    <n v="1939"/>
    <d v="2016-02-10T00:00:00"/>
    <s v="GlamStudios"/>
    <s v="Consumer Internet"/>
    <s v="Online Salon Aggregator"/>
    <s v="Noida"/>
    <s v="Aqeel Ahmed"/>
    <x v="1172"/>
    <n v="1"/>
    <x v="0"/>
    <s v="Seed Funding"/>
    <m/>
    <x v="4"/>
    <s v="February"/>
    <n v="0"/>
    <x v="4"/>
    <x v="6"/>
    <x v="1"/>
  </r>
  <r>
    <n v="1940"/>
    <d v="2016-02-10T00:00:00"/>
    <s v="Affimity"/>
    <s v="Consumer Internet"/>
    <s v="Social Networking platform"/>
    <s v="Bangalore"/>
    <s v="Undisclosed"/>
    <x v="13"/>
    <n v="1"/>
    <x v="0"/>
    <s v="Seed Funding"/>
    <n v="1200000"/>
    <x v="4"/>
    <s v="February"/>
    <n v="11.51646"/>
    <x v="4"/>
    <x v="6"/>
    <x v="0"/>
  </r>
  <r>
    <n v="1941"/>
    <d v="2016-02-10T00:00:00"/>
    <s v="An,ak,a"/>
    <s v="Technology"/>
    <s v="Medicine Intake Reminder System"/>
    <s v="Pune"/>
    <s v="Undisclosed"/>
    <x v="13"/>
    <n v="1"/>
    <x v="0"/>
    <s v="Seed Funding"/>
    <n v="150000"/>
    <x v="4"/>
    <s v="February"/>
    <n v="1.4395575"/>
    <x v="4"/>
    <x v="0"/>
    <x v="4"/>
  </r>
  <r>
    <n v="1942"/>
    <d v="2016-02-10T00:00:00"/>
    <s v="JoulestoWatts"/>
    <s v="Technology"/>
    <s v="IT services &amp; Talent collaboration services startup"/>
    <s v="Bangalore"/>
    <s v="Manipal Global Education Services"/>
    <x v="1173"/>
    <n v="1"/>
    <x v="0"/>
    <s v="Seed Funding"/>
    <m/>
    <x v="4"/>
    <s v="February"/>
    <n v="0"/>
    <x v="4"/>
    <x v="0"/>
    <x v="0"/>
  </r>
  <r>
    <n v="1943"/>
    <d v="2016-02-10T00:00:00"/>
    <s v="Shopkirana"/>
    <s v="Consumer Internet"/>
    <s v="Retailer Supply Chain platform"/>
    <s v="Indore"/>
    <s v="Atul Jain, Anil Gelra, Jaikumar Nair"/>
    <x v="1174"/>
    <n v="3"/>
    <x v="1"/>
    <s v="Seed Funding"/>
    <m/>
    <x v="4"/>
    <s v="February"/>
    <n v="0"/>
    <x v="4"/>
    <x v="6"/>
    <x v="6"/>
  </r>
  <r>
    <n v="1944"/>
    <d v="2016-02-10T00:00:00"/>
    <s v="Stylofie"/>
    <s v="Consumer Internet"/>
    <s v="Online Beauty Parlour search &amp; discovery Platform"/>
    <s v="Gurgaon"/>
    <s v="Jaideep Mehta"/>
    <x v="1175"/>
    <n v="1"/>
    <x v="0"/>
    <s v="Seed Funding"/>
    <m/>
    <x v="4"/>
    <s v="February"/>
    <n v="0"/>
    <x v="4"/>
    <x v="6"/>
    <x v="1"/>
  </r>
  <r>
    <n v="1945"/>
    <d v="2016-02-10T00:00:00"/>
    <s v="OyBob"/>
    <s v="eCommerce"/>
    <s v="Hyperlocal Products &amp; Services marketplace"/>
    <s v="Gurgaon"/>
    <s v="Sachin Dalal"/>
    <x v="1176"/>
    <n v="1"/>
    <x v="0"/>
    <s v="Seed Funding"/>
    <m/>
    <x v="4"/>
    <s v="February"/>
    <n v="0"/>
    <x v="4"/>
    <x v="2"/>
    <x v="1"/>
  </r>
  <r>
    <n v="1946"/>
    <d v="2016-02-12T00:00:00"/>
    <s v="ActOnMagic"/>
    <s v="Technology"/>
    <s v="Cloud Analytics , Management Products"/>
    <s v="Bangalore"/>
    <s v="Jayabalan Subramanian"/>
    <x v="1177"/>
    <n v="1"/>
    <x v="0"/>
    <s v="Seed Funding"/>
    <n v="125000"/>
    <x v="4"/>
    <s v="February"/>
    <n v="1.1996312499999999"/>
    <x v="4"/>
    <x v="0"/>
    <x v="0"/>
  </r>
  <r>
    <n v="1947"/>
    <d v="2016-02-12T00:00:00"/>
    <s v="Bonhomia"/>
    <s v="Food &amp; Beverage"/>
    <s v="premium Tea , Coffee"/>
    <s v="New Delhi"/>
    <s v="Alok Rawat, Grey Orange Robotics"/>
    <x v="1178"/>
    <n v="2"/>
    <x v="1"/>
    <s v="Seed Funding"/>
    <n v="1000000"/>
    <x v="4"/>
    <s v="February"/>
    <n v="9.5970499999999994"/>
    <x v="4"/>
    <x v="5"/>
    <x v="1"/>
  </r>
  <r>
    <n v="1948"/>
    <d v="2016-02-12T00:00:00"/>
    <s v="iGrenEnergi"/>
    <s v="Technology"/>
    <s v="Solar Power Solutions"/>
    <s v="Mumbai"/>
    <s v="Sunil Mehta"/>
    <x v="1179"/>
    <n v="1"/>
    <x v="0"/>
    <s v="Seed Funding"/>
    <n v="1000000"/>
    <x v="4"/>
    <s v="February"/>
    <n v="9.5970499999999994"/>
    <x v="4"/>
    <x v="0"/>
    <x v="2"/>
  </r>
  <r>
    <n v="1949"/>
    <d v="2016-02-12T00:00:00"/>
    <s v="RKSV"/>
    <s v="Consumer Internet"/>
    <s v="Online Stock Trading Platform"/>
    <s v="Mumbai"/>
    <s v="Kalaari Capital"/>
    <x v="208"/>
    <n v="1"/>
    <x v="0"/>
    <s v="Private Equity"/>
    <n v="4000000"/>
    <x v="4"/>
    <s v="February"/>
    <n v="38.388199999999998"/>
    <x v="0"/>
    <x v="6"/>
    <x v="2"/>
  </r>
  <r>
    <n v="1950"/>
    <d v="2016-02-15T00:00:00"/>
    <s v="Aasaanjobs"/>
    <s v="Consumer Internet"/>
    <s v="Online Recruitment Marketplace"/>
    <s v="Mumbai"/>
    <s v="Aspada Advisors, Idg Ventures, Inventus Capital"/>
    <x v="1180"/>
    <n v="3"/>
    <x v="1"/>
    <s v="Private Equity"/>
    <n v="5000000"/>
    <x v="4"/>
    <s v="February"/>
    <n v="47.985250000000001"/>
    <x v="0"/>
    <x v="6"/>
    <x v="2"/>
  </r>
  <r>
    <n v="1951"/>
    <d v="2016-02-15T00:00:00"/>
    <s v="Snapdeal"/>
    <s v="eCommerce"/>
    <s v="Horizontal Online Marketplace"/>
    <s v="New Delhi"/>
    <s v="Ontario Teacher Pension Plan"/>
    <x v="1181"/>
    <n v="1"/>
    <x v="0"/>
    <s v="Private Equity"/>
    <n v="200000000"/>
    <x v="4"/>
    <s v="February"/>
    <n v="1919.41"/>
    <x v="0"/>
    <x v="2"/>
    <x v="1"/>
  </r>
  <r>
    <n v="1952"/>
    <d v="2016-02-15T00:00:00"/>
    <s v="Jugnoo"/>
    <s v="Consumer Internet"/>
    <s v="Transportation &amp; On-dem, delivery aggregator"/>
    <s v="Ch,igarh"/>
    <s v="Saumya Ton"/>
    <x v="1182"/>
    <n v="1"/>
    <x v="0"/>
    <s v="Private Equity"/>
    <m/>
    <x v="4"/>
    <s v="February"/>
    <n v="0"/>
    <x v="0"/>
    <x v="6"/>
    <x v="6"/>
  </r>
  <r>
    <n v="1953"/>
    <d v="2016-02-15T00:00:00"/>
    <s v="Snapbizz"/>
    <s v="Technology"/>
    <s v="Connectivity platform for local grocery stores"/>
    <s v="Bangalore"/>
    <s v="Ratan Tata"/>
    <x v="269"/>
    <n v="1"/>
    <x v="0"/>
    <s v="Private Equity"/>
    <m/>
    <x v="4"/>
    <s v="February"/>
    <n v="0"/>
    <x v="0"/>
    <x v="0"/>
    <x v="0"/>
  </r>
  <r>
    <n v="1954"/>
    <d v="2016-02-15T00:00:00"/>
    <s v="GoYaNo"/>
    <s v="Consumer Internet"/>
    <s v="Events &amp; Restaurant Discovery Marketplace App"/>
    <s v="Gurgaon"/>
    <s v="Mukesh Kumar Gupta"/>
    <x v="1183"/>
    <n v="1"/>
    <x v="0"/>
    <s v="Seed Funding"/>
    <n v="50000"/>
    <x v="4"/>
    <s v="February"/>
    <n v="0.47985250000000002"/>
    <x v="4"/>
    <x v="6"/>
    <x v="1"/>
  </r>
  <r>
    <n v="1955"/>
    <d v="2016-02-15T00:00:00"/>
    <s v="RentSher"/>
    <s v="Consumer Internet"/>
    <s v="Online Household Product Rental platform"/>
    <s v="Bangalore"/>
    <s v="Vaibhav Doshi, Abhay Singhal, Vibhu Garg, Joby Babu, Abhishek Acharya, Manish Shah"/>
    <x v="1184"/>
    <n v="6"/>
    <x v="1"/>
    <s v="Seed Funding"/>
    <n v="300000"/>
    <x v="4"/>
    <s v="February"/>
    <n v="2.8791150000000001"/>
    <x v="4"/>
    <x v="6"/>
    <x v="0"/>
  </r>
  <r>
    <n v="1956"/>
    <d v="2016-02-15T00:00:00"/>
    <s v="Buddy"/>
    <s v="Finance"/>
    <s v="Micro Lending Platform for eCommerce purchases"/>
    <s v="Bangalore"/>
    <s v="Blume Ventures, Tracxn Labs"/>
    <x v="64"/>
    <n v="2"/>
    <x v="1"/>
    <s v="Seed Funding"/>
    <n v="500000"/>
    <x v="4"/>
    <s v="February"/>
    <n v="4.7985249999999997"/>
    <x v="4"/>
    <x v="3"/>
    <x v="0"/>
  </r>
  <r>
    <n v="1957"/>
    <d v="2016-02-15T00:00:00"/>
    <s v="Legistify"/>
    <s v="Consumer Internet"/>
    <s v="Online Legal services platform"/>
    <s v="New Delhi"/>
    <s v="Ranjit Singh"/>
    <x v="1185"/>
    <n v="1"/>
    <x v="0"/>
    <s v="Seed Funding"/>
    <m/>
    <x v="4"/>
    <s v="February"/>
    <n v="0"/>
    <x v="4"/>
    <x v="6"/>
    <x v="1"/>
  </r>
  <r>
    <n v="1958"/>
    <d v="2016-02-16T00:00:00"/>
    <s v="TableHero"/>
    <s v="Consumer Internet"/>
    <s v="Dynamic Restaurant Website creator"/>
    <s v="Bangalore"/>
    <s v="Growx Ventures, Kunal Shah, Seep Ton, Haresh Chawla, Powai Lake Ventures, Globevestor"/>
    <x v="821"/>
    <n v="6"/>
    <x v="1"/>
    <s v="Seed Funding"/>
    <n v="1000000"/>
    <x v="4"/>
    <s v="February"/>
    <n v="9.5970499999999994"/>
    <x v="4"/>
    <x v="6"/>
    <x v="0"/>
  </r>
  <r>
    <n v="1959"/>
    <d v="2016-02-16T00:00:00"/>
    <s v="BetterPlace"/>
    <s v="Technology"/>
    <s v="Data analytics based Verification services Platform"/>
    <s v="Bangalore"/>
    <s v="Unitus Seed Fund"/>
    <x v="301"/>
    <n v="1"/>
    <x v="0"/>
    <s v="Seed Funding"/>
    <n v="970000"/>
    <x v="4"/>
    <s v="February"/>
    <n v="9.3091384999999995"/>
    <x v="4"/>
    <x v="0"/>
    <x v="0"/>
  </r>
  <r>
    <n v="1960"/>
    <d v="2016-02-16T00:00:00"/>
    <s v="Salebhai"/>
    <s v="eCommerce"/>
    <s v="Sweets, Eatables, Hicrafts Online Marketplace"/>
    <s v="Ahmedabad"/>
    <s v="Virendra Shekhawat, Deepak Chokhani, Yogesh Patel"/>
    <x v="1186"/>
    <n v="3"/>
    <x v="1"/>
    <s v="Seed Funding"/>
    <m/>
    <x v="4"/>
    <s v="February"/>
    <n v="0"/>
    <x v="4"/>
    <x v="2"/>
    <x v="12"/>
  </r>
  <r>
    <n v="1961"/>
    <d v="2016-02-16T00:00:00"/>
    <s v="icustommadeit"/>
    <s v="eCommerce"/>
    <s v="Professional Custom creators Marketplace"/>
    <s v="Pune"/>
    <s v="Br Capital, Siddhivinayak Skyscrapers, Dinesh R Challa"/>
    <x v="157"/>
    <n v="3"/>
    <x v="1"/>
    <s v="Private Equity"/>
    <n v="4000000"/>
    <x v="4"/>
    <s v="February"/>
    <n v="38.388199999999998"/>
    <x v="0"/>
    <x v="2"/>
    <x v="4"/>
  </r>
  <r>
    <n v="1962"/>
    <d v="2016-02-16T00:00:00"/>
    <s v="Tring"/>
    <s v="Consumer Internet"/>
    <s v="Instant Messaging App"/>
    <s v="Pune"/>
    <s v="Vishwadeep Bajaj"/>
    <x v="630"/>
    <n v="1"/>
    <x v="0"/>
    <s v="Seed Funding"/>
    <m/>
    <x v="4"/>
    <s v="February"/>
    <n v="0"/>
    <x v="4"/>
    <x v="6"/>
    <x v="4"/>
  </r>
  <r>
    <n v="1963"/>
    <d v="2016-02-16T00:00:00"/>
    <s v="Medinfi"/>
    <s v="Consumer Internet"/>
    <s v="Doctor &amp; Clinics Discovery platform"/>
    <s v="Bangalore"/>
    <s v="Rajnish Sinha, Prijit Debnath, Kanchan Ghoshal"/>
    <x v="1187"/>
    <n v="3"/>
    <x v="1"/>
    <s v="Seed Funding"/>
    <m/>
    <x v="4"/>
    <s v="February"/>
    <n v="0"/>
    <x v="4"/>
    <x v="6"/>
    <x v="0"/>
  </r>
  <r>
    <n v="1964"/>
    <d v="2016-02-17T00:00:00"/>
    <s v="Timemytask"/>
    <s v="Consumer Internet"/>
    <s v="On-Dem, home cleaning services"/>
    <s v="Mumbai"/>
    <s v="Lead Angels"/>
    <x v="768"/>
    <n v="1"/>
    <x v="0"/>
    <s v="Seed Funding"/>
    <m/>
    <x v="4"/>
    <s v="February"/>
    <n v="0"/>
    <x v="4"/>
    <x v="6"/>
    <x v="2"/>
  </r>
  <r>
    <n v="1965"/>
    <d v="2016-02-17T00:00:00"/>
    <s v="GameZop"/>
    <s v="Technology"/>
    <s v="Mobile Gaming Platform"/>
    <s v="New Delhi"/>
    <s v="Kwan Entertainment &amp; Marketing Solutions, Powerhouse Ventures"/>
    <x v="1188"/>
    <n v="2"/>
    <x v="1"/>
    <s v="Seed Funding"/>
    <n v="350000"/>
    <x v="4"/>
    <s v="February"/>
    <n v="3.3589674999999999"/>
    <x v="4"/>
    <x v="0"/>
    <x v="1"/>
  </r>
  <r>
    <n v="1966"/>
    <d v="2016-02-17T00:00:00"/>
    <s v="Notary Mama"/>
    <s v="Consumer Internet"/>
    <s v="On-dem, Legal documentation , registration service"/>
    <s v="Bangalore"/>
    <s v="Dr Nish Domlur, Amit S,ill"/>
    <x v="1189"/>
    <n v="3"/>
    <x v="1"/>
    <s v="Seed Funding"/>
    <m/>
    <x v="4"/>
    <s v="February"/>
    <n v="0"/>
    <x v="4"/>
    <x v="6"/>
    <x v="0"/>
  </r>
  <r>
    <n v="1967"/>
    <d v="2016-02-17T00:00:00"/>
    <s v="The Viral Fever"/>
    <s v="Consumer Internet"/>
    <s v="Independent Online Video production company"/>
    <s v="Mumbai"/>
    <s v="Tiger Global"/>
    <x v="110"/>
    <n v="1"/>
    <x v="0"/>
    <s v="Private Equity"/>
    <n v="10000000"/>
    <x v="4"/>
    <s v="February"/>
    <n v="95.970500000000001"/>
    <x v="0"/>
    <x v="6"/>
    <x v="2"/>
  </r>
  <r>
    <n v="1968"/>
    <d v="2016-02-17T00:00:00"/>
    <s v="Avanti Learning"/>
    <s v="Education"/>
    <s v="Private Coaching Classes"/>
    <s v="New Delhi"/>
    <s v="Michael &amp; Susan Dell Foundation"/>
    <x v="284"/>
    <n v="1"/>
    <x v="0"/>
    <s v="Private Equity"/>
    <n v="5000000"/>
    <x v="4"/>
    <s v="February"/>
    <n v="47.985250000000001"/>
    <x v="0"/>
    <x v="9"/>
    <x v="1"/>
  </r>
  <r>
    <n v="1969"/>
    <d v="2016-02-17T00:00:00"/>
    <s v="Bollant Industries"/>
    <s v="Technology"/>
    <s v="Eco-friendly consumer &amp; packaging products"/>
    <s v="Hyderabad"/>
    <s v="Ratan Tata"/>
    <x v="269"/>
    <n v="1"/>
    <x v="0"/>
    <s v="Private Equity"/>
    <m/>
    <x v="4"/>
    <s v="February"/>
    <n v="0"/>
    <x v="0"/>
    <x v="0"/>
    <x v="7"/>
  </r>
  <r>
    <n v="1970"/>
    <d v="2016-02-18T00:00:00"/>
    <s v="GetVee"/>
    <s v="Consumer Internet"/>
    <s v="Matrimony &amp; Couples only mobile platform"/>
    <s v="New Delhi"/>
    <s v="Lightspeed Venture Partners, K Ganesh"/>
    <x v="580"/>
    <n v="2"/>
    <x v="1"/>
    <s v="Private Equity"/>
    <m/>
    <x v="4"/>
    <s v="February"/>
    <n v="0"/>
    <x v="0"/>
    <x v="6"/>
    <x v="1"/>
  </r>
  <r>
    <n v="1971"/>
    <d v="2016-02-18T00:00:00"/>
    <s v="HealthKumbh"/>
    <s v="Consumer Internet"/>
    <s v="Health related Information portal"/>
    <s v="Ahmedabad"/>
    <s v="Undisclosed"/>
    <x v="13"/>
    <n v="1"/>
    <x v="0"/>
    <s v="Seed Funding"/>
    <n v="73000"/>
    <x v="4"/>
    <s v="February"/>
    <n v="0.70058465000000003"/>
    <x v="4"/>
    <x v="6"/>
    <x v="12"/>
  </r>
  <r>
    <n v="1972"/>
    <d v="2016-02-18T00:00:00"/>
    <s v="Unlaze"/>
    <s v="Consumer Internet"/>
    <s v="Social Networking app for outdoor interests"/>
    <s v="Gurgaon"/>
    <s v="Sujal Shah, Dino Morea"/>
    <x v="1190"/>
    <n v="2"/>
    <x v="1"/>
    <s v="Seed Funding"/>
    <m/>
    <x v="4"/>
    <s v="February"/>
    <n v="0"/>
    <x v="4"/>
    <x v="6"/>
    <x v="1"/>
  </r>
  <r>
    <n v="1973"/>
    <d v="2016-02-18T00:00:00"/>
    <s v="Tracxn"/>
    <s v="Technology"/>
    <s v="Indian Startup ecosystem trends analyzer &amp; funding platform"/>
    <s v="Bangalore"/>
    <s v="Nan Nilekani, Mohas Paias Pai, Neeraj Arora,  Rajaraman, Girish Mathrubootham, Aneesh Reddy &amp; Teruhide Sato"/>
    <x v="767"/>
    <n v="6"/>
    <x v="1"/>
    <s v="Private Equity"/>
    <m/>
    <x v="4"/>
    <s v="February"/>
    <n v="0"/>
    <x v="0"/>
    <x v="0"/>
    <x v="0"/>
  </r>
  <r>
    <n v="1974"/>
    <d v="2016-02-18T00:00:00"/>
    <s v="Careongo"/>
    <s v="ECommerce"/>
    <s v="Online Pharmacy store"/>
    <s v="New Delhi"/>
    <s v="Farooq Oomerbhoy &amp; Other Angel "/>
    <x v="1191"/>
    <n v="1"/>
    <x v="0"/>
    <s v="Seed Funding"/>
    <n v="300000"/>
    <x v="4"/>
    <s v="February"/>
    <n v="2.8791150000000001"/>
    <x v="4"/>
    <x v="2"/>
    <x v="1"/>
  </r>
  <r>
    <n v="1975"/>
    <d v="2016-02-18T00:00:00"/>
    <s v="Ark Robot"/>
    <s v="Technology"/>
    <s v="Warehouse Automation"/>
    <s v="Bangalore"/>
    <s v="Qualcomm "/>
    <x v="1192"/>
    <n v="1"/>
    <x v="0"/>
    <s v="Seed Funding"/>
    <n v="350000"/>
    <x v="4"/>
    <s v="February"/>
    <n v="3.3589674999999999"/>
    <x v="4"/>
    <x v="0"/>
    <x v="0"/>
  </r>
  <r>
    <n v="1976"/>
    <d v="2016-02-19T00:00:00"/>
    <s v="Jaypore"/>
    <s v="ECommerce"/>
    <s v="Ethnic Products marketplace"/>
    <s v="New Delhi"/>
    <s v="Aavishkaar"/>
    <x v="1193"/>
    <n v="1"/>
    <x v="0"/>
    <s v="Private Equity"/>
    <n v="5000000"/>
    <x v="4"/>
    <s v="February"/>
    <n v="47.985250000000001"/>
    <x v="0"/>
    <x v="2"/>
    <x v="1"/>
  </r>
  <r>
    <n v="1977"/>
    <d v="2016-02-19T00:00:00"/>
    <s v="Finance Buddha"/>
    <s v="Consumer Internet"/>
    <s v="Online Loan Comparison &amp; Discovery platform"/>
    <s v="Bangalore"/>
    <s v="Chennai Angels"/>
    <x v="324"/>
    <n v="1"/>
    <x v="0"/>
    <s v="Seed Funding"/>
    <m/>
    <x v="4"/>
    <s v="February"/>
    <n v="0"/>
    <x v="4"/>
    <x v="6"/>
    <x v="0"/>
  </r>
  <r>
    <n v="1978"/>
    <d v="2016-02-19T00:00:00"/>
    <s v="AlmaConnect"/>
    <s v="Consumer Internet"/>
    <s v="Alumni social network"/>
    <s v="New Delhi"/>
    <s v="Mohas Paias Pai, Varun Aggarwal"/>
    <x v="1156"/>
    <n v="2"/>
    <x v="1"/>
    <s v="Seed Funding"/>
    <m/>
    <x v="4"/>
    <s v="February"/>
    <n v="0"/>
    <x v="4"/>
    <x v="6"/>
    <x v="1"/>
  </r>
  <r>
    <n v="1979"/>
    <d v="2016-02-19T00:00:00"/>
    <s v="Advantage Club"/>
    <s v="Consumer Internet"/>
    <s v="mobile platform for corporate employee benefits"/>
    <s v="Gurgaon"/>
    <s v="Purvi Ventures"/>
    <x v="1012"/>
    <n v="1"/>
    <x v="0"/>
    <s v="Seed Funding"/>
    <n v="400000"/>
    <x v="4"/>
    <s v="February"/>
    <n v="3.8388200000000001"/>
    <x v="4"/>
    <x v="6"/>
    <x v="1"/>
  </r>
  <r>
    <n v="1980"/>
    <d v="2016-02-19T00:00:00"/>
    <s v="LocalRamu"/>
    <s v="Consumer Internet"/>
    <s v="mobile based aggregator for local service providers"/>
    <s v="Bangalore"/>
    <s v="Undisclosed"/>
    <x v="13"/>
    <n v="1"/>
    <x v="0"/>
    <s v="Seed Funding"/>
    <m/>
    <x v="4"/>
    <s v="February"/>
    <n v="0"/>
    <x v="4"/>
    <x v="6"/>
    <x v="0"/>
  </r>
  <r>
    <n v="1981"/>
    <d v="2016-02-22T00:00:00"/>
    <s v="Baby Berry"/>
    <s v="Consumer Internet"/>
    <s v="Parenting Mobile app"/>
    <s v="Bangalore"/>
    <s v="Nitin Bagmane &amp; Other "/>
    <x v="1194"/>
    <n v="1"/>
    <x v="0"/>
    <s v="Seed Funding"/>
    <n v="1000000"/>
    <x v="4"/>
    <s v="February"/>
    <n v="9.5970499999999994"/>
    <x v="4"/>
    <x v="6"/>
    <x v="0"/>
  </r>
  <r>
    <n v="1982"/>
    <d v="2016-02-22T00:00:00"/>
    <s v="Magicpin"/>
    <s v="Consumer Internet"/>
    <s v="Hyperlocal Discover Mobile App"/>
    <s v="New Delhi"/>
    <s v="Lightspeed India"/>
    <x v="1195"/>
    <n v="1"/>
    <x v="0"/>
    <s v="Private Equity"/>
    <n v="3000000"/>
    <x v="4"/>
    <s v="February"/>
    <n v="28.791149999999998"/>
    <x v="0"/>
    <x v="6"/>
    <x v="1"/>
  </r>
  <r>
    <n v="1983"/>
    <d v="2016-02-22T00:00:00"/>
    <s v="First Eat"/>
    <s v="Consumer Internet"/>
    <s v="Healthy Food Delivery platform"/>
    <s v="New Delhi"/>
    <s v="Undisclosed"/>
    <x v="13"/>
    <n v="1"/>
    <x v="0"/>
    <s v="Seed Funding"/>
    <n v="100000"/>
    <x v="4"/>
    <s v="February"/>
    <n v="0.95970500000000003"/>
    <x v="4"/>
    <x v="6"/>
    <x v="1"/>
  </r>
  <r>
    <n v="1984"/>
    <d v="2016-02-22T00:00:00"/>
    <s v="SigTuple"/>
    <s v="Technology"/>
    <s v="Healthcare based Tech Solutions"/>
    <s v="Bangalore"/>
    <s v="Sachin Bansal, Binny Bansal, Accel Partners"/>
    <x v="80"/>
    <n v="3"/>
    <x v="1"/>
    <s v="Seed Funding"/>
    <m/>
    <x v="4"/>
    <s v="February"/>
    <n v="0"/>
    <x v="4"/>
    <x v="0"/>
    <x v="0"/>
  </r>
  <r>
    <n v="1985"/>
    <d v="2016-02-22T00:00:00"/>
    <s v="Taskbob"/>
    <s v="Consumer Internet"/>
    <s v="Hyperlocal H,yman services platform"/>
    <s v="Mumbai"/>
    <s v="Ivycap Ventures, Orios Venture Partners, Mayfield India"/>
    <x v="731"/>
    <n v="3"/>
    <x v="1"/>
    <s v="Private Equity"/>
    <n v="4500000"/>
    <x v="4"/>
    <s v="February"/>
    <n v="43.186725000000003"/>
    <x v="0"/>
    <x v="6"/>
    <x v="2"/>
  </r>
  <r>
    <n v="1986"/>
    <d v="2016-02-22T00:00:00"/>
    <s v="Styledotme"/>
    <s v="Consumer Internet"/>
    <s v="Mobile Fashion App"/>
    <s v="New Delhi"/>
    <s v="Indian Angel Network"/>
    <x v="78"/>
    <n v="1"/>
    <x v="0"/>
    <s v="Seed Funding"/>
    <n v="37000"/>
    <x v="4"/>
    <s v="February"/>
    <n v="0.35509085000000001"/>
    <x v="4"/>
    <x v="6"/>
    <x v="1"/>
  </r>
  <r>
    <n v="1987"/>
    <d v="2016-02-22T00:00:00"/>
    <s v="NewsLaundry"/>
    <s v="Consumer Internet"/>
    <s v="Independent News Media Portal"/>
    <s v="New Delhi"/>
    <s v="Omidyar Network, Vikram Lal, Abhijit Bh,ari, Mahesh Murthy, Shashank Bhagat"/>
    <x v="161"/>
    <n v="6"/>
    <x v="1"/>
    <s v="Private Equity"/>
    <m/>
    <x v="4"/>
    <s v="February"/>
    <n v="0"/>
    <x v="0"/>
    <x v="6"/>
    <x v="1"/>
  </r>
  <r>
    <n v="1988"/>
    <d v="2016-02-23T00:00:00"/>
    <s v="CupoNation"/>
    <s v="Consumer Internet"/>
    <s v="Deals , Discount platform"/>
    <s v="Gurgaon"/>
    <s v="Rocket Internet Ag, Holtzbrink Ventures, New Enterprise Associates , E Ventures, Ru-Net, Deutsche Telekom Strategic Investments , Silicon Valley Bank"/>
    <x v="1196"/>
    <n v="7"/>
    <x v="1"/>
    <s v="Private Equity"/>
    <n v="11000000"/>
    <x v="4"/>
    <s v="February"/>
    <n v="105.56755"/>
    <x v="0"/>
    <x v="6"/>
    <x v="1"/>
  </r>
  <r>
    <n v="1989"/>
    <d v="2016-02-23T00:00:00"/>
    <s v="Aarav UAV"/>
    <s v="Technology"/>
    <s v="unmanned aerial vehicles creator"/>
    <s v="Kanpur"/>
    <s v="Startupxseed Ventures, The Phoenix Fund "/>
    <x v="1026"/>
    <n v="2"/>
    <x v="1"/>
    <s v="Seed Funding"/>
    <m/>
    <x v="4"/>
    <s v="February"/>
    <n v="0"/>
    <x v="4"/>
    <x v="0"/>
    <x v="6"/>
  </r>
  <r>
    <n v="1990"/>
    <d v="2016-02-24T00:00:00"/>
    <s v="Sayfix"/>
    <s v="Consumer Internet"/>
    <s v="Hyperlocal Home Services Provider"/>
    <s v="Bangalore"/>
    <s v="Yajnanarayana Kammaje"/>
    <x v="1197"/>
    <n v="1"/>
    <x v="0"/>
    <s v="Seed Funding"/>
    <n v="160000"/>
    <x v="4"/>
    <s v="February"/>
    <n v="1.535528"/>
    <x v="4"/>
    <x v="6"/>
    <x v="0"/>
  </r>
  <r>
    <n v="1991"/>
    <d v="2016-02-24T00:00:00"/>
    <s v="LoanZen"/>
    <s v="Consumer Internet"/>
    <s v="Peer to peer Lending marketplace"/>
    <s v="Bangalore"/>
    <s v="Tracxn Syndicate"/>
    <x v="1198"/>
    <n v="1"/>
    <x v="0"/>
    <s v="Seed Funding"/>
    <m/>
    <x v="4"/>
    <s v="February"/>
    <n v="0"/>
    <x v="4"/>
    <x v="6"/>
    <x v="0"/>
  </r>
  <r>
    <n v="1992"/>
    <d v="2016-02-24T00:00:00"/>
    <s v="NoBroker"/>
    <s v="Consumer Internet"/>
    <s v="Peer to peer property listing platform"/>
    <s v="Bangalore"/>
    <s v="Beenext, Digital Garage, Beenos, Qualgro, Mamoru Taniya, Saif Partners"/>
    <x v="169"/>
    <n v="6"/>
    <x v="1"/>
    <s v="Private Equity"/>
    <n v="10000000"/>
    <x v="4"/>
    <s v="February"/>
    <n v="95.970500000000001"/>
    <x v="0"/>
    <x v="6"/>
    <x v="0"/>
  </r>
  <r>
    <n v="1993"/>
    <d v="2016-02-24T00:00:00"/>
    <s v="AppilyEver"/>
    <s v="Consumer Internet"/>
    <s v="Online wedding services marketplace"/>
    <s v="Hyderabad"/>
    <s v="Varun Aggarwal, Suresh Venkat, Raj Y"/>
    <x v="1199"/>
    <n v="3"/>
    <x v="1"/>
    <s v="Seed Funding"/>
    <n v="400000"/>
    <x v="4"/>
    <s v="February"/>
    <n v="3.8388200000000001"/>
    <x v="4"/>
    <x v="6"/>
    <x v="7"/>
  </r>
  <r>
    <n v="1994"/>
    <d v="2016-02-24T00:00:00"/>
    <s v="Pocketin"/>
    <s v="Consumer Internet"/>
    <s v="Hotel reservations &amp; Deal platform"/>
    <s v="Noida"/>
    <s v="Swastika Company Ltd"/>
    <x v="841"/>
    <n v="1"/>
    <x v="0"/>
    <s v="Seed Funding"/>
    <n v="150000"/>
    <x v="4"/>
    <s v="February"/>
    <n v="1.4395575"/>
    <x v="4"/>
    <x v="6"/>
    <x v="1"/>
  </r>
  <r>
    <n v="1995"/>
    <d v="2016-02-24T00:00:00"/>
    <s v="FeetApart"/>
    <s v="Consumer Internet"/>
    <s v="Employee engagements &amp; Rewards platform"/>
    <s v="Bangalore"/>
    <s v="Vishal Bali"/>
    <x v="222"/>
    <n v="1"/>
    <x v="0"/>
    <s v="Seed Funding"/>
    <m/>
    <x v="4"/>
    <s v="February"/>
    <n v="0"/>
    <x v="4"/>
    <x v="6"/>
    <x v="0"/>
  </r>
  <r>
    <n v="1996"/>
    <d v="2016-02-25T00:00:00"/>
    <s v="OfBusiness"/>
    <s v="eCommerce"/>
    <s v="B2B commerce Marketplace"/>
    <s v="Gurgaon"/>
    <s v="Matrix Partners India"/>
    <x v="34"/>
    <n v="1"/>
    <x v="0"/>
    <s v="Private Equity"/>
    <n v="5000000"/>
    <x v="4"/>
    <s v="February"/>
    <n v="47.985250000000001"/>
    <x v="0"/>
    <x v="2"/>
    <x v="1"/>
  </r>
  <r>
    <n v="1997"/>
    <d v="2016-02-25T00:00:00"/>
    <s v="CarveNiche"/>
    <s v="Consumer Internet"/>
    <s v="Personalized Learning Solutions &amp; products"/>
    <s v="Bangalore"/>
    <s v="Calcutta Angels, Lead Angels"/>
    <x v="1200"/>
    <n v="2"/>
    <x v="1"/>
    <s v="Seed Funding"/>
    <m/>
    <x v="4"/>
    <s v="February"/>
    <n v="0"/>
    <x v="4"/>
    <x v="6"/>
    <x v="0"/>
  </r>
  <r>
    <n v="1998"/>
    <d v="2016-02-25T00:00:00"/>
    <s v="Juspay"/>
    <s v="Consumer Internet"/>
    <s v="Digital Payments solutions"/>
    <s v="Bangalore"/>
    <s v="Accel Partners, Ashish Hemrajani, Parikshit Dar, Rajesh Balp,e"/>
    <x v="193"/>
    <n v="5"/>
    <x v="1"/>
    <s v="Private Equity"/>
    <n v="5800000"/>
    <x v="4"/>
    <s v="February"/>
    <n v="55.662889999999997"/>
    <x v="0"/>
    <x v="6"/>
    <x v="0"/>
  </r>
  <r>
    <n v="1999"/>
    <d v="2016-02-25T00:00:00"/>
    <s v="Funcart"/>
    <s v="eCommerce"/>
    <s v="Party Supplies Etailer"/>
    <s v="New Delhi"/>
    <s v="Hnis"/>
    <x v="894"/>
    <n v="1"/>
    <x v="0"/>
    <s v="Seed Funding"/>
    <n v="70000"/>
    <x v="4"/>
    <s v="February"/>
    <n v="0.67179350000000004"/>
    <x v="4"/>
    <x v="2"/>
    <x v="1"/>
  </r>
  <r>
    <n v="2000"/>
    <d v="2016-02-26T00:00:00"/>
    <s v="Freedom Smart Labs"/>
    <s v="Technology"/>
    <s v="IoT retail solutions"/>
    <s v="New Delhi"/>
    <s v="Kapil Goel"/>
    <x v="1201"/>
    <n v="1"/>
    <x v="0"/>
    <s v="Seed Funding"/>
    <n v="145000"/>
    <x v="4"/>
    <s v="February"/>
    <n v="1.3915722500000001"/>
    <x v="4"/>
    <x v="0"/>
    <x v="1"/>
  </r>
  <r>
    <n v="2001"/>
    <d v="2016-02-26T00:00:00"/>
    <s v="EduBridge"/>
    <s v="Consumer Internet"/>
    <s v="Skill development , vocational training platform"/>
    <s v="Mumbai"/>
    <s v="Insitor Impact Asia Fund, Acumen Fund"/>
    <x v="1202"/>
    <n v="2"/>
    <x v="1"/>
    <s v="Private Equity"/>
    <n v="2500000"/>
    <x v="4"/>
    <s v="February"/>
    <n v="23.992625"/>
    <x v="0"/>
    <x v="6"/>
    <x v="2"/>
  </r>
  <r>
    <n v="2002"/>
    <d v="2016-02-29T00:00:00"/>
    <s v="Nestaway"/>
    <s v="Consumer Internet"/>
    <s v="Online Home Rental Marketplace"/>
    <s v="Bangalore"/>
    <s v="Ratan Tata"/>
    <x v="269"/>
    <n v="1"/>
    <x v="0"/>
    <s v="Private Equity"/>
    <m/>
    <x v="4"/>
    <s v="February"/>
    <n v="0"/>
    <x v="0"/>
    <x v="6"/>
    <x v="0"/>
  </r>
  <r>
    <n v="2003"/>
    <d v="2016-02-29T00:00:00"/>
    <s v="Hopscotch"/>
    <s v="eCommerce"/>
    <s v="Baby &amp; Kids Products Online Flash sales platform"/>
    <s v="Mumbai"/>
    <s v="Eduardo Saverin"/>
    <x v="332"/>
    <n v="1"/>
    <x v="0"/>
    <s v="Private Equity"/>
    <n v="13000000"/>
    <x v="4"/>
    <s v="February"/>
    <n v="124.76165"/>
    <x v="0"/>
    <x v="2"/>
    <x v="2"/>
  </r>
  <r>
    <n v="2004"/>
    <d v="2016-02-29T00:00:00"/>
    <s v="PinClick"/>
    <s v="Consumer Internet"/>
    <s v="Online real estate listings"/>
    <s v="Bangalore"/>
    <s v="Undisclosed"/>
    <x v="13"/>
    <n v="1"/>
    <x v="0"/>
    <s v="Private Equity"/>
    <m/>
    <x v="4"/>
    <s v="February"/>
    <n v="0"/>
    <x v="0"/>
    <x v="6"/>
    <x v="0"/>
  </r>
  <r>
    <n v="2005"/>
    <d v="2016-01-01T00:00:00"/>
    <s v="Smartcooky"/>
    <s v="ECommerce"/>
    <s v="Health Food / Personal Care Marketplace"/>
    <s v="New Delhi"/>
    <s v="Rajan , Pramod Bhasin, Siddharth Pai, Tv Mohas Paias Pai, Manvinder Singh Banga"/>
    <x v="233"/>
    <n v="5"/>
    <x v="1"/>
    <s v="Seed Funding"/>
    <m/>
    <x v="4"/>
    <s v="January"/>
    <n v="0"/>
    <x v="4"/>
    <x v="2"/>
    <x v="1"/>
  </r>
  <r>
    <n v="2006"/>
    <d v="2016-01-01T00:00:00"/>
    <s v="Helpi"/>
    <s v="Consumer Internet"/>
    <s v="On Dem, Cleaning Services Mobile App"/>
    <s v="Mumbai"/>
    <s v="Undisclosed"/>
    <x v="13"/>
    <n v="1"/>
    <x v="0"/>
    <s v="Seed Funding"/>
    <m/>
    <x v="4"/>
    <s v="January"/>
    <n v="0"/>
    <x v="4"/>
    <x v="6"/>
    <x v="2"/>
  </r>
  <r>
    <n v="2007"/>
    <d v="2016-01-04T00:00:00"/>
    <s v="DogSpot"/>
    <s v="ECommerce"/>
    <s v="Online Pet Store"/>
    <s v="Gurgaon"/>
    <s v="Ratan Tata"/>
    <x v="269"/>
    <n v="1"/>
    <x v="0"/>
    <s v="Seed Funding"/>
    <m/>
    <x v="4"/>
    <s v="January"/>
    <n v="0"/>
    <x v="4"/>
    <x v="2"/>
    <x v="1"/>
  </r>
  <r>
    <n v="2008"/>
    <d v="2016-01-04T00:00:00"/>
    <s v="Career360"/>
    <s v="Education"/>
    <s v="College Education Portal"/>
    <s v="New Delhi"/>
    <s v="Merittrac"/>
    <x v="1203"/>
    <n v="1"/>
    <x v="0"/>
    <s v="Private Equity"/>
    <m/>
    <x v="4"/>
    <s v="January"/>
    <n v="0"/>
    <x v="0"/>
    <x v="9"/>
    <x v="1"/>
  </r>
  <r>
    <n v="2009"/>
    <d v="2016-01-04T00:00:00"/>
    <s v="B9 Beverages"/>
    <s v="Food &amp; Beverage"/>
    <s v="Craft Beer manufacturing company"/>
    <s v="New Delhi"/>
    <s v="Sequoia Capital, Kunal Bahl, Rohit Bansal, Deepinder Goyal, Ashish Dhawan, Mayank Singhal"/>
    <x v="96"/>
    <n v="6"/>
    <x v="1"/>
    <s v="Private Equity"/>
    <n v="6000000"/>
    <x v="4"/>
    <s v="January"/>
    <n v="57.582299999999996"/>
    <x v="0"/>
    <x v="5"/>
    <x v="1"/>
  </r>
  <r>
    <n v="2010"/>
    <d v="2016-01-05T00:00:00"/>
    <s v="WIMWI Foods"/>
    <s v="Food &amp; Beverage"/>
    <s v="Healthy food manufacturing &amp; sales startup"/>
    <s v="Ahmedabad"/>
    <s v="Centre For Innovation Incubation , Entrepreneurship "/>
    <x v="901"/>
    <n v="2"/>
    <x v="1"/>
    <s v="Seed Funding"/>
    <m/>
    <x v="4"/>
    <s v="January"/>
    <n v="0"/>
    <x v="4"/>
    <x v="5"/>
    <x v="12"/>
  </r>
  <r>
    <n v="2011"/>
    <d v="2016-01-05T00:00:00"/>
    <s v="MyChild App"/>
    <s v="Education"/>
    <s v="Child Disorder Information &amp; Education"/>
    <s v="Bhopal"/>
    <s v="Samir Bangara, Anisha Mittal, Amit Gupta, Pallav Nadhani, Lalit Mangal, Arihant Patni, Dr Ritesh Malik, Deobrat Singh, Saurab Paruthi, Singapore Angel Network "/>
    <x v="1204"/>
    <n v="10"/>
    <x v="1"/>
    <s v="Seed Funding"/>
    <n v="100000"/>
    <x v="4"/>
    <s v="January"/>
    <n v="0.95970500000000003"/>
    <x v="4"/>
    <x v="9"/>
    <x v="6"/>
  </r>
  <r>
    <n v="2012"/>
    <d v="2016-01-05T00:00:00"/>
    <s v="Instaproc"/>
    <s v="ECommerce"/>
    <s v="B2B Procurement Marketplace for Office Products"/>
    <s v="Noida"/>
    <s v="Dinesh Agarwal"/>
    <x v="1205"/>
    <n v="1"/>
    <x v="0"/>
    <s v="Seed Funding"/>
    <m/>
    <x v="4"/>
    <s v="January"/>
    <n v="0"/>
    <x v="4"/>
    <x v="2"/>
    <x v="1"/>
  </r>
  <r>
    <n v="2013"/>
    <d v="2016-01-05T00:00:00"/>
    <s v="360Ride"/>
    <s v="Consumer Internet"/>
    <s v="Ride Sharing platform"/>
    <s v="Bangalore"/>
    <s v="Undisclosed"/>
    <x v="13"/>
    <n v="1"/>
    <x v="0"/>
    <s v="Seed Funding"/>
    <n v="150000"/>
    <x v="4"/>
    <s v="January"/>
    <n v="1.4395575"/>
    <x v="4"/>
    <x v="6"/>
    <x v="0"/>
  </r>
  <r>
    <n v="2014"/>
    <d v="2016-01-05T00:00:00"/>
    <s v="AlefnMobitech"/>
    <s v="Consumer Internet"/>
    <s v="Cloud Mobility Solutions"/>
    <s v="Mumbai"/>
    <s v="Tata Capital Innovation Fund"/>
    <x v="1206"/>
    <n v="1"/>
    <x v="0"/>
    <s v="Private Equity"/>
    <n v="5000000"/>
    <x v="4"/>
    <s v="January"/>
    <n v="47.985250000000001"/>
    <x v="0"/>
    <x v="6"/>
    <x v="2"/>
  </r>
  <r>
    <n v="2015"/>
    <d v="2016-01-06T00:00:00"/>
    <s v="Tracxn"/>
    <s v="BFSI"/>
    <s v="Startup Funding Deal Discovery &amp; Execution platform"/>
    <s v="Bangalore"/>
    <s v="Ratan Tata"/>
    <x v="269"/>
    <n v="1"/>
    <x v="0"/>
    <s v="Seed Funding"/>
    <m/>
    <x v="4"/>
    <s v="January"/>
    <n v="0"/>
    <x v="4"/>
    <x v="6"/>
    <x v="0"/>
  </r>
  <r>
    <n v="2016"/>
    <d v="2016-01-06T00:00:00"/>
    <s v="Qdesq"/>
    <s v="Real Estate"/>
    <s v="Br,ed Workspaces Aggregator"/>
    <s v="Gurgaon"/>
    <s v="Dheeraj Jain, Jagdish Kumar, Bharat Gupta, Ankush Saigal, Praveen Saini"/>
    <x v="872"/>
    <n v="5"/>
    <x v="1"/>
    <s v="Seed Funding"/>
    <m/>
    <x v="4"/>
    <s v="January"/>
    <n v="0"/>
    <x v="4"/>
    <x v="12"/>
    <x v="1"/>
  </r>
  <r>
    <n v="2017"/>
    <d v="2016-01-06T00:00:00"/>
    <s v="Sensara"/>
    <s v="Technology"/>
    <s v="TV Search, Guide , Remote mobile app"/>
    <s v="Bangalore"/>
    <s v="Lalitesh Katragadda, Ganayantrika Systems"/>
    <x v="1207"/>
    <n v="2"/>
    <x v="1"/>
    <s v="Seed Funding"/>
    <n v="750000"/>
    <x v="4"/>
    <s v="January"/>
    <n v="7.1977874999999996"/>
    <x v="4"/>
    <x v="0"/>
    <x v="0"/>
  </r>
  <r>
    <n v="2018"/>
    <d v="2016-01-06T00:00:00"/>
    <s v="Zebpay"/>
    <s v="Consumer Internet"/>
    <s v="Bitcoin Buying &amp; Selling Mobile App"/>
    <s v="Ahmedabad"/>
    <s v="Arjun H,a, Amit Jindal, Nagendra Chaudhary"/>
    <x v="1208"/>
    <n v="4"/>
    <x v="1"/>
    <s v="Private Equity"/>
    <n v="1000000"/>
    <x v="4"/>
    <s v="January"/>
    <n v="9.5970499999999994"/>
    <x v="0"/>
    <x v="6"/>
    <x v="12"/>
  </r>
  <r>
    <n v="2019"/>
    <d v="2016-01-06T00:00:00"/>
    <s v="PlanMynMedicalTrip"/>
    <s v="Healthcare"/>
    <s v="Medical Tourism platform"/>
    <s v="Pune"/>
    <s v="Bhanu Vikram Parsotam, Rohan Desai , Paras Patel"/>
    <x v="1209"/>
    <n v="3"/>
    <x v="1"/>
    <s v="Seed Funding"/>
    <n v="150000"/>
    <x v="4"/>
    <s v="January"/>
    <n v="1.4395575"/>
    <x v="4"/>
    <x v="8"/>
    <x v="4"/>
  </r>
  <r>
    <n v="2020"/>
    <d v="2016-01-06T00:00:00"/>
    <s v="MyCity4Kids"/>
    <s v="Education"/>
    <s v="Children Education &amp; Information platform"/>
    <s v="Gurgaon"/>
    <s v="Sidbi Venture Capital Limited, Yournest Angel Fund"/>
    <x v="1210"/>
    <n v="2"/>
    <x v="1"/>
    <s v="Private Equity"/>
    <n v="3000000"/>
    <x v="4"/>
    <s v="January"/>
    <n v="28.791149999999998"/>
    <x v="0"/>
    <x v="9"/>
    <x v="1"/>
  </r>
  <r>
    <n v="2021"/>
    <d v="2016-01-06T00:00:00"/>
    <s v="Justdakhila.com"/>
    <s v="Education"/>
    <s v="School Student admissions platform"/>
    <s v="New Delhi"/>
    <s v="Ankur Gupta"/>
    <x v="1211"/>
    <n v="1"/>
    <x v="0"/>
    <s v="Seed Funding"/>
    <n v="750000"/>
    <x v="4"/>
    <s v="January"/>
    <n v="7.1977874999999996"/>
    <x v="4"/>
    <x v="9"/>
    <x v="1"/>
  </r>
  <r>
    <n v="2022"/>
    <d v="2016-01-07T00:00:00"/>
    <s v="PitStop"/>
    <s v="Consumer Internet"/>
    <s v="Automobile Service Booking App"/>
    <s v="Bangalore"/>
    <s v="Myntra/Livspace Founders"/>
    <x v="1212"/>
    <n v="1"/>
    <x v="0"/>
    <s v="Seed Funding"/>
    <m/>
    <x v="4"/>
    <s v="January"/>
    <n v="0"/>
    <x v="4"/>
    <x v="6"/>
    <x v="0"/>
  </r>
  <r>
    <n v="2023"/>
    <d v="2016-01-07T00:00:00"/>
    <s v="Bikxie"/>
    <s v="Consumer Internet"/>
    <s v="Two Wheeler Taxi Service"/>
    <s v="Gurgaon"/>
    <s v="Undisclosed"/>
    <x v="13"/>
    <n v="1"/>
    <x v="0"/>
    <s v="Seed Funding"/>
    <m/>
    <x v="4"/>
    <s v="January"/>
    <n v="0"/>
    <x v="4"/>
    <x v="6"/>
    <x v="1"/>
  </r>
  <r>
    <n v="2024"/>
    <d v="2016-01-07T00:00:00"/>
    <s v="Infurnia"/>
    <s v="Consumer Internet"/>
    <s v="Online Furniture Customization platform"/>
    <s v="Bangalore"/>
    <s v="Idein Ventures"/>
    <x v="860"/>
    <n v="1"/>
    <x v="0"/>
    <s v="Seed Funding"/>
    <n v="160000"/>
    <x v="4"/>
    <s v="January"/>
    <n v="1.535528"/>
    <x v="4"/>
    <x v="6"/>
    <x v="0"/>
  </r>
  <r>
    <n v="2025"/>
    <d v="2016-01-07T00:00:00"/>
    <s v="Myly"/>
    <s v="Education"/>
    <s v="Mobile Based Education platform"/>
    <s v="Jaipur"/>
    <s v="Newbie Promoter Pvt Ltd"/>
    <x v="1213"/>
    <n v="1"/>
    <x v="0"/>
    <s v="Seed Funding"/>
    <n v="100000"/>
    <x v="4"/>
    <s v="January"/>
    <n v="0.95970500000000003"/>
    <x v="4"/>
    <x v="9"/>
    <x v="9"/>
  </r>
  <r>
    <n v="2026"/>
    <d v="2016-01-07T00:00:00"/>
    <s v="MakeMyTrip"/>
    <s v="Consumer Internet"/>
    <s v="Online Travel/Hotel Booking platform"/>
    <s v="Gurgaon"/>
    <s v="Ctrip Com International Ltd"/>
    <x v="1214"/>
    <n v="1"/>
    <x v="0"/>
    <s v="Private Equity"/>
    <n v="180000000"/>
    <x v="4"/>
    <s v="January"/>
    <n v="1727.4690000000001"/>
    <x v="0"/>
    <x v="6"/>
    <x v="1"/>
  </r>
  <r>
    <n v="2027"/>
    <d v="2016-01-08T00:00:00"/>
    <s v="Melorra"/>
    <s v="ECommerce"/>
    <s v="Online/ Mobile Jewellery Retailer"/>
    <s v="Bangalore"/>
    <s v="Lightbox Ventures"/>
    <x v="835"/>
    <n v="1"/>
    <x v="0"/>
    <s v="Private Equity"/>
    <n v="5000000"/>
    <x v="4"/>
    <s v="January"/>
    <n v="47.985250000000001"/>
    <x v="0"/>
    <x v="2"/>
    <x v="0"/>
  </r>
  <r>
    <n v="2028"/>
    <d v="2016-01-08T00:00:00"/>
    <s v="ConfirmTKT"/>
    <s v="Consumer Internet"/>
    <s v="Train PNR Status Prediction Platform"/>
    <s v="Bangalore"/>
    <s v="Krishna Jhujhunwala, Dr Apoorv Ranjan Sharma, Anirudh Damani,  Ladsariya, Sanjay Mehta"/>
    <x v="1215"/>
    <n v="5"/>
    <x v="1"/>
    <s v="Seed Funding"/>
    <n v="250000"/>
    <x v="4"/>
    <s v="January"/>
    <n v="2.3992624999999999"/>
    <x v="4"/>
    <x v="6"/>
    <x v="0"/>
  </r>
  <r>
    <n v="2029"/>
    <d v="2016-01-08T00:00:00"/>
    <s v="Gyaanzone"/>
    <s v="Education"/>
    <s v="Career Planning , Education Advisory Platform"/>
    <s v="Mumbai"/>
    <s v="Gbim Technologies Pvt Ltd"/>
    <x v="1216"/>
    <n v="1"/>
    <x v="0"/>
    <s v="Seed Funding"/>
    <n v="45000"/>
    <x v="4"/>
    <s v="January"/>
    <n v="0.43186724999999998"/>
    <x v="4"/>
    <x v="9"/>
    <x v="2"/>
  </r>
  <r>
    <n v="2030"/>
    <d v="2016-01-08T00:00:00"/>
    <s v="FlatFurnish"/>
    <s v="Consumer Internet"/>
    <s v="Online Furnishing Rental Platform"/>
    <s v="Gurgaon"/>
    <s v="Arun Ch,ra Mohas Paian"/>
    <x v="1217"/>
    <n v="2"/>
    <x v="1"/>
    <s v="Seed Funding"/>
    <m/>
    <x v="4"/>
    <s v="January"/>
    <n v="0"/>
    <x v="4"/>
    <x v="6"/>
    <x v="1"/>
  </r>
  <r>
    <n v="2031"/>
    <d v="2016-01-09T00:00:00"/>
    <s v="Lumiere"/>
    <s v="ECommerce"/>
    <s v="Organic Food eTailer"/>
    <s v="Bangalore"/>
    <s v="Undisclosed"/>
    <x v="13"/>
    <n v="1"/>
    <x v="0"/>
    <s v="Private Equity"/>
    <m/>
    <x v="4"/>
    <s v="January"/>
    <n v="0"/>
    <x v="0"/>
    <x v="2"/>
    <x v="0"/>
  </r>
  <r>
    <n v="2032"/>
    <d v="2016-01-11T00:00:00"/>
    <s v="Koovs"/>
    <s v="ECommerce"/>
    <s v="Online Fashion Apparel Retailer"/>
    <s v="Gurgaon"/>
    <s v="Nahata Family, Waheed Alli"/>
    <x v="1218"/>
    <n v="2"/>
    <x v="1"/>
    <s v="Private Equity"/>
    <n v="5400000"/>
    <x v="4"/>
    <s v="January"/>
    <n v="51.824069999999999"/>
    <x v="0"/>
    <x v="2"/>
    <x v="1"/>
  </r>
  <r>
    <n v="2033"/>
    <d v="2016-01-11T00:00:00"/>
    <s v="Wishup"/>
    <s v="Consumer Internet"/>
    <s v="Mobile app based Concierge Service"/>
    <s v="New Delhi"/>
    <s v="500 Startups, Mato Peric, Tracxnlabs"/>
    <x v="487"/>
    <n v="3"/>
    <x v="1"/>
    <s v="Seed Funding"/>
    <m/>
    <x v="4"/>
    <s v="January"/>
    <n v="0"/>
    <x v="4"/>
    <x v="6"/>
    <x v="1"/>
  </r>
  <r>
    <n v="2034"/>
    <d v="2016-01-11T00:00:00"/>
    <s v="FreshMenu"/>
    <s v="Consumer Internet"/>
    <s v="Online / Mobile Food Ordering platform"/>
    <s v="Bangalore"/>
    <s v="Zodius Capital, Lightspeed Venture Partners"/>
    <x v="810"/>
    <n v="2"/>
    <x v="1"/>
    <s v="Private Equity"/>
    <n v="16500000"/>
    <x v="4"/>
    <s v="January"/>
    <n v="158.351325"/>
    <x v="0"/>
    <x v="6"/>
    <x v="0"/>
  </r>
  <r>
    <n v="2035"/>
    <d v="2016-01-11T00:00:00"/>
    <s v="SavvyMob"/>
    <s v="ECommerce"/>
    <s v="Last Minute Hotel Bookings mobile marketplace"/>
    <s v="Bangalore"/>
    <s v="Tv Mohas Paias Pai, Letsventure"/>
    <x v="698"/>
    <n v="2"/>
    <x v="1"/>
    <s v="Seed Funding"/>
    <n v="1000000"/>
    <x v="4"/>
    <s v="January"/>
    <n v="9.5970499999999994"/>
    <x v="4"/>
    <x v="2"/>
    <x v="0"/>
  </r>
  <r>
    <n v="2036"/>
    <d v="2016-01-11T00:00:00"/>
    <s v="Fashionablyin"/>
    <s v="Consumer Internet"/>
    <s v="Mobile based Geo-target Fashion Marketplace"/>
    <s v="Mumbai"/>
    <s v="Ranjan Mahtani"/>
    <x v="1219"/>
    <n v="1"/>
    <x v="0"/>
    <s v="Seed Funding"/>
    <m/>
    <x v="4"/>
    <s v="January"/>
    <n v="0"/>
    <x v="4"/>
    <x v="6"/>
    <x v="2"/>
  </r>
  <r>
    <n v="2037"/>
    <d v="2016-01-12T00:00:00"/>
    <s v="Shopclues"/>
    <s v="ECommerce"/>
    <s v="ECommerce Marketplace"/>
    <s v="Gurgaon"/>
    <s v="Gic, Tiger Global Management, Nexus Venture Partners"/>
    <x v="1220"/>
    <n v="3"/>
    <x v="1"/>
    <s v="Private Equity"/>
    <n v="100000000"/>
    <x v="4"/>
    <s v="January"/>
    <n v="959.70500000000004"/>
    <x v="0"/>
    <x v="2"/>
    <x v="1"/>
  </r>
  <r>
    <n v="2038"/>
    <d v="2016-01-12T00:00:00"/>
    <s v="Hike Messenger"/>
    <s v="Consumer Internet"/>
    <s v="P2P Messaging Service"/>
    <s v="New Delhi"/>
    <s v="Matt Mullenweg, Adam Dxe2X80X99Angelo, Aditya Agarwal, Ruchi Sanghvi"/>
    <x v="1221"/>
    <n v="4"/>
    <x v="1"/>
    <s v="Private Equity"/>
    <m/>
    <x v="4"/>
    <s v="January"/>
    <n v="0"/>
    <x v="0"/>
    <x v="6"/>
    <x v="1"/>
  </r>
  <r>
    <n v="2039"/>
    <d v="2016-01-12T00:00:00"/>
    <s v="iBus Networks"/>
    <s v="Technology"/>
    <s v="Next Generation in-building connectivity"/>
    <s v="Bangalore"/>
    <s v="Vallabh Bhanshali, N Squared Management Llc, Jagdish &amp; Seep Mehta Family Office"/>
    <x v="1222"/>
    <n v="3"/>
    <x v="1"/>
    <s v="Private Equity"/>
    <n v="2300000"/>
    <x v="4"/>
    <s v="January"/>
    <n v="22.073215000000001"/>
    <x v="0"/>
    <x v="0"/>
    <x v="0"/>
  </r>
  <r>
    <n v="2040"/>
    <d v="2016-01-12T00:00:00"/>
    <s v="Happy2Refer"/>
    <s v="Consumer Internet"/>
    <s v="Mobile based Referral Platform"/>
    <s v="Mumbai"/>
    <s v="Equity Crest, Vinners, Sparknext"/>
    <x v="1223"/>
    <n v="3"/>
    <x v="1"/>
    <s v="Seed Funding"/>
    <n v="250000"/>
    <x v="4"/>
    <s v="January"/>
    <n v="2.3992624999999999"/>
    <x v="4"/>
    <x v="6"/>
    <x v="2"/>
  </r>
  <r>
    <n v="2041"/>
    <d v="2016-01-13T00:00:00"/>
    <s v="CarTrade"/>
    <s v="Consumer Internet"/>
    <s v="Auto Classifieds Portal"/>
    <s v="Mumbai"/>
    <s v="Temasek Holdings, March Capital, Warburg Pincus"/>
    <x v="676"/>
    <n v="3"/>
    <x v="1"/>
    <s v="Private Equity"/>
    <n v="145000000"/>
    <x v="4"/>
    <s v="January"/>
    <n v="1391.5722499999999"/>
    <x v="0"/>
    <x v="6"/>
    <x v="2"/>
  </r>
  <r>
    <n v="2042"/>
    <d v="2016-01-13T00:00:00"/>
    <s v="Rentomo"/>
    <s v="Consumer Internet"/>
    <s v="peer-to-peer renting Marketplace"/>
    <s v="Bangalore"/>
    <s v="Shiva Ashok &amp; Other Unnamed "/>
    <x v="1224"/>
    <n v="1"/>
    <x v="0"/>
    <s v="Seed Funding"/>
    <n v="100000"/>
    <x v="4"/>
    <s v="January"/>
    <n v="0.95970500000000003"/>
    <x v="4"/>
    <x v="6"/>
    <x v="0"/>
  </r>
  <r>
    <n v="2043"/>
    <d v="2016-01-13T00:00:00"/>
    <s v="Roder"/>
    <s v="Consumer Internet"/>
    <s v="inter-city cab aggregator"/>
    <s v="New Delhi"/>
    <s v="Unicorn India Ventures"/>
    <x v="520"/>
    <n v="1"/>
    <x v="0"/>
    <s v="Seed Funding"/>
    <n v="240000"/>
    <x v="4"/>
    <s v="January"/>
    <n v="2.3032919999999999"/>
    <x v="4"/>
    <x v="6"/>
    <x v="1"/>
  </r>
  <r>
    <n v="2044"/>
    <d v="2016-01-13T00:00:00"/>
    <s v="Bucker"/>
    <s v="Consumer Internet"/>
    <s v="Food Ordering Mobile App"/>
    <s v="Hyderabad"/>
    <s v="50K Ventures, Munish Jauhar, Pulkit Jain, Rohit Narang"/>
    <x v="551"/>
    <n v="4"/>
    <x v="1"/>
    <s v="Seed Funding"/>
    <m/>
    <x v="4"/>
    <s v="January"/>
    <n v="0"/>
    <x v="4"/>
    <x v="6"/>
    <x v="7"/>
  </r>
  <r>
    <n v="2045"/>
    <d v="2016-01-13T00:00:00"/>
    <s v="Care24"/>
    <s v="Healthcare"/>
    <s v="Professional Health Services Platform"/>
    <s v="Mumbai"/>
    <s v="Saif Partners, India Quotient"/>
    <x v="10"/>
    <n v="2"/>
    <x v="1"/>
    <s v="Private Equity"/>
    <n v="4000000"/>
    <x v="4"/>
    <s v="January"/>
    <n v="38.388199999999998"/>
    <x v="0"/>
    <x v="8"/>
    <x v="2"/>
  </r>
  <r>
    <n v="2046"/>
    <d v="2016-01-13T00:00:00"/>
    <s v="Obino"/>
    <s v="Healthcare"/>
    <s v="Weigh Loss Coaching"/>
    <s v="Mumbai"/>
    <s v="Roundglass Partners"/>
    <x v="504"/>
    <n v="1"/>
    <x v="0"/>
    <s v="Private Equity"/>
    <m/>
    <x v="4"/>
    <s v="January"/>
    <n v="0"/>
    <x v="0"/>
    <x v="8"/>
    <x v="2"/>
  </r>
  <r>
    <n v="2047"/>
    <d v="2016-01-14T00:00:00"/>
    <s v="Snapshopr"/>
    <s v="Consumer Internet"/>
    <s v="Visual Search &amp; Image Recognition Platform"/>
    <s v="Bangalore"/>
    <s v="Amod Malviya"/>
    <x v="1225"/>
    <n v="1"/>
    <x v="0"/>
    <s v="Seed Funding"/>
    <m/>
    <x v="4"/>
    <s v="January"/>
    <n v="0"/>
    <x v="4"/>
    <x v="6"/>
    <x v="0"/>
  </r>
  <r>
    <n v="2048"/>
    <d v="2016-01-14T00:00:00"/>
    <s v="Buildkar"/>
    <s v="ECommerce"/>
    <s v="Construction Material Marketplace"/>
    <s v="Bangalore"/>
    <s v="Mustafa Wajid, Umang Kumar"/>
    <x v="1226"/>
    <n v="2"/>
    <x v="1"/>
    <s v="Seed Funding"/>
    <m/>
    <x v="4"/>
    <s v="January"/>
    <n v="0"/>
    <x v="4"/>
    <x v="2"/>
    <x v="0"/>
  </r>
  <r>
    <n v="2049"/>
    <d v="2016-01-14T00:00:00"/>
    <s v="Orahi"/>
    <s v="Consumer Internet"/>
    <s v="Carpooling Mobile App"/>
    <s v="Gurgaon"/>
    <s v="Indian Angel Network"/>
    <x v="78"/>
    <n v="1"/>
    <x v="0"/>
    <s v="Seed Funding"/>
    <n v="520000"/>
    <x v="4"/>
    <s v="January"/>
    <n v="4.9904659999999996"/>
    <x v="4"/>
    <x v="6"/>
    <x v="1"/>
  </r>
  <r>
    <n v="2050"/>
    <d v="2016-01-14T00:00:00"/>
    <s v="Zapr"/>
    <s v="Technology"/>
    <s v="TV to Mobile audience Platform"/>
    <s v="Gurgaon"/>
    <s v="Flipkart, Saavn, Micromax, Dhiraj Rajaram, Ambiga Dhiraj, Dinesh Agarwal, Samir Bangara, Sanjay Nath, Arihant Patni"/>
    <x v="142"/>
    <n v="9"/>
    <x v="1"/>
    <s v="Seed Funding"/>
    <m/>
    <x v="4"/>
    <s v="January"/>
    <n v="0"/>
    <x v="4"/>
    <x v="0"/>
    <x v="1"/>
  </r>
  <r>
    <n v="2051"/>
    <d v="2016-01-15T00:00:00"/>
    <s v="Remidio"/>
    <s v="Healthcare"/>
    <s v="Healthcare Product Manufacturer"/>
    <s v="Bangalore"/>
    <s v="Cipher-Plexus Capital Advisors &amp; Indian Hnis"/>
    <x v="1227"/>
    <n v="1"/>
    <x v="0"/>
    <s v="Private Equity"/>
    <m/>
    <x v="4"/>
    <s v="January"/>
    <n v="0"/>
    <x v="0"/>
    <x v="8"/>
    <x v="0"/>
  </r>
  <r>
    <n v="2052"/>
    <d v="2016-01-15T00:00:00"/>
    <s v="Fitso"/>
    <s v="Consumer Internet"/>
    <s v="Fitness related Social Networking App &amp; Forum"/>
    <s v="Gurgaon"/>
    <s v="Varun Khurana, Samar Singla, Vinay Bansal,"/>
    <x v="1228"/>
    <n v="4"/>
    <x v="1"/>
    <s v="Seed Funding"/>
    <n v="200000"/>
    <x v="4"/>
    <s v="January"/>
    <n v="1.9194100000000001"/>
    <x v="4"/>
    <x v="6"/>
    <x v="1"/>
  </r>
  <r>
    <n v="2053"/>
    <d v="2016-01-15T00:00:00"/>
    <s v="evibe.in"/>
    <s v="Consumer Internet"/>
    <s v="Party Hall Booking platform"/>
    <s v="Bangalore"/>
    <s v="Hyderabad Angels, Lalit Mangal, Vikas Malpani, Gaurav Bhalotia, Lv Prasad"/>
    <x v="339"/>
    <n v="5"/>
    <x v="1"/>
    <s v="Seed Funding"/>
    <m/>
    <x v="4"/>
    <s v="January"/>
    <n v="0"/>
    <x v="4"/>
    <x v="6"/>
    <x v="0"/>
  </r>
  <r>
    <n v="2054"/>
    <d v="2016-01-15T00:00:00"/>
    <s v="Zoctr"/>
    <s v="Consumer Internet"/>
    <s v="healthcare aggregator platform"/>
    <s v="Mumbai"/>
    <s v="Times Group"/>
    <x v="1229"/>
    <n v="1"/>
    <x v="0"/>
    <s v="Seed Funding"/>
    <m/>
    <x v="4"/>
    <s v="January"/>
    <n v="0"/>
    <x v="4"/>
    <x v="6"/>
    <x v="2"/>
  </r>
  <r>
    <n v="2055"/>
    <d v="2016-01-15T00:00:00"/>
    <s v="Jobick"/>
    <s v="Consumer Internet"/>
    <s v="Mobile app based Job Search"/>
    <s v="Noida"/>
    <s v="Abhinav Mathur"/>
    <x v="1230"/>
    <n v="1"/>
    <x v="0"/>
    <s v="Seed Funding"/>
    <m/>
    <x v="4"/>
    <s v="January"/>
    <n v="0"/>
    <x v="4"/>
    <x v="6"/>
    <x v="1"/>
  </r>
  <r>
    <n v="2056"/>
    <d v="2016-01-16T00:00:00"/>
    <s v="Plick"/>
    <s v="Consumer Internet"/>
    <s v="Instant Content Transfer Mobile App"/>
    <s v="Mumbai"/>
    <s v="Sanjay Mehta"/>
    <x v="736"/>
    <n v="1"/>
    <x v="0"/>
    <s v="Seed Funding"/>
    <m/>
    <x v="4"/>
    <s v="January"/>
    <n v="0"/>
    <x v="4"/>
    <x v="6"/>
    <x v="2"/>
  </r>
  <r>
    <n v="2057"/>
    <d v="2016-01-18T00:00:00"/>
    <s v="Voice Friends"/>
    <s v="Consumer Internet"/>
    <s v="Dating &amp; Singles Chat Platform"/>
    <s v="Mumbai"/>
    <s v="Huzaifa Khorakiwala"/>
    <x v="1231"/>
    <n v="1"/>
    <x v="0"/>
    <s v="Seed Funding"/>
    <m/>
    <x v="4"/>
    <s v="January"/>
    <n v="0"/>
    <x v="4"/>
    <x v="6"/>
    <x v="2"/>
  </r>
  <r>
    <n v="2058"/>
    <d v="2016-01-18T00:00:00"/>
    <s v="Kartrocket"/>
    <s v="Consumer Internet"/>
    <s v="SAAS DIY ECommerce Platform"/>
    <s v="New Delhi"/>
    <s v="Bertelsmann India Investments, Nirvana Digital India Fund, Nirvana Digital Investment Holding, 500 Startups"/>
    <x v="118"/>
    <n v="4"/>
    <x v="1"/>
    <s v="Private Equity"/>
    <n v="6000000"/>
    <x v="4"/>
    <s v="January"/>
    <n v="57.582299999999996"/>
    <x v="0"/>
    <x v="6"/>
    <x v="1"/>
  </r>
  <r>
    <n v="2059"/>
    <d v="2016-01-19T00:00:00"/>
    <s v="Swiggy"/>
    <s v="Consumer Internet"/>
    <s v="Online/Mobile food ordering platform"/>
    <s v="Bangalore"/>
    <s v="Harmony Partners, Rb Investments &amp; Existing "/>
    <x v="1232"/>
    <n v="2"/>
    <x v="1"/>
    <s v="Private Equity"/>
    <n v="35000000"/>
    <x v="4"/>
    <s v="January"/>
    <n v="335.89675"/>
    <x v="0"/>
    <x v="6"/>
    <x v="0"/>
  </r>
  <r>
    <n v="2060"/>
    <d v="2016-01-19T00:00:00"/>
    <s v="TinyStep"/>
    <s v="Consumer Internet"/>
    <s v="Parenting Social Network"/>
    <s v="Bangalore"/>
    <s v="Flipkart"/>
    <x v="142"/>
    <n v="1"/>
    <x v="0"/>
    <s v="Seed Funding"/>
    <m/>
    <x v="4"/>
    <s v="January"/>
    <n v="0"/>
    <x v="4"/>
    <x v="6"/>
    <x v="0"/>
  </r>
  <r>
    <n v="2061"/>
    <d v="2016-01-19T00:00:00"/>
    <s v="Cashkaro"/>
    <s v="Consumer Internet"/>
    <s v="Coupon &amp; Cashback platform"/>
    <s v="Gurgaon"/>
    <s v="Ratan Tata"/>
    <x v="269"/>
    <n v="1"/>
    <x v="0"/>
    <s v="Private Equity"/>
    <m/>
    <x v="4"/>
    <s v="January"/>
    <n v="0"/>
    <x v="0"/>
    <x v="6"/>
    <x v="1"/>
  </r>
  <r>
    <n v="2062"/>
    <d v="2016-01-19T00:00:00"/>
    <s v="Gameezop"/>
    <s v="Consumer Internet"/>
    <s v="Casual Gaming platform"/>
    <s v="New Delhi"/>
    <s v="An Chrasekaran"/>
    <x v="423"/>
    <n v="1"/>
    <x v="0"/>
    <s v="Seed Funding"/>
    <m/>
    <x v="4"/>
    <s v="January"/>
    <n v="0"/>
    <x v="4"/>
    <x v="6"/>
    <x v="1"/>
  </r>
  <r>
    <n v="2063"/>
    <d v="2016-01-19T00:00:00"/>
    <s v="DailyObjects"/>
    <s v="ECommerce"/>
    <s v="Mobile Accessories etailer"/>
    <s v="New Delhi"/>
    <s v="Unilazer Fund, Phanindra Sama, Peyush Bansal"/>
    <x v="1233"/>
    <n v="3"/>
    <x v="1"/>
    <s v="Private Equity"/>
    <n v="1400000"/>
    <x v="4"/>
    <s v="January"/>
    <n v="13.43587"/>
    <x v="0"/>
    <x v="2"/>
    <x v="1"/>
  </r>
  <r>
    <n v="2064"/>
    <d v="2016-01-19T00:00:00"/>
    <s v="Indus OS"/>
    <s v="Technology"/>
    <s v="Local language Mobile OS"/>
    <s v="Mumbai"/>
    <s v="Omidyar Network,"/>
    <x v="161"/>
    <n v="2"/>
    <x v="1"/>
    <s v="Private Equity"/>
    <n v="5000000"/>
    <x v="4"/>
    <s v="January"/>
    <n v="47.985250000000001"/>
    <x v="0"/>
    <x v="0"/>
    <x v="2"/>
  </r>
  <r>
    <n v="2065"/>
    <d v="2016-01-19T00:00:00"/>
    <s v="CollegeDunia"/>
    <s v="Consumer Internet"/>
    <s v="Educational College Search platform"/>
    <s v="New Delhi"/>
    <s v="Umang Kumar"/>
    <x v="1234"/>
    <n v="1"/>
    <x v="0"/>
    <s v="Seed Funding"/>
    <n v="445000"/>
    <x v="4"/>
    <s v="January"/>
    <n v="4.2706872499999999"/>
    <x v="4"/>
    <x v="6"/>
    <x v="1"/>
  </r>
  <r>
    <n v="2066"/>
    <d v="2016-01-19T00:00:00"/>
    <s v="Villgro"/>
    <s v="Finance"/>
    <s v="Social Business Incubator &amp; Fund"/>
    <s v="Chennai"/>
    <s v="Lemelson Foundation, Michael , Susan Dell Foundation"/>
    <x v="1235"/>
    <n v="3"/>
    <x v="1"/>
    <s v="Private Equity"/>
    <n v="3500000"/>
    <x v="4"/>
    <s v="January"/>
    <n v="33.589675"/>
    <x v="0"/>
    <x v="3"/>
    <x v="3"/>
  </r>
  <r>
    <n v="2067"/>
    <d v="2016-01-20T00:00:00"/>
    <s v="Reddoorz"/>
    <s v="Consumer Internet"/>
    <s v="Budget Accomodation Aggregator"/>
    <s v="New Delhi"/>
    <s v="500 Startups"/>
    <x v="487"/>
    <n v="1"/>
    <x v="0"/>
    <s v="Private Equity"/>
    <m/>
    <x v="4"/>
    <s v="January"/>
    <n v="0"/>
    <x v="0"/>
    <x v="6"/>
    <x v="1"/>
  </r>
  <r>
    <n v="2068"/>
    <d v="2016-01-20T00:00:00"/>
    <s v="IndustryBuying"/>
    <s v="ECommerce"/>
    <s v="B2B Industrial Goods Marketplace"/>
    <s v="New Delhi"/>
    <s v="Trifecta Capital"/>
    <x v="255"/>
    <n v="1"/>
    <x v="0"/>
    <s v="Private Equity"/>
    <n v="1800000"/>
    <x v="4"/>
    <s v="January"/>
    <n v="17.27469"/>
    <x v="0"/>
    <x v="2"/>
    <x v="1"/>
  </r>
  <r>
    <n v="2069"/>
    <d v="2016-01-20T00:00:00"/>
    <s v="Just Buy Live"/>
    <s v="ECommerce"/>
    <s v="B2B Marketplace for Distributors"/>
    <s v="Mumbai"/>
    <s v="Alpha Capital"/>
    <x v="185"/>
    <n v="1"/>
    <x v="0"/>
    <s v="Private Equity"/>
    <n v="20000000"/>
    <x v="4"/>
    <s v="January"/>
    <n v="191.941"/>
    <x v="0"/>
    <x v="2"/>
    <x v="2"/>
  </r>
  <r>
    <n v="2070"/>
    <d v="2016-01-20T00:00:00"/>
    <s v="IMbesharam"/>
    <s v="ECommerce"/>
    <s v="Adult Products Etailers"/>
    <s v="New Delhi / US"/>
    <s v="Us Based "/>
    <x v="1236"/>
    <n v="1"/>
    <x v="0"/>
    <s v="Private Equity"/>
    <n v="4000000"/>
    <x v="4"/>
    <s v="January"/>
    <n v="38.388199999999998"/>
    <x v="0"/>
    <x v="2"/>
    <x v="1"/>
  </r>
  <r>
    <n v="2071"/>
    <d v="2016-01-20T00:00:00"/>
    <s v="Moodoo"/>
    <s v="Consumer Internet"/>
    <s v="Social Meeting organizer App"/>
    <s v="Mumbai / UK"/>
    <s v="Business School Seed Fund "/>
    <x v="1237"/>
    <n v="1"/>
    <x v="0"/>
    <s v="Seed Funding"/>
    <n v="40000"/>
    <x v="4"/>
    <s v="January"/>
    <n v="0.383882"/>
    <x v="4"/>
    <x v="6"/>
    <x v="2"/>
  </r>
  <r>
    <n v="2072"/>
    <d v="2016-01-20T00:00:00"/>
    <s v="Saral Designs"/>
    <s v="Healthcare"/>
    <s v="Women Hygiene Product Manufacturer"/>
    <s v="Mumbai"/>
    <s v="Farooq Adam, Ambi Parameswaran,"/>
    <x v="1238"/>
    <n v="3"/>
    <x v="1"/>
    <s v="Seed Funding"/>
    <m/>
    <x v="4"/>
    <s v="January"/>
    <n v="0"/>
    <x v="4"/>
    <x v="8"/>
    <x v="2"/>
  </r>
  <r>
    <n v="2073"/>
    <d v="2016-01-21T00:00:00"/>
    <s v="FirstCry"/>
    <s v="ECommerce"/>
    <s v="Kids Focused eTailer"/>
    <s v="Pune"/>
    <s v="Ratan Tata"/>
    <x v="269"/>
    <n v="1"/>
    <x v="0"/>
    <s v="Private Equity"/>
    <m/>
    <x v="4"/>
    <s v="January"/>
    <n v="0"/>
    <x v="0"/>
    <x v="2"/>
    <x v="4"/>
  </r>
  <r>
    <n v="2074"/>
    <d v="2016-01-21T00:00:00"/>
    <s v="Fisdom"/>
    <s v="Consumer Internet"/>
    <s v="Personal Finance Mobile App"/>
    <s v="Bangalore"/>
    <s v="Rob Chra"/>
    <x v="1239"/>
    <n v="1"/>
    <x v="0"/>
    <s v="Seed Funding"/>
    <n v="500000"/>
    <x v="4"/>
    <s v="January"/>
    <n v="4.7985249999999997"/>
    <x v="4"/>
    <x v="6"/>
    <x v="0"/>
  </r>
  <r>
    <n v="2075"/>
    <d v="2016-01-21T00:00:00"/>
    <s v="Easypolicy"/>
    <s v="Consumer Internet"/>
    <s v="Online insurance policy aggregator"/>
    <s v="Noida"/>
    <s v="Unilazer Ventures"/>
    <x v="771"/>
    <n v="1"/>
    <x v="0"/>
    <s v="Private Equity"/>
    <n v="2200000"/>
    <x v="4"/>
    <s v="January"/>
    <n v="21.113510000000002"/>
    <x v="0"/>
    <x v="6"/>
    <x v="1"/>
  </r>
  <r>
    <n v="2076"/>
    <d v="2016-01-21T00:00:00"/>
    <s v="Housing.com"/>
    <s v="Consumer Internet"/>
    <s v="Online Real Estate Portal"/>
    <s v="Mumbai"/>
    <s v="Softbank Corp"/>
    <x v="1240"/>
    <n v="1"/>
    <x v="0"/>
    <s v="Private Equity"/>
    <n v="15000000"/>
    <x v="4"/>
    <s v="January"/>
    <n v="143.95574999999999"/>
    <x v="0"/>
    <x v="6"/>
    <x v="2"/>
  </r>
  <r>
    <n v="2077"/>
    <d v="2016-01-21T00:00:00"/>
    <s v="CREO"/>
    <s v="Technology"/>
    <s v="Smartphone OS Developer"/>
    <s v="Bangalore"/>
    <s v="Sequoia Capital, Beenext Ventures, India Quotient, An Chrasekaran"/>
    <x v="96"/>
    <n v="4"/>
    <x v="1"/>
    <s v="Private Equity"/>
    <n v="3000000"/>
    <x v="4"/>
    <s v="January"/>
    <n v="28.791149999999998"/>
    <x v="0"/>
    <x v="0"/>
    <x v="0"/>
  </r>
  <r>
    <n v="2078"/>
    <d v="2016-01-22T00:00:00"/>
    <s v="ShabdaNagari"/>
    <s v="Consumer Internet"/>
    <s v="Hindi Language Social Networking Portal"/>
    <s v="Kanpur"/>
    <s v="Kanpur Angels"/>
    <x v="1241"/>
    <n v="1"/>
    <x v="0"/>
    <s v="Seed Funding"/>
    <n v="200000"/>
    <x v="4"/>
    <s v="January"/>
    <n v="1.9194100000000001"/>
    <x v="4"/>
    <x v="6"/>
    <x v="6"/>
  </r>
  <r>
    <n v="2079"/>
    <d v="2016-01-22T00:00:00"/>
    <s v="Little"/>
    <s v="Consumer Internet"/>
    <s v="Deal Discovery App"/>
    <s v="Bangalore"/>
    <s v="Gic"/>
    <x v="1220"/>
    <n v="1"/>
    <x v="0"/>
    <s v="Private Equity"/>
    <m/>
    <x v="4"/>
    <s v="January"/>
    <n v="0"/>
    <x v="0"/>
    <x v="6"/>
    <x v="0"/>
  </r>
  <r>
    <n v="2080"/>
    <d v="2016-01-22T00:00:00"/>
    <s v="SnapBizz"/>
    <s v="ECommerce"/>
    <s v="Mobile based Retail Market Ecosystem"/>
    <s v="Bangalore"/>
    <s v="Jungle Ventures, Taurus Value Creation, Konly Venture, Blume Ventures"/>
    <x v="573"/>
    <n v="4"/>
    <x v="1"/>
    <s v="Private Equity"/>
    <n v="7200000"/>
    <x v="4"/>
    <s v="January"/>
    <n v="69.098759999999999"/>
    <x v="0"/>
    <x v="2"/>
    <x v="0"/>
  </r>
  <r>
    <n v="2081"/>
    <d v="2016-01-22T00:00:00"/>
    <s v="Qlivery"/>
    <s v="Consumer Internet"/>
    <s v="on-dem, concierge services"/>
    <s v="Gurgaon"/>
    <s v="Chigarh Angels Funding"/>
    <x v="1242"/>
    <n v="1"/>
    <x v="0"/>
    <s v="Seed Funding"/>
    <m/>
    <x v="4"/>
    <s v="January"/>
    <n v="0"/>
    <x v="4"/>
    <x v="6"/>
    <x v="1"/>
  </r>
  <r>
    <n v="2082"/>
    <d v="2016-01-22T00:00:00"/>
    <s v="PlexusMD"/>
    <s v="Consumer Internet"/>
    <s v="Social Network for Healthcare Professionals"/>
    <s v="Ahmedabad"/>
    <s v="Arihant Patni, Avnish Mehra, Pranay Adhvaryu, Ravi Sampat"/>
    <x v="1243"/>
    <n v="4"/>
    <x v="1"/>
    <s v="Seed Funding"/>
    <m/>
    <x v="4"/>
    <s v="January"/>
    <n v="0"/>
    <x v="4"/>
    <x v="6"/>
    <x v="12"/>
  </r>
  <r>
    <n v="2083"/>
    <d v="2016-01-22T00:00:00"/>
    <s v="Silvan"/>
    <s v="Technology"/>
    <s v="Home Automation &amp; Security Solutions"/>
    <s v="Bangalore"/>
    <s v="The Chennai Angels"/>
    <x v="315"/>
    <n v="1"/>
    <x v="0"/>
    <s v="Seed Funding"/>
    <n v="515000"/>
    <x v="4"/>
    <s v="January"/>
    <n v="4.9424807499999996"/>
    <x v="4"/>
    <x v="0"/>
    <x v="0"/>
  </r>
  <r>
    <n v="2084"/>
    <d v="2016-01-22T00:00:00"/>
    <s v="EPS"/>
    <s v="Technology"/>
    <s v="Electronic Payments Solution Company"/>
    <s v="Mumbai"/>
    <s v="Apis Partners"/>
    <x v="1244"/>
    <n v="1"/>
    <x v="0"/>
    <s v="Private Equity"/>
    <n v="35000000"/>
    <x v="4"/>
    <s v="January"/>
    <n v="335.89675"/>
    <x v="0"/>
    <x v="0"/>
    <x v="2"/>
  </r>
  <r>
    <n v="2085"/>
    <d v="2016-01-22T00:00:00"/>
    <s v="Qubole"/>
    <s v="Technology"/>
    <s v="Enterprise Cloud Based Data Processing"/>
    <s v="Bangalore"/>
    <s v="Institutional Venture Partners, Norwest Venture Partners, Lightspeed Venture Partners, Crv"/>
    <x v="1245"/>
    <n v="4"/>
    <x v="1"/>
    <s v="Private Equity"/>
    <n v="30000000"/>
    <x v="4"/>
    <s v="January"/>
    <n v="287.91149999999999"/>
    <x v="0"/>
    <x v="0"/>
    <x v="0"/>
  </r>
  <r>
    <n v="2086"/>
    <d v="2016-01-22T00:00:00"/>
    <s v="Gajty"/>
    <s v="Healthcare"/>
    <s v="Salons &amp; Spa Chain"/>
    <s v="Gurgaon"/>
    <s v="Purvi Ventures"/>
    <x v="1012"/>
    <n v="1"/>
    <x v="0"/>
    <s v="Seed Funding"/>
    <m/>
    <x v="4"/>
    <s v="January"/>
    <n v="0"/>
    <x v="4"/>
    <x v="8"/>
    <x v="1"/>
  </r>
  <r>
    <n v="2087"/>
    <d v="2016-01-25T00:00:00"/>
    <s v="SIFTR Labs"/>
    <s v="Consumer Internet"/>
    <s v="Photography curation &amp; Aggregator platform"/>
    <s v="Mumbai"/>
    <s v="Venture Catalysts"/>
    <x v="113"/>
    <n v="1"/>
    <x v="0"/>
    <s v="Seed Funding"/>
    <n v="150000"/>
    <x v="4"/>
    <s v="January"/>
    <n v="1.4395575"/>
    <x v="4"/>
    <x v="6"/>
    <x v="2"/>
  </r>
  <r>
    <n v="2088"/>
    <d v="2016-01-25T00:00:00"/>
    <s v="Power2SME"/>
    <s v="Consumer Internet"/>
    <s v="SME Online Buying Hub"/>
    <s v="Gurgaon"/>
    <s v="Nan Nilekani, Accel Partners, Kalaari Capital , Inventus Capital"/>
    <x v="767"/>
    <n v="4"/>
    <x v="1"/>
    <s v="Private Equity"/>
    <n v="21000000"/>
    <x v="4"/>
    <s v="January"/>
    <n v="201.53805"/>
    <x v="0"/>
    <x v="6"/>
    <x v="1"/>
  </r>
  <r>
    <n v="2089"/>
    <d v="2016-01-25T00:00:00"/>
    <s v="SkyC,le"/>
    <s v="ECommerce"/>
    <s v="Home Product etailer"/>
    <s v="New Delhi"/>
    <s v="Gpa Group"/>
    <x v="1246"/>
    <n v="1"/>
    <x v="0"/>
    <s v="Private Equity"/>
    <m/>
    <x v="4"/>
    <s v="January"/>
    <n v="0"/>
    <x v="0"/>
    <x v="2"/>
    <x v="1"/>
  </r>
  <r>
    <n v="2090"/>
    <d v="2016-01-27T00:00:00"/>
    <s v="Teabox.com"/>
    <s v="ECommerce"/>
    <s v="Specialty Tea ETailer"/>
    <s v="Siliguri"/>
    <s v="Ratan Tata"/>
    <x v="269"/>
    <n v="1"/>
    <x v="0"/>
    <s v="Private Equity"/>
    <m/>
    <x v="4"/>
    <s v="January"/>
    <n v="0"/>
    <x v="0"/>
    <x v="2"/>
    <x v="6"/>
  </r>
  <r>
    <n v="2091"/>
    <d v="2016-01-27T00:00:00"/>
    <s v="Buildzar"/>
    <s v="ECommerce"/>
    <s v="Construction Material ETailer"/>
    <s v="Gurgaon"/>
    <s v="Puneet Dalmia"/>
    <x v="1247"/>
    <n v="1"/>
    <x v="0"/>
    <s v="Private Equity"/>
    <n v="4000000"/>
    <x v="4"/>
    <s v="January"/>
    <n v="38.388199999999998"/>
    <x v="0"/>
    <x v="2"/>
    <x v="1"/>
  </r>
  <r>
    <n v="2092"/>
    <d v="2016-01-27T00:00:00"/>
    <s v="Applicate"/>
    <s v="Technology"/>
    <s v="Sales, Market, Distribution &amp; Data Analytics Platform"/>
    <s v="Bangalore"/>
    <s v="Undisclosed"/>
    <x v="13"/>
    <n v="1"/>
    <x v="0"/>
    <s v="Seed Funding"/>
    <n v="1000000"/>
    <x v="4"/>
    <s v="January"/>
    <n v="9.5970499999999994"/>
    <x v="4"/>
    <x v="0"/>
    <x v="0"/>
  </r>
  <r>
    <n v="2093"/>
    <d v="2016-01-27T00:00:00"/>
    <s v="WhatsOnRent"/>
    <s v="ECommerce"/>
    <s v="Online Rental Marketplace"/>
    <s v="Bangalore"/>
    <s v="Lalit Mangal"/>
    <x v="1248"/>
    <n v="1"/>
    <x v="0"/>
    <s v="Seed Funding"/>
    <m/>
    <x v="4"/>
    <s v="January"/>
    <n v="0"/>
    <x v="4"/>
    <x v="2"/>
    <x v="0"/>
  </r>
  <r>
    <n v="2094"/>
    <d v="2016-01-28T00:00:00"/>
    <s v="Zebi (yet to launch)"/>
    <s v="Technology"/>
    <s v="Data Intelligence &amp; Analytics"/>
    <s v="Hyderabad"/>
    <s v="Undisclosed "/>
    <x v="13"/>
    <n v="1"/>
    <x v="0"/>
    <s v="Seed Funding"/>
    <n v="1000000"/>
    <x v="4"/>
    <s v="January"/>
    <n v="9.5970499999999994"/>
    <x v="4"/>
    <x v="0"/>
    <x v="7"/>
  </r>
  <r>
    <n v="2095"/>
    <d v="2016-01-28T00:00:00"/>
    <s v="Truce"/>
    <s v="FMCG"/>
    <s v="Vegetables &amp; Fruits Supply Chain"/>
    <s v="Mumbai"/>
    <s v="Anupam Mittal, Amit Gupta, Utsav Somani, Neeraj Goenka, Farooq Adam Mukadam"/>
    <x v="902"/>
    <n v="5"/>
    <x v="1"/>
    <s v="Seed Funding"/>
    <n v="370000"/>
    <x v="4"/>
    <s v="January"/>
    <n v="3.5509084999999998"/>
    <x v="4"/>
    <x v="6"/>
    <x v="2"/>
  </r>
  <r>
    <n v="2096"/>
    <d v="2016-01-28T00:00:00"/>
    <s v="JustDoc"/>
    <s v="Consumer Interne"/>
    <s v="Medical Video Consultation platform"/>
    <s v="Bangalore"/>
    <s v="Tv Mohas Paias Pai, Mohas Paiit Saxena, Raghun,an G, Singapore Angel Network, Tracxnlabs"/>
    <x v="698"/>
    <n v="6"/>
    <x v="1"/>
    <s v="Seed Funding"/>
    <m/>
    <x v="4"/>
    <s v="January"/>
    <n v="0"/>
    <x v="4"/>
    <x v="6"/>
    <x v="0"/>
  </r>
  <r>
    <n v="2097"/>
    <d v="2016-01-28T00:00:00"/>
    <s v="Myeglu"/>
    <s v="Technology"/>
    <s v="Connected Smart Home Solutions"/>
    <s v="Bangalore"/>
    <s v="Foxconn Technology Group"/>
    <x v="1249"/>
    <n v="1"/>
    <x v="0"/>
    <s v="Seed Funding"/>
    <m/>
    <x v="4"/>
    <s v="January"/>
    <n v="0"/>
    <x v="4"/>
    <x v="0"/>
    <x v="0"/>
  </r>
  <r>
    <n v="2098"/>
    <d v="2016-01-29T00:00:00"/>
    <s v="BitGiving"/>
    <s v="Consumer Internet"/>
    <s v="Crowd Funding Platform"/>
    <s v="New Delhi"/>
    <s v="Harminder Sahni, Krishna Mehra, Sanjay Bakshi"/>
    <x v="1250"/>
    <n v="3"/>
    <x v="1"/>
    <s v="Seed Funding"/>
    <m/>
    <x v="4"/>
    <s v="January"/>
    <n v="0"/>
    <x v="4"/>
    <x v="6"/>
    <x v="1"/>
  </r>
  <r>
    <n v="2099"/>
    <d v="2016-01-29T00:00:00"/>
    <s v="Qriyo"/>
    <s v="Consumer Internet"/>
    <s v="Online Fitness &amp; Educational information Aggregator"/>
    <s v="Jodhpur"/>
    <s v="Idein Ventures"/>
    <x v="860"/>
    <n v="1"/>
    <x v="0"/>
    <s v="Seed Funding"/>
    <n v="160000"/>
    <x v="4"/>
    <s v="January"/>
    <n v="1.535528"/>
    <x v="4"/>
    <x v="6"/>
    <x v="6"/>
  </r>
  <r>
    <n v="2100"/>
    <d v="2016-01-29T00:00:00"/>
    <s v="N.O.W"/>
    <s v="Consumer Internet"/>
    <s v="Rental Bike Aggregator App"/>
    <s v="Noida"/>
    <s v="Maple Capital Advisors"/>
    <x v="1251"/>
    <n v="1"/>
    <x v="0"/>
    <s v="Seed Funding"/>
    <m/>
    <x v="4"/>
    <s v="January"/>
    <n v="0"/>
    <x v="4"/>
    <x v="6"/>
    <x v="1"/>
  </r>
  <r>
    <n v="2101"/>
    <d v="2016-01-29T00:00:00"/>
    <s v="Aisle"/>
    <s v="Consumer Internet"/>
    <s v="Indians focused Matchmaking App"/>
    <s v="Bangalore"/>
    <s v="Termsheet, Ah! Ventures"/>
    <x v="1252"/>
    <n v="2"/>
    <x v="1"/>
    <s v="Seed Funding"/>
    <n v="185000"/>
    <x v="4"/>
    <s v="January"/>
    <n v="1.7754542499999999"/>
    <x v="4"/>
    <x v="6"/>
    <x v="0"/>
  </r>
  <r>
    <n v="2102"/>
    <d v="2016-01-29T00:00:00"/>
    <s v="FreshMenu"/>
    <s v="Consumer Internet"/>
    <s v="Fresh Food Delivery platform"/>
    <s v="Bangalore"/>
    <s v="Zodius Technology Fund, Lightspeed Venture Partners"/>
    <x v="1253"/>
    <n v="2"/>
    <x v="1"/>
    <s v="Private Equity"/>
    <n v="17000000"/>
    <x v="4"/>
    <s v="January"/>
    <n v="163.14984999999999"/>
    <x v="0"/>
    <x v="6"/>
    <x v="0"/>
  </r>
  <r>
    <n v="2103"/>
    <d v="2016-01-29T00:00:00"/>
    <s v="Truebil"/>
    <s v="ECommerce"/>
    <s v="Online marketplace for cars"/>
    <s v="Mumbai"/>
    <s v="Kalaari Capital, Inventus Capital, Tekton Ventures, Kae Capital"/>
    <x v="208"/>
    <n v="4"/>
    <x v="1"/>
    <s v="Private Equity"/>
    <n v="5150000"/>
    <x v="4"/>
    <s v="January"/>
    <n v="49.4248075"/>
    <x v="0"/>
    <x v="2"/>
    <x v="2"/>
  </r>
  <r>
    <n v="2104"/>
    <d v="2016-01-29T00:00:00"/>
    <s v="Rare Media"/>
    <s v="Technology"/>
    <s v="Mobile &amp; Cloud based App developer"/>
    <s v="New Delhi"/>
    <s v="Info Edge Ltd"/>
    <x v="151"/>
    <n v="1"/>
    <x v="0"/>
    <s v="Private Equity"/>
    <n v="1100000"/>
    <x v="4"/>
    <s v="January"/>
    <n v="10.556755000000001"/>
    <x v="0"/>
    <x v="0"/>
    <x v="1"/>
  </r>
  <r>
    <n v="2105"/>
    <d v="2016-01-29T00:00:00"/>
    <s v="TinMen"/>
    <s v="Consumer Internet"/>
    <s v="Food Delivery Platform"/>
    <s v="Hyderabad"/>
    <s v="Lead Angel Network"/>
    <x v="1254"/>
    <n v="1"/>
    <x v="0"/>
    <s v="Seed Funding"/>
    <m/>
    <x v="4"/>
    <s v="January"/>
    <n v="0"/>
    <x v="4"/>
    <x v="6"/>
    <x v="7"/>
  </r>
  <r>
    <n v="2106"/>
    <d v="2016-01-29T00:00:00"/>
    <s v="CodingLabs"/>
    <s v="Technology"/>
    <s v="Coding Skill Showcase &amp; Resume Builder"/>
    <s v="Hyderabad"/>
    <s v="Vineet Nalla"/>
    <x v="1255"/>
    <n v="1"/>
    <x v="0"/>
    <s v="Seed Funding"/>
    <m/>
    <x v="4"/>
    <s v="January"/>
    <n v="0"/>
    <x v="4"/>
    <x v="0"/>
    <x v="7"/>
  </r>
  <r>
    <n v="2107"/>
    <d v="2016-01-30T00:00:00"/>
    <s v="FindUrClass"/>
    <s v="Consumer Internet"/>
    <s v="Hobby &amp; Activity Class Aggregator"/>
    <s v="Mumbai"/>
    <s v="Amit Patni, Anirudh Damani, Samir Shah"/>
    <x v="378"/>
    <n v="3"/>
    <x v="1"/>
    <s v="Seed Funding"/>
    <m/>
    <x v="4"/>
    <s v="January"/>
    <n v="0"/>
    <x v="4"/>
    <x v="6"/>
    <x v="2"/>
  </r>
  <r>
    <n v="2108"/>
    <d v="2016-01-30T00:00:00"/>
    <s v="DesignBids"/>
    <s v="Consumer Internet"/>
    <s v="Interior Design Marketplace"/>
    <s v="New Delhi"/>
    <s v="Indian Angel Network"/>
    <x v="78"/>
    <n v="1"/>
    <x v="0"/>
    <s v="Seed Funding"/>
    <m/>
    <x v="4"/>
    <s v="January"/>
    <n v="0"/>
    <x v="4"/>
    <x v="6"/>
    <x v="1"/>
  </r>
  <r>
    <n v="2109"/>
    <d v="2015-12-01T00:00:00"/>
    <s v="CollegeDekho"/>
    <s v="Online Education Information platform"/>
    <s v="Not Specified"/>
    <s v="Jaipur"/>
    <s v="Girnarsoft"/>
    <x v="1101"/>
    <n v="1"/>
    <x v="0"/>
    <s v="Seed Funding"/>
    <n v="1000000"/>
    <x v="5"/>
    <s v="December"/>
    <n v="9.5970499999999994"/>
    <x v="4"/>
    <x v="9"/>
    <x v="9"/>
  </r>
  <r>
    <n v="2110"/>
    <d v="2015-12-01T00:00:00"/>
    <s v="Black White Orange Br,s"/>
    <s v="Br&amp; Licensing Startup"/>
    <s v="Not Specified"/>
    <s v="Mumbai"/>
    <s v="Youwecan Ventures"/>
    <x v="527"/>
    <n v="1"/>
    <x v="0"/>
    <s v="Seed Funding"/>
    <m/>
    <x v="5"/>
    <s v="December"/>
    <n v="0"/>
    <x v="4"/>
    <x v="6"/>
    <x v="2"/>
  </r>
  <r>
    <n v="2111"/>
    <d v="2015-12-01T00:00:00"/>
    <s v="Biteclub"/>
    <s v="Gourmet Food Discovery &amp; Delivery platform"/>
    <s v="Not Specified"/>
    <s v="Gurgaon"/>
    <s v="Growx Ventures"/>
    <x v="821"/>
    <n v="1"/>
    <x v="0"/>
    <s v="Private Equity"/>
    <m/>
    <x v="5"/>
    <s v="December"/>
    <n v="0"/>
    <x v="0"/>
    <x v="5"/>
    <x v="1"/>
  </r>
  <r>
    <n v="2112"/>
    <d v="2015-12-01T00:00:00"/>
    <s v="Patel Logistics"/>
    <s v="Transportation &amp; Logistics Platform"/>
    <s v="Not Specified"/>
    <s v="Mumbai"/>
    <s v="Frontline Strategy"/>
    <x v="1256"/>
    <n v="1"/>
    <x v="0"/>
    <s v="Private Equity"/>
    <n v="5600000"/>
    <x v="5"/>
    <s v="December"/>
    <n v="53.743479999999998"/>
    <x v="0"/>
    <x v="1"/>
    <x v="2"/>
  </r>
  <r>
    <n v="2113"/>
    <d v="2015-12-01T00:00:00"/>
    <s v="Wigzo"/>
    <s v="Enterprise Marketing Automation platform"/>
    <s v="Not Specified"/>
    <s v="New Delhi"/>
    <s v="Aarin Capital Partners, Tv Mohas Paias Pai"/>
    <x v="1257"/>
    <n v="2"/>
    <x v="1"/>
    <s v="Seed Funding"/>
    <n v="500000"/>
    <x v="5"/>
    <s v="December"/>
    <n v="4.7985249999999997"/>
    <x v="4"/>
    <x v="6"/>
    <x v="1"/>
  </r>
  <r>
    <n v="2114"/>
    <d v="2015-12-01T00:00:00"/>
    <s v="Zapluk"/>
    <s v="Health&amp; Wellness &amp; Beauty Services App"/>
    <s v="Not Specified"/>
    <s v="Hyderabad"/>
    <s v="Undisclosed"/>
    <x v="13"/>
    <n v="1"/>
    <x v="0"/>
    <s v="Seed Funding"/>
    <m/>
    <x v="5"/>
    <s v="December"/>
    <n v="0"/>
    <x v="4"/>
    <x v="8"/>
    <x v="7"/>
  </r>
  <r>
    <n v="2115"/>
    <d v="2015-12-01T00:00:00"/>
    <s v="Godof Hospitals"/>
    <s v="Digital Healthcare"/>
    <s v="Not Specified"/>
    <s v="New Delhi"/>
    <s v="Pankaj Gupta"/>
    <x v="1258"/>
    <n v="1"/>
    <x v="0"/>
    <s v="Seed Funding"/>
    <n v="2000000"/>
    <x v="5"/>
    <s v="December"/>
    <n v="19.194099999999999"/>
    <x v="4"/>
    <x v="8"/>
    <x v="1"/>
  </r>
  <r>
    <n v="2116"/>
    <d v="2015-12-02T00:00:00"/>
    <s v="RoomsTonite"/>
    <s v="Last Minute Hotel Booking App"/>
    <s v="Not Specified"/>
    <s v="Bangalore"/>
    <s v="Lashit Sanghvi, Nikhil Vora, Venkat Vardhan,Mohas Paiammed Bin Abdul Rehman Al Khalifa, Ralph Berezan, Vissal Mathew, Balamurali Krishna"/>
    <x v="1259"/>
    <n v="7"/>
    <x v="1"/>
    <s v="Seed Funding"/>
    <n v="1500000"/>
    <x v="5"/>
    <s v="December"/>
    <n v="14.395574999999999"/>
    <x v="4"/>
    <x v="13"/>
    <x v="0"/>
  </r>
  <r>
    <n v="2117"/>
    <d v="2015-12-02T00:00:00"/>
    <s v="Kaaryah"/>
    <s v="Womens Fashion Wear Portal"/>
    <s v="Not Specified"/>
    <s v="New Delhi"/>
    <s v="The Saha Fund, Tv Mohas Paias Pai"/>
    <x v="1260"/>
    <n v="2"/>
    <x v="1"/>
    <s v="Private Equity"/>
    <m/>
    <x v="5"/>
    <s v="December"/>
    <n v="0"/>
    <x v="0"/>
    <x v="4"/>
    <x v="1"/>
  </r>
  <r>
    <n v="2118"/>
    <d v="2015-12-03T00:00:00"/>
    <s v="Anakage"/>
    <s v="Product Learning platform"/>
    <s v="Not Specified"/>
    <s v="Bangalore"/>
    <s v="Cio Angel Network "/>
    <x v="354"/>
    <n v="1"/>
    <x v="0"/>
    <s v="Seed Funding"/>
    <m/>
    <x v="5"/>
    <s v="December"/>
    <n v="0"/>
    <x v="4"/>
    <x v="9"/>
    <x v="0"/>
  </r>
  <r>
    <n v="2119"/>
    <d v="2015-12-03T00:00:00"/>
    <s v="EasyKhaana"/>
    <s v="Online Food ordering &amp; Delivery platform"/>
    <s v="Not Specified"/>
    <s v="New Delhi"/>
    <s v="Undisclosed"/>
    <x v="13"/>
    <n v="1"/>
    <x v="0"/>
    <s v="Seed Funding"/>
    <n v="100000"/>
    <x v="5"/>
    <s v="December"/>
    <n v="0.95970500000000003"/>
    <x v="4"/>
    <x v="5"/>
    <x v="1"/>
  </r>
  <r>
    <n v="2120"/>
    <d v="2015-12-03T00:00:00"/>
    <s v="Shuttl"/>
    <s v="App based Bus Pooling Services"/>
    <s v="Not Specified"/>
    <s v="Gurgaon"/>
    <s v="Sequoia Capital, Times Internet Ltd &amp; One More Fund"/>
    <x v="96"/>
    <n v="2"/>
    <x v="1"/>
    <s v="Private Equity"/>
    <n v="20000000"/>
    <x v="5"/>
    <s v="December"/>
    <n v="191.941"/>
    <x v="0"/>
    <x v="6"/>
    <x v="1"/>
  </r>
  <r>
    <n v="2121"/>
    <d v="2015-12-03T00:00:00"/>
    <s v="Eckovation"/>
    <s v="Social Learning Platform"/>
    <s v="Not Specified"/>
    <s v="New Delhi"/>
    <s v="Chigarh Angel Network "/>
    <x v="1261"/>
    <n v="1"/>
    <x v="0"/>
    <s v="Seed Funding"/>
    <m/>
    <x v="5"/>
    <s v="December"/>
    <n v="0"/>
    <x v="4"/>
    <x v="9"/>
    <x v="1"/>
  </r>
  <r>
    <n v="2122"/>
    <d v="2015-12-03T00:00:00"/>
    <s v="Fitcircle"/>
    <s v="Social Fitness platform"/>
    <s v="Not Specified"/>
    <s v="Mumbai"/>
    <s v="Beerud Sheth , Ravi Mantha"/>
    <x v="1262"/>
    <n v="2"/>
    <x v="1"/>
    <s v="Seed Funding"/>
    <m/>
    <x v="5"/>
    <s v="December"/>
    <n v="0"/>
    <x v="4"/>
    <x v="8"/>
    <x v="2"/>
  </r>
  <r>
    <n v="2123"/>
    <d v="2015-12-04T00:00:00"/>
    <s v="Applop"/>
    <s v="On Dem&amp; Mobile app developer"/>
    <s v="Not Specified"/>
    <s v="Kolkata"/>
    <s v="Ghv Accelerator"/>
    <x v="1263"/>
    <n v="1"/>
    <x v="0"/>
    <s v="Seed Funding"/>
    <n v="100000"/>
    <x v="5"/>
    <s v="December"/>
    <n v="0.95970500000000003"/>
    <x v="4"/>
    <x v="6"/>
    <x v="10"/>
  </r>
  <r>
    <n v="2124"/>
    <d v="2015-12-04T00:00:00"/>
    <s v="CaRPM"/>
    <s v="Car Maintenance &amp; Management mobile app"/>
    <s v="Not Specified"/>
    <s v="Gurgaon"/>
    <s v="Ghv Accelerator"/>
    <x v="1263"/>
    <n v="1"/>
    <x v="0"/>
    <s v="Seed Funding"/>
    <n v="100000"/>
    <x v="5"/>
    <s v="December"/>
    <n v="0.95970500000000003"/>
    <x v="4"/>
    <x v="0"/>
    <x v="1"/>
  </r>
  <r>
    <n v="2125"/>
    <d v="2015-12-04T00:00:00"/>
    <s v="NDTV Wedding portal"/>
    <s v="Online Wedding Marketplace"/>
    <s v="Not Specified"/>
    <s v="New Delhi"/>
    <s v="Cerracap"/>
    <x v="1264"/>
    <n v="1"/>
    <x v="0"/>
    <s v="Private Equity"/>
    <n v="20000000"/>
    <x v="5"/>
    <s v="December"/>
    <n v="191.941"/>
    <x v="0"/>
    <x v="6"/>
    <x v="1"/>
  </r>
  <r>
    <n v="2126"/>
    <d v="2015-12-04T00:00:00"/>
    <s v="Splitkart"/>
    <s v="Splitting Bills Mobile App"/>
    <s v="Not Specified"/>
    <s v="New Delhi"/>
    <s v="Rajesh Sawhney, Anupam Mittal, Dinesh Agarwal, Gaurav Gupta,"/>
    <x v="1265"/>
    <n v="5"/>
    <x v="1"/>
    <s v="Seed Funding"/>
    <m/>
    <x v="5"/>
    <s v="December"/>
    <n v="0"/>
    <x v="4"/>
    <x v="6"/>
    <x v="1"/>
  </r>
  <r>
    <n v="2127"/>
    <d v="2015-12-07T00:00:00"/>
    <s v="Zenatix"/>
    <s v="IOT Energy Management Analytics platform"/>
    <s v="Not Specified"/>
    <s v="Gurgaon"/>
    <s v="Blume Ventures"/>
    <x v="64"/>
    <n v="1"/>
    <x v="0"/>
    <s v="Private Equity"/>
    <m/>
    <x v="5"/>
    <s v="December"/>
    <n v="0"/>
    <x v="0"/>
    <x v="0"/>
    <x v="1"/>
  </r>
  <r>
    <n v="2128"/>
    <d v="2015-12-07T00:00:00"/>
    <s v="Customfurnish"/>
    <s v="Custom Made furniture e-tailer"/>
    <s v="Not Specified"/>
    <s v="Hyderabad"/>
    <s v="Agnus Capital"/>
    <x v="625"/>
    <n v="1"/>
    <x v="0"/>
    <s v="Private Equity"/>
    <n v="4500000"/>
    <x v="5"/>
    <s v="December"/>
    <n v="43.186725000000003"/>
    <x v="0"/>
    <x v="0"/>
    <x v="7"/>
  </r>
  <r>
    <n v="2129"/>
    <d v="2015-12-07T00:00:00"/>
    <s v="Faasos"/>
    <s v="QSR Chain"/>
    <s v="Not Specified"/>
    <s v="Pune"/>
    <s v="Ru-Net, Sequoia Capital, Lightbox Ventures"/>
    <x v="1266"/>
    <n v="3"/>
    <x v="1"/>
    <s v="Private Equity"/>
    <n v="30000000"/>
    <x v="5"/>
    <s v="December"/>
    <n v="287.91149999999999"/>
    <x v="0"/>
    <x v="0"/>
    <x v="4"/>
  </r>
  <r>
    <n v="2130"/>
    <d v="2015-12-07T00:00:00"/>
    <s v="Vlurn"/>
    <s v="eLearning platform"/>
    <s v="Not Specified"/>
    <s v="Mumbai"/>
    <s v="Vidyadhar Sarfare"/>
    <x v="1267"/>
    <n v="1"/>
    <x v="0"/>
    <s v="Seed Funding"/>
    <m/>
    <x v="5"/>
    <s v="December"/>
    <n v="0"/>
    <x v="4"/>
    <x v="9"/>
    <x v="2"/>
  </r>
  <r>
    <n v="2131"/>
    <d v="2015-12-07T00:00:00"/>
    <s v="Leaf Wearables"/>
    <s v="Smart Safety Wearable Devices"/>
    <s v="Not Specified"/>
    <s v="New Delhi"/>
    <s v="Ajeet Khurana Jinesh Shah, Vikram Chachra, Dr Aniruddha Malpani"/>
    <x v="1268"/>
    <n v="3"/>
    <x v="1"/>
    <s v="Seed Funding"/>
    <n v="250000"/>
    <x v="5"/>
    <s v="December"/>
    <n v="2.3992624999999999"/>
    <x v="4"/>
    <x v="6"/>
    <x v="1"/>
  </r>
  <r>
    <n v="2132"/>
    <d v="2015-12-07T00:00:00"/>
    <s v="Coolshare"/>
    <s v="Cab Sharing service Mobile app"/>
    <s v="Not Specified"/>
    <s v="Mumbai"/>
    <s v="Gopal Aggarwal"/>
    <x v="1269"/>
    <n v="1"/>
    <x v="0"/>
    <s v="Seed Funding"/>
    <n v="100000"/>
    <x v="5"/>
    <s v="December"/>
    <n v="0.95970500000000003"/>
    <x v="4"/>
    <x v="6"/>
    <x v="2"/>
  </r>
  <r>
    <n v="2133"/>
    <d v="2015-12-08T00:00:00"/>
    <s v="mFicient"/>
    <s v="Cloud Enterprise Mobility Platform"/>
    <s v="Not Specified"/>
    <s v="New Delhi"/>
    <s v="Undisclosed"/>
    <x v="13"/>
    <n v="1"/>
    <x v="0"/>
    <s v="Seed Funding"/>
    <m/>
    <x v="5"/>
    <s v="December"/>
    <n v="0"/>
    <x v="4"/>
    <x v="0"/>
    <x v="1"/>
  </r>
  <r>
    <n v="2134"/>
    <d v="2015-12-08T00:00:00"/>
    <s v="HeyBiz"/>
    <s v="Online Shopping Assistant Mobile app"/>
    <s v="Not Specified"/>
    <s v="New Delhi"/>
    <s v="Shopclues"/>
    <x v="1270"/>
    <n v="1"/>
    <x v="0"/>
    <s v="Seed Funding"/>
    <m/>
    <x v="5"/>
    <s v="December"/>
    <n v="0"/>
    <x v="4"/>
    <x v="6"/>
    <x v="1"/>
  </r>
  <r>
    <n v="2135"/>
    <d v="2015-12-08T00:00:00"/>
    <s v="Yumist"/>
    <s v="Home Cooked Food Order &amp; Delivery platform"/>
    <s v="Not Specified"/>
    <s v="Gurgaon"/>
    <s v="Unilazer Ventures, Orios Venture Partners, Steven Lurie"/>
    <x v="771"/>
    <n v="3"/>
    <x v="1"/>
    <s v="Private Equity"/>
    <n v="2000000"/>
    <x v="5"/>
    <s v="December"/>
    <n v="19.194099999999999"/>
    <x v="0"/>
    <x v="5"/>
    <x v="1"/>
  </r>
  <r>
    <n v="2136"/>
    <d v="2015-12-09T00:00:00"/>
    <s v="Jigsaw Academy"/>
    <s v="Online School for Analytics learning"/>
    <s v="Not Specified"/>
    <s v="Bangalore"/>
    <s v="Manipal Global Education Services"/>
    <x v="1173"/>
    <n v="1"/>
    <x v="0"/>
    <s v="Private Equity"/>
    <n v="3000000"/>
    <x v="5"/>
    <s v="December"/>
    <n v="28.791149999999998"/>
    <x v="0"/>
    <x v="0"/>
    <x v="0"/>
  </r>
  <r>
    <n v="2137"/>
    <d v="2015-12-09T00:00:00"/>
    <s v="JoeHukum"/>
    <s v="Chat based personal Assistant App"/>
    <s v="Not Specified"/>
    <s v="Gurgaon"/>
    <s v="Tracxnlabs, Jitendra Gupta, Prashant T,on"/>
    <x v="1271"/>
    <n v="4"/>
    <x v="1"/>
    <s v="Seed Funding"/>
    <m/>
    <x v="5"/>
    <s v="December"/>
    <n v="0"/>
    <x v="4"/>
    <x v="6"/>
    <x v="1"/>
  </r>
  <r>
    <n v="2138"/>
    <d v="2015-12-09T00:00:00"/>
    <s v="Voxweb"/>
    <s v="Picture creation &amp; Social mobile app"/>
    <s v="Not Specified"/>
    <s v="Mumbai"/>
    <s v="Undisclosed"/>
    <x v="13"/>
    <n v="1"/>
    <x v="0"/>
    <s v="Seed Funding"/>
    <n v="350000"/>
    <x v="5"/>
    <s v="December"/>
    <n v="3.3589674999999999"/>
    <x v="4"/>
    <x v="7"/>
    <x v="2"/>
  </r>
  <r>
    <n v="2139"/>
    <d v="2015-12-09T00:00:00"/>
    <s v="Aye Finance"/>
    <s v="Nonbanking finance company"/>
    <s v="Not Specified"/>
    <s v="New Delhi"/>
    <s v="Saif Partners, Accion"/>
    <x v="10"/>
    <n v="2"/>
    <x v="1"/>
    <s v="Private Equity"/>
    <n v="3000000"/>
    <x v="5"/>
    <s v="December"/>
    <n v="28.791149999999998"/>
    <x v="0"/>
    <x v="3"/>
    <x v="1"/>
  </r>
  <r>
    <n v="2140"/>
    <d v="2015-12-09T00:00:00"/>
    <s v="JumboBasket"/>
    <s v="eCommerce returns etailer"/>
    <s v="Not Specified"/>
    <s v="Ch,igarh"/>
    <s v="Chigarh Angels Network"/>
    <x v="633"/>
    <n v="1"/>
    <x v="0"/>
    <s v="Seed Funding"/>
    <m/>
    <x v="5"/>
    <s v="December"/>
    <n v="0"/>
    <x v="4"/>
    <x v="2"/>
    <x v="6"/>
  </r>
  <r>
    <n v="2141"/>
    <d v="2015-12-10T00:00:00"/>
    <s v="BlackBuck"/>
    <s v="Online Freight Services Aggregator"/>
    <s v="Not Specified"/>
    <s v="Bangalore"/>
    <s v="Tiger Global Management, Yuri Milner, Apoletto, Accel Partners, Flipkart"/>
    <x v="0"/>
    <n v="5"/>
    <x v="1"/>
    <s v="Private Equity"/>
    <n v="25000000"/>
    <x v="5"/>
    <s v="December"/>
    <n v="239.92625000000001"/>
    <x v="0"/>
    <x v="6"/>
    <x v="0"/>
  </r>
  <r>
    <n v="2142"/>
    <d v="2015-12-10T00:00:00"/>
    <s v="HomeStudio"/>
    <s v="Online Br&amp;ed Furniture etailer"/>
    <s v="Not Specified"/>
    <s v="Bangalore"/>
    <s v="Bren Corporation"/>
    <x v="1272"/>
    <n v="1"/>
    <x v="0"/>
    <s v="Private Equity"/>
    <n v="5000000"/>
    <x v="5"/>
    <s v="December"/>
    <n v="47.985250000000001"/>
    <x v="0"/>
    <x v="0"/>
    <x v="0"/>
  </r>
  <r>
    <n v="2143"/>
    <d v="2015-12-10T00:00:00"/>
    <s v="PropheSee"/>
    <s v="Digital Analytics Platform"/>
    <s v="Not Specified"/>
    <s v="New Delhi"/>
    <s v="Indian Angel Network, Stanford Angels, Entrepreneurs India"/>
    <x v="78"/>
    <n v="3"/>
    <x v="1"/>
    <s v="Seed Funding"/>
    <n v="500000"/>
    <x v="5"/>
    <s v="December"/>
    <n v="4.7985249999999997"/>
    <x v="4"/>
    <x v="0"/>
    <x v="1"/>
  </r>
  <r>
    <n v="2144"/>
    <d v="2015-12-10T00:00:00"/>
    <s v="i2e1"/>
    <s v="Internet Network Infrastructure Services"/>
    <s v="Not Specified"/>
    <s v="New Delhi"/>
    <s v="Growx Ventures"/>
    <x v="821"/>
    <n v="1"/>
    <x v="0"/>
    <s v="Seed Funding"/>
    <n v="500000"/>
    <x v="5"/>
    <s v="December"/>
    <n v="4.7985249999999997"/>
    <x v="4"/>
    <x v="6"/>
    <x v="1"/>
  </r>
  <r>
    <n v="2145"/>
    <d v="2015-12-10T00:00:00"/>
    <s v="Holisol Logistics"/>
    <s v="Supply Chain &amp; Logistics Solutions"/>
    <s v="Not Specified"/>
    <s v="New Delhi"/>
    <s v="Clsa Capital Partners Aria Iv Funds"/>
    <x v="1273"/>
    <n v="1"/>
    <x v="0"/>
    <s v="Private Equity"/>
    <n v="10000000"/>
    <x v="5"/>
    <s v="December"/>
    <n v="95.970500000000001"/>
    <x v="0"/>
    <x v="0"/>
    <x v="1"/>
  </r>
  <r>
    <n v="2146"/>
    <d v="2015-12-10T00:00:00"/>
    <s v="Stay Simple Resorts"/>
    <s v="Holiday Resort Chain"/>
    <s v="Not Specified"/>
    <s v="Bangalore"/>
    <s v="Mr Sudhir &amp; Ms Shalini Sethi, Mr Praveen Someshwar"/>
    <x v="1274"/>
    <n v="2"/>
    <x v="1"/>
    <s v="Seed Funding"/>
    <m/>
    <x v="5"/>
    <s v="December"/>
    <n v="0"/>
    <x v="4"/>
    <x v="0"/>
    <x v="0"/>
  </r>
  <r>
    <n v="2147"/>
    <d v="2015-12-10T00:00:00"/>
    <s v="Paynear"/>
    <s v="Mobile Point of Sale solutions"/>
    <s v="Not Specified"/>
    <s v="Hyderabad"/>
    <s v="Mitesh Majithia"/>
    <x v="1275"/>
    <n v="1"/>
    <x v="0"/>
    <s v="Private Equity"/>
    <n v="2500000"/>
    <x v="5"/>
    <s v="December"/>
    <n v="23.992625"/>
    <x v="0"/>
    <x v="6"/>
    <x v="7"/>
  </r>
  <r>
    <n v="2148"/>
    <d v="2015-12-10T00:00:00"/>
    <s v="Chillr"/>
    <s v="Peer-to-Peer Money Transfer &amp; Recharge App"/>
    <s v="Not Specified"/>
    <s v="Mumbai"/>
    <s v="Sequoia Capital, Blume Ventures, Uniqorn Ventures , Other"/>
    <x v="96"/>
    <n v="4"/>
    <x v="1"/>
    <s v="Private Equity"/>
    <n v="70000000"/>
    <x v="5"/>
    <s v="December"/>
    <n v="671.79349999999999"/>
    <x v="0"/>
    <x v="6"/>
    <x v="2"/>
  </r>
  <r>
    <n v="2149"/>
    <d v="2015-12-11T00:00:00"/>
    <s v="EureQa"/>
    <s v="Test Automation SAAS platform"/>
    <s v="Not Specified"/>
    <s v="Hyderabad/USA"/>
    <s v="Sashi Reddi, Gabriel Investments"/>
    <x v="1276"/>
    <n v="2"/>
    <x v="1"/>
    <s v="Seed Funding"/>
    <n v="600000"/>
    <x v="5"/>
    <s v="December"/>
    <n v="5.7582300000000002"/>
    <x v="4"/>
    <x v="0"/>
    <x v="7"/>
  </r>
  <r>
    <n v="2150"/>
    <d v="2015-12-11T00:00:00"/>
    <s v="LocalCircles"/>
    <s v="Citizens Engagement Platform"/>
    <s v="Not Specified"/>
    <s v="Noida"/>
    <s v="Mahindra"/>
    <x v="599"/>
    <n v="1"/>
    <x v="0"/>
    <s v="Private Equity"/>
    <m/>
    <x v="5"/>
    <s v="December"/>
    <n v="0"/>
    <x v="0"/>
    <x v="6"/>
    <x v="1"/>
  </r>
  <r>
    <n v="2151"/>
    <d v="2015-12-11T00:00:00"/>
    <s v="GetFocus"/>
    <s v="Indoor Navigation &amp; Analytics Solutions"/>
    <s v="Not Specified"/>
    <s v="Mumbai"/>
    <s v="Undisclosed"/>
    <x v="13"/>
    <n v="1"/>
    <x v="0"/>
    <s v="Seed Funding"/>
    <m/>
    <x v="5"/>
    <s v="December"/>
    <n v="0"/>
    <x v="4"/>
    <x v="0"/>
    <x v="2"/>
  </r>
  <r>
    <n v="2152"/>
    <d v="2015-12-11T00:00:00"/>
    <s v="UrbanClap"/>
    <s v="Hyperlocal On-Dem&amp; Household Services platform"/>
    <s v="Not Specified"/>
    <s v="Gurgaon"/>
    <s v="Ratan Tata"/>
    <x v="269"/>
    <n v="1"/>
    <x v="0"/>
    <s v="Private Equity"/>
    <m/>
    <x v="5"/>
    <s v="December"/>
    <n v="0"/>
    <x v="0"/>
    <x v="6"/>
    <x v="1"/>
  </r>
  <r>
    <n v="2153"/>
    <d v="2015-12-11T00:00:00"/>
    <s v="OnlineRTI"/>
    <s v="Online RTI application services"/>
    <s v="Not Specified"/>
    <s v="Bangalore"/>
    <s v="Letsventure, Mohas Pai,as Pai"/>
    <x v="97"/>
    <n v="3"/>
    <x v="1"/>
    <s v="Seed Funding"/>
    <n v="150000"/>
    <x v="5"/>
    <s v="December"/>
    <n v="1.4395575"/>
    <x v="4"/>
    <x v="6"/>
    <x v="0"/>
  </r>
  <r>
    <n v="2154"/>
    <d v="2015-12-11T00:00:00"/>
    <s v="Powerstores"/>
    <s v="ECommerce Website Creation SAAS platform"/>
    <s v="Not Specified"/>
    <s v="Goa"/>
    <s v="Extreme Venture Partners William Bissell"/>
    <x v="1277"/>
    <n v="1"/>
    <x v="0"/>
    <s v="Seed Funding"/>
    <m/>
    <x v="5"/>
    <s v="December"/>
    <n v="0"/>
    <x v="4"/>
    <x v="2"/>
    <x v="6"/>
  </r>
  <r>
    <n v="2155"/>
    <d v="2015-12-11T00:00:00"/>
    <s v="Weddingz.in"/>
    <s v="Wedding Venues &amp; Vendors Marketplace"/>
    <s v="Not Specified"/>
    <s v="Mumbai"/>
    <s v="Rajan , Zoya Akhtar, Reema Kagati, Ruchi Narain, Amrish Kumar, Hrishikesh Par,ekar"/>
    <x v="233"/>
    <n v="7"/>
    <x v="1"/>
    <s v="Seed Funding"/>
    <n v="1000000"/>
    <x v="5"/>
    <s v="December"/>
    <n v="9.5970499999999994"/>
    <x v="4"/>
    <x v="6"/>
    <x v="2"/>
  </r>
  <r>
    <n v="2156"/>
    <d v="2015-12-11T00:00:00"/>
    <s v="Intelligent Interfaces"/>
    <s v="Interface development platform for Government officials"/>
    <s v="Not Specified"/>
    <s v="Bangalore"/>
    <s v="Sachin Bansal, Binny Bansal"/>
    <x v="80"/>
    <n v="2"/>
    <x v="1"/>
    <s v="Seed Funding"/>
    <m/>
    <x v="5"/>
    <s v="December"/>
    <n v="0"/>
    <x v="4"/>
    <x v="6"/>
    <x v="0"/>
  </r>
  <r>
    <n v="2157"/>
    <d v="2015-12-14T00:00:00"/>
    <s v="Capricoast"/>
    <s v="Modular Furnishings Marketplace"/>
    <s v="Not Specified"/>
    <s v="Bangalore"/>
    <s v="Accel Partners India, Rb Investments"/>
    <x v="995"/>
    <n v="2"/>
    <x v="1"/>
    <s v="Private Equity"/>
    <n v="3500000"/>
    <x v="5"/>
    <s v="December"/>
    <n v="33.589675"/>
    <x v="0"/>
    <x v="6"/>
    <x v="0"/>
  </r>
  <r>
    <n v="2158"/>
    <d v="2015-12-14T00:00:00"/>
    <s v="JetSetGo"/>
    <s v="Private Jet Bookings Marketplace"/>
    <s v="Not Specified"/>
    <s v="Bangalore"/>
    <s v="Puneet Dalmia"/>
    <x v="1247"/>
    <n v="1"/>
    <x v="0"/>
    <s v="Private Equity"/>
    <m/>
    <x v="5"/>
    <s v="December"/>
    <n v="0"/>
    <x v="0"/>
    <x v="13"/>
    <x v="0"/>
  </r>
  <r>
    <n v="2159"/>
    <d v="2015-12-14T00:00:00"/>
    <s v="Cabsguru"/>
    <s v="Cab search Comparison &amp; Booking platform"/>
    <s v="Not Specified"/>
    <s v="New Delhi"/>
    <s v="Prashanth Ranganathan"/>
    <x v="1278"/>
    <n v="1"/>
    <x v="0"/>
    <s v="Seed Funding"/>
    <n v="200000"/>
    <x v="5"/>
    <s v="December"/>
    <n v="1.9194100000000001"/>
    <x v="4"/>
    <x v="13"/>
    <x v="1"/>
  </r>
  <r>
    <n v="2160"/>
    <d v="2015-12-14T00:00:00"/>
    <s v="Whoop"/>
    <s v="Performance Optimization Platform for athletes"/>
    <s v="Not Specified"/>
    <s v="Boston"/>
    <s v="Infosys"/>
    <x v="1279"/>
    <n v="1"/>
    <x v="0"/>
    <s v="Private Equity"/>
    <n v="3000000"/>
    <x v="5"/>
    <s v="December"/>
    <n v="28.791149999999998"/>
    <x v="0"/>
    <x v="6"/>
    <x v="6"/>
  </r>
  <r>
    <n v="2161"/>
    <d v="2015-12-15T00:00:00"/>
    <s v="BookEventz"/>
    <s v="Event Venue Booking Platform"/>
    <s v="Not Specified"/>
    <s v="Mumbai"/>
    <s v="Mumbai Angels, Singapore Angel Network, Zishaan Hayath"/>
    <x v="9"/>
    <n v="3"/>
    <x v="1"/>
    <s v="Seed Funding"/>
    <m/>
    <x v="5"/>
    <s v="December"/>
    <n v="0"/>
    <x v="4"/>
    <x v="13"/>
    <x v="2"/>
  </r>
  <r>
    <n v="2162"/>
    <d v="2015-12-15T00:00:00"/>
    <s v="Deal Street Asia"/>
    <s v="Digital Media Platform"/>
    <s v="Not Specified"/>
    <s v="Singapore"/>
    <s v="Vijay Shekhar Sharma, Singapore Angels Network"/>
    <x v="31"/>
    <n v="2"/>
    <x v="1"/>
    <s v="Seed Funding"/>
    <m/>
    <x v="5"/>
    <s v="December"/>
    <n v="0"/>
    <x v="4"/>
    <x v="7"/>
    <x v="8"/>
  </r>
  <r>
    <n v="2163"/>
    <d v="2015-12-15T00:00:00"/>
    <s v="Streamoid"/>
    <s v="visual search &amp; discovery platform"/>
    <s v="Not Specified"/>
    <s v="Bangalore / Palo Alto"/>
    <s v="Undisclosed"/>
    <x v="13"/>
    <n v="1"/>
    <x v="0"/>
    <s v="Seed Funding"/>
    <n v="1000000"/>
    <x v="5"/>
    <s v="December"/>
    <n v="9.5970499999999994"/>
    <x v="4"/>
    <x v="6"/>
    <x v="0"/>
  </r>
  <r>
    <n v="2164"/>
    <d v="2015-12-16T00:00:00"/>
    <s v="Housejoy"/>
    <s v="Home services marketplace"/>
    <s v="Not Specified"/>
    <s v="Bangalore"/>
    <s v="Amazon, Vertex Ventures, Qualcomm, Ru-Net Technology Partners, Matrix Partners"/>
    <x v="214"/>
    <n v="5"/>
    <x v="1"/>
    <s v="Private Equity"/>
    <n v="22500000"/>
    <x v="5"/>
    <s v="December"/>
    <n v="215.93362500000001"/>
    <x v="0"/>
    <x v="6"/>
    <x v="0"/>
  </r>
  <r>
    <n v="2165"/>
    <d v="2015-12-16T00:00:00"/>
    <s v="Bluebirch"/>
    <s v="End to End reverse logistics Solution platform"/>
    <s v="Not Specified"/>
    <s v="Bangalore"/>
    <s v="Chicago Capital Ventures, Sanjay Mehta"/>
    <x v="1280"/>
    <n v="2"/>
    <x v="1"/>
    <s v="Seed Funding"/>
    <n v="2000000"/>
    <x v="5"/>
    <s v="December"/>
    <n v="19.194099999999999"/>
    <x v="4"/>
    <x v="1"/>
    <x v="0"/>
  </r>
  <r>
    <n v="2166"/>
    <d v="2015-12-16T00:00:00"/>
    <s v="MeraDoctor"/>
    <s v="Virtual Health consultation app"/>
    <s v="Not Specified"/>
    <s v="Mumbai"/>
    <s v="Unilazer"/>
    <x v="1281"/>
    <n v="1"/>
    <x v="0"/>
    <s v="Private Equity"/>
    <n v="1200000"/>
    <x v="5"/>
    <s v="December"/>
    <n v="11.51646"/>
    <x v="0"/>
    <x v="8"/>
    <x v="2"/>
  </r>
  <r>
    <n v="2167"/>
    <d v="2015-12-16T00:00:00"/>
    <s v="STAGE 3"/>
    <s v="Online Renting platform"/>
    <s v="Not Specified"/>
    <s v="New Delhi"/>
    <s v="Nisha Sharma, Puneet Dalmia, Balaji Prabhakar"/>
    <x v="1282"/>
    <n v="3"/>
    <x v="1"/>
    <s v="Seed Funding"/>
    <m/>
    <x v="5"/>
    <s v="December"/>
    <n v="0"/>
    <x v="4"/>
    <x v="6"/>
    <x v="1"/>
  </r>
  <r>
    <n v="2168"/>
    <d v="2015-12-17T00:00:00"/>
    <s v="Rivigo"/>
    <s v="Logistics Services Provider"/>
    <s v="Not Specified"/>
    <s v="Gurgaon"/>
    <s v="Saif Partners "/>
    <x v="10"/>
    <n v="1"/>
    <x v="0"/>
    <s v="Private Equity"/>
    <n v="30000000"/>
    <x v="5"/>
    <s v="December"/>
    <n v="287.91149999999999"/>
    <x v="0"/>
    <x v="1"/>
    <x v="1"/>
  </r>
  <r>
    <n v="2169"/>
    <d v="2015-12-17T00:00:00"/>
    <s v="Springboard"/>
    <s v="Data Science &amp; UX design Learning platform"/>
    <s v="Not Specified"/>
    <s v="Bangalore"/>
    <s v="Allen Blue, John Katzman, Naveen Tewari, Kartik Hosanagar, Kashyap Deorah, 500 Startups, Blue Fog Capital"/>
    <x v="1283"/>
    <n v="7"/>
    <x v="1"/>
    <s v="Seed Funding"/>
    <n v="1700000"/>
    <x v="5"/>
    <s v="December"/>
    <n v="16.314985"/>
    <x v="4"/>
    <x v="0"/>
    <x v="0"/>
  </r>
  <r>
    <n v="2170"/>
    <d v="2015-12-17T00:00:00"/>
    <s v="Eatfresh"/>
    <s v="Online marketplace for Chef Meals"/>
    <s v="Not Specified"/>
    <s v="Bangalore"/>
    <s v="Kalaari Capital"/>
    <x v="208"/>
    <n v="1"/>
    <x v="0"/>
    <s v="Private Equity"/>
    <m/>
    <x v="5"/>
    <s v="December"/>
    <n v="0"/>
    <x v="0"/>
    <x v="6"/>
    <x v="0"/>
  </r>
  <r>
    <n v="2171"/>
    <d v="2015-12-18T00:00:00"/>
    <s v="Ampere Vehicles"/>
    <s v="Electric Bike Manufacturers"/>
    <s v="Not Specified"/>
    <s v="Coimbatore"/>
    <s v="Kris Gopalakrishnan"/>
    <x v="298"/>
    <n v="1"/>
    <x v="0"/>
    <s v="Seed Funding"/>
    <n v="1200000"/>
    <x v="5"/>
    <s v="December"/>
    <n v="11.51646"/>
    <x v="4"/>
    <x v="6"/>
    <x v="11"/>
  </r>
  <r>
    <n v="2172"/>
    <d v="2015-12-18T00:00:00"/>
    <s v="Focus Digit"/>
    <s v="ECommerce platform solutions"/>
    <s v="Not Specified"/>
    <s v="New Delhi"/>
    <s v="Turning Ideas"/>
    <x v="1284"/>
    <n v="1"/>
    <x v="0"/>
    <s v="Seed Funding"/>
    <m/>
    <x v="5"/>
    <s v="December"/>
    <n v="0"/>
    <x v="4"/>
    <x v="2"/>
    <x v="1"/>
  </r>
  <r>
    <n v="2173"/>
    <d v="2015-12-18T00:00:00"/>
    <s v="The News Minute"/>
    <s v="Online Media Publication"/>
    <s v="Not Specified"/>
    <s v="Bangalore"/>
    <s v="Quintillion Media"/>
    <x v="1285"/>
    <n v="1"/>
    <x v="0"/>
    <s v="Seed Funding"/>
    <m/>
    <x v="5"/>
    <s v="December"/>
    <n v="0"/>
    <x v="4"/>
    <x v="7"/>
    <x v="0"/>
  </r>
  <r>
    <n v="2174"/>
    <d v="2015-12-18T00:00:00"/>
    <s v="CBREX"/>
    <s v="International Hiring Platform"/>
    <s v="Not Specified"/>
    <s v="Mumbai / NY"/>
    <s v="Prahlad Rao, Sundara Rajan, Vikram Chachra"/>
    <x v="1286"/>
    <n v="3"/>
    <x v="1"/>
    <s v="Seed Funding"/>
    <n v="200000"/>
    <x v="5"/>
    <s v="December"/>
    <n v="1.9194100000000001"/>
    <x v="4"/>
    <x v="14"/>
    <x v="2"/>
  </r>
  <r>
    <n v="2175"/>
    <d v="2015-12-21T00:00:00"/>
    <s v="TruckM,i"/>
    <s v="Logistics Service Provider Marketplace"/>
    <s v="Not Specified"/>
    <s v="New Delhi"/>
    <s v="Ritesh Dwivedy, Ramakant Sharma, Mount Nathan Advisors"/>
    <x v="986"/>
    <n v="3"/>
    <x v="1"/>
    <s v="Private Equity"/>
    <n v="2000000"/>
    <x v="5"/>
    <s v="December"/>
    <n v="19.194099999999999"/>
    <x v="0"/>
    <x v="1"/>
    <x v="1"/>
  </r>
  <r>
    <n v="2176"/>
    <d v="2015-12-21T00:00:00"/>
    <s v="Peppertap"/>
    <s v="Hyperlocal Grocery Delivery Service"/>
    <s v="Not Specified"/>
    <s v="Gurgaon"/>
    <s v="Innoven Capital"/>
    <x v="132"/>
    <n v="1"/>
    <x v="0"/>
    <s v="Private Equity"/>
    <n v="4000000"/>
    <x v="5"/>
    <s v="December"/>
    <n v="38.388199999999998"/>
    <x v="0"/>
    <x v="5"/>
    <x v="1"/>
  </r>
  <r>
    <n v="2177"/>
    <d v="2015-12-21T00:00:00"/>
    <s v="KOOH Sports"/>
    <s v="Sports Education Platform"/>
    <s v="Not Specified"/>
    <s v="Mumbai"/>
    <s v="Tcs, Hdfc, Faering Capital, Elevate Sports"/>
    <x v="1287"/>
    <n v="4"/>
    <x v="1"/>
    <s v="Private Equity"/>
    <n v="2000000"/>
    <x v="5"/>
    <s v="December"/>
    <n v="19.194099999999999"/>
    <x v="0"/>
    <x v="9"/>
    <x v="2"/>
  </r>
  <r>
    <n v="2178"/>
    <d v="2015-12-22T00:00:00"/>
    <s v="RentOnGo"/>
    <s v="Bike&amp; Appliances Renting marketplace"/>
    <s v="Not Specified"/>
    <s v="Bangalore"/>
    <s v="An Chrasekaran, Rajesh Sawhney, Kalpana Tatavarti, Shiv Pare"/>
    <x v="423"/>
    <n v="4"/>
    <x v="1"/>
    <s v="Seed Funding"/>
    <m/>
    <x v="5"/>
    <s v="December"/>
    <n v="0"/>
    <x v="4"/>
    <x v="6"/>
    <x v="0"/>
  </r>
  <r>
    <n v="2179"/>
    <d v="2015-12-22T00:00:00"/>
    <s v="Industrybuying"/>
    <s v="Online Marketplace for Industrial Goods"/>
    <s v="Not Specified"/>
    <s v="New Delhi"/>
    <s v="Murugappa Group, Tvs Group, Vellayan Subbiah, Arathi Krishna, Arun Venkatachalam"/>
    <x v="1288"/>
    <n v="5"/>
    <x v="1"/>
    <s v="Seed Funding"/>
    <m/>
    <x v="5"/>
    <s v="December"/>
    <n v="0"/>
    <x v="4"/>
    <x v="6"/>
    <x v="1"/>
  </r>
  <r>
    <n v="2180"/>
    <d v="2015-12-22T00:00:00"/>
    <s v="Zapr"/>
    <s v="Reward points mobile app"/>
    <s v="Not Specified"/>
    <s v="Gurgaon"/>
    <s v="Dinesh Agarwal"/>
    <x v="1205"/>
    <n v="1"/>
    <x v="0"/>
    <s v="Seed Funding"/>
    <m/>
    <x v="5"/>
    <s v="December"/>
    <n v="0"/>
    <x v="4"/>
    <x v="6"/>
    <x v="1"/>
  </r>
  <r>
    <n v="2181"/>
    <d v="2015-12-22T00:00:00"/>
    <s v="LatestOne"/>
    <s v="Mobile accessories online store"/>
    <s v="Not Specified"/>
    <s v="Hyderabad"/>
    <s v="Palred Technologies Ltd"/>
    <x v="1289"/>
    <n v="1"/>
    <x v="0"/>
    <s v="Private Equity"/>
    <n v="3000000"/>
    <x v="5"/>
    <s v="December"/>
    <n v="28.791149999999998"/>
    <x v="0"/>
    <x v="6"/>
    <x v="7"/>
  </r>
  <r>
    <n v="2182"/>
    <d v="2015-12-22T00:00:00"/>
    <s v="PlanetGogo"/>
    <s v="Content Discovery &amp; reward points platform"/>
    <s v="Not Specified"/>
    <s v="Gurgaon"/>
    <s v="Ht Digital Media Holdings Ltd"/>
    <x v="1290"/>
    <n v="1"/>
    <x v="0"/>
    <s v="Seed Funding"/>
    <m/>
    <x v="5"/>
    <s v="December"/>
    <n v="0"/>
    <x v="4"/>
    <x v="6"/>
    <x v="1"/>
  </r>
  <r>
    <n v="2183"/>
    <d v="2015-12-22T00:00:00"/>
    <s v="Arya.ai"/>
    <s v="Artificial Intelligence platform"/>
    <s v="Not Specified"/>
    <s v="Mumbai"/>
    <s v="Yournest Angel Fund, Venture Nursery"/>
    <x v="411"/>
    <n v="2"/>
    <x v="1"/>
    <s v="Private Equity"/>
    <n v="750000"/>
    <x v="5"/>
    <s v="December"/>
    <n v="7.1977874999999996"/>
    <x v="0"/>
    <x v="6"/>
    <x v="2"/>
  </r>
  <r>
    <n v="2184"/>
    <d v="2015-12-22T00:00:00"/>
    <s v="Doctor Insta"/>
    <s v="Medical Consultation &amp; Doctor appointment booking platform"/>
    <s v="Not Specified"/>
    <s v="Gurgaon"/>
    <s v="Rishi Parti, Brahmax Ventures"/>
    <x v="956"/>
    <n v="2"/>
    <x v="1"/>
    <s v="Private Equity"/>
    <n v="500000"/>
    <x v="5"/>
    <s v="December"/>
    <n v="4.7985249999999997"/>
    <x v="0"/>
    <x v="8"/>
    <x v="1"/>
  </r>
  <r>
    <n v="2185"/>
    <d v="2015-12-22T00:00:00"/>
    <s v="MobieFit"/>
    <s v="Mobile Fitness App"/>
    <s v="Not Specified"/>
    <s v="Goa"/>
    <s v="Medi Assist"/>
    <x v="1291"/>
    <n v="1"/>
    <x v="0"/>
    <s v="Private Equity"/>
    <n v="1000000"/>
    <x v="5"/>
    <s v="December"/>
    <n v="9.5970499999999994"/>
    <x v="0"/>
    <x v="8"/>
    <x v="6"/>
  </r>
  <r>
    <n v="2186"/>
    <d v="2015-12-23T00:00:00"/>
    <s v="LafaLafa"/>
    <s v="Digital Coupons&amp; Deal &amp; Cashback aggregator app"/>
    <s v="Not Specified"/>
    <s v="Mumbai"/>
    <s v="Vectr Ventures"/>
    <x v="1292"/>
    <n v="1"/>
    <x v="0"/>
    <s v="Private Equity"/>
    <m/>
    <x v="5"/>
    <s v="December"/>
    <n v="0"/>
    <x v="0"/>
    <x v="6"/>
    <x v="2"/>
  </r>
  <r>
    <n v="2187"/>
    <d v="2015-12-23T00:00:00"/>
    <s v="Mech Mocha"/>
    <s v="Mobile Game development &amp; Design platform"/>
    <s v="Not Specified"/>
    <s v="Bangalore"/>
    <s v="Blume Ventures, Flipkart"/>
    <x v="64"/>
    <n v="2"/>
    <x v="1"/>
    <s v="Seed Funding"/>
    <n v="1000000"/>
    <x v="5"/>
    <s v="December"/>
    <n v="9.5970499999999994"/>
    <x v="4"/>
    <x v="6"/>
    <x v="0"/>
  </r>
  <r>
    <n v="2188"/>
    <d v="2015-12-23T00:00:00"/>
    <s v="Shotang.com"/>
    <s v="B2B eCommerce Marketplace"/>
    <s v="Not Specified"/>
    <s v="Bangalore"/>
    <s v="Exfinity Venture Partners, Unitus Impact Livelihoods Fund"/>
    <x v="36"/>
    <n v="2"/>
    <x v="1"/>
    <s v="Private Equity"/>
    <n v="5000000"/>
    <x v="5"/>
    <s v="December"/>
    <n v="47.985250000000001"/>
    <x v="0"/>
    <x v="2"/>
    <x v="0"/>
  </r>
  <r>
    <n v="2189"/>
    <d v="2015-12-23T00:00:00"/>
    <s v="CityFurnish"/>
    <s v="Furniture &amp; appliances rental platform"/>
    <s v="Not Specified"/>
    <s v="Gurgaon"/>
    <s v="Jitendra Gupta"/>
    <x v="1014"/>
    <n v="1"/>
    <x v="0"/>
    <s v="Seed Funding"/>
    <m/>
    <x v="5"/>
    <s v="December"/>
    <n v="0"/>
    <x v="4"/>
    <x v="6"/>
    <x v="1"/>
  </r>
  <r>
    <n v="2190"/>
    <d v="2015-12-24T00:00:00"/>
    <s v="Black White Orange"/>
    <s v="B2B Merch&amp;ize platform"/>
    <s v="Not Specified"/>
    <s v="Mumbai"/>
    <s v="Collaborative Licensing Ventures Llp"/>
    <x v="1293"/>
    <n v="1"/>
    <x v="0"/>
    <s v="Seed Funding"/>
    <n v="303000"/>
    <x v="5"/>
    <s v="December"/>
    <n v="2.9079061500000001"/>
    <x v="4"/>
    <x v="6"/>
    <x v="2"/>
  </r>
  <r>
    <n v="2191"/>
    <d v="2015-12-24T00:00:00"/>
    <s v="Kolabro"/>
    <s v="Real Estate focused Tech platform"/>
    <s v="Not Specified"/>
    <s v="Gurgaon"/>
    <s v="Umang Kumar, Ruchir Arora"/>
    <x v="1234"/>
    <n v="2"/>
    <x v="1"/>
    <s v="Seed Funding"/>
    <m/>
    <x v="5"/>
    <s v="December"/>
    <n v="0"/>
    <x v="4"/>
    <x v="0"/>
    <x v="1"/>
  </r>
  <r>
    <n v="2192"/>
    <d v="2015-12-24T00:00:00"/>
    <s v="Canvera"/>
    <s v="Photographer Online search &amp; booking platform"/>
    <s v="Not Specified"/>
    <s v="Bangalore"/>
    <s v="Info Edge Ltd"/>
    <x v="151"/>
    <n v="1"/>
    <x v="0"/>
    <s v="Private Equity"/>
    <n v="2200000"/>
    <x v="5"/>
    <s v="December"/>
    <n v="21.113510000000002"/>
    <x v="0"/>
    <x v="13"/>
    <x v="0"/>
  </r>
  <r>
    <n v="2193"/>
    <d v="2015-12-28T00:00:00"/>
    <s v="Town Essentials"/>
    <s v="Grocery Delivery platform"/>
    <s v="Not Specified"/>
    <s v="Bangalore"/>
    <s v="Sharad Hegde, Girish Reddy, Siddharth Patil, Shrikant Patil"/>
    <x v="1294"/>
    <n v="4"/>
    <x v="1"/>
    <s v="Seed Funding"/>
    <n v="1000000"/>
    <x v="5"/>
    <s v="December"/>
    <n v="9.5970499999999994"/>
    <x v="4"/>
    <x v="5"/>
    <x v="0"/>
  </r>
  <r>
    <n v="2194"/>
    <d v="2015-12-28T00:00:00"/>
    <s v="Bumper"/>
    <s v="Mobile Car Servicing appointment app"/>
    <s v="Not Specified"/>
    <s v="Bangalore"/>
    <s v="Saif Partners"/>
    <x v="10"/>
    <n v="1"/>
    <x v="0"/>
    <s v="Seed Funding"/>
    <n v="500000"/>
    <x v="5"/>
    <s v="December"/>
    <n v="4.7985249999999997"/>
    <x v="4"/>
    <x v="6"/>
    <x v="0"/>
  </r>
  <r>
    <n v="2195"/>
    <d v="2015-12-29T00:00:00"/>
    <s v="Hotify"/>
    <s v="New Curation Mobile App"/>
    <s v="Not Specified"/>
    <s v="Bangalore"/>
    <s v="Mahavir Pratap Sharma"/>
    <x v="1086"/>
    <n v="1"/>
    <x v="0"/>
    <s v="Seed Funding"/>
    <n v="150000"/>
    <x v="5"/>
    <s v="December"/>
    <n v="1.4395575"/>
    <x v="4"/>
    <x v="6"/>
    <x v="0"/>
  </r>
  <r>
    <n v="2196"/>
    <d v="2015-12-29T00:00:00"/>
    <s v="MobiKwik"/>
    <s v="Mobile Wallet"/>
    <s v="Not Specified"/>
    <s v="Gurgaon"/>
    <s v="Sequoia Capital, Tree Line Asia, Innoven Capital"/>
    <x v="96"/>
    <n v="3"/>
    <x v="1"/>
    <s v="Private Equity"/>
    <n v="6600000"/>
    <x v="5"/>
    <s v="December"/>
    <n v="63.340530000000001"/>
    <x v="0"/>
    <x v="6"/>
    <x v="1"/>
  </r>
  <r>
    <n v="2197"/>
    <d v="2015-12-30T00:00:00"/>
    <s v="Intelligent Interfaces"/>
    <s v="Interface development platform for Government officials"/>
    <s v="Not Specified"/>
    <s v="Bangalore"/>
    <s v="Yuvraj Singh"/>
    <x v="501"/>
    <n v="1"/>
    <x v="0"/>
    <s v="Seed Funding"/>
    <m/>
    <x v="5"/>
    <s v="December"/>
    <n v="0"/>
    <x v="4"/>
    <x v="6"/>
    <x v="0"/>
  </r>
  <r>
    <n v="2198"/>
    <d v="2015-11-02T00:00:00"/>
    <s v="Twigly"/>
    <s v="Online Food Ordering &amp; Delivery platform"/>
    <s v="Not Specified"/>
    <s v="Gurgaon"/>
    <s v="Amit Gupta, Sahil Barua, Mukul Singhal, Tracxn Labs"/>
    <x v="1295"/>
    <n v="4"/>
    <x v="1"/>
    <s v="Seed Funding"/>
    <n v="200000"/>
    <x v="5"/>
    <s v="November"/>
    <n v="1.9194100000000001"/>
    <x v="4"/>
    <x v="5"/>
    <x v="1"/>
  </r>
  <r>
    <n v="2199"/>
    <d v="2015-11-02T00:00:00"/>
    <s v="CityFlo"/>
    <s v="Bus Aggregation &amp; rental mobile app"/>
    <s v="Not Specified"/>
    <s v="Mumbai"/>
    <s v="Idg Ventures"/>
    <x v="174"/>
    <n v="1"/>
    <x v="0"/>
    <s v="Seed Funding"/>
    <n v="750000"/>
    <x v="5"/>
    <s v="November"/>
    <n v="7.1977874999999996"/>
    <x v="4"/>
    <x v="6"/>
    <x v="2"/>
  </r>
  <r>
    <n v="2200"/>
    <d v="2015-11-03T00:00:00"/>
    <s v="Findyahan"/>
    <s v="hyperlocal online Services platform"/>
    <s v="Not Specified"/>
    <s v="Noida"/>
    <s v="Times Group Br Capital"/>
    <x v="1296"/>
    <n v="1"/>
    <x v="0"/>
    <s v="Private Equity"/>
    <m/>
    <x v="5"/>
    <s v="November"/>
    <n v="0"/>
    <x v="0"/>
    <x v="6"/>
    <x v="1"/>
  </r>
  <r>
    <n v="2201"/>
    <d v="2015-11-03T00:00:00"/>
    <s v="Sabse"/>
    <s v="WiFi first Cloud communication platform"/>
    <s v="Not Specified"/>
    <s v="Mumbai"/>
    <s v="Ratan Tata"/>
    <x v="269"/>
    <n v="1"/>
    <x v="0"/>
    <s v="Private Equity"/>
    <m/>
    <x v="5"/>
    <s v="November"/>
    <n v="0"/>
    <x v="0"/>
    <x v="0"/>
    <x v="2"/>
  </r>
  <r>
    <n v="2202"/>
    <d v="2015-11-03T00:00:00"/>
    <s v="Pokkt"/>
    <s v="Alternate Mobile Monetization platform"/>
    <s v="Not Specified"/>
    <s v="Mumbai"/>
    <s v="Segnel Venture, Shinji Kimura, Sundar Chanrai, Jafco Asia, Singtelxe2X80X99S Innov8, Jungle Ventures, K Ganesh"/>
    <x v="1297"/>
    <n v="7"/>
    <x v="1"/>
    <s v="Private Equity"/>
    <n v="5000000"/>
    <x v="5"/>
    <s v="November"/>
    <n v="47.985250000000001"/>
    <x v="0"/>
    <x v="6"/>
    <x v="2"/>
  </r>
  <r>
    <n v="2203"/>
    <d v="2015-11-03T00:00:00"/>
    <s v="oibanit"/>
    <s v="Online Food Ordering Marketplace"/>
    <s v="Not Specified"/>
    <s v="Vadodara"/>
    <s v="Varun Ahuja, Anubhav Verma"/>
    <x v="1298"/>
    <n v="2"/>
    <x v="1"/>
    <s v="Seed Funding"/>
    <n v="150000"/>
    <x v="5"/>
    <s v="November"/>
    <n v="1.4395575"/>
    <x v="4"/>
    <x v="5"/>
    <x v="6"/>
  </r>
  <r>
    <n v="2204"/>
    <d v="2015-11-03T00:00:00"/>
    <s v="Stuffed"/>
    <s v="Quick Service Restaurant &amp; Online Delivery"/>
    <s v="Not Specified"/>
    <s v="Mumbai"/>
    <s v="Riqueza Capital"/>
    <x v="1299"/>
    <n v="1"/>
    <x v="0"/>
    <s v="Seed Funding"/>
    <n v="385000"/>
    <x v="5"/>
    <s v="November"/>
    <n v="3.6948642500000002"/>
    <x v="4"/>
    <x v="5"/>
    <x v="2"/>
  </r>
  <r>
    <n v="2205"/>
    <d v="2015-11-03T00:00:00"/>
    <s v="LoanBaba"/>
    <s v="Online Loans Marketplace"/>
    <s v="Not Specified"/>
    <s v="Mumbai"/>
    <s v="Undisclosed"/>
    <x v="13"/>
    <n v="1"/>
    <x v="0"/>
    <s v="Seed Funding"/>
    <n v="320000"/>
    <x v="5"/>
    <s v="November"/>
    <n v="3.071056"/>
    <x v="4"/>
    <x v="6"/>
    <x v="2"/>
  </r>
  <r>
    <n v="2206"/>
    <d v="2015-11-03T00:00:00"/>
    <s v="Deyor Rooms"/>
    <s v="Budget Hotels Aggregator"/>
    <s v="Not Specified"/>
    <s v="New Delhi"/>
    <s v="Dheeraj Jain"/>
    <x v="872"/>
    <n v="1"/>
    <x v="0"/>
    <s v="Seed Funding"/>
    <n v="500000"/>
    <x v="5"/>
    <s v="November"/>
    <n v="4.7985249999999997"/>
    <x v="4"/>
    <x v="13"/>
    <x v="1"/>
  </r>
  <r>
    <n v="2207"/>
    <d v="2015-11-03T00:00:00"/>
    <s v="Bidgely"/>
    <s v="Efficient Energy Management platform"/>
    <s v="Not Specified"/>
    <s v="USA/India"/>
    <s v="Constellation Technology Ventures , E On, Rwe, Khosla Ventures"/>
    <x v="1300"/>
    <n v="4"/>
    <x v="1"/>
    <s v="Private Equity"/>
    <n v="16600000"/>
    <x v="5"/>
    <s v="November"/>
    <n v="159.31102999999999"/>
    <x v="0"/>
    <x v="10"/>
    <x v="6"/>
  </r>
  <r>
    <n v="2208"/>
    <d v="2015-11-04T00:00:00"/>
    <s v="Shirsa Labs"/>
    <s v="Digital Intelligent learning platform"/>
    <s v="Not Specified"/>
    <s v="Mumbai"/>
    <s v="Ah! Ventures"/>
    <x v="923"/>
    <n v="1"/>
    <x v="0"/>
    <s v="Seed Funding"/>
    <n v="250000"/>
    <x v="5"/>
    <s v="November"/>
    <n v="2.3992624999999999"/>
    <x v="4"/>
    <x v="9"/>
    <x v="2"/>
  </r>
  <r>
    <n v="2209"/>
    <d v="2015-11-04T00:00:00"/>
    <s v="Paytunes"/>
    <s v="Voice Call incentivization mobile app"/>
    <s v="Not Specified"/>
    <s v="New Delhi"/>
    <s v="Cio Angel Network"/>
    <x v="354"/>
    <n v="1"/>
    <x v="0"/>
    <s v="Seed Funding"/>
    <m/>
    <x v="5"/>
    <s v="November"/>
    <n v="0"/>
    <x v="4"/>
    <x v="6"/>
    <x v="1"/>
  </r>
  <r>
    <n v="2210"/>
    <d v="2015-11-04T00:00:00"/>
    <s v="YourDOST"/>
    <s v="Online Counselling &amp; psychological support platform"/>
    <s v="Not Specified"/>
    <s v="Gwalior"/>
    <s v="Phanindra Sama, Aprameya Radhakrishna, Aneesh Reddy, Neeraj Jawalkar, Sanjay aram, Pavan Ongole, Venk Krishnan"/>
    <x v="1044"/>
    <n v="7"/>
    <x v="1"/>
    <s v="Seed Funding"/>
    <n v="400000"/>
    <x v="5"/>
    <s v="November"/>
    <n v="3.8388200000000001"/>
    <x v="4"/>
    <x v="6"/>
    <x v="6"/>
  </r>
  <r>
    <n v="2211"/>
    <d v="2015-11-05T00:00:00"/>
    <s v="BookMyBai"/>
    <s v="Domestic Help Aggregation platform"/>
    <s v="Not Specified"/>
    <s v="Mumbai"/>
    <s v="Vineel Nalla"/>
    <x v="1301"/>
    <n v="1"/>
    <x v="0"/>
    <s v="Seed Funding"/>
    <n v="150000"/>
    <x v="5"/>
    <s v="November"/>
    <n v="1.4395575"/>
    <x v="4"/>
    <x v="6"/>
    <x v="2"/>
  </r>
  <r>
    <n v="2212"/>
    <d v="2015-11-05T00:00:00"/>
    <s v="MyIndianStay"/>
    <s v="Home Stay &amp; room rentals platform"/>
    <s v="Not Specified"/>
    <s v="Goa"/>
    <s v="Undisclosed"/>
    <x v="13"/>
    <n v="1"/>
    <x v="0"/>
    <s v="Seed Funding"/>
    <n v="200000"/>
    <x v="5"/>
    <s v="November"/>
    <n v="1.9194100000000001"/>
    <x v="4"/>
    <x v="6"/>
    <x v="6"/>
  </r>
  <r>
    <n v="2213"/>
    <d v="2015-11-05T00:00:00"/>
    <s v="Bobble"/>
    <s v="Selfie Mobile App"/>
    <s v="Not Specified"/>
    <s v="New Delhi"/>
    <s v="Saif Partners"/>
    <x v="10"/>
    <n v="1"/>
    <x v="0"/>
    <s v="Private Equity"/>
    <m/>
    <x v="5"/>
    <s v="November"/>
    <n v="0"/>
    <x v="0"/>
    <x v="6"/>
    <x v="1"/>
  </r>
  <r>
    <n v="2214"/>
    <d v="2015-11-06T00:00:00"/>
    <s v="RepUp"/>
    <s v="Online Reputation Management Platform"/>
    <s v="Not Specified"/>
    <s v="Gurgaon"/>
    <s v="Indian Angel Network"/>
    <x v="78"/>
    <n v="1"/>
    <x v="0"/>
    <s v="Seed Funding"/>
    <m/>
    <x v="5"/>
    <s v="November"/>
    <n v="0"/>
    <x v="4"/>
    <x v="6"/>
    <x v="1"/>
  </r>
  <r>
    <n v="2215"/>
    <d v="2015-11-06T00:00:00"/>
    <s v="Satvacart"/>
    <s v="Online Grocery platform"/>
    <s v="Not Specified"/>
    <s v="Gurgaon"/>
    <s v="Hnis"/>
    <x v="894"/>
    <n v="1"/>
    <x v="0"/>
    <s v="Private Equity"/>
    <n v="1800000"/>
    <x v="5"/>
    <s v="November"/>
    <n v="17.27469"/>
    <x v="0"/>
    <x v="6"/>
    <x v="1"/>
  </r>
  <r>
    <n v="2216"/>
    <d v="2015-11-06T00:00:00"/>
    <s v="POPxo.com"/>
    <s v="Online content platform for women"/>
    <s v="Not Specified"/>
    <s v="New Delhi"/>
    <s v="Idg Ventures India, Kalaari Capital, 500 Startups"/>
    <x v="356"/>
    <n v="3"/>
    <x v="1"/>
    <s v="Private Equity"/>
    <n v="2000000"/>
    <x v="5"/>
    <s v="November"/>
    <n v="19.194099999999999"/>
    <x v="0"/>
    <x v="6"/>
    <x v="1"/>
  </r>
  <r>
    <n v="2217"/>
    <d v="2015-11-06T00:00:00"/>
    <s v="SparesHub"/>
    <s v="Online Vehicle Spare Parts etailer"/>
    <s v="Not Specified"/>
    <s v="Pune"/>
    <s v="Hyderabad Angels, M&amp;S Partners"/>
    <x v="339"/>
    <n v="2"/>
    <x v="1"/>
    <s v="Seed Funding"/>
    <n v="460000"/>
    <x v="5"/>
    <s v="November"/>
    <n v="4.4146429999999999"/>
    <x v="4"/>
    <x v="0"/>
    <x v="4"/>
  </r>
  <r>
    <n v="2218"/>
    <d v="2015-11-06T00:00:00"/>
    <s v="Explara"/>
    <s v="Event Ticketing platform"/>
    <s v="Not Specified"/>
    <s v="Pune"/>
    <s v="Hyderabad Angels, Singapore Angel Network, Ness Wadia"/>
    <x v="339"/>
    <n v="3"/>
    <x v="1"/>
    <s v="Private Equity"/>
    <n v="490000"/>
    <x v="5"/>
    <s v="November"/>
    <n v="4.7025544999999997"/>
    <x v="0"/>
    <x v="6"/>
    <x v="4"/>
  </r>
  <r>
    <n v="2219"/>
    <d v="2015-11-06T00:00:00"/>
    <s v="Soothe Healthcare"/>
    <s v="affordable Personal Healthcare Products"/>
    <s v="Not Specified"/>
    <s v="Noida"/>
    <s v="Saina Nehwal"/>
    <x v="1302"/>
    <n v="1"/>
    <x v="0"/>
    <s v="Seed Funding"/>
    <m/>
    <x v="5"/>
    <s v="November"/>
    <n v="0"/>
    <x v="4"/>
    <x v="8"/>
    <x v="1"/>
  </r>
  <r>
    <n v="2220"/>
    <d v="2015-11-06T00:00:00"/>
    <s v="Yuvi Hospitality"/>
    <s v="Premium dining Lounges &amp; restaurants"/>
    <s v="Not Specified"/>
    <s v="Gurgaon"/>
    <s v="Ch,ralekha Construction Pvt Ltd "/>
    <x v="1303"/>
    <n v="2"/>
    <x v="1"/>
    <s v="Private Equity"/>
    <n v="15000000"/>
    <x v="5"/>
    <s v="November"/>
    <n v="143.95574999999999"/>
    <x v="0"/>
    <x v="5"/>
    <x v="1"/>
  </r>
  <r>
    <n v="2221"/>
    <d v="2015-11-09T00:00:00"/>
    <s v="AppVirality"/>
    <s v="Mobile Growth HackingnPlatform"/>
    <s v="Not Specified"/>
    <s v="Hyderabad"/>
    <s v="Rajan , Mike Galgon, Ravi Gururaj, Ashim Mehra, Mohas Paiit Saxena, Internet Group, Tnn Capital "/>
    <x v="233"/>
    <n v="7"/>
    <x v="1"/>
    <s v="Seed Funding"/>
    <n v="500000"/>
    <x v="5"/>
    <s v="November"/>
    <n v="4.7985249999999997"/>
    <x v="4"/>
    <x v="6"/>
    <x v="7"/>
  </r>
  <r>
    <n v="2222"/>
    <d v="2015-11-09T00:00:00"/>
    <s v="iStar Skill Development"/>
    <s v="Skill Training Startup"/>
    <s v="Not Specified"/>
    <s v="Bangalore"/>
    <s v="Michael &amp; Susan Dell Foundation, Unitus Seed Fund"/>
    <x v="284"/>
    <n v="2"/>
    <x v="1"/>
    <s v="Private Equity"/>
    <n v="1500000"/>
    <x v="5"/>
    <s v="November"/>
    <n v="14.395574999999999"/>
    <x v="0"/>
    <x v="0"/>
    <x v="0"/>
  </r>
  <r>
    <n v="2223"/>
    <d v="2015-11-09T00:00:00"/>
    <s v="BigStylist.com"/>
    <s v="Beauty &amp; Wellness Marketplace"/>
    <s v="Not Specified"/>
    <s v="Mumbai"/>
    <s v="Info Edge"/>
    <x v="105"/>
    <n v="1"/>
    <x v="0"/>
    <s v="Private Equity"/>
    <n v="1000000"/>
    <x v="5"/>
    <s v="November"/>
    <n v="9.5970499999999994"/>
    <x v="0"/>
    <x v="8"/>
    <x v="2"/>
  </r>
  <r>
    <n v="2224"/>
    <d v="2015-11-09T00:00:00"/>
    <s v="Zilingo"/>
    <s v="Marketplace App for Bangkok"/>
    <s v="Not Specified"/>
    <s v="Bangalore/ Bangkok"/>
    <s v="Sequoia India, Beenext Ventures, Kunal Shah &amp; Seep T,on"/>
    <x v="43"/>
    <n v="4"/>
    <x v="1"/>
    <s v="Private Equity"/>
    <n v="1900000"/>
    <x v="5"/>
    <s v="November"/>
    <n v="18.234394999999999"/>
    <x v="0"/>
    <x v="6"/>
    <x v="0"/>
  </r>
  <r>
    <n v="2225"/>
    <d v="2015-11-09T00:00:00"/>
    <s v="Didi"/>
    <s v="On-dem&amp; Maids Service Provider"/>
    <s v="Not Specified"/>
    <s v="Mumbai"/>
    <s v="Jozef Bardik, Leo Wang Sangeeth Ram"/>
    <x v="1304"/>
    <n v="2"/>
    <x v="1"/>
    <s v="Seed Funding"/>
    <n v="150000"/>
    <x v="5"/>
    <s v="November"/>
    <n v="1.4395575"/>
    <x v="4"/>
    <x v="0"/>
    <x v="2"/>
  </r>
  <r>
    <n v="2226"/>
    <d v="2015-11-09T00:00:00"/>
    <s v="Skoov.com"/>
    <s v="eCommerce Product Search Engine"/>
    <s v="Not Specified"/>
    <s v="Mumbai"/>
    <s v="Undisclosed"/>
    <x v="13"/>
    <n v="1"/>
    <x v="0"/>
    <s v="Seed Funding"/>
    <n v="150000"/>
    <x v="5"/>
    <s v="November"/>
    <n v="1.4395575"/>
    <x v="4"/>
    <x v="2"/>
    <x v="2"/>
  </r>
  <r>
    <n v="2227"/>
    <d v="2015-11-10T00:00:00"/>
    <s v="Chefs Basket"/>
    <s v="Ready to cook packaged Foods"/>
    <s v="Not Specified"/>
    <s v="Mumbai"/>
    <s v="Saif Partners, Haresh Chawla"/>
    <x v="10"/>
    <n v="2"/>
    <x v="1"/>
    <s v="Private Equity"/>
    <n v="6000000"/>
    <x v="5"/>
    <s v="November"/>
    <n v="57.582299999999996"/>
    <x v="0"/>
    <x v="5"/>
    <x v="2"/>
  </r>
  <r>
    <n v="2228"/>
    <d v="2015-11-11T00:00:00"/>
    <s v="Gingercrush"/>
    <s v="Product Customization Platform"/>
    <s v="Not Specified"/>
    <s v="Vadodara"/>
    <s v="Tv Mohas Paias Paixe Family Office"/>
    <x v="1305"/>
    <n v="1"/>
    <x v="0"/>
    <s v="Seed Funding"/>
    <m/>
    <x v="5"/>
    <s v="November"/>
    <n v="0"/>
    <x v="4"/>
    <x v="6"/>
    <x v="6"/>
  </r>
  <r>
    <n v="2229"/>
    <d v="2015-11-11T00:00:00"/>
    <s v="Delight Foods"/>
    <s v="Br&amp;ed Food products online sales"/>
    <s v="Not Specified"/>
    <s v="Bangalore"/>
    <s v="Lensbridge Capital, Mape Advisory Group, Fireside Ventures"/>
    <x v="1306"/>
    <n v="3"/>
    <x v="1"/>
    <s v="Private Equity"/>
    <n v="600000"/>
    <x v="5"/>
    <s v="November"/>
    <n v="5.7582300000000002"/>
    <x v="0"/>
    <x v="5"/>
    <x v="0"/>
  </r>
  <r>
    <n v="2230"/>
    <d v="2015-11-11T00:00:00"/>
    <s v="6Degree"/>
    <s v="Talent platform for Fashion professionals"/>
    <s v="Not Specified"/>
    <s v="Goa/Hyderabad"/>
    <s v="Centre For Incubation &amp; Business Acceleration , Goa"/>
    <x v="1307"/>
    <n v="2"/>
    <x v="1"/>
    <s v="Seed Funding"/>
    <m/>
    <x v="5"/>
    <s v="November"/>
    <n v="0"/>
    <x v="4"/>
    <x v="4"/>
    <x v="7"/>
  </r>
  <r>
    <n v="2231"/>
    <d v="2015-11-11T00:00:00"/>
    <s v="RenewBuy"/>
    <s v="Auto Insurance Online platform"/>
    <s v="Not Specified"/>
    <s v="Gurgaon"/>
    <s v="Mount Nathan Advisors Pte Ltd"/>
    <x v="1308"/>
    <n v="1"/>
    <x v="0"/>
    <s v="Seed Funding"/>
    <n v="500000"/>
    <x v="5"/>
    <s v="November"/>
    <n v="4.7985249999999997"/>
    <x v="4"/>
    <x v="3"/>
    <x v="1"/>
  </r>
  <r>
    <n v="2232"/>
    <d v="2015-11-11T00:00:00"/>
    <s v="Grab"/>
    <s v="Hyperlocal Logistics Service Provider"/>
    <s v="Not Specified"/>
    <s v="Mumbai"/>
    <s v="Sixth Sense Ventures"/>
    <x v="83"/>
    <n v="1"/>
    <x v="0"/>
    <s v="Seed Funding"/>
    <m/>
    <x v="5"/>
    <s v="November"/>
    <n v="0"/>
    <x v="4"/>
    <x v="1"/>
    <x v="2"/>
  </r>
  <r>
    <n v="2233"/>
    <d v="2015-11-12T00:00:00"/>
    <s v="Hitwicket"/>
    <s v="Cricket Management Mobile Game"/>
    <s v="Not Specified"/>
    <s v="Hyderabad"/>
    <s v="Chennai Angels"/>
    <x v="324"/>
    <n v="1"/>
    <x v="0"/>
    <s v="Seed Funding"/>
    <n v="250000"/>
    <x v="5"/>
    <s v="November"/>
    <n v="2.3992624999999999"/>
    <x v="4"/>
    <x v="6"/>
    <x v="7"/>
  </r>
  <r>
    <n v="2234"/>
    <d v="2015-11-13T00:00:00"/>
    <s v="Flashdoor"/>
    <s v="On Dem&amp; Laundry Service platform"/>
    <s v="Not Specified"/>
    <s v="Bangalore"/>
    <s v="Sujeet Kumar, Ankit Nagori, Traxcn Labs"/>
    <x v="650"/>
    <n v="3"/>
    <x v="1"/>
    <s v="Seed Funding"/>
    <m/>
    <x v="5"/>
    <s v="November"/>
    <n v="0"/>
    <x v="4"/>
    <x v="6"/>
    <x v="0"/>
  </r>
  <r>
    <n v="2235"/>
    <d v="2015-11-16T00:00:00"/>
    <s v="Cashkaro.com"/>
    <s v="Ecommerce Discount &amp; Cashback coupons platform"/>
    <s v="Not Specified"/>
    <s v="Gurgaon"/>
    <s v="Kalaari Capital"/>
    <x v="208"/>
    <n v="1"/>
    <x v="0"/>
    <s v="Private Equity"/>
    <n v="3700000"/>
    <x v="5"/>
    <s v="November"/>
    <n v="35.509084999999999"/>
    <x v="0"/>
    <x v="2"/>
    <x v="1"/>
  </r>
  <r>
    <n v="2236"/>
    <d v="2015-11-16T00:00:00"/>
    <s v="Absentia"/>
    <s v="Virtual Reality Headset creator"/>
    <s v="Not Specified"/>
    <s v="Bangalore"/>
    <s v="Astarc Ventures, 50K Ventures"/>
    <x v="843"/>
    <n v="2"/>
    <x v="1"/>
    <s v="Seed Funding"/>
    <n v="180000"/>
    <x v="5"/>
    <s v="November"/>
    <n v="1.7274689999999999"/>
    <x v="4"/>
    <x v="6"/>
    <x v="0"/>
  </r>
  <r>
    <n v="2237"/>
    <d v="2015-11-16T00:00:00"/>
    <s v="Renowala"/>
    <s v="Home Improvement Service platform"/>
    <s v="Not Specified"/>
    <s v="Hyderabad"/>
    <s v="Logtally"/>
    <x v="1309"/>
    <n v="1"/>
    <x v="0"/>
    <s v="Seed Funding"/>
    <m/>
    <x v="5"/>
    <s v="November"/>
    <n v="0"/>
    <x v="4"/>
    <x v="6"/>
    <x v="7"/>
  </r>
  <r>
    <n v="2238"/>
    <d v="2015-11-16T00:00:00"/>
    <s v="TaskBucks"/>
    <s v="mobile-only tasks marketplace"/>
    <s v="Not Specified"/>
    <s v="New Delhi"/>
    <s v="Times Internet"/>
    <x v="561"/>
    <n v="1"/>
    <x v="0"/>
    <s v="Private Equity"/>
    <n v="15000000"/>
    <x v="5"/>
    <s v="November"/>
    <n v="143.95574999999999"/>
    <x v="0"/>
    <x v="6"/>
    <x v="1"/>
  </r>
  <r>
    <n v="2239"/>
    <d v="2015-11-17T00:00:00"/>
    <s v="CraftsVilla"/>
    <s v="Women Ethnic Wear Online Marketplace"/>
    <s v="Not Specified"/>
    <s v="Mumbai"/>
    <s v="Sequoia India, Lightspeed Venture Partners, Nexus Venture Partners, Global Founders Capital, Apoletto"/>
    <x v="43"/>
    <n v="5"/>
    <x v="1"/>
    <s v="Private Equity"/>
    <n v="34000000"/>
    <x v="5"/>
    <s v="November"/>
    <n v="326.29969999999997"/>
    <x v="0"/>
    <x v="6"/>
    <x v="2"/>
  </r>
  <r>
    <n v="2240"/>
    <d v="2015-11-17T00:00:00"/>
    <s v="Julia Computing"/>
    <s v="Numerical Computing &amp; Data Science Platform"/>
    <s v="Not Specified"/>
    <s v="Bangalore"/>
    <s v="Gordon , Betty Moore Foundation"/>
    <x v="1310"/>
    <n v="2"/>
    <x v="1"/>
    <s v="Seed Funding"/>
    <n v="600000"/>
    <x v="5"/>
    <s v="November"/>
    <n v="5.7582300000000002"/>
    <x v="4"/>
    <x v="0"/>
    <x v="0"/>
  </r>
  <r>
    <n v="2241"/>
    <d v="2015-11-17T00:00:00"/>
    <s v="StyleTag"/>
    <s v="Designer fashion Jewellery Marketplace"/>
    <s v="Not Specified"/>
    <s v="Bangalore"/>
    <s v="Jitu Virwani"/>
    <x v="1311"/>
    <n v="1"/>
    <x v="0"/>
    <s v="Seed Funding"/>
    <n v="7500000"/>
    <x v="5"/>
    <s v="November"/>
    <n v="71.977874999999997"/>
    <x v="4"/>
    <x v="4"/>
    <x v="0"/>
  </r>
  <r>
    <n v="2242"/>
    <d v="2015-11-17T00:00:00"/>
    <s v="Smytten"/>
    <s v="Online Products Discovery Platform"/>
    <s v="Not Specified"/>
    <s v="Gurgaon"/>
    <s v="Rimpal Chawla, Anuj Srivastava"/>
    <x v="1312"/>
    <n v="2"/>
    <x v="1"/>
    <s v="Seed Funding"/>
    <n v="200000"/>
    <x v="5"/>
    <s v="November"/>
    <n v="1.9194100000000001"/>
    <x v="4"/>
    <x v="6"/>
    <x v="1"/>
  </r>
  <r>
    <n v="2243"/>
    <d v="2015-11-17T00:00:00"/>
    <s v="BiBox"/>
    <s v="Kids Tool kit for Innovation platform"/>
    <s v="Not Specified"/>
    <s v="Bangalore"/>
    <s v="Ravi Krishnamurthy"/>
    <x v="1313"/>
    <n v="1"/>
    <x v="0"/>
    <s v="Seed Funding"/>
    <n v="530000"/>
    <x v="5"/>
    <s v="November"/>
    <n v="5.0864364999999996"/>
    <x v="4"/>
    <x v="6"/>
    <x v="0"/>
  </r>
  <r>
    <n v="2244"/>
    <d v="2015-11-17T00:00:00"/>
    <s v="Convegenius"/>
    <s v="Mobile Learning Solutions"/>
    <s v="Not Specified"/>
    <s v="Noida / Singapore"/>
    <s v="Enablers Platform"/>
    <x v="1314"/>
    <n v="1"/>
    <x v="0"/>
    <s v="Seed Funding"/>
    <n v="300000"/>
    <x v="5"/>
    <s v="November"/>
    <n v="2.8791150000000001"/>
    <x v="4"/>
    <x v="9"/>
    <x v="1"/>
  </r>
  <r>
    <n v="2245"/>
    <d v="2015-11-18T00:00:00"/>
    <s v="Ola"/>
    <s v="Car Aggregator &amp; Retail Mobile App"/>
    <s v="Not Specified"/>
    <s v="Bangalore"/>
    <s v="Baillie Gifford, Falcon Edge Capital, Tiger Global, Softbank Group, Dst Global, Didi Kuaidi"/>
    <x v="1315"/>
    <n v="6"/>
    <x v="1"/>
    <s v="Private Equity"/>
    <n v="500000000"/>
    <x v="5"/>
    <s v="November"/>
    <n v="4798.5249999999996"/>
    <x v="0"/>
    <x v="2"/>
    <x v="0"/>
  </r>
  <r>
    <n v="2246"/>
    <d v="2015-11-18T00:00:00"/>
    <s v="Goodbox"/>
    <s v="conversational commerce mobile app"/>
    <s v="Not Specified"/>
    <s v="Bangalore"/>
    <s v="Nexus Venture Partners"/>
    <x v="74"/>
    <n v="1"/>
    <x v="0"/>
    <s v="Private Equity"/>
    <n v="2500000"/>
    <x v="5"/>
    <s v="November"/>
    <n v="23.992625"/>
    <x v="0"/>
    <x v="2"/>
    <x v="0"/>
  </r>
  <r>
    <n v="2247"/>
    <d v="2015-11-18T00:00:00"/>
    <s v="ScoopWhoop"/>
    <s v="Viral Content web Platform"/>
    <s v="Not Specified"/>
    <s v="New Delhi"/>
    <s v="Kalaari Capital"/>
    <x v="208"/>
    <n v="1"/>
    <x v="0"/>
    <s v="Private Equity"/>
    <n v="4000000"/>
    <x v="5"/>
    <s v="November"/>
    <n v="38.388199999999998"/>
    <x v="0"/>
    <x v="6"/>
    <x v="1"/>
  </r>
  <r>
    <n v="2248"/>
    <d v="2015-11-18T00:00:00"/>
    <s v="Hipship"/>
    <s v="Express local delivery platform"/>
    <s v="Not Specified"/>
    <s v="Bangalore"/>
    <s v="Inara Capital , Rishi Khiani"/>
    <x v="1316"/>
    <n v="2"/>
    <x v="1"/>
    <s v="Seed Funding"/>
    <m/>
    <x v="5"/>
    <s v="November"/>
    <n v="0"/>
    <x v="4"/>
    <x v="5"/>
    <x v="0"/>
  </r>
  <r>
    <n v="2249"/>
    <d v="2015-11-18T00:00:00"/>
    <s v="Pickrr"/>
    <s v="On-Dem&amp; Local Logistics provider"/>
    <s v="Not Specified"/>
    <s v="New Delhi"/>
    <s v="Palaash Ventures"/>
    <x v="1317"/>
    <n v="1"/>
    <x v="0"/>
    <s v="Seed Funding"/>
    <m/>
    <x v="5"/>
    <s v="November"/>
    <n v="0"/>
    <x v="4"/>
    <x v="1"/>
    <x v="1"/>
  </r>
  <r>
    <n v="2250"/>
    <d v="2015-11-18T00:00:00"/>
    <s v="Truelancer"/>
    <s v="Curated Freelancer Marketplace"/>
    <s v="Not Specified"/>
    <s v="New Delhi"/>
    <s v="Blackstone Valley Group, Raghu Vohra, Aditya Dev Sood, Kamal Bansal"/>
    <x v="1318"/>
    <n v="4"/>
    <x v="1"/>
    <s v="Seed Funding"/>
    <m/>
    <x v="5"/>
    <s v="November"/>
    <n v="0"/>
    <x v="4"/>
    <x v="6"/>
    <x v="1"/>
  </r>
  <r>
    <n v="2251"/>
    <d v="2015-11-19T00:00:00"/>
    <s v="AHA Taxis"/>
    <s v="Online Taxi Rental Platform"/>
    <s v="Not Specified"/>
    <s v="Noida"/>
    <s v="Ah! Ventures"/>
    <x v="923"/>
    <n v="1"/>
    <x v="0"/>
    <s v="Seed Funding"/>
    <m/>
    <x v="5"/>
    <s v="November"/>
    <n v="0"/>
    <x v="4"/>
    <x v="6"/>
    <x v="1"/>
  </r>
  <r>
    <n v="2252"/>
    <d v="2015-11-19T00:00:00"/>
    <s v="UrbanClap"/>
    <s v="Mobile Services Marketplace"/>
    <s v="Not Specified"/>
    <s v="Gurgaon"/>
    <s v="Bessemer Venture Partner, Accel, Saif Partners"/>
    <x v="1319"/>
    <n v="3"/>
    <x v="1"/>
    <s v="Private Equity"/>
    <n v="25000000"/>
    <x v="5"/>
    <s v="November"/>
    <n v="239.92625000000001"/>
    <x v="0"/>
    <x v="6"/>
    <x v="1"/>
  </r>
  <r>
    <n v="2253"/>
    <d v="2015-11-19T00:00:00"/>
    <s v="SenseGiz"/>
    <s v="Smartwatch Maker"/>
    <s v="Not Specified"/>
    <s v="Belgaum"/>
    <s v="Karnataka Semiconductor Venture Capital Firm"/>
    <x v="1320"/>
    <n v="1"/>
    <x v="0"/>
    <s v="Seed Funding"/>
    <n v="500000"/>
    <x v="5"/>
    <s v="November"/>
    <n v="4.7985249999999997"/>
    <x v="4"/>
    <x v="6"/>
    <x v="6"/>
  </r>
  <r>
    <n v="2254"/>
    <d v="2015-11-19T00:00:00"/>
    <s v="PlaceofOrigin"/>
    <s v="Online Gourmet Food Marketplace"/>
    <s v="Not Specified"/>
    <s v="Bangalore"/>
    <s v="S D Shibulal, Kris Gopalakrishnan, Srinath Batni, Professor Tarun Khanna, Ganapathy Venugopal "/>
    <x v="1321"/>
    <n v="5"/>
    <x v="1"/>
    <s v="Seed Funding"/>
    <m/>
    <x v="5"/>
    <s v="November"/>
    <n v="0"/>
    <x v="4"/>
    <x v="5"/>
    <x v="0"/>
  </r>
  <r>
    <n v="2255"/>
    <d v="2015-11-19T00:00:00"/>
    <s v="Fourseven"/>
    <s v="Online Jewellery etailer"/>
    <s v="Not Specified"/>
    <s v="New Delhi"/>
    <s v="Indian Angel Network"/>
    <x v="78"/>
    <n v="1"/>
    <x v="0"/>
    <s v="Seed Funding"/>
    <n v="455000"/>
    <x v="5"/>
    <s v="November"/>
    <n v="4.3666577499999999"/>
    <x v="4"/>
    <x v="0"/>
    <x v="1"/>
  </r>
  <r>
    <n v="2256"/>
    <d v="2015-11-20T00:00:00"/>
    <s v="MindTickle"/>
    <s v="Sales &amp; Productivity Software"/>
    <s v="Not Specified"/>
    <s v="Pune / US"/>
    <s v="New Enterprise Associates"/>
    <x v="1000"/>
    <n v="1"/>
    <x v="0"/>
    <s v="Private Equity"/>
    <n v="12500000"/>
    <x v="5"/>
    <s v="November"/>
    <n v="119.96312500000001"/>
    <x v="0"/>
    <x v="0"/>
    <x v="4"/>
  </r>
  <r>
    <n v="2257"/>
    <d v="2015-11-20T00:00:00"/>
    <s v="Shopsense"/>
    <s v="ecommerce related software product platform"/>
    <s v="Not Specified"/>
    <s v="Mumbai"/>
    <s v="Kae Capital, Kunal Bahl, Rohit Bansal"/>
    <x v="439"/>
    <n v="3"/>
    <x v="1"/>
    <s v="Seed Funding"/>
    <m/>
    <x v="5"/>
    <s v="November"/>
    <n v="0"/>
    <x v="4"/>
    <x v="2"/>
    <x v="2"/>
  </r>
  <r>
    <n v="2258"/>
    <d v="2015-11-20T00:00:00"/>
    <s v="Medinfi"/>
    <s v="Health-Tech platform"/>
    <s v="Not Specified"/>
    <s v="Bangalore"/>
    <s v="Ram Kumar Kakani, Pradeep K Jaisingh, Sunil T V, Vijay Ghadge, Hemant Kaul, Gurmeet Chahal"/>
    <x v="1322"/>
    <n v="6"/>
    <x v="1"/>
    <s v="Seed Funding"/>
    <n v="305000"/>
    <x v="5"/>
    <s v="November"/>
    <n v="2.9271002500000001"/>
    <x v="4"/>
    <x v="0"/>
    <x v="0"/>
  </r>
  <r>
    <n v="2259"/>
    <d v="2015-11-20T00:00:00"/>
    <s v="OUWT"/>
    <s v="Nightlife Discovery Mobile App"/>
    <s v="Not Specified"/>
    <s v="Mumbai"/>
    <s v="Undisclosed"/>
    <x v="13"/>
    <n v="1"/>
    <x v="0"/>
    <s v="Seed Funding"/>
    <n v="150000"/>
    <x v="5"/>
    <s v="November"/>
    <n v="1.4395575"/>
    <x v="4"/>
    <x v="6"/>
    <x v="2"/>
  </r>
  <r>
    <n v="2260"/>
    <d v="2015-11-20T00:00:00"/>
    <s v="HeyPillow"/>
    <s v="Online Real Estate Marketplace"/>
    <s v="Not Specified"/>
    <s v="Bangalore"/>
    <s v="Hampton Capital"/>
    <x v="1323"/>
    <n v="1"/>
    <x v="0"/>
    <s v="Private Equity"/>
    <n v="3000000"/>
    <x v="5"/>
    <s v="November"/>
    <n v="28.791149999999998"/>
    <x v="0"/>
    <x v="12"/>
    <x v="0"/>
  </r>
  <r>
    <n v="2261"/>
    <d v="2015-11-21T00:00:00"/>
    <s v="Healers At Home"/>
    <s v="Home Healthcare Services platform&amp;"/>
    <s v="Not Specified"/>
    <s v="New Delhi"/>
    <s v="Daljit Singh, Dr Pramath Raj Sinha, Bvr Mohas Paian Reddy"/>
    <x v="1324"/>
    <n v="3"/>
    <x v="1"/>
    <s v="Seed Funding"/>
    <m/>
    <x v="5"/>
    <s v="November"/>
    <n v="0"/>
    <x v="4"/>
    <x v="8"/>
    <x v="1"/>
  </r>
  <r>
    <n v="2262"/>
    <d v="2015-11-21T00:00:00"/>
    <s v="Caravan Craft"/>
    <s v="Indian Ethnic Crafts Etailer"/>
    <s v="Not Specified"/>
    <s v="Bangalore"/>
    <s v="Unitus Seed Fund, Bijou Kurien, Narayan Ramach,ran"/>
    <x v="301"/>
    <n v="4"/>
    <x v="1"/>
    <s v="Private Equity"/>
    <n v="1200000"/>
    <x v="5"/>
    <s v="November"/>
    <n v="11.51646"/>
    <x v="0"/>
    <x v="0"/>
    <x v="0"/>
  </r>
  <r>
    <n v="2263"/>
    <d v="2015-11-21T00:00:00"/>
    <s v="Talkoot"/>
    <s v="Social platform for traders &amp; investors"/>
    <s v="Not Specified"/>
    <s v="Bangalore"/>
    <s v="Undisclosed"/>
    <x v="13"/>
    <n v="1"/>
    <x v="0"/>
    <s v="Seed Funding"/>
    <n v="100000"/>
    <x v="5"/>
    <s v="November"/>
    <n v="0.95970500000000003"/>
    <x v="4"/>
    <x v="7"/>
    <x v="0"/>
  </r>
  <r>
    <n v="2264"/>
    <d v="2015-11-23T00:00:00"/>
    <s v="RentoMojo"/>
    <s v="Online Furniture&amp; Home Appliances Rental Platform"/>
    <s v="Not Specified"/>
    <s v="Bangalore"/>
    <s v="Idg Ventures India, Accel Partners India"/>
    <x v="356"/>
    <n v="2"/>
    <x v="1"/>
    <s v="Private Equity"/>
    <n v="2000000"/>
    <x v="5"/>
    <s v="November"/>
    <n v="19.194099999999999"/>
    <x v="0"/>
    <x v="6"/>
    <x v="0"/>
  </r>
  <r>
    <n v="2265"/>
    <d v="2015-11-23T00:00:00"/>
    <s v="Medikoe"/>
    <s v="Healthcare Services Discovery platform"/>
    <s v="Not Specified"/>
    <s v="Bangalore"/>
    <s v="Anil Menon"/>
    <x v="1325"/>
    <n v="1"/>
    <x v="0"/>
    <s v="Seed Funding"/>
    <n v="100000"/>
    <x v="5"/>
    <s v="November"/>
    <n v="0.95970500000000003"/>
    <x v="4"/>
    <x v="8"/>
    <x v="0"/>
  </r>
  <r>
    <n v="2266"/>
    <d v="2015-11-24T00:00:00"/>
    <s v="Stylofie"/>
    <s v="Health &amp; Beauty Services Marketplace"/>
    <s v="Not Specified"/>
    <s v="Gurgaon"/>
    <s v="Swastika"/>
    <x v="1326"/>
    <n v="1"/>
    <x v="0"/>
    <s v="Seed Funding"/>
    <n v="250000"/>
    <x v="5"/>
    <s v="November"/>
    <n v="2.3992624999999999"/>
    <x v="4"/>
    <x v="8"/>
    <x v="1"/>
  </r>
  <r>
    <n v="2267"/>
    <d v="2015-11-24T00:00:00"/>
    <s v="ServX"/>
    <s v="Automotive Services platform"/>
    <s v="Not Specified"/>
    <s v="New Delhi"/>
    <s v="Manish Gupta"/>
    <x v="1327"/>
    <n v="1"/>
    <x v="0"/>
    <s v="Seed Funding"/>
    <m/>
    <x v="5"/>
    <s v="November"/>
    <n v="0"/>
    <x v="4"/>
    <x v="6"/>
    <x v="1"/>
  </r>
  <r>
    <n v="2268"/>
    <d v="2015-11-24T00:00:00"/>
    <s v="Naaptol"/>
    <s v="Online &amp; TV Shopping Marketplace"/>
    <s v="Not Specified"/>
    <s v="Mumbai"/>
    <s v="Mitsui &amp; Co , New Enterprise Associates, Canaan Partners, Silicon Valley Bank"/>
    <x v="483"/>
    <n v="4"/>
    <x v="1"/>
    <s v="Private Equity"/>
    <n v="52000000"/>
    <x v="5"/>
    <s v="November"/>
    <n v="499.04660000000001"/>
    <x v="0"/>
    <x v="6"/>
    <x v="2"/>
  </r>
  <r>
    <n v="2269"/>
    <d v="2015-11-24T00:00:00"/>
    <s v="Crayon Data"/>
    <s v="Big Data Analytics Platform"/>
    <s v="Not Specified"/>
    <s v="Chennai/ Singapore"/>
    <s v="Ratan Tata"/>
    <x v="269"/>
    <n v="1"/>
    <x v="0"/>
    <s v="Private Equity"/>
    <m/>
    <x v="5"/>
    <s v="November"/>
    <n v="0"/>
    <x v="0"/>
    <x v="0"/>
    <x v="3"/>
  </r>
  <r>
    <n v="2270"/>
    <d v="2015-11-25T00:00:00"/>
    <s v="EarlySalary.com"/>
    <s v="Mobile App based Loan disbursement platform"/>
    <s v="Not Specified"/>
    <s v="Mumbai"/>
    <s v="Ashok Agarwal"/>
    <x v="1328"/>
    <n v="1"/>
    <x v="0"/>
    <s v="Seed Funding"/>
    <n v="1500000"/>
    <x v="5"/>
    <s v="November"/>
    <n v="14.395574999999999"/>
    <x v="4"/>
    <x v="6"/>
    <x v="2"/>
  </r>
  <r>
    <n v="2271"/>
    <d v="2015-11-25T00:00:00"/>
    <s v="Tooler"/>
    <s v="On Dem&amp; Laundry Services App"/>
    <s v="Not Specified"/>
    <s v="New Delhi"/>
    <s v="Raghu Khanna, Sameer Gupta"/>
    <x v="1329"/>
    <n v="2"/>
    <x v="1"/>
    <s v="Seed Funding"/>
    <n v="110000"/>
    <x v="5"/>
    <s v="November"/>
    <n v="1.0556755"/>
    <x v="4"/>
    <x v="6"/>
    <x v="1"/>
  </r>
  <r>
    <n v="2272"/>
    <d v="2015-11-25T00:00:00"/>
    <s v="S Ch,"/>
    <s v="Education Content Provider"/>
    <s v="Not Specified"/>
    <s v="New Delhi"/>
    <s v="Ifc Everstone Group"/>
    <x v="1330"/>
    <n v="1"/>
    <x v="0"/>
    <s v="Private Equity"/>
    <n v="27000000"/>
    <x v="5"/>
    <s v="November"/>
    <n v="259.12034999999997"/>
    <x v="0"/>
    <x v="9"/>
    <x v="1"/>
  </r>
  <r>
    <n v="2273"/>
    <d v="2015-11-26T00:00:00"/>
    <s v="Stelae"/>
    <s v="Content Management Software Solutions"/>
    <s v="Not Specified"/>
    <s v="Chennai"/>
    <s v="Earlsfield Capital"/>
    <x v="675"/>
    <n v="1"/>
    <x v="0"/>
    <s v="Private Equity"/>
    <m/>
    <x v="5"/>
    <s v="November"/>
    <n v="0"/>
    <x v="0"/>
    <x v="0"/>
    <x v="3"/>
  </r>
  <r>
    <n v="2274"/>
    <d v="2015-11-26T00:00:00"/>
    <s v="GoQii"/>
    <s v="Fitness Tracking Management Solutions"/>
    <s v="Not Specified"/>
    <s v="Mumbai"/>
    <s v="New Enterprise Associates, Cheetah Mobile"/>
    <x v="1000"/>
    <n v="2"/>
    <x v="1"/>
    <s v="Private Equity"/>
    <n v="13400000"/>
    <x v="5"/>
    <s v="November"/>
    <n v="128.60047"/>
    <x v="0"/>
    <x v="8"/>
    <x v="2"/>
  </r>
  <r>
    <n v="2275"/>
    <d v="2015-11-26T00:00:00"/>
    <s v="Grofers"/>
    <s v="Hyper-local Grocery Delivery platform"/>
    <s v="Not Specified"/>
    <s v="Gurgaon"/>
    <s v="Softbank, Tiger Global, Sequoia Capital, Apoletto Managers"/>
    <x v="259"/>
    <n v="4"/>
    <x v="1"/>
    <s v="Private Equity"/>
    <n v="120000000"/>
    <x v="5"/>
    <s v="November"/>
    <n v="1151.646"/>
    <x v="0"/>
    <x v="5"/>
    <x v="1"/>
  </r>
  <r>
    <n v="2276"/>
    <d v="2015-11-26T00:00:00"/>
    <s v="Pluss"/>
    <s v="Hyperlocal healthcare product Delivery Service provider"/>
    <s v="Not Specified"/>
    <s v="Gurgaon"/>
    <s v="Idg Ventures, M &amp; S Partners, Powerhouse Ventures "/>
    <x v="174"/>
    <n v="3"/>
    <x v="1"/>
    <s v="Private Equity"/>
    <n v="1000000"/>
    <x v="5"/>
    <s v="November"/>
    <n v="9.5970499999999994"/>
    <x v="0"/>
    <x v="5"/>
    <x v="1"/>
  </r>
  <r>
    <n v="2277"/>
    <d v="2015-11-26T00:00:00"/>
    <s v="KountMoney"/>
    <s v="Online Lending Marketplace"/>
    <s v="Not Specified"/>
    <s v="Bangalore"/>
    <s v="Tracxn, Ashish Goenka"/>
    <x v="1331"/>
    <n v="2"/>
    <x v="1"/>
    <s v="Seed Funding"/>
    <m/>
    <x v="5"/>
    <s v="November"/>
    <n v="0"/>
    <x v="4"/>
    <x v="3"/>
    <x v="0"/>
  </r>
  <r>
    <n v="2278"/>
    <d v="2015-11-27T00:00:00"/>
    <s v="StayGlad"/>
    <s v="On Dem&amp; Beauty Services Platform"/>
    <s v="Not Specified"/>
    <s v="Bangalore"/>
    <s v="Bessemer Venture Partners, Anil Chopra"/>
    <x v="246"/>
    <n v="2"/>
    <x v="1"/>
    <s v="Private Equity"/>
    <m/>
    <x v="5"/>
    <s v="November"/>
    <n v="0"/>
    <x v="0"/>
    <x v="4"/>
    <x v="0"/>
  </r>
  <r>
    <n v="2279"/>
    <d v="2015-11-27T00:00:00"/>
    <s v="JustRide"/>
    <s v="Self Driven Rental Car Platform"/>
    <s v="Not Specified"/>
    <s v="Mumbai"/>
    <s v="Undisclosed"/>
    <x v="13"/>
    <n v="1"/>
    <x v="0"/>
    <s v="Private Equity"/>
    <n v="2000000"/>
    <x v="5"/>
    <s v="November"/>
    <n v="19.194099999999999"/>
    <x v="0"/>
    <x v="6"/>
    <x v="2"/>
  </r>
  <r>
    <n v="2280"/>
    <d v="2015-11-27T00:00:00"/>
    <s v="Fastudent"/>
    <s v="Education Content etailer"/>
    <s v="Not Specified"/>
    <s v="Noida"/>
    <s v="Ashish Gupta"/>
    <x v="1060"/>
    <n v="1"/>
    <x v="0"/>
    <s v="Seed Funding"/>
    <m/>
    <x v="5"/>
    <s v="November"/>
    <n v="0"/>
    <x v="4"/>
    <x v="0"/>
    <x v="1"/>
  </r>
  <r>
    <n v="2281"/>
    <d v="2015-11-27T00:00:00"/>
    <s v="LearnOn"/>
    <s v="Clud based Learning platform"/>
    <s v="Not Specified"/>
    <s v="Chennai"/>
    <s v="Jmr Infotech India Pvt Ltd"/>
    <x v="1332"/>
    <n v="1"/>
    <x v="0"/>
    <s v="Seed Funding"/>
    <m/>
    <x v="5"/>
    <s v="November"/>
    <n v="0"/>
    <x v="4"/>
    <x v="9"/>
    <x v="3"/>
  </r>
  <r>
    <n v="2282"/>
    <d v="2015-11-27T00:00:00"/>
    <s v="Talentrack"/>
    <s v="Talent Exchange &amp; Talent Services Marketplace"/>
    <s v="Not Specified"/>
    <s v="New Delhi"/>
    <s v="Unigrowth Inc"/>
    <x v="1333"/>
    <n v="1"/>
    <x v="0"/>
    <s v="Seed Funding"/>
    <m/>
    <x v="5"/>
    <s v="November"/>
    <n v="0"/>
    <x v="4"/>
    <x v="6"/>
    <x v="1"/>
  </r>
  <r>
    <n v="2283"/>
    <d v="2015-11-28T00:00:00"/>
    <s v="M-TAXI"/>
    <s v="Two-Wheeler Taxi Service"/>
    <s v="Not Specified"/>
    <s v="Gurgaon"/>
    <s v="M,eep Singh, Jairaj Singh"/>
    <x v="1334"/>
    <n v="3"/>
    <x v="1"/>
    <s v="Seed Funding"/>
    <m/>
    <x v="5"/>
    <s v="November"/>
    <n v="0"/>
    <x v="4"/>
    <x v="6"/>
    <x v="1"/>
  </r>
  <r>
    <n v="2284"/>
    <d v="2015-11-30T00:00:00"/>
    <s v="Baxi"/>
    <s v="Two-Wheeler Taxi Service"/>
    <s v="Not Specified"/>
    <s v="Gurgaon"/>
    <s v="Manish Kheterpal, Alok Mittal, Puneet Dalmia,"/>
    <x v="1037"/>
    <n v="4"/>
    <x v="1"/>
    <s v="Seed Funding"/>
    <n v="1450000"/>
    <x v="5"/>
    <s v="November"/>
    <n v="13.915722499999999"/>
    <x v="4"/>
    <x v="6"/>
    <x v="1"/>
  </r>
  <r>
    <n v="2285"/>
    <d v="2015-11-30T00:00:00"/>
    <s v="Superhero Br,s"/>
    <s v="character merch&amp;ize sales platform"/>
    <s v="Not Specified"/>
    <s v="Mumbai"/>
    <s v="Dsg Consumer Partners"/>
    <x v="399"/>
    <n v="1"/>
    <x v="0"/>
    <s v="Seed Funding"/>
    <n v="540000"/>
    <x v="5"/>
    <s v="November"/>
    <n v="5.1824070000000004"/>
    <x v="4"/>
    <x v="6"/>
    <x v="2"/>
  </r>
  <r>
    <n v="2286"/>
    <d v="2015-11-30T00:00:00"/>
    <s v="MoMagic"/>
    <s v="Mobile Application Developer"/>
    <s v="Not Specified"/>
    <s v="New Delhi"/>
    <s v="Fih Mobile Ltd"/>
    <x v="1335"/>
    <n v="1"/>
    <x v="0"/>
    <s v="Private Equity"/>
    <m/>
    <x v="5"/>
    <s v="November"/>
    <n v="0"/>
    <x v="0"/>
    <x v="6"/>
    <x v="1"/>
  </r>
  <r>
    <n v="2287"/>
    <d v="2015-11-30T00:00:00"/>
    <s v="QikPod"/>
    <s v="Ecommerce Delivery locker services"/>
    <s v="Not Specified"/>
    <s v="Bangalore"/>
    <s v="Flipkart, Accel Partners, Delhivery, Foxconn"/>
    <x v="142"/>
    <n v="4"/>
    <x v="1"/>
    <s v="Private Equity"/>
    <n v="9000000"/>
    <x v="5"/>
    <s v="November"/>
    <n v="86.373450000000005"/>
    <x v="0"/>
    <x v="2"/>
    <x v="0"/>
  </r>
  <r>
    <n v="2288"/>
    <d v="2015-11-30T00:00:00"/>
    <s v="Butterfly Interactive"/>
    <s v="extra curricular activities marketplace app"/>
    <s v="Not Specified"/>
    <s v="New Delhi"/>
    <s v="Undisclosed"/>
    <x v="13"/>
    <n v="1"/>
    <x v="0"/>
    <s v="Seed Funding"/>
    <m/>
    <x v="5"/>
    <s v="November"/>
    <n v="0"/>
    <x v="4"/>
    <x v="6"/>
    <x v="1"/>
  </r>
  <r>
    <n v="2289"/>
    <d v="2015-11-30T00:00:00"/>
    <s v="Bro4U"/>
    <s v="Hyperlocal Online Home services provider"/>
    <s v="Not Specified"/>
    <s v="Bangalore"/>
    <s v="Sargod Ventures"/>
    <x v="1336"/>
    <n v="1"/>
    <x v="0"/>
    <s v="Seed Funding"/>
    <m/>
    <x v="5"/>
    <s v="November"/>
    <n v="0"/>
    <x v="4"/>
    <x v="6"/>
    <x v="0"/>
  </r>
  <r>
    <n v="2290"/>
    <d v="2015-10-01T00:00:00"/>
    <s v="Indifi"/>
    <s v="Easy Business Loans platform"/>
    <s v="Not Specified"/>
    <s v="Gurgaon"/>
    <s v="Accel Partners, Elevar Equity, Pramod Bhasin, Rajan , Gaurav Dalmia, Abhishek Goyal, Gagan Hasteer , Arun Tadanki"/>
    <x v="193"/>
    <n v="8"/>
    <x v="1"/>
    <s v="Seed Funding"/>
    <m/>
    <x v="5"/>
    <s v="October"/>
    <n v="0"/>
    <x v="4"/>
    <x v="6"/>
    <x v="1"/>
  </r>
  <r>
    <n v="2291"/>
    <d v="2015-10-01T00:00:00"/>
    <s v="Wydr"/>
    <s v="Performance based Wholesale Marketplace"/>
    <s v="Not Specified"/>
    <s v="New Delhi"/>
    <s v="Seep Aggarwal"/>
    <x v="375"/>
    <n v="1"/>
    <x v="0"/>
    <s v="Seed Funding"/>
    <m/>
    <x v="5"/>
    <s v="October"/>
    <n v="0"/>
    <x v="4"/>
    <x v="6"/>
    <x v="1"/>
  </r>
  <r>
    <n v="2292"/>
    <d v="2015-10-01T00:00:00"/>
    <s v="EasyFix"/>
    <s v="Professional Services Marketplace"/>
    <s v="Not Specified"/>
    <s v="Gurgaon"/>
    <s v="Axilor Ventures"/>
    <x v="327"/>
    <n v="1"/>
    <x v="0"/>
    <s v="Seed Funding"/>
    <m/>
    <x v="5"/>
    <s v="October"/>
    <n v="0"/>
    <x v="4"/>
    <x v="6"/>
    <x v="1"/>
  </r>
  <r>
    <n v="2293"/>
    <d v="2015-10-01T00:00:00"/>
    <s v="Muvizz"/>
    <s v="Movie-on-dem&amp; platform"/>
    <s v="Not Specified"/>
    <s v="Singapore"/>
    <s v="Ashish Todi, Abhinav Patodia, Kumar Shwetabh"/>
    <x v="1337"/>
    <n v="3"/>
    <x v="1"/>
    <s v="Seed Funding"/>
    <n v="350000"/>
    <x v="5"/>
    <s v="October"/>
    <n v="3.3589674999999999"/>
    <x v="4"/>
    <x v="6"/>
    <x v="8"/>
  </r>
  <r>
    <n v="2294"/>
    <d v="2015-10-01T00:00:00"/>
    <s v="Abhibus"/>
    <s v="us ticketing &amp; fleet management platform"/>
    <s v="Not Specified"/>
    <s v="Hyderabad"/>
    <s v="Paytm "/>
    <x v="11"/>
    <n v="1"/>
    <x v="0"/>
    <s v="Private Equity"/>
    <m/>
    <x v="5"/>
    <s v="October"/>
    <n v="0"/>
    <x v="0"/>
    <x v="6"/>
    <x v="7"/>
  </r>
  <r>
    <n v="2295"/>
    <d v="2015-10-01T00:00:00"/>
    <s v="Cleartax"/>
    <s v="Online Income Tax Filing platform"/>
    <s v="Not Specified"/>
    <s v="New Delhi"/>
    <s v="Paytm "/>
    <x v="11"/>
    <n v="1"/>
    <x v="0"/>
    <s v="Private Equity"/>
    <m/>
    <x v="5"/>
    <s v="October"/>
    <n v="0"/>
    <x v="0"/>
    <x v="6"/>
    <x v="1"/>
  </r>
  <r>
    <n v="2296"/>
    <d v="2015-10-02T00:00:00"/>
    <s v="Shopalyst"/>
    <s v="Product discovery &amp; recommendation platform"/>
    <s v="Not Specified"/>
    <s v="Bangalore"/>
    <s v="Kalaari Capital"/>
    <x v="208"/>
    <n v="1"/>
    <x v="0"/>
    <s v="Private Equity"/>
    <n v="2000000"/>
    <x v="5"/>
    <s v="October"/>
    <n v="19.194099999999999"/>
    <x v="0"/>
    <x v="2"/>
    <x v="0"/>
  </r>
  <r>
    <n v="2297"/>
    <d v="2015-10-03T00:00:00"/>
    <s v="Chillr"/>
    <s v="Mobile Payments App"/>
    <s v="Not Specified"/>
    <s v="Mumbai"/>
    <s v="Sequoia Capital"/>
    <x v="96"/>
    <n v="1"/>
    <x v="0"/>
    <s v="Private Equity"/>
    <n v="6000000"/>
    <x v="5"/>
    <s v="October"/>
    <n v="57.582299999999996"/>
    <x v="0"/>
    <x v="3"/>
    <x v="2"/>
  </r>
  <r>
    <n v="2298"/>
    <d v="2015-10-05T00:00:00"/>
    <s v="Nykaa"/>
    <s v="Beauty &amp; Wellness Products e-tailer"/>
    <s v="Not Specified"/>
    <s v="Mumbai"/>
    <s v="Harsh Mariwala, Atul Nishar, Dalip Pathak, Michael Carlos"/>
    <x v="1338"/>
    <n v="4"/>
    <x v="1"/>
    <s v="Private Equity"/>
    <n v="9500000"/>
    <x v="5"/>
    <s v="October"/>
    <n v="91.171975000000003"/>
    <x v="0"/>
    <x v="0"/>
    <x v="2"/>
  </r>
  <r>
    <n v="2299"/>
    <d v="2015-10-05T00:00:00"/>
    <s v="Voylla"/>
    <s v="Fashion jewelry &amp; accessories e-tailer"/>
    <s v="Not Specified"/>
    <s v="Jaipur"/>
    <s v="Peepul Capital"/>
    <x v="1339"/>
    <n v="1"/>
    <x v="0"/>
    <s v="Private Equity"/>
    <n v="15000000"/>
    <x v="5"/>
    <s v="October"/>
    <n v="143.95574999999999"/>
    <x v="0"/>
    <x v="0"/>
    <x v="9"/>
  </r>
  <r>
    <n v="2300"/>
    <d v="2015-10-05T00:00:00"/>
    <s v="IndiaLends"/>
    <s v="Online Consumer Lending platform"/>
    <s v="Not Specified"/>
    <s v="New Delhi"/>
    <s v="Dsg Consumer Partners, Paragon Partners"/>
    <x v="399"/>
    <n v="2"/>
    <x v="1"/>
    <s v="Private Equity"/>
    <n v="1000000"/>
    <x v="5"/>
    <s v="October"/>
    <n v="9.5970499999999994"/>
    <x v="0"/>
    <x v="3"/>
    <x v="1"/>
  </r>
  <r>
    <n v="2301"/>
    <d v="2015-10-05T00:00:00"/>
    <s v="Rock N Shop"/>
    <s v="Premium Apparel shopping portal"/>
    <s v="Not Specified"/>
    <s v="New Delhi"/>
    <s v="High Networth Individuals "/>
    <x v="1340"/>
    <n v="1"/>
    <x v="0"/>
    <s v="Seed Funding"/>
    <n v="150000"/>
    <x v="5"/>
    <s v="October"/>
    <n v="1.4395575"/>
    <x v="4"/>
    <x v="4"/>
    <x v="1"/>
  </r>
  <r>
    <n v="2302"/>
    <d v="2015-10-06T00:00:00"/>
    <s v="DocPlexus"/>
    <s v="Exclusive Platform for Doctors &amp; Healthcare professionals"/>
    <s v="Not Specified"/>
    <s v="Pune"/>
    <s v="Uniqorn Ventures, Asp Consulting"/>
    <x v="1341"/>
    <n v="2"/>
    <x v="1"/>
    <s v="Seed Funding"/>
    <n v="700000"/>
    <x v="5"/>
    <s v="October"/>
    <n v="6.7179349999999998"/>
    <x v="4"/>
    <x v="8"/>
    <x v="4"/>
  </r>
  <r>
    <n v="2303"/>
    <d v="2015-10-06T00:00:00"/>
    <s v="WorkIndia"/>
    <s v="Job Board"/>
    <s v="Not Specified"/>
    <s v="Mumbai"/>
    <s v="Satyen Kothari, Keshav Sanghi, Riddhesh G,hi"/>
    <x v="1342"/>
    <n v="4"/>
    <x v="1"/>
    <s v="Seed Funding"/>
    <n v="500000"/>
    <x v="5"/>
    <s v="October"/>
    <n v="4.7985249999999997"/>
    <x v="4"/>
    <x v="14"/>
    <x v="2"/>
  </r>
  <r>
    <n v="2304"/>
    <d v="2015-10-06T00:00:00"/>
    <s v="SportzVillage"/>
    <s v="Sports Management &amp; Physical Education Business"/>
    <s v="Not Specified"/>
    <s v="Bangalore"/>
    <s v="Gaja Capital Private Equity Fund"/>
    <x v="1343"/>
    <n v="1"/>
    <x v="0"/>
    <s v="Private Equity"/>
    <n v="10000000"/>
    <x v="5"/>
    <s v="October"/>
    <n v="95.970500000000001"/>
    <x v="0"/>
    <x v="9"/>
    <x v="0"/>
  </r>
  <r>
    <n v="2305"/>
    <d v="2015-10-06T00:00:00"/>
    <s v="SportyBeans"/>
    <s v="multi-sport program for preschoolers"/>
    <s v="Not Specified"/>
    <s v="Pune"/>
    <s v="Youwecan Ventures"/>
    <x v="527"/>
    <n v="1"/>
    <x v="0"/>
    <s v="Seed Funding"/>
    <m/>
    <x v="5"/>
    <s v="October"/>
    <n v="0"/>
    <x v="4"/>
    <x v="9"/>
    <x v="4"/>
  </r>
  <r>
    <n v="2306"/>
    <d v="2015-10-06T00:00:00"/>
    <s v="Burger Singh"/>
    <s v="QSR &amp; Online delivery portal"/>
    <s v="Not Specified"/>
    <s v="Gurgaon"/>
    <s v="Ashvin Chadha, Avtar Monga, Udaan Angels, Dheeraj Jain"/>
    <x v="909"/>
    <n v="4"/>
    <x v="1"/>
    <s v="Seed Funding"/>
    <n v="500000"/>
    <x v="5"/>
    <s v="October"/>
    <n v="4.7985249999999997"/>
    <x v="4"/>
    <x v="5"/>
    <x v="1"/>
  </r>
  <r>
    <n v="2307"/>
    <d v="2015-10-06T00:00:00"/>
    <s v="Welcome Cure"/>
    <s v="Online Homeopathy Clinic"/>
    <s v="Not Specified"/>
    <s v="Mumbai"/>
    <s v="Unnamed Media House , Hnis"/>
    <x v="1344"/>
    <n v="2"/>
    <x v="1"/>
    <s v="Private Equity"/>
    <n v="6000000"/>
    <x v="5"/>
    <s v="October"/>
    <n v="57.582299999999996"/>
    <x v="0"/>
    <x v="6"/>
    <x v="2"/>
  </r>
  <r>
    <n v="2308"/>
    <d v="2015-10-07T00:00:00"/>
    <s v="SchoolGuru"/>
    <s v="E-Learning Service Provider"/>
    <s v="Not Specified"/>
    <s v="Mumbai"/>
    <s v="High Networth Individuals From India &amp; Usa"/>
    <x v="1345"/>
    <n v="1"/>
    <x v="0"/>
    <s v="Private Equity"/>
    <n v="3000000"/>
    <x v="5"/>
    <s v="October"/>
    <n v="28.791149999999998"/>
    <x v="0"/>
    <x v="9"/>
    <x v="2"/>
  </r>
  <r>
    <n v="2309"/>
    <d v="2015-10-07T00:00:00"/>
    <s v="Naturally Yours"/>
    <s v="Organic Food etailer"/>
    <s v="Not Specified"/>
    <s v="Mumbai"/>
    <s v="Sanjay Mehta"/>
    <x v="736"/>
    <n v="1"/>
    <x v="0"/>
    <s v="Seed Funding"/>
    <m/>
    <x v="5"/>
    <s v="October"/>
    <n v="0"/>
    <x v="4"/>
    <x v="0"/>
    <x v="2"/>
  </r>
  <r>
    <n v="2310"/>
    <d v="2015-10-07T00:00:00"/>
    <s v="GoJavas"/>
    <s v="Delivery &amp; Logistics Service provider"/>
    <s v="Not Specified"/>
    <s v="Gurgaon"/>
    <s v="Snapdeal"/>
    <x v="1346"/>
    <n v="1"/>
    <x v="0"/>
    <s v="Private Equity"/>
    <n v="20000000"/>
    <x v="5"/>
    <s v="October"/>
    <n v="191.941"/>
    <x v="0"/>
    <x v="5"/>
    <x v="1"/>
  </r>
  <r>
    <n v="2311"/>
    <d v="2015-10-07T00:00:00"/>
    <s v="Sc,id"/>
    <s v="Product Discovery &amp; comparison App"/>
    <s v="Not Specified"/>
    <s v="Pune"/>
    <s v="Micromax Informatics"/>
    <x v="1347"/>
    <n v="1"/>
    <x v="0"/>
    <s v="Private Equity"/>
    <m/>
    <x v="5"/>
    <s v="October"/>
    <n v="0"/>
    <x v="0"/>
    <x v="6"/>
    <x v="4"/>
  </r>
  <r>
    <n v="2312"/>
    <d v="2015-10-07T00:00:00"/>
    <s v="StalkBuyLove"/>
    <s v="Online Apparels Fashion br&amp;"/>
    <s v="Not Specified"/>
    <s v="New Delhi"/>
    <s v="Mato Peric, Peter Kabel"/>
    <x v="1348"/>
    <n v="2"/>
    <x v="1"/>
    <s v="Private Equity"/>
    <m/>
    <x v="5"/>
    <s v="October"/>
    <n v="0"/>
    <x v="0"/>
    <x v="4"/>
    <x v="1"/>
  </r>
  <r>
    <n v="2313"/>
    <d v="2015-10-08T00:00:00"/>
    <s v="ZuperMeal"/>
    <s v="Home Cooked Food marketplace &amp; Delivery"/>
    <s v="Not Specified"/>
    <s v="Mumbai"/>
    <s v="Sanjeev Kapoor, Ravi Saxena"/>
    <x v="1349"/>
    <n v="2"/>
    <x v="1"/>
    <s v="Private Equity"/>
    <n v="2000000"/>
    <x v="5"/>
    <s v="October"/>
    <n v="19.194099999999999"/>
    <x v="0"/>
    <x v="5"/>
    <x v="2"/>
  </r>
  <r>
    <n v="2314"/>
    <d v="2015-10-08T00:00:00"/>
    <s v="Cube26"/>
    <s v="Gesture based Mobile Development"/>
    <s v="Not Specified"/>
    <s v="New Delhi"/>
    <s v="Tiger Global Management, Flipkart"/>
    <x v="0"/>
    <n v="2"/>
    <x v="1"/>
    <s v="Private Equity"/>
    <n v="7700000"/>
    <x v="5"/>
    <s v="October"/>
    <n v="73.897284999999997"/>
    <x v="0"/>
    <x v="6"/>
    <x v="1"/>
  </r>
  <r>
    <n v="2315"/>
    <d v="2015-10-08T00:00:00"/>
    <s v="Mobikon"/>
    <s v="Hotel Mobile CRM Software platform"/>
    <s v="Not Specified"/>
    <s v="Pune / Singapore"/>
    <s v="Life Sreda, Qualgro"/>
    <x v="1350"/>
    <n v="2"/>
    <x v="1"/>
    <s v="Private Equity"/>
    <m/>
    <x v="5"/>
    <s v="October"/>
    <n v="0"/>
    <x v="0"/>
    <x v="0"/>
    <x v="4"/>
  </r>
  <r>
    <n v="2316"/>
    <d v="2015-10-08T00:00:00"/>
    <s v="Grabhouse"/>
    <s v="Rental Accommodation Search platform"/>
    <s v="Not Specified"/>
    <s v="Bangalore"/>
    <s v="Sequoia , Kalaari Capital "/>
    <x v="17"/>
    <n v="2"/>
    <x v="1"/>
    <s v="Private Equity"/>
    <n v="10000000"/>
    <x v="5"/>
    <s v="October"/>
    <n v="95.970500000000001"/>
    <x v="0"/>
    <x v="6"/>
    <x v="0"/>
  </r>
  <r>
    <n v="2317"/>
    <d v="2015-10-08T00:00:00"/>
    <s v="Quifers"/>
    <s v="Logistics Tech Platform"/>
    <s v="Not Specified"/>
    <s v="Mumbai"/>
    <s v="Vikas Agarwal, Vishal Khare, Sanjeev Kakkar, Smile Group"/>
    <x v="1351"/>
    <n v="4"/>
    <x v="1"/>
    <s v="Seed Funding"/>
    <n v="310000"/>
    <x v="5"/>
    <s v="October"/>
    <n v="2.9750855"/>
    <x v="4"/>
    <x v="0"/>
    <x v="2"/>
  </r>
  <r>
    <n v="2318"/>
    <d v="2015-10-09T00:00:00"/>
    <s v="Stockroom.io"/>
    <s v="Developer Portfolio Showcase platform"/>
    <s v="Not Specified"/>
    <s v="Hyderabad"/>
    <s v="Undisclosed"/>
    <x v="13"/>
    <n v="1"/>
    <x v="0"/>
    <s v="Seed Funding"/>
    <n v="70000"/>
    <x v="5"/>
    <s v="October"/>
    <n v="0.67179350000000004"/>
    <x v="4"/>
    <x v="6"/>
    <x v="7"/>
  </r>
  <r>
    <n v="2319"/>
    <d v="2015-10-09T00:00:00"/>
    <s v="Curofy"/>
    <s v="Doctors Network Mobile App"/>
    <s v="Not Specified"/>
    <s v="New Delhi"/>
    <s v="Roundglass Partners"/>
    <x v="504"/>
    <n v="1"/>
    <x v="0"/>
    <s v="Private Equity"/>
    <m/>
    <x v="5"/>
    <s v="October"/>
    <n v="0"/>
    <x v="0"/>
    <x v="6"/>
    <x v="1"/>
  </r>
  <r>
    <n v="2320"/>
    <d v="2015-10-09T00:00:00"/>
    <s v="Cloud Lending"/>
    <s v="End-to-End Lending platform"/>
    <s v="Not Specified"/>
    <s v="Bangalore / San Mateo"/>
    <s v="Sf Capital Group"/>
    <x v="1352"/>
    <n v="1"/>
    <x v="0"/>
    <s v="Private Equity"/>
    <n v="8000000"/>
    <x v="5"/>
    <s v="October"/>
    <n v="76.776399999999995"/>
    <x v="0"/>
    <x v="3"/>
    <x v="0"/>
  </r>
  <r>
    <n v="2321"/>
    <d v="2015-10-09T00:00:00"/>
    <s v="Inayo"/>
    <s v="on-dem&amp; healthcare marketplace"/>
    <s v="Not Specified"/>
    <s v="Mumbai"/>
    <s v="Kemark Ventures, Amit Ranjan, Zishaan Hayath "/>
    <x v="1353"/>
    <n v="3"/>
    <x v="1"/>
    <s v="Seed Funding"/>
    <n v="300000"/>
    <x v="5"/>
    <s v="October"/>
    <n v="2.8791150000000001"/>
    <x v="4"/>
    <x v="8"/>
    <x v="2"/>
  </r>
  <r>
    <n v="2322"/>
    <d v="2015-10-09T00:00:00"/>
    <s v="WoNoBo"/>
    <s v="360-degree view creating platform"/>
    <s v="Not Specified"/>
    <s v="Bangalore"/>
    <s v="Quikr"/>
    <x v="1354"/>
    <n v="1"/>
    <x v="0"/>
    <s v="Private Equity"/>
    <m/>
    <x v="5"/>
    <s v="October"/>
    <n v="0"/>
    <x v="0"/>
    <x v="6"/>
    <x v="0"/>
  </r>
  <r>
    <n v="2323"/>
    <d v="2015-10-09T00:00:00"/>
    <s v="Kulzy"/>
    <s v="Advertising &amp; Marketing Community Networking platform"/>
    <s v="Not Specified"/>
    <s v="New Delhi"/>
    <s v="Seedfund, Bedrock Ventures"/>
    <x v="537"/>
    <n v="2"/>
    <x v="1"/>
    <s v="Seed Funding"/>
    <n v="1000000"/>
    <x v="5"/>
    <s v="October"/>
    <n v="9.5970499999999994"/>
    <x v="4"/>
    <x v="6"/>
    <x v="1"/>
  </r>
  <r>
    <n v="2324"/>
    <d v="2015-10-09T00:00:00"/>
    <s v="Zeppery"/>
    <s v="Food Ordering &amp; Delivery App"/>
    <s v="Not Specified"/>
    <s v="New Delhi"/>
    <s v="Suyash Sharma"/>
    <x v="1355"/>
    <n v="1"/>
    <x v="0"/>
    <s v="Seed Funding"/>
    <n v="77000"/>
    <x v="5"/>
    <s v="October"/>
    <n v="0.73897285000000001"/>
    <x v="4"/>
    <x v="5"/>
    <x v="1"/>
  </r>
  <r>
    <n v="2325"/>
    <d v="2015-10-12T00:00:00"/>
    <s v="Zify"/>
    <s v="Ride Sharing platform"/>
    <s v="Not Specified"/>
    <s v="Hyderabad"/>
    <s v="Sean Oxe2X80X99Sullivan"/>
    <x v="1356"/>
    <n v="1"/>
    <x v="0"/>
    <s v="Seed Funding"/>
    <n v="190000"/>
    <x v="5"/>
    <s v="October"/>
    <n v="1.8234395000000001"/>
    <x v="4"/>
    <x v="6"/>
    <x v="7"/>
  </r>
  <r>
    <n v="2326"/>
    <d v="2015-10-12T00:00:00"/>
    <s v="Faircent"/>
    <s v="Online P2P lending marketplace"/>
    <s v="Not Specified"/>
    <s v="Gurgaon"/>
    <s v="Aarin Capital Partners"/>
    <x v="1257"/>
    <n v="1"/>
    <x v="0"/>
    <s v="Private Equity"/>
    <m/>
    <x v="5"/>
    <s v="October"/>
    <n v="0"/>
    <x v="0"/>
    <x v="3"/>
    <x v="1"/>
  </r>
  <r>
    <n v="2327"/>
    <d v="2015-10-12T00:00:00"/>
    <s v="Bizongo"/>
    <s v="B2B marketplace for industrial goods"/>
    <s v="Not Specified"/>
    <s v="Mumbai"/>
    <s v="Accel Partners"/>
    <x v="193"/>
    <n v="1"/>
    <x v="0"/>
    <s v="Seed Funding"/>
    <m/>
    <x v="5"/>
    <s v="October"/>
    <n v="0"/>
    <x v="4"/>
    <x v="6"/>
    <x v="2"/>
  </r>
  <r>
    <n v="2328"/>
    <d v="2015-10-12T00:00:00"/>
    <s v="Gridle"/>
    <s v="Cloud Based Collaboration platform"/>
    <s v="Not Specified"/>
    <s v="Ahmedabad"/>
    <s v="Letsventure"/>
    <x v="97"/>
    <n v="1"/>
    <x v="0"/>
    <s v="Seed Funding"/>
    <n v="100000"/>
    <x v="5"/>
    <s v="October"/>
    <n v="0.95970500000000003"/>
    <x v="4"/>
    <x v="0"/>
    <x v="12"/>
  </r>
  <r>
    <n v="2329"/>
    <d v="2015-10-12T00:00:00"/>
    <s v="Tripoto"/>
    <s v="global community for travellers"/>
    <s v="Not Specified"/>
    <s v="New Delhi"/>
    <s v="500 Startups, Idg Ventures &amp; Advantedge Fund, Neeraj Arora, Leon Seynave"/>
    <x v="487"/>
    <n v="4"/>
    <x v="1"/>
    <s v="Private Equity"/>
    <m/>
    <x v="5"/>
    <s v="October"/>
    <n v="0"/>
    <x v="0"/>
    <x v="13"/>
    <x v="1"/>
  </r>
  <r>
    <n v="2330"/>
    <d v="2015-10-12T00:00:00"/>
    <s v="Mubble"/>
    <s v="Prepaid Bill manager App"/>
    <s v="Not Specified"/>
    <s v="Bangalore"/>
    <s v="Accel Partners"/>
    <x v="193"/>
    <n v="1"/>
    <x v="0"/>
    <s v="Private Equity"/>
    <m/>
    <x v="5"/>
    <s v="October"/>
    <n v="0"/>
    <x v="0"/>
    <x v="0"/>
    <x v="0"/>
  </r>
  <r>
    <n v="2331"/>
    <d v="2015-10-13T00:00:00"/>
    <s v="Voodoo"/>
    <s v="Mobile Only Shopping Assistant"/>
    <s v="Not Specified"/>
    <s v="New Delhi"/>
    <s v="Saif Partners"/>
    <x v="10"/>
    <n v="1"/>
    <x v="0"/>
    <s v="Seed Funding"/>
    <n v="1000000"/>
    <x v="5"/>
    <s v="October"/>
    <n v="9.5970499999999994"/>
    <x v="4"/>
    <x v="6"/>
    <x v="1"/>
  </r>
  <r>
    <n v="2332"/>
    <d v="2015-10-13T00:00:00"/>
    <s v="Lookup"/>
    <s v="Mobile Messaging Assistant App"/>
    <s v="Not Specified"/>
    <s v="Bangalore"/>
    <s v="Khosla Impact, Biz Stone, Catamaran Ventures, Global Founders Capital, European Investment Fund"/>
    <x v="1357"/>
    <n v="5"/>
    <x v="1"/>
    <s v="Private Equity"/>
    <n v="2500000"/>
    <x v="5"/>
    <s v="October"/>
    <n v="23.992625"/>
    <x v="0"/>
    <x v="6"/>
    <x v="0"/>
  </r>
  <r>
    <n v="2333"/>
    <d v="2015-10-14T00:00:00"/>
    <s v="AskMyGift"/>
    <s v="Personalized Wish List creator app"/>
    <s v="Not Specified"/>
    <s v="Noida"/>
    <s v="Turning Ideas"/>
    <x v="1284"/>
    <n v="1"/>
    <x v="0"/>
    <s v="Seed Funding"/>
    <n v="50000"/>
    <x v="5"/>
    <s v="October"/>
    <n v="0.47985250000000002"/>
    <x v="4"/>
    <x v="6"/>
    <x v="1"/>
  </r>
  <r>
    <n v="2334"/>
    <d v="2015-10-14T00:00:00"/>
    <s v="Gaana.com"/>
    <s v="Music Streaming mobile app"/>
    <s v="Not Specified"/>
    <s v="Mumbai"/>
    <s v="Micromax Informatics Ltd"/>
    <x v="263"/>
    <n v="1"/>
    <x v="0"/>
    <s v="Private Equity"/>
    <m/>
    <x v="5"/>
    <s v="October"/>
    <n v="0"/>
    <x v="0"/>
    <x v="7"/>
    <x v="2"/>
  </r>
  <r>
    <n v="2335"/>
    <d v="2015-10-14T00:00:00"/>
    <s v="Zappfresh"/>
    <s v="Raw Meat &amp; Ready to eat food etailer"/>
    <s v="Not Specified"/>
    <s v="Gurgaon"/>
    <s v="Undisclosed"/>
    <x v="13"/>
    <n v="1"/>
    <x v="0"/>
    <s v="Seed Funding"/>
    <n v="77000"/>
    <x v="5"/>
    <s v="October"/>
    <n v="0.73897285000000001"/>
    <x v="4"/>
    <x v="0"/>
    <x v="1"/>
  </r>
  <r>
    <n v="2336"/>
    <d v="2015-10-14T00:00:00"/>
    <s v="GymTrekker"/>
    <s v="Gym Discovery platform"/>
    <s v="Not Specified"/>
    <s v="Mumbai"/>
    <s v="Dewang Neralla,Roopak Taneja, Manisha Gupta"/>
    <x v="287"/>
    <n v="3"/>
    <x v="1"/>
    <s v="Seed Funding"/>
    <m/>
    <x v="5"/>
    <s v="October"/>
    <n v="0"/>
    <x v="4"/>
    <x v="6"/>
    <x v="2"/>
  </r>
  <r>
    <n v="2337"/>
    <d v="2015-10-15T00:00:00"/>
    <s v="Bounty App"/>
    <s v="Online Purchase rewards app"/>
    <s v="Not Specified"/>
    <s v="Bangalore"/>
    <s v="Fireside Ventures, Mumbai Angels Mape Advisory Group "/>
    <x v="226"/>
    <n v="2"/>
    <x v="1"/>
    <s v="Seed Funding"/>
    <m/>
    <x v="5"/>
    <s v="October"/>
    <n v="0"/>
    <x v="4"/>
    <x v="6"/>
    <x v="0"/>
  </r>
  <r>
    <n v="2338"/>
    <d v="2015-10-16T00:00:00"/>
    <s v="Homers.in"/>
    <s v="Home rental platform"/>
    <s v="Not Specified"/>
    <s v="Gurgaon"/>
    <s v="Devesh Rai G, Rajesh Aggarwal, Amitpal Bhutani"/>
    <x v="1358"/>
    <n v="3"/>
    <x v="1"/>
    <s v="Seed Funding"/>
    <m/>
    <x v="5"/>
    <s v="October"/>
    <n v="0"/>
    <x v="4"/>
    <x v="6"/>
    <x v="1"/>
  </r>
  <r>
    <n v="2339"/>
    <d v="2015-10-16T00:00:00"/>
    <s v="mShipper"/>
    <s v="Crowdsourced Delivery platform"/>
    <s v="Not Specified"/>
    <s v="New Delhi"/>
    <s v="Vijai Laxmi"/>
    <x v="1359"/>
    <n v="1"/>
    <x v="0"/>
    <s v="Seed Funding"/>
    <m/>
    <x v="5"/>
    <s v="October"/>
    <n v="0"/>
    <x v="4"/>
    <x v="5"/>
    <x v="1"/>
  </r>
  <r>
    <n v="2340"/>
    <d v="2015-10-16T00:00:00"/>
    <s v="BolRealty"/>
    <s v="Real Estate Insights platform"/>
    <s v="Not Specified"/>
    <s v="New Delhi"/>
    <s v="Manpreet Singh"/>
    <x v="1360"/>
    <n v="1"/>
    <x v="0"/>
    <s v="Seed Funding"/>
    <m/>
    <x v="5"/>
    <s v="October"/>
    <n v="0"/>
    <x v="4"/>
    <x v="12"/>
    <x v="1"/>
  </r>
  <r>
    <n v="2341"/>
    <d v="2015-10-17T00:00:00"/>
    <s v="S-Cube Futuretech"/>
    <s v="Structural &amp; Civil Engg Service Automation"/>
    <s v="Not Specified"/>
    <s v="Mumbai"/>
    <s v="Parampara Capital"/>
    <x v="974"/>
    <n v="1"/>
    <x v="0"/>
    <s v="Private Equity"/>
    <n v="1000000"/>
    <x v="5"/>
    <s v="October"/>
    <n v="9.5970499999999994"/>
    <x v="0"/>
    <x v="6"/>
    <x v="2"/>
  </r>
  <r>
    <n v="2342"/>
    <d v="2015-10-19T00:00:00"/>
    <s v="LetsVenture"/>
    <s v="Startup Funding Marketplace"/>
    <s v="Not Specified"/>
    <s v="Bangalore"/>
    <s v="Accel Partners, Anupam Mittal &amp; Other Marquee "/>
    <x v="193"/>
    <n v="2"/>
    <x v="1"/>
    <s v="Private Equity"/>
    <m/>
    <x v="5"/>
    <s v="October"/>
    <n v="0"/>
    <x v="0"/>
    <x v="6"/>
    <x v="0"/>
  </r>
  <r>
    <n v="2343"/>
    <d v="2015-10-19T00:00:00"/>
    <s v="Citrus Payment"/>
    <s v="Payments Solution platform"/>
    <s v="Not Specified"/>
    <s v="Mumbai"/>
    <s v="Sequoia Capital, Ascent Capital, Econtext Asia, Beenos Asia"/>
    <x v="96"/>
    <n v="4"/>
    <x v="1"/>
    <s v="Private Equity"/>
    <n v="25000000"/>
    <x v="5"/>
    <s v="October"/>
    <n v="239.92625000000001"/>
    <x v="0"/>
    <x v="3"/>
    <x v="2"/>
  </r>
  <r>
    <n v="2344"/>
    <d v="2015-10-19T00:00:00"/>
    <s v="Holidify"/>
    <s v="Travel Destination Discovery platform"/>
    <s v="Not Specified"/>
    <s v="New Delhi"/>
    <s v="Aarti Group"/>
    <x v="1361"/>
    <n v="1"/>
    <x v="0"/>
    <s v="Seed Funding"/>
    <n v="100000"/>
    <x v="5"/>
    <s v="October"/>
    <n v="0.95970500000000003"/>
    <x v="4"/>
    <x v="13"/>
    <x v="1"/>
  </r>
  <r>
    <n v="2345"/>
    <d v="2015-10-20T00:00:00"/>
    <s v="PrimaSeller"/>
    <s v="Order Fulfillment SAAS platform"/>
    <s v="Not Specified"/>
    <s v="Bangalore"/>
    <s v="Dr Aniruddha Malpani Manish Gupta, M&amp;S Partners"/>
    <x v="1362"/>
    <n v="2"/>
    <x v="1"/>
    <s v="Seed Funding"/>
    <m/>
    <x v="5"/>
    <s v="October"/>
    <n v="0"/>
    <x v="4"/>
    <x v="0"/>
    <x v="0"/>
  </r>
  <r>
    <n v="2346"/>
    <d v="2015-10-20T00:00:00"/>
    <s v="Opinio"/>
    <s v="Last Mile Delivery Service"/>
    <s v="Not Specified"/>
    <s v="Bangalore"/>
    <s v="Delhivery, S,s Capital , Accel Partners"/>
    <x v="1363"/>
    <n v="4"/>
    <x v="1"/>
    <s v="Private Equity"/>
    <n v="7000000"/>
    <x v="5"/>
    <s v="October"/>
    <n v="67.179349999999999"/>
    <x v="0"/>
    <x v="5"/>
    <x v="0"/>
  </r>
  <r>
    <n v="2347"/>
    <d v="2015-10-20T00:00:00"/>
    <s v="Attune Technologies"/>
    <s v="Healthcare IT Solutions &amp; services"/>
    <s v="Not Specified"/>
    <s v="Chennai"/>
    <s v="Qualcomm Venture, Norwest Venture Partners"/>
    <x v="1364"/>
    <n v="2"/>
    <x v="1"/>
    <s v="Private Equity"/>
    <n v="10000000"/>
    <x v="5"/>
    <s v="October"/>
    <n v="95.970500000000001"/>
    <x v="0"/>
    <x v="8"/>
    <x v="3"/>
  </r>
  <r>
    <n v="2348"/>
    <d v="2015-10-20T00:00:00"/>
    <s v="iChef.in"/>
    <s v="Gourmet Meals Delivery"/>
    <s v="Not Specified"/>
    <s v="Mumbai"/>
    <s v="Springboard Ventures"/>
    <x v="1365"/>
    <n v="1"/>
    <x v="0"/>
    <s v="Private Equity"/>
    <m/>
    <x v="5"/>
    <s v="October"/>
    <n v="0"/>
    <x v="0"/>
    <x v="5"/>
    <x v="2"/>
  </r>
  <r>
    <n v="2349"/>
    <d v="2015-10-21T00:00:00"/>
    <s v="Jiyo Natural"/>
    <s v="Healthy Meals Food delivery platform"/>
    <s v="Not Specified"/>
    <s v="Bangalore"/>
    <s v="Indian Angel Network"/>
    <x v="78"/>
    <n v="1"/>
    <x v="0"/>
    <s v="Seed Funding"/>
    <m/>
    <x v="5"/>
    <s v="October"/>
    <n v="0"/>
    <x v="4"/>
    <x v="5"/>
    <x v="0"/>
  </r>
  <r>
    <n v="2350"/>
    <d v="2015-10-21T00:00:00"/>
    <s v="AgentDesks"/>
    <s v="Real Estate Mobile CRM"/>
    <s v="Not Specified"/>
    <s v="New York/ India"/>
    <s v="Sierra Ventures, Cota Capital, Vegas Tech Fund"/>
    <x v="1366"/>
    <n v="3"/>
    <x v="1"/>
    <s v="Seed Funding"/>
    <n v="2950000"/>
    <x v="5"/>
    <s v="October"/>
    <n v="28.311297499999998"/>
    <x v="4"/>
    <x v="12"/>
    <x v="5"/>
  </r>
  <r>
    <n v="2351"/>
    <d v="2015-10-21T00:00:00"/>
    <s v="White Owl Brewery"/>
    <s v="Micro-Brewery"/>
    <s v="Not Specified"/>
    <s v="Mumbai"/>
    <s v="Arihant Patni, Raay Global Investments"/>
    <x v="1243"/>
    <n v="2"/>
    <x v="1"/>
    <s v="Private Equity"/>
    <n v="1530000"/>
    <x v="5"/>
    <s v="October"/>
    <n v="14.683486500000001"/>
    <x v="0"/>
    <x v="6"/>
    <x v="2"/>
  </r>
  <r>
    <n v="2352"/>
    <d v="2015-10-21T00:00:00"/>
    <s v="MealHopper"/>
    <s v="Home Made Food Marketplace"/>
    <s v="Not Specified"/>
    <s v="Gurgaon"/>
    <s v="Alok Bajpai, Rajnish Kumar, Amit Dey"/>
    <x v="1367"/>
    <n v="3"/>
    <x v="1"/>
    <s v="Seed Funding"/>
    <n v="100000"/>
    <x v="5"/>
    <s v="October"/>
    <n v="0.95970500000000003"/>
    <x v="4"/>
    <x v="5"/>
    <x v="1"/>
  </r>
  <r>
    <n v="2353"/>
    <d v="2015-10-21T00:00:00"/>
    <s v="Zenify.in"/>
    <s v="residential rental management platform"/>
    <s v="Not Specified"/>
    <s v="Bangalore"/>
    <s v="Atul Jalan, Shrikanth &amp; Bharath"/>
    <x v="1368"/>
    <n v="2"/>
    <x v="1"/>
    <s v="Seed Funding"/>
    <n v="640000"/>
    <x v="5"/>
    <s v="October"/>
    <n v="6.142112"/>
    <x v="4"/>
    <x v="6"/>
    <x v="0"/>
  </r>
  <r>
    <n v="2354"/>
    <d v="2015-10-21T00:00:00"/>
    <s v="Stockal"/>
    <s v="Personalized Stock Intelligence Platform"/>
    <s v="Not Specified"/>
    <s v="Bangalore"/>
    <s v="R Natarajan, Mohas Paian Alex,er"/>
    <x v="1369"/>
    <n v="3"/>
    <x v="1"/>
    <s v="Seed Funding"/>
    <m/>
    <x v="5"/>
    <s v="October"/>
    <n v="0"/>
    <x v="4"/>
    <x v="6"/>
    <x v="0"/>
  </r>
  <r>
    <n v="2355"/>
    <d v="2015-10-23T00:00:00"/>
    <s v="Medd"/>
    <s v="Personal Diagnostic Mobile App"/>
    <s v="Not Specified"/>
    <s v="Mumbai"/>
    <s v="Group Of Angel "/>
    <x v="1370"/>
    <n v="1"/>
    <x v="0"/>
    <s v="Seed Funding"/>
    <n v="150000"/>
    <x v="5"/>
    <s v="October"/>
    <n v="1.4395575"/>
    <x v="4"/>
    <x v="6"/>
    <x v="2"/>
  </r>
  <r>
    <n v="2356"/>
    <d v="2015-10-23T00:00:00"/>
    <s v="Leaping Caravan"/>
    <s v="Online food ordering &amp; Delivery service"/>
    <s v="Not Specified"/>
    <s v="Gurgaon"/>
    <s v="Group Of Angel "/>
    <x v="1370"/>
    <n v="1"/>
    <x v="0"/>
    <s v="Seed Funding"/>
    <n v="150000"/>
    <x v="5"/>
    <s v="October"/>
    <n v="1.4395575"/>
    <x v="4"/>
    <x v="5"/>
    <x v="1"/>
  </r>
  <r>
    <n v="2357"/>
    <d v="2015-10-23T00:00:00"/>
    <s v="Frsh"/>
    <s v="Online food ordering &amp; Delivery service"/>
    <s v="Not Specified"/>
    <s v="Gurgaon"/>
    <s v="Mumbai Angels, Mayank Bhangdia, Kae Capital"/>
    <x v="9"/>
    <n v="3"/>
    <x v="1"/>
    <s v="Private Equity"/>
    <n v="1000000"/>
    <x v="5"/>
    <s v="October"/>
    <n v="9.5970499999999994"/>
    <x v="0"/>
    <x v="5"/>
    <x v="1"/>
  </r>
  <r>
    <n v="2358"/>
    <d v="2015-10-23T00:00:00"/>
    <s v="Qik Stay"/>
    <s v="Hotel Aggregator &amp; booking platform"/>
    <s v="Not Specified"/>
    <s v="New Delhi"/>
    <s v="Id Enablers Pvt Ltd"/>
    <x v="1371"/>
    <n v="1"/>
    <x v="0"/>
    <s v="Seed Funding"/>
    <n v="250000"/>
    <x v="5"/>
    <s v="October"/>
    <n v="2.3992624999999999"/>
    <x v="4"/>
    <x v="13"/>
    <x v="1"/>
  </r>
  <r>
    <n v="2359"/>
    <d v="2015-10-26T00:00:00"/>
    <s v="Parcelled"/>
    <s v="Online Logistics Platform"/>
    <s v="Not Specified"/>
    <s v="Bangalore"/>
    <s v="Delhivery"/>
    <x v="1363"/>
    <n v="1"/>
    <x v="0"/>
    <s v="Private Equity"/>
    <n v="5000000"/>
    <x v="5"/>
    <s v="October"/>
    <n v="47.985250000000001"/>
    <x v="0"/>
    <x v="1"/>
    <x v="0"/>
  </r>
  <r>
    <n v="2360"/>
    <d v="2015-10-26T00:00:00"/>
    <s v="AlmaMapper"/>
    <s v="Online Student &amp; Campus Social Networking platform"/>
    <s v="Not Specified"/>
    <s v="Ahmedabad"/>
    <s v="Oswal Techno Ventures Llp"/>
    <x v="1372"/>
    <n v="1"/>
    <x v="0"/>
    <s v="Seed Funding"/>
    <n v="400000"/>
    <x v="5"/>
    <s v="October"/>
    <n v="3.8388200000000001"/>
    <x v="4"/>
    <x v="7"/>
    <x v="12"/>
  </r>
  <r>
    <n v="2361"/>
    <d v="2015-10-26T00:00:00"/>
    <s v="Flexing It"/>
    <s v="Professionals &amp; Project Search Marketplace"/>
    <s v="Not Specified"/>
    <s v="New Delhi"/>
    <s v="Private "/>
    <x v="1122"/>
    <n v="1"/>
    <x v="0"/>
    <s v="Seed Funding"/>
    <n v="500000"/>
    <x v="5"/>
    <s v="October"/>
    <n v="4.7985249999999997"/>
    <x v="4"/>
    <x v="6"/>
    <x v="1"/>
  </r>
  <r>
    <n v="2362"/>
    <d v="2015-10-26T00:00:00"/>
    <s v="Netmeds.com"/>
    <s v="Online Pharmacy"/>
    <s v="Not Specified"/>
    <s v="Chennai"/>
    <s v="Orbimed, Pradip Dadha Group"/>
    <x v="1373"/>
    <n v="2"/>
    <x v="1"/>
    <s v="Private Equity"/>
    <n v="50000000"/>
    <x v="5"/>
    <s v="October"/>
    <n v="479.85250000000002"/>
    <x v="0"/>
    <x v="8"/>
    <x v="3"/>
  </r>
  <r>
    <n v="2363"/>
    <d v="2015-10-26T00:00:00"/>
    <s v="Razorpay"/>
    <s v="Online Payment Gateway"/>
    <s v="Not Specified"/>
    <s v="Jaipur"/>
    <s v="Tiger Global Management, Matrix Partners"/>
    <x v="0"/>
    <n v="2"/>
    <x v="1"/>
    <s v="Private Equity"/>
    <n v="9000000"/>
    <x v="5"/>
    <s v="October"/>
    <n v="86.373450000000005"/>
    <x v="0"/>
    <x v="3"/>
    <x v="9"/>
  </r>
  <r>
    <n v="2364"/>
    <d v="2015-10-27T00:00:00"/>
    <s v="Jombay"/>
    <s v="Psychometric Test Online Software"/>
    <s v="Not Specified"/>
    <s v="Pune"/>
    <s v="Ventureworks India"/>
    <x v="1374"/>
    <n v="1"/>
    <x v="0"/>
    <s v="Private Equity"/>
    <m/>
    <x v="5"/>
    <s v="October"/>
    <n v="0"/>
    <x v="0"/>
    <x v="0"/>
    <x v="4"/>
  </r>
  <r>
    <n v="2365"/>
    <d v="2015-10-27T00:00:00"/>
    <s v="Happitoo"/>
    <s v="Location based Nightlife recommendation Platform"/>
    <s v="Not Specified"/>
    <s v="Mumbai"/>
    <s v="Unnamed "/>
    <x v="1375"/>
    <n v="1"/>
    <x v="0"/>
    <s v="Seed Funding"/>
    <n v="77000"/>
    <x v="5"/>
    <s v="October"/>
    <n v="0.73897285000000001"/>
    <x v="4"/>
    <x v="2"/>
    <x v="2"/>
  </r>
  <r>
    <n v="2366"/>
    <d v="2015-10-27T00:00:00"/>
    <s v="Care24"/>
    <s v="Professional Health Services Platform"/>
    <s v="Not Specified"/>
    <s v="Mumbai"/>
    <s v="India Quotient"/>
    <x v="41"/>
    <n v="1"/>
    <x v="0"/>
    <s v="Seed Funding"/>
    <n v="350000"/>
    <x v="5"/>
    <s v="October"/>
    <n v="3.3589674999999999"/>
    <x v="4"/>
    <x v="8"/>
    <x v="2"/>
  </r>
  <r>
    <n v="2367"/>
    <d v="2015-10-27T00:00:00"/>
    <s v="Roadrunnr"/>
    <s v="Hyperlocal Logistics Service"/>
    <s v="Not Specified"/>
    <s v="Bangalore"/>
    <s v="Sequoia Capital, Nexus Venture Partners"/>
    <x v="96"/>
    <n v="2"/>
    <x v="1"/>
    <s v="Private Equity"/>
    <n v="10000000"/>
    <x v="5"/>
    <s v="October"/>
    <n v="95.970500000000001"/>
    <x v="0"/>
    <x v="1"/>
    <x v="0"/>
  </r>
  <r>
    <n v="2368"/>
    <d v="2015-10-27T00:00:00"/>
    <s v="Simpli5d"/>
    <s v="Online user engagement platform"/>
    <s v="Not Specified"/>
    <s v="Gurgaon"/>
    <s v="Redcliffe Capital, Yournest Angel Fund"/>
    <x v="606"/>
    <n v="2"/>
    <x v="1"/>
    <s v="Private Equity"/>
    <m/>
    <x v="5"/>
    <s v="October"/>
    <n v="0"/>
    <x v="0"/>
    <x v="6"/>
    <x v="1"/>
  </r>
  <r>
    <n v="2369"/>
    <d v="2015-10-28T00:00:00"/>
    <s v="ORIGA Leasing"/>
    <s v="Asset Financing platform"/>
    <s v="Not Specified"/>
    <s v="Mumbai"/>
    <s v="Ah! Ventures, 500 Startups &amp; Other Hnis"/>
    <x v="923"/>
    <n v="2"/>
    <x v="1"/>
    <s v="Seed Funding"/>
    <n v="1100000"/>
    <x v="5"/>
    <s v="October"/>
    <n v="10.556755000000001"/>
    <x v="4"/>
    <x v="6"/>
    <x v="2"/>
  </r>
  <r>
    <n v="2370"/>
    <d v="2015-10-28T00:00:00"/>
    <s v="Smartivity.in"/>
    <s v="Virtual Reality activity based learning platform"/>
    <s v="Not Specified"/>
    <s v="New Delhi"/>
    <s v="S Ch Co Pvt Ltd"/>
    <x v="1376"/>
    <n v="1"/>
    <x v="0"/>
    <s v="Seed Funding"/>
    <n v="200000"/>
    <x v="5"/>
    <s v="October"/>
    <n v="1.9194100000000001"/>
    <x v="4"/>
    <x v="9"/>
    <x v="1"/>
  </r>
  <r>
    <n v="2371"/>
    <d v="2015-10-28T00:00:00"/>
    <s v="UrDoorStep"/>
    <s v="Online Grocery Store"/>
    <s v="Not Specified"/>
    <s v="Bangalore"/>
    <s v="Jupiter Capital"/>
    <x v="1377"/>
    <n v="1"/>
    <x v="0"/>
    <s v="Private Equity"/>
    <m/>
    <x v="5"/>
    <s v="October"/>
    <n v="0"/>
    <x v="0"/>
    <x v="6"/>
    <x v="0"/>
  </r>
  <r>
    <n v="2372"/>
    <d v="2015-10-29T00:00:00"/>
    <s v="Tavaga"/>
    <s v="Investment management platform"/>
    <s v="Not Specified"/>
    <s v="Mumbai"/>
    <s v="Tracxn Syndicate"/>
    <x v="1198"/>
    <n v="1"/>
    <x v="0"/>
    <s v="Seed Funding"/>
    <m/>
    <x v="5"/>
    <s v="October"/>
    <n v="0"/>
    <x v="4"/>
    <x v="6"/>
    <x v="2"/>
  </r>
  <r>
    <n v="2373"/>
    <d v="2015-10-29T00:00:00"/>
    <s v="Moglix"/>
    <s v="Industrial Toons Marketplace"/>
    <s v="Not Specified"/>
    <s v="Noida"/>
    <s v="Accel Partner, Jungle Ventures"/>
    <x v="1378"/>
    <n v="2"/>
    <x v="1"/>
    <s v="Private Equity"/>
    <m/>
    <x v="5"/>
    <s v="October"/>
    <n v="0"/>
    <x v="0"/>
    <x v="6"/>
    <x v="1"/>
  </r>
  <r>
    <n v="2374"/>
    <d v="2015-10-29T00:00:00"/>
    <s v="ZopHop"/>
    <s v="Public Commute helper App"/>
    <s v="Not Specified"/>
    <s v="Mumbai"/>
    <s v="Amit Singhal, Pk Gulati"/>
    <x v="270"/>
    <n v="2"/>
    <x v="1"/>
    <s v="Seed Funding"/>
    <n v="450000"/>
    <x v="5"/>
    <s v="October"/>
    <n v="4.3186724999999999"/>
    <x v="4"/>
    <x v="6"/>
    <x v="2"/>
  </r>
  <r>
    <n v="2375"/>
    <d v="2015-10-30T00:00:00"/>
    <s v="Niki.ai"/>
    <s v="Artificial Intelligence Ecommerce Chatbot"/>
    <s v="Not Specified"/>
    <s v="Bangalore"/>
    <s v="Unilazer Ventures"/>
    <x v="771"/>
    <n v="1"/>
    <x v="0"/>
    <s v="Seed Funding"/>
    <m/>
    <x v="5"/>
    <s v="October"/>
    <n v="0"/>
    <x v="4"/>
    <x v="2"/>
    <x v="0"/>
  </r>
  <r>
    <n v="2376"/>
    <d v="2015-10-30T00:00:00"/>
    <s v="Instavans"/>
    <s v="Truck Aggregator &amp; Logistics service"/>
    <s v="Not Specified"/>
    <s v="Bangalore"/>
    <s v="Suresh Vaswani"/>
    <x v="1379"/>
    <n v="1"/>
    <x v="0"/>
    <s v="Seed Funding"/>
    <m/>
    <x v="5"/>
    <s v="October"/>
    <n v="0"/>
    <x v="4"/>
    <x v="1"/>
    <x v="0"/>
  </r>
  <r>
    <n v="2377"/>
    <d v="2015-10-30T00:00:00"/>
    <s v="LiftO"/>
    <s v="Ridesharing Mobile app"/>
    <s v="Not Specified"/>
    <s v="Mumbai"/>
    <s v="Rajesh Bhatia, Dheeraj Mehta"/>
    <x v="1380"/>
    <n v="2"/>
    <x v="1"/>
    <s v="Seed Funding"/>
    <n v="130000"/>
    <x v="5"/>
    <s v="October"/>
    <n v="1.2476164999999999"/>
    <x v="4"/>
    <x v="6"/>
    <x v="2"/>
  </r>
  <r>
    <n v="2378"/>
    <d v="2015-10-30T00:00:00"/>
    <s v="TinyOwl"/>
    <s v="Food Discovery &amp; Delivery Mobile app"/>
    <s v="Not Specified"/>
    <s v="Mumbai"/>
    <s v="Sequoia Capital, Matrix Partners"/>
    <x v="96"/>
    <n v="2"/>
    <x v="1"/>
    <s v="Private Equity"/>
    <n v="7500000"/>
    <x v="5"/>
    <s v="October"/>
    <n v="71.977874999999997"/>
    <x v="0"/>
    <x v="5"/>
    <x v="2"/>
  </r>
  <r>
    <n v="2379"/>
    <d v="2015-10-30T00:00:00"/>
    <s v="Toppr.com"/>
    <s v="Competitive exam learning platform"/>
    <s v="Not Specified"/>
    <s v="Mumbai"/>
    <s v="Innoven Capital"/>
    <x v="132"/>
    <n v="1"/>
    <x v="0"/>
    <s v="Private Equity"/>
    <n v="2000000"/>
    <x v="5"/>
    <s v="October"/>
    <n v="19.194099999999999"/>
    <x v="0"/>
    <x v="9"/>
    <x v="2"/>
  </r>
  <r>
    <n v="2380"/>
    <d v="2015-10-30T00:00:00"/>
    <s v="Kleeto"/>
    <s v="Document Digitization platform"/>
    <s v="Not Specified"/>
    <s v="Gurgaon"/>
    <s v="Grex"/>
    <x v="1381"/>
    <n v="1"/>
    <x v="0"/>
    <s v="Seed Funding"/>
    <n v="230000"/>
    <x v="5"/>
    <s v="October"/>
    <n v="2.2073214999999999"/>
    <x v="4"/>
    <x v="6"/>
    <x v="1"/>
  </r>
  <r>
    <n v="2381"/>
    <d v="2015-10-30T00:00:00"/>
    <s v="BeaconsTalk"/>
    <s v="proximity marketing &amp; Mobile Advertising platform"/>
    <s v="Not Specified"/>
    <s v="Mumbai"/>
    <s v="Puneet Bhatia"/>
    <x v="1382"/>
    <n v="1"/>
    <x v="0"/>
    <s v="Seed Funding"/>
    <n v="80000"/>
    <x v="5"/>
    <s v="October"/>
    <n v="0.767764"/>
    <x v="4"/>
    <x v="6"/>
    <x v="2"/>
  </r>
  <r>
    <n v="2382"/>
    <d v="2015-10-31T00:00:00"/>
    <s v="Jugnoo"/>
    <s v="Autorickshaw Aggregator &amp; Booking platform"/>
    <s v="Not Specified"/>
    <s v="Ch,igarh"/>
    <s v="Paytm"/>
    <x v="11"/>
    <n v="1"/>
    <x v="0"/>
    <s v="Private Equity"/>
    <n v="10000000"/>
    <x v="5"/>
    <s v="October"/>
    <n v="95.970500000000001"/>
    <x v="0"/>
    <x v="13"/>
    <x v="6"/>
  </r>
  <r>
    <n v="2383"/>
    <d v="2015-09-01T00:00:00"/>
    <s v="TOFlo"/>
    <s v="FinTech Startup Incubation platform"/>
    <s v="Not Specified"/>
    <s v="Mumbai"/>
    <s v="Tania Johny Palathinkal"/>
    <x v="1383"/>
    <n v="1"/>
    <x v="0"/>
    <s v="Seed Funding"/>
    <n v="100000"/>
    <x v="5"/>
    <s v="September"/>
    <n v="0.95970500000000003"/>
    <x v="4"/>
    <x v="3"/>
    <x v="2"/>
  </r>
  <r>
    <n v="2384"/>
    <d v="2015-09-01T00:00:00"/>
    <s v="FXMartIndia"/>
    <s v="Payment Services platform"/>
    <s v="Not Specified"/>
    <s v="Ch,igarh"/>
    <s v="Flipkart"/>
    <x v="142"/>
    <n v="1"/>
    <x v="0"/>
    <s v="Private Equity"/>
    <m/>
    <x v="5"/>
    <s v="September"/>
    <n v="0"/>
    <x v="0"/>
    <x v="3"/>
    <x v="6"/>
  </r>
  <r>
    <n v="2385"/>
    <d v="2015-09-01T00:00:00"/>
    <s v="Stylecracker"/>
    <s v="Personalized Styling platform"/>
    <s v="Not Specified"/>
    <s v="Mumbai"/>
    <s v="Group Of Hni "/>
    <x v="1384"/>
    <n v="1"/>
    <x v="0"/>
    <s v="Private Equity"/>
    <n v="1000000"/>
    <x v="5"/>
    <s v="September"/>
    <n v="9.5970499999999994"/>
    <x v="0"/>
    <x v="6"/>
    <x v="2"/>
  </r>
  <r>
    <n v="2386"/>
    <d v="2015-09-01T00:00:00"/>
    <s v="Luxuryhues"/>
    <s v="Luxury goods Shopping Platform"/>
    <s v="Not Specified"/>
    <s v="Gurgaon"/>
    <s v="Reliance Capital"/>
    <x v="1385"/>
    <n v="1"/>
    <x v="0"/>
    <s v="Private Equity"/>
    <n v="900000"/>
    <x v="5"/>
    <s v="September"/>
    <n v="8.6373449999999998"/>
    <x v="0"/>
    <x v="6"/>
    <x v="1"/>
  </r>
  <r>
    <n v="2387"/>
    <d v="2015-09-02T00:00:00"/>
    <s v="HolaChef"/>
    <s v="Food Delivery Platform"/>
    <s v="Not Specified"/>
    <s v="Mumbai"/>
    <s v="Ratan Tata"/>
    <x v="269"/>
    <n v="1"/>
    <x v="0"/>
    <s v="Private Equity"/>
    <m/>
    <x v="5"/>
    <s v="September"/>
    <n v="0"/>
    <x v="0"/>
    <x v="5"/>
    <x v="2"/>
  </r>
  <r>
    <n v="2388"/>
    <d v="2015-09-02T00:00:00"/>
    <s v="Zivame"/>
    <s v="Online Lingerie Marketplace"/>
    <s v="Not Specified"/>
    <s v="Bangalore"/>
    <s v="Zodius Technology Fund, Khazanah Nasional Berhad"/>
    <x v="1253"/>
    <n v="2"/>
    <x v="1"/>
    <s v="Private Equity"/>
    <n v="40000000"/>
    <x v="5"/>
    <s v="September"/>
    <n v="383.88200000000001"/>
    <x v="0"/>
    <x v="6"/>
    <x v="0"/>
  </r>
  <r>
    <n v="2389"/>
    <d v="2015-09-02T00:00:00"/>
    <s v="Capillary Tech"/>
    <s v="Cloud software solutions"/>
    <s v="Not Specified"/>
    <s v="New Delhi"/>
    <s v="Warburg Pincus, Sequoia Capital, Norwest Venture Partners"/>
    <x v="419"/>
    <n v="3"/>
    <x v="1"/>
    <s v="Private Equity"/>
    <n v="45000000"/>
    <x v="5"/>
    <s v="September"/>
    <n v="431.86725000000001"/>
    <x v="0"/>
    <x v="0"/>
    <x v="1"/>
  </r>
  <r>
    <n v="2390"/>
    <d v="2015-09-03T00:00:00"/>
    <s v="Jobspire"/>
    <s v="Job Search Platform"/>
    <s v="Not Specified"/>
    <s v="Bangalore"/>
    <s v="Purvi Capital"/>
    <x v="1386"/>
    <n v="1"/>
    <x v="0"/>
    <s v="Seed Funding"/>
    <n v="260000"/>
    <x v="5"/>
    <s v="September"/>
    <n v="2.4952329999999998"/>
    <x v="4"/>
    <x v="14"/>
    <x v="0"/>
  </r>
  <r>
    <n v="2391"/>
    <d v="2015-09-03T00:00:00"/>
    <s v="MeraDoctor"/>
    <s v="Doctor consultancy Mobile App"/>
    <s v="Not Specified"/>
    <s v="Mumbai"/>
    <s v="India Quotient &amp; Other "/>
    <x v="1387"/>
    <n v="1"/>
    <x v="0"/>
    <s v="Seed Funding"/>
    <m/>
    <x v="5"/>
    <s v="September"/>
    <n v="0"/>
    <x v="4"/>
    <x v="6"/>
    <x v="2"/>
  </r>
  <r>
    <n v="2392"/>
    <d v="2015-09-03T00:00:00"/>
    <s v="Vistaar Finance"/>
    <s v="Small Business Financing (NBFC)"/>
    <s v="Not Specified"/>
    <s v="Bangalore"/>
    <s v="Westbridge Capital, Omidyar Network, Elevar Equity, Saama Capital, Lok Capital"/>
    <x v="55"/>
    <n v="5"/>
    <x v="1"/>
    <s v="Private Equity"/>
    <n v="40000000"/>
    <x v="5"/>
    <s v="September"/>
    <n v="383.88200000000001"/>
    <x v="0"/>
    <x v="6"/>
    <x v="0"/>
  </r>
  <r>
    <n v="2393"/>
    <d v="2015-09-03T00:00:00"/>
    <s v="HiJinny"/>
    <s v="Beauty &amp; Wellness Services Marketplace"/>
    <s v="Not Specified"/>
    <s v="Mumbai"/>
    <s v="Cmyk Health Boutique Pvt Ltd &amp; Other Individual "/>
    <x v="1388"/>
    <n v="1"/>
    <x v="0"/>
    <s v="Seed Funding"/>
    <m/>
    <x v="5"/>
    <s v="September"/>
    <n v="0"/>
    <x v="4"/>
    <x v="8"/>
    <x v="2"/>
  </r>
  <r>
    <n v="2394"/>
    <d v="2015-09-04T00:00:00"/>
    <s v="Clapsnslaps"/>
    <s v="Online Movie Review Platform"/>
    <s v="Not Specified"/>
    <s v="Mumbai"/>
    <s v="R M Picture Company Pvt Ltd "/>
    <x v="1389"/>
    <n v="1"/>
    <x v="0"/>
    <s v="Seed Funding"/>
    <n v="150000"/>
    <x v="5"/>
    <s v="September"/>
    <n v="1.4395575"/>
    <x v="4"/>
    <x v="6"/>
    <x v="2"/>
  </r>
  <r>
    <n v="2395"/>
    <d v="2015-09-04T00:00:00"/>
    <s v="Blubox"/>
    <s v="ECommerce Br&amp;sxe2x80x99 Full Service Agency"/>
    <s v="Not Specified"/>
    <s v="Mumbai"/>
    <s v="Ashish Jhalani"/>
    <x v="1390"/>
    <n v="1"/>
    <x v="0"/>
    <s v="Seed Funding"/>
    <n v="100000"/>
    <x v="5"/>
    <s v="September"/>
    <n v="0.95970500000000003"/>
    <x v="4"/>
    <x v="2"/>
    <x v="2"/>
  </r>
  <r>
    <n v="2396"/>
    <d v="2015-09-04T00:00:00"/>
    <s v="RoomCentral"/>
    <s v="Cloud-based Hotel Booking Platform"/>
    <s v="Not Specified"/>
    <s v="Bangalore"/>
    <s v="Karanpal Singh"/>
    <x v="849"/>
    <n v="1"/>
    <x v="0"/>
    <s v="Seed Funding"/>
    <n v="2000000"/>
    <x v="5"/>
    <s v="September"/>
    <n v="19.194099999999999"/>
    <x v="4"/>
    <x v="0"/>
    <x v="0"/>
  </r>
  <r>
    <n v="2397"/>
    <d v="2015-09-07T00:00:00"/>
    <s v="YouthKiAwaaz"/>
    <s v="Community Driven News/Views Platform"/>
    <s v="Not Specified"/>
    <s v="New Delhi"/>
    <s v="Raghav Bahl, Ritu Kapur"/>
    <x v="1391"/>
    <n v="2"/>
    <x v="1"/>
    <s v="Seed Funding"/>
    <n v="600000"/>
    <x v="5"/>
    <s v="September"/>
    <n v="5.7582300000000002"/>
    <x v="4"/>
    <x v="6"/>
    <x v="1"/>
  </r>
  <r>
    <n v="2398"/>
    <d v="2015-09-07T00:00:00"/>
    <s v="Prozo"/>
    <s v="Study Material Marketplace"/>
    <s v="Not Specified"/>
    <s v="New Delhi"/>
    <s v="Nalin Jain, Shomil Pant, Dinesh Kundu"/>
    <x v="1392"/>
    <n v="3"/>
    <x v="1"/>
    <s v="Seed Funding"/>
    <n v="205000"/>
    <x v="5"/>
    <s v="September"/>
    <n v="1.96739525"/>
    <x v="4"/>
    <x v="6"/>
    <x v="1"/>
  </r>
  <r>
    <n v="2399"/>
    <d v="2015-09-07T00:00:00"/>
    <s v="Zomato"/>
    <s v="Restaurant Ratings &amp; Reviews platform"/>
    <s v="Not Specified"/>
    <s v="Gurgaon"/>
    <s v="Temasek, Vy Capital"/>
    <x v="1393"/>
    <n v="2"/>
    <x v="1"/>
    <s v="Private Equity"/>
    <n v="60000000"/>
    <x v="5"/>
    <s v="September"/>
    <n v="575.82299999999998"/>
    <x v="0"/>
    <x v="5"/>
    <x v="1"/>
  </r>
  <r>
    <n v="2400"/>
    <d v="2015-09-07T00:00:00"/>
    <s v="Sahayog Dairy"/>
    <s v="Dairy Based Product Manufacturer"/>
    <s v="Not Specified"/>
    <s v="Bhopal"/>
    <s v="Acumen Fund"/>
    <x v="1394"/>
    <n v="1"/>
    <x v="0"/>
    <s v="Private Equity"/>
    <n v="1800000"/>
    <x v="5"/>
    <s v="September"/>
    <n v="17.27469"/>
    <x v="0"/>
    <x v="0"/>
    <x v="6"/>
  </r>
  <r>
    <n v="2401"/>
    <d v="2015-09-08T00:00:00"/>
    <s v="MockBank"/>
    <s v="Government Test Preparation platform"/>
    <s v="Not Specified"/>
    <s v="Bangalore"/>
    <s v="Blume Ventures"/>
    <x v="64"/>
    <n v="1"/>
    <x v="0"/>
    <s v="Seed Funding"/>
    <n v="400000"/>
    <x v="5"/>
    <s v="September"/>
    <n v="3.8388200000000001"/>
    <x v="4"/>
    <x v="6"/>
    <x v="0"/>
  </r>
  <r>
    <n v="2402"/>
    <d v="2015-09-08T00:00:00"/>
    <s v="ReportBee"/>
    <s v="Smart Report Cards for Schools"/>
    <s v="Not Specified"/>
    <s v="Chennai"/>
    <s v="India Educational Investment Fund"/>
    <x v="726"/>
    <n v="1"/>
    <x v="0"/>
    <s v="Seed Funding"/>
    <m/>
    <x v="5"/>
    <s v="September"/>
    <n v="0"/>
    <x v="4"/>
    <x v="9"/>
    <x v="3"/>
  </r>
  <r>
    <n v="2403"/>
    <d v="2015-09-08T00:00:00"/>
    <s v="GuruG Learning"/>
    <s v="Teacher empowerment platform"/>
    <s v="Not Specified"/>
    <s v="Bangalore"/>
    <s v="India Educational Investment Fund"/>
    <x v="726"/>
    <n v="1"/>
    <x v="0"/>
    <s v="Seed Funding"/>
    <m/>
    <x v="5"/>
    <s v="September"/>
    <n v="0"/>
    <x v="4"/>
    <x v="6"/>
    <x v="0"/>
  </r>
  <r>
    <n v="2404"/>
    <d v="2015-09-10T00:00:00"/>
    <s v="OnlineTyari"/>
    <s v="Multilingual Test Preparation Platform"/>
    <s v="Not Specified"/>
    <s v="Gurgaon"/>
    <s v="500 Startups, Tv Mohas Paias Pai, T,em Capital, Vikram Chachra, Aloke Bajpai"/>
    <x v="487"/>
    <n v="6"/>
    <x v="1"/>
    <s v="Private Equity"/>
    <n v="770000"/>
    <x v="5"/>
    <s v="September"/>
    <n v="7.3897285000000004"/>
    <x v="0"/>
    <x v="6"/>
    <x v="1"/>
  </r>
  <r>
    <n v="2405"/>
    <d v="2015-09-10T00:00:00"/>
    <s v="IndustryBuying"/>
    <s v="Industrial Tools Marketplace"/>
    <s v="Not Specified"/>
    <s v="New Delhi"/>
    <s v="Kalaari Capital, Saif Partners, Beenextan Investment Fund"/>
    <x v="208"/>
    <n v="3"/>
    <x v="1"/>
    <s v="Private Equity"/>
    <n v="9200000"/>
    <x v="5"/>
    <s v="September"/>
    <n v="88.292860000000005"/>
    <x v="0"/>
    <x v="6"/>
    <x v="1"/>
  </r>
  <r>
    <n v="2406"/>
    <d v="2015-09-10T00:00:00"/>
    <s v="The Nudge Foundation"/>
    <s v="Non Profit Organization to alleviate poverty"/>
    <s v="Not Specified"/>
    <s v="Bangalore"/>
    <s v="Nanadan Nilekani, Inmobi, Paytm"/>
    <x v="1395"/>
    <n v="3"/>
    <x v="1"/>
    <s v="Seed Funding"/>
    <n v="315000"/>
    <x v="5"/>
    <s v="September"/>
    <n v="3.02307075"/>
    <x v="4"/>
    <x v="6"/>
    <x v="0"/>
  </r>
  <r>
    <n v="2407"/>
    <d v="2015-09-11T00:00:00"/>
    <s v="FitMeIn"/>
    <s v="Gym &amp; Fitness Studios Subscription platform"/>
    <s v="Not Specified"/>
    <s v="New Delhi"/>
    <s v="Green House Ventures"/>
    <x v="1161"/>
    <n v="1"/>
    <x v="0"/>
    <s v="Seed Funding"/>
    <n v="100000"/>
    <x v="5"/>
    <s v="September"/>
    <n v="0.95970500000000003"/>
    <x v="4"/>
    <x v="8"/>
    <x v="1"/>
  </r>
  <r>
    <n v="2408"/>
    <d v="2015-09-11T00:00:00"/>
    <s v="Envoged"/>
    <s v="pre-used luxury item Marketplace"/>
    <s v="Not Specified"/>
    <s v="Mumbai"/>
    <s v="Ankush Nijhawan, Manish Dhingra, Gaurav Bhatnagar"/>
    <x v="1396"/>
    <n v="3"/>
    <x v="1"/>
    <s v="Seed Funding"/>
    <m/>
    <x v="5"/>
    <s v="September"/>
    <n v="0"/>
    <x v="4"/>
    <x v="6"/>
    <x v="2"/>
  </r>
  <r>
    <n v="2409"/>
    <d v="2015-09-11T00:00:00"/>
    <s v="Zapyle"/>
    <s v="pre-used apparel shopping mobile app"/>
    <s v="Not Specified"/>
    <s v="Bangalore"/>
    <s v="Undisclosed"/>
    <x v="13"/>
    <n v="1"/>
    <x v="0"/>
    <s v="Seed Funding"/>
    <n v="1000000"/>
    <x v="5"/>
    <s v="September"/>
    <n v="9.5970499999999994"/>
    <x v="4"/>
    <x v="4"/>
    <x v="0"/>
  </r>
  <r>
    <n v="2410"/>
    <d v="2015-09-11T00:00:00"/>
    <s v="Renomania"/>
    <s v="Home Design &amp; platform"/>
    <s v="Not Specified"/>
    <s v="New Delhi"/>
    <s v="Subodh Gupta"/>
    <x v="1397"/>
    <n v="1"/>
    <x v="0"/>
    <s v="Seed Funding"/>
    <m/>
    <x v="5"/>
    <s v="September"/>
    <n v="0"/>
    <x v="4"/>
    <x v="6"/>
    <x v="1"/>
  </r>
  <r>
    <n v="2411"/>
    <d v="2015-09-12T00:00:00"/>
    <s v="CredR"/>
    <s v="Used Vehicles Marketplace"/>
    <s v="Not Specified"/>
    <s v="Mumbai"/>
    <s v="Eight Road Ventures"/>
    <x v="1398"/>
    <n v="1"/>
    <x v="0"/>
    <s v="Private Equity"/>
    <n v="15000000"/>
    <x v="5"/>
    <s v="September"/>
    <n v="143.95574999999999"/>
    <x v="0"/>
    <x v="6"/>
    <x v="2"/>
  </r>
  <r>
    <n v="2412"/>
    <d v="2015-09-12T00:00:00"/>
    <s v="YatraGenie"/>
    <s v="Online Bus &amp; Cab ticketing platform"/>
    <s v="Not Specified"/>
    <s v="Hyderabad"/>
    <s v="Ash Bhardwaj"/>
    <x v="1399"/>
    <n v="1"/>
    <x v="0"/>
    <s v="Private Equity"/>
    <m/>
    <x v="5"/>
    <s v="September"/>
    <n v="0"/>
    <x v="0"/>
    <x v="6"/>
    <x v="7"/>
  </r>
  <r>
    <n v="2413"/>
    <d v="2015-09-14T00:00:00"/>
    <s v="CanvasFlip"/>
    <s v="Mobile App testing platform"/>
    <s v="Not Specified"/>
    <s v="Hyderabad"/>
    <s v="Bessemer Venture Partners"/>
    <x v="246"/>
    <n v="1"/>
    <x v="0"/>
    <s v="Seed Funding"/>
    <n v="1200000"/>
    <x v="5"/>
    <s v="September"/>
    <n v="11.51646"/>
    <x v="4"/>
    <x v="6"/>
    <x v="7"/>
  </r>
  <r>
    <n v="2414"/>
    <d v="2015-09-14T00:00:00"/>
    <s v="Shadowfax"/>
    <s v="Hyperlocal Delivery Services"/>
    <s v="Not Specified"/>
    <s v="Gurgaon"/>
    <s v="Eight Roads Ventures"/>
    <x v="529"/>
    <n v="1"/>
    <x v="0"/>
    <s v="Private Equity"/>
    <n v="9000000"/>
    <x v="5"/>
    <s v="September"/>
    <n v="86.373450000000005"/>
    <x v="0"/>
    <x v="5"/>
    <x v="1"/>
  </r>
  <r>
    <n v="2415"/>
    <d v="2015-09-14T00:00:00"/>
    <s v="UE Life Sciences"/>
    <s v="Early Cancer Detection Solutions"/>
    <s v="Not Specified"/>
    <s v="US/India"/>
    <s v="Aarin Capital, Unitus Seed Fund"/>
    <x v="848"/>
    <n v="2"/>
    <x v="1"/>
    <s v="Private Equity"/>
    <n v="3000000"/>
    <x v="5"/>
    <s v="September"/>
    <n v="28.791149999999998"/>
    <x v="0"/>
    <x v="6"/>
    <x v="6"/>
  </r>
  <r>
    <n v="2416"/>
    <d v="2015-09-14T00:00:00"/>
    <s v="Ola Cabs"/>
    <s v="Cab rental Mobile app"/>
    <s v="Not Specified"/>
    <s v="Bangalore"/>
    <s v="Falcon Edge Capital, Ny Based Hedge Fund, Tiger Global, Softbank"/>
    <x v="547"/>
    <n v="4"/>
    <x v="1"/>
    <s v="Private Equity"/>
    <n v="225000000"/>
    <x v="5"/>
    <s v="September"/>
    <n v="2159.3362499999998"/>
    <x v="0"/>
    <x v="6"/>
    <x v="0"/>
  </r>
  <r>
    <n v="2417"/>
    <d v="2015-09-15T00:00:00"/>
    <s v="Coverfox"/>
    <s v="Online Insurance Distribution Platform"/>
    <s v="Not Specified"/>
    <s v="Mumbai"/>
    <s v="Cataraman Ventures"/>
    <x v="1400"/>
    <n v="1"/>
    <x v="0"/>
    <s v="Private Equity"/>
    <n v="2000000"/>
    <x v="5"/>
    <s v="September"/>
    <n v="19.194099999999999"/>
    <x v="0"/>
    <x v="3"/>
    <x v="2"/>
  </r>
  <r>
    <n v="2418"/>
    <d v="2015-09-15T00:00:00"/>
    <s v="MoEngage"/>
    <s v="Mobile Marketing Automation Platform"/>
    <s v="Not Specified"/>
    <s v="Bangalore"/>
    <s v="Helion Venture Partners, Exfinity Ventures"/>
    <x v="815"/>
    <n v="2"/>
    <x v="1"/>
    <s v="Private Equity"/>
    <n v="4250000"/>
    <x v="5"/>
    <s v="September"/>
    <n v="40.787462499999997"/>
    <x v="0"/>
    <x v="6"/>
    <x v="0"/>
  </r>
  <r>
    <n v="2419"/>
    <d v="2015-09-15T00:00:00"/>
    <s v="Mubble"/>
    <s v="Prepaid Mobile Bill Manager App"/>
    <s v="Not Specified"/>
    <s v="Bangalore"/>
    <s v="Nan Nilekani"/>
    <x v="767"/>
    <n v="1"/>
    <x v="0"/>
    <s v="Seed Funding"/>
    <m/>
    <x v="5"/>
    <s v="September"/>
    <n v="0"/>
    <x v="4"/>
    <x v="0"/>
    <x v="0"/>
  </r>
  <r>
    <n v="2420"/>
    <d v="2015-09-15T00:00:00"/>
    <s v="Tea Trails"/>
    <s v="Chain of Tea Cafxc3xa9xe2x80x99s"/>
    <s v="Not Specified"/>
    <s v="Mumbai"/>
    <s v="Anil Matai, Vikram T,on, Shyam Sundar R"/>
    <x v="1401"/>
    <n v="4"/>
    <x v="1"/>
    <s v="Seed Funding"/>
    <n v="1000000"/>
    <x v="5"/>
    <s v="September"/>
    <n v="9.5970499999999994"/>
    <x v="4"/>
    <x v="0"/>
    <x v="2"/>
  </r>
  <r>
    <n v="2421"/>
    <d v="2015-09-15T00:00:00"/>
    <s v="Room on Call"/>
    <s v="Br&amp;ed Budget Hotel Marketplace"/>
    <s v="Not Specified"/>
    <s v="Noida"/>
    <s v="Payal Syal"/>
    <x v="1402"/>
    <n v="1"/>
    <x v="0"/>
    <s v="Seed Funding"/>
    <n v="300000"/>
    <x v="5"/>
    <s v="September"/>
    <n v="2.8791150000000001"/>
    <x v="4"/>
    <x v="13"/>
    <x v="1"/>
  </r>
  <r>
    <n v="2422"/>
    <d v="2015-09-15T00:00:00"/>
    <s v="FYNE"/>
    <s v="Home Fitting &amp; Fixtures Marketplace"/>
    <s v="Not Specified"/>
    <s v="Bangalore"/>
    <s v="Seep Dama"/>
    <x v="1403"/>
    <n v="1"/>
    <x v="0"/>
    <s v="Seed Funding"/>
    <m/>
    <x v="5"/>
    <s v="September"/>
    <n v="0"/>
    <x v="4"/>
    <x v="6"/>
    <x v="0"/>
  </r>
  <r>
    <n v="2423"/>
    <d v="2015-09-16T00:00:00"/>
    <s v="ChaiPoint"/>
    <s v="Food Subscription platform"/>
    <s v="Not Specified"/>
    <s v="Bangalore"/>
    <s v="Eight Roads Ventures"/>
    <x v="529"/>
    <n v="1"/>
    <x v="0"/>
    <s v="Private Equity"/>
    <n v="10000000"/>
    <x v="5"/>
    <s v="September"/>
    <n v="95.970500000000001"/>
    <x v="0"/>
    <x v="5"/>
    <x v="0"/>
  </r>
  <r>
    <n v="2424"/>
    <d v="2015-09-16T00:00:00"/>
    <s v="WedmeGood.com"/>
    <s v="Wedding Planning Platform"/>
    <s v="Not Specified"/>
    <s v="Gurgaon"/>
    <s v="Indian Angel Network"/>
    <x v="78"/>
    <n v="1"/>
    <x v="0"/>
    <s v="Seed Funding"/>
    <n v="410000"/>
    <x v="5"/>
    <s v="September"/>
    <n v="3.9347905000000001"/>
    <x v="4"/>
    <x v="6"/>
    <x v="1"/>
  </r>
  <r>
    <n v="2425"/>
    <d v="2015-09-16T00:00:00"/>
    <s v="XSTOK"/>
    <s v="B2B Mobile Auction Marketplace"/>
    <s v="Not Specified"/>
    <s v="Mumbai"/>
    <s v="Oliphans Capital"/>
    <x v="1404"/>
    <n v="1"/>
    <x v="0"/>
    <s v="Seed Funding"/>
    <n v="450000"/>
    <x v="5"/>
    <s v="September"/>
    <n v="4.3186724999999999"/>
    <x v="4"/>
    <x v="6"/>
    <x v="2"/>
  </r>
  <r>
    <n v="2426"/>
    <d v="2015-09-17T00:00:00"/>
    <s v="UniLog"/>
    <s v="ECommerce Data Analytics Platform"/>
    <s v="Not Specified"/>
    <s v="Bangalore"/>
    <s v="Kalaari Capital"/>
    <x v="208"/>
    <n v="1"/>
    <x v="0"/>
    <s v="Private Equity"/>
    <m/>
    <x v="5"/>
    <s v="September"/>
    <n v="0"/>
    <x v="0"/>
    <x v="2"/>
    <x v="0"/>
  </r>
  <r>
    <n v="2427"/>
    <d v="2015-09-17T00:00:00"/>
    <s v="Paintcollar"/>
    <s v="Designer Merch&amp;ize Marketplace"/>
    <s v="Not Specified"/>
    <s v="Mumbai"/>
    <s v="Applyifi"/>
    <x v="1405"/>
    <n v="1"/>
    <x v="0"/>
    <s v="Seed Funding"/>
    <m/>
    <x v="5"/>
    <s v="September"/>
    <n v="0"/>
    <x v="4"/>
    <x v="6"/>
    <x v="2"/>
  </r>
  <r>
    <n v="2428"/>
    <d v="2015-09-17T00:00:00"/>
    <s v="YepMe"/>
    <s v="Private label Fashion eTailer"/>
    <s v="Not Specified"/>
    <s v="Gurgaon"/>
    <s v="Khazanah Nasional Berhad, Helion Venture Partners"/>
    <x v="1040"/>
    <n v="2"/>
    <x v="1"/>
    <s v="Private Equity"/>
    <n v="75000000"/>
    <x v="5"/>
    <s v="September"/>
    <n v="719.77874999999995"/>
    <x v="0"/>
    <x v="0"/>
    <x v="1"/>
  </r>
  <r>
    <n v="2429"/>
    <d v="2015-09-17T00:00:00"/>
    <s v="Bueno"/>
    <s v="Online Food ordering &amp; delivery"/>
    <s v="Not Specified"/>
    <s v="Gurgaon"/>
    <s v="High Networth Individuals "/>
    <x v="1340"/>
    <n v="1"/>
    <x v="0"/>
    <s v="Seed Funding"/>
    <n v="600000"/>
    <x v="5"/>
    <s v="September"/>
    <n v="5.7582300000000002"/>
    <x v="4"/>
    <x v="5"/>
    <x v="1"/>
  </r>
  <r>
    <n v="2430"/>
    <d v="2015-09-18T00:00:00"/>
    <s v="Plabro"/>
    <s v="Real Estate Broker Platform App"/>
    <s v="Not Specified"/>
    <s v="New Delhi"/>
    <s v="Sachin Bansal &amp; Binny Bansal, Sol Primero, Outbox Ventures, Sangram Singh"/>
    <x v="1406"/>
    <n v="4"/>
    <x v="1"/>
    <s v="Seed Funding"/>
    <n v="350000"/>
    <x v="5"/>
    <s v="September"/>
    <n v="3.3589674999999999"/>
    <x v="4"/>
    <x v="12"/>
    <x v="1"/>
  </r>
  <r>
    <n v="2431"/>
    <d v="2015-09-18T00:00:00"/>
    <s v="CureJoy"/>
    <s v="Online Healthcare platform"/>
    <s v="Not Specified"/>
    <s v="Bangalore"/>
    <s v="Accel Partners, Subrata Mitra, Larry Braitman, Venk Krishna"/>
    <x v="193"/>
    <n v="4"/>
    <x v="1"/>
    <s v="Private Equity"/>
    <n v="1150000"/>
    <x v="5"/>
    <s v="September"/>
    <n v="11.036607500000001"/>
    <x v="0"/>
    <x v="8"/>
    <x v="0"/>
  </r>
  <r>
    <n v="2432"/>
    <d v="2015-09-18T00:00:00"/>
    <s v="Briston Technomach"/>
    <s v="Internet of Things platform"/>
    <s v="Not Specified"/>
    <s v="New Delhi"/>
    <s v="Undisclosed"/>
    <x v="13"/>
    <n v="1"/>
    <x v="0"/>
    <s v="Seed Funding"/>
    <n v="150000"/>
    <x v="5"/>
    <s v="September"/>
    <n v="1.4395575"/>
    <x v="4"/>
    <x v="6"/>
    <x v="1"/>
  </r>
  <r>
    <n v="2433"/>
    <d v="2015-09-18T00:00:00"/>
    <s v="LabStreet"/>
    <s v="Diagnostic Labs aggregator platform"/>
    <s v="Not Specified"/>
    <s v="Gurgaon"/>
    <s v="Multiple "/>
    <x v="790"/>
    <n v="1"/>
    <x v="0"/>
    <s v="Seed Funding"/>
    <n v="150000"/>
    <x v="5"/>
    <s v="September"/>
    <n v="1.4395575"/>
    <x v="4"/>
    <x v="6"/>
    <x v="1"/>
  </r>
  <r>
    <n v="2434"/>
    <d v="2015-09-19T00:00:00"/>
    <s v="DailyNinja"/>
    <s v="Hyperlocal Delivery Platform"/>
    <s v="Not Specified"/>
    <s v="Bangalore"/>
    <s v="Aprameya Radhakrishna, Naman Sarawagi, Afsal Salu"/>
    <x v="689"/>
    <n v="3"/>
    <x v="1"/>
    <s v="Seed Funding"/>
    <m/>
    <x v="5"/>
    <s v="September"/>
    <n v="0"/>
    <x v="4"/>
    <x v="5"/>
    <x v="0"/>
  </r>
  <r>
    <n v="2435"/>
    <d v="2015-09-21T00:00:00"/>
    <s v="Portea Medical"/>
    <s v="Home Medical Care Services"/>
    <s v="Not Specified"/>
    <s v="Bangalore"/>
    <s v="Accel Partners, International Finance Corporation , Qualcomm Ventures, Ventureast"/>
    <x v="193"/>
    <n v="4"/>
    <x v="1"/>
    <s v="Private Equity"/>
    <n v="37500000"/>
    <x v="5"/>
    <s v="September"/>
    <n v="359.88937499999997"/>
    <x v="0"/>
    <x v="8"/>
    <x v="0"/>
  </r>
  <r>
    <n v="2436"/>
    <d v="2015-09-21T00:00:00"/>
    <s v="Neotrade Analytics"/>
    <s v="Real-Time stock data platform"/>
    <s v="Not Specified"/>
    <s v="Bangalore"/>
    <s v="Rainmatter"/>
    <x v="552"/>
    <n v="1"/>
    <x v="0"/>
    <s v="Seed Funding"/>
    <n v="235000"/>
    <x v="5"/>
    <s v="September"/>
    <n v="2.2553067499999999"/>
    <x v="4"/>
    <x v="0"/>
    <x v="0"/>
  </r>
  <r>
    <n v="2437"/>
    <d v="2015-09-21T00:00:00"/>
    <s v="DishCo"/>
    <s v="Food discovery &amp; table booking app"/>
    <s v="Not Specified"/>
    <s v="Mumbai"/>
    <s v="Mahindra, Uday Punj, Ashish Hemrajani, Sanjeev Mehra"/>
    <x v="599"/>
    <n v="4"/>
    <x v="1"/>
    <s v="Seed Funding"/>
    <m/>
    <x v="5"/>
    <s v="September"/>
    <n v="0"/>
    <x v="4"/>
    <x v="5"/>
    <x v="2"/>
  </r>
  <r>
    <n v="2438"/>
    <d v="2015-09-21T00:00:00"/>
    <s v="LafaLafa"/>
    <s v="coupons &amp; cashback aggregator app"/>
    <s v="Not Specified"/>
    <s v="Mumbai"/>
    <s v="500 Startups"/>
    <x v="487"/>
    <n v="1"/>
    <x v="0"/>
    <s v="Seed Funding"/>
    <n v="125000"/>
    <x v="5"/>
    <s v="September"/>
    <n v="1.1996312499999999"/>
    <x v="4"/>
    <x v="6"/>
    <x v="2"/>
  </r>
  <r>
    <n v="2439"/>
    <d v="2015-09-21T00:00:00"/>
    <s v="ConnectAbank"/>
    <s v="Financial Products lead generation platform"/>
    <s v="Not Specified"/>
    <s v="Mumbai"/>
    <s v="Prakhar Bumb"/>
    <x v="1407"/>
    <n v="1"/>
    <x v="0"/>
    <s v="Seed Funding"/>
    <m/>
    <x v="5"/>
    <s v="September"/>
    <n v="0"/>
    <x v="4"/>
    <x v="3"/>
    <x v="2"/>
  </r>
  <r>
    <n v="2440"/>
    <d v="2015-09-22T00:00:00"/>
    <s v="VillFarm"/>
    <s v="Sustainable Agri-inputs Firm"/>
    <s v="Not Specified"/>
    <s v="Bangalore"/>
    <s v="Unitus Seed Fund, Rianta Capital, R Ramaraj, Sunil Edwards"/>
    <x v="301"/>
    <n v="4"/>
    <x v="1"/>
    <s v="Seed Funding"/>
    <m/>
    <x v="5"/>
    <s v="September"/>
    <n v="0"/>
    <x v="4"/>
    <x v="0"/>
    <x v="0"/>
  </r>
  <r>
    <n v="2441"/>
    <d v="2015-09-22T00:00:00"/>
    <s v="Bestdealfinance"/>
    <s v="Financial Services Portal"/>
    <s v="Not Specified"/>
    <s v="Mumbai"/>
    <s v="Kalaari Capital, Yournest Angel Fund"/>
    <x v="208"/>
    <n v="2"/>
    <x v="1"/>
    <s v="Private Equity"/>
    <n v="3000000"/>
    <x v="5"/>
    <s v="September"/>
    <n v="28.791149999999998"/>
    <x v="0"/>
    <x v="3"/>
    <x v="2"/>
  </r>
  <r>
    <n v="2442"/>
    <d v="2015-09-22T00:00:00"/>
    <s v="GameXS.in"/>
    <s v="Pre-owned games Marketplace"/>
    <s v="Not Specified"/>
    <s v="New Delhi"/>
    <s v="Lead Angels"/>
    <x v="768"/>
    <n v="1"/>
    <x v="0"/>
    <s v="Seed Funding"/>
    <m/>
    <x v="5"/>
    <s v="September"/>
    <n v="0"/>
    <x v="4"/>
    <x v="6"/>
    <x v="1"/>
  </r>
  <r>
    <n v="2443"/>
    <d v="2015-09-22T00:00:00"/>
    <s v="The Man Company"/>
    <s v="Content-based Subscription eCommerce platform"/>
    <s v="Not Specified"/>
    <s v="New Delhi"/>
    <s v="Karan Bajwa, Amanpreet Bajaj, Manish Vij"/>
    <x v="1408"/>
    <n v="3"/>
    <x v="1"/>
    <s v="Seed Funding"/>
    <m/>
    <x v="5"/>
    <s v="September"/>
    <n v="0"/>
    <x v="4"/>
    <x v="2"/>
    <x v="1"/>
  </r>
  <r>
    <n v="2444"/>
    <d v="2015-09-22T00:00:00"/>
    <s v="Virtual Logic"/>
    <s v="virtual reality&amp; 3d simulation &amp; stereoscopic products"/>
    <s v="Not Specified"/>
    <s v="Bangalore"/>
    <s v="Swarnim Multiventures"/>
    <x v="1409"/>
    <n v="1"/>
    <x v="0"/>
    <s v="Private Equity"/>
    <n v="800000"/>
    <x v="5"/>
    <s v="September"/>
    <n v="7.6776400000000002"/>
    <x v="0"/>
    <x v="6"/>
    <x v="0"/>
  </r>
  <r>
    <n v="2445"/>
    <d v="2015-09-22T00:00:00"/>
    <s v="Furdo"/>
    <s v="Online Interior Designing platform"/>
    <s v="Not Specified"/>
    <s v="Bangalore"/>
    <s v="Bhavdeep Reddy"/>
    <x v="1410"/>
    <n v="1"/>
    <x v="0"/>
    <s v="Seed Funding"/>
    <n v="400000"/>
    <x v="5"/>
    <s v="September"/>
    <n v="3.8388200000000001"/>
    <x v="4"/>
    <x v="6"/>
    <x v="0"/>
  </r>
  <r>
    <n v="2446"/>
    <d v="2015-09-22T00:00:00"/>
    <s v="LogiNext"/>
    <s v="End-to-end Logistics platform"/>
    <s v="Not Specified"/>
    <s v="Mumbai"/>
    <s v="Paytm"/>
    <x v="11"/>
    <n v="1"/>
    <x v="0"/>
    <s v="Private Equity"/>
    <n v="10000000"/>
    <x v="5"/>
    <s v="September"/>
    <n v="95.970500000000001"/>
    <x v="0"/>
    <x v="1"/>
    <x v="2"/>
  </r>
  <r>
    <n v="2447"/>
    <d v="2015-09-22T00:00:00"/>
    <s v="Korra"/>
    <s v="Private Label Apparel sales"/>
    <s v="Not Specified"/>
    <s v="New Delhi"/>
    <s v="Asha Jadeja Motwani"/>
    <x v="1411"/>
    <n v="1"/>
    <x v="0"/>
    <s v="Seed Funding"/>
    <n v="300000"/>
    <x v="5"/>
    <s v="September"/>
    <n v="2.8791150000000001"/>
    <x v="4"/>
    <x v="4"/>
    <x v="1"/>
  </r>
  <r>
    <n v="2448"/>
    <d v="2015-09-23T00:00:00"/>
    <s v="Credihealth"/>
    <s v="Healthcare Consulting platform"/>
    <s v="Not Specified"/>
    <s v="Gurgaon"/>
    <s v="Rajat Malhotra"/>
    <x v="1412"/>
    <n v="1"/>
    <x v="0"/>
    <s v="Seed Funding"/>
    <m/>
    <x v="5"/>
    <s v="September"/>
    <n v="0"/>
    <x v="4"/>
    <x v="8"/>
    <x v="1"/>
  </r>
  <r>
    <n v="2449"/>
    <d v="2015-09-23T00:00:00"/>
    <s v="Amigobulls"/>
    <s v="Stock Market Portal"/>
    <s v="Not Specified"/>
    <s v="Bangalore"/>
    <s v="Sharad Sharma, Vijay  Mohas Pai,as Pai Pallav Nadhani, Singapore Angels Network"/>
    <x v="730"/>
    <n v="4"/>
    <x v="1"/>
    <s v="Seed Funding"/>
    <m/>
    <x v="5"/>
    <s v="September"/>
    <n v="0"/>
    <x v="4"/>
    <x v="6"/>
    <x v="0"/>
  </r>
  <r>
    <n v="2450"/>
    <d v="2015-09-23T00:00:00"/>
    <s v="SilverPush"/>
    <s v="Cross-device retargeting platform"/>
    <s v="Not Specified"/>
    <s v="Gurgaon / SFO"/>
    <s v="M&amp;S Partners"/>
    <x v="1413"/>
    <n v="1"/>
    <x v="0"/>
    <s v="Private Equity"/>
    <n v="1200000"/>
    <x v="5"/>
    <s v="September"/>
    <n v="11.51646"/>
    <x v="0"/>
    <x v="6"/>
    <x v="1"/>
  </r>
  <r>
    <n v="2451"/>
    <d v="2015-09-23T00:00:00"/>
    <s v="Juggernaut"/>
    <s v="Digital &amp; Physical Publishing platform"/>
    <s v="Not Specified"/>
    <s v="New Delhi"/>
    <s v="William Bissell, Neeraj Aggarwal, Nan Nilekani"/>
    <x v="1414"/>
    <n v="3"/>
    <x v="1"/>
    <s v="Private Equity"/>
    <n v="2250000"/>
    <x v="5"/>
    <s v="September"/>
    <n v="21.593362500000001"/>
    <x v="0"/>
    <x v="6"/>
    <x v="1"/>
  </r>
  <r>
    <n v="2452"/>
    <d v="2015-09-23T00:00:00"/>
    <s v="InnerChef"/>
    <s v="Food Delivery Platform"/>
    <s v="Not Specified"/>
    <s v="New Delhi"/>
    <s v="Phanindra Sama, Anupam Mittal, Vijay Shekhar Sharma, Vishal Gondal, Sateesh ,ara"/>
    <x v="1044"/>
    <n v="6"/>
    <x v="1"/>
    <s v="Private Equity"/>
    <n v="1750000"/>
    <x v="5"/>
    <s v="September"/>
    <n v="16.7948375"/>
    <x v="0"/>
    <x v="5"/>
    <x v="1"/>
  </r>
  <r>
    <n v="2453"/>
    <d v="2015-09-24T00:00:00"/>
    <s v="Quintype"/>
    <s v="Data Driven Publishing platform"/>
    <s v="Not Specified"/>
    <s v="Bangalore"/>
    <s v="Raghav Bahl"/>
    <x v="1391"/>
    <n v="1"/>
    <x v="0"/>
    <s v="Private Equity"/>
    <n v="3300000"/>
    <x v="5"/>
    <s v="September"/>
    <n v="31.670265000000001"/>
    <x v="0"/>
    <x v="0"/>
    <x v="0"/>
  </r>
  <r>
    <n v="2454"/>
    <d v="2015-09-24T00:00:00"/>
    <s v="Capabiliti"/>
    <s v="Employee OnBoarding &amp; Orientation platform"/>
    <s v="Not Specified"/>
    <s v="Noida"/>
    <s v="500 Startups, Smile Multimedia, Kunal Bahl, Rohit Bansal, Girish Matrubootham"/>
    <x v="487"/>
    <n v="5"/>
    <x v="1"/>
    <s v="Seed Funding"/>
    <n v="400000"/>
    <x v="5"/>
    <s v="September"/>
    <n v="3.8388200000000001"/>
    <x v="4"/>
    <x v="6"/>
    <x v="1"/>
  </r>
  <r>
    <n v="2455"/>
    <d v="2015-09-24T00:00:00"/>
    <s v="Fourth Partner Energy"/>
    <s v="Solar Power Solutions company"/>
    <s v="Not Specified"/>
    <s v="Hyderabad"/>
    <s v="Infuse Ventures, The Chennai Angels"/>
    <x v="479"/>
    <n v="2"/>
    <x v="1"/>
    <s v="Private Equity"/>
    <n v="2000000"/>
    <x v="5"/>
    <s v="September"/>
    <n v="19.194099999999999"/>
    <x v="0"/>
    <x v="10"/>
    <x v="7"/>
  </r>
  <r>
    <n v="2456"/>
    <d v="2015-09-24T00:00:00"/>
    <s v="Licious"/>
    <s v="Online Meat Ordering platform"/>
    <s v="Not Specified"/>
    <s v="Bangalore"/>
    <s v="Kanwaljit Singh, Tv Mohas Paias Pai"/>
    <x v="890"/>
    <n v="2"/>
    <x v="1"/>
    <s v="Seed Funding"/>
    <n v="1000000"/>
    <x v="5"/>
    <s v="September"/>
    <n v="9.5970499999999994"/>
    <x v="4"/>
    <x v="6"/>
    <x v="0"/>
  </r>
  <r>
    <n v="2457"/>
    <d v="2015-09-25T00:00:00"/>
    <s v="TravelKhana"/>
    <s v="online meal-booking platform for train travelers"/>
    <s v="Not Specified"/>
    <s v="New Delhi"/>
    <s v="Astarc Ventures"/>
    <x v="843"/>
    <n v="1"/>
    <x v="0"/>
    <s v="Seed Funding"/>
    <m/>
    <x v="5"/>
    <s v="September"/>
    <n v="0"/>
    <x v="4"/>
    <x v="0"/>
    <x v="1"/>
  </r>
  <r>
    <n v="2458"/>
    <d v="2015-09-28T00:00:00"/>
    <s v="Quickli"/>
    <s v="hyperlocal delivery platform"/>
    <s v="Not Specified"/>
    <s v="New Delhi"/>
    <s v="500 Startups, Mato Peric"/>
    <x v="487"/>
    <n v="2"/>
    <x v="1"/>
    <s v="Seed Funding"/>
    <m/>
    <x v="5"/>
    <s v="September"/>
    <n v="0"/>
    <x v="4"/>
    <x v="5"/>
    <x v="1"/>
  </r>
  <r>
    <n v="2459"/>
    <d v="2015-09-28T00:00:00"/>
    <s v="Ola Cabs"/>
    <s v="Cab Booking app platform"/>
    <s v="Not Specified"/>
    <s v="Bangalore"/>
    <s v="Didi Kuaidi"/>
    <x v="1415"/>
    <n v="1"/>
    <x v="0"/>
    <s v="Private Equity"/>
    <n v="30000000"/>
    <x v="5"/>
    <s v="September"/>
    <n v="287.91149999999999"/>
    <x v="0"/>
    <x v="13"/>
    <x v="0"/>
  </r>
  <r>
    <n v="2460"/>
    <d v="2015-09-29T00:00:00"/>
    <s v="Paytm"/>
    <s v="Ecommerce &amp; M-Commerce platform"/>
    <s v="Not Specified"/>
    <s v="New Delhi"/>
    <s v="Alibaba Group, Ant Financial"/>
    <x v="1416"/>
    <n v="2"/>
    <x v="1"/>
    <s v="Private Equity"/>
    <n v="680000000"/>
    <x v="5"/>
    <s v="September"/>
    <n v="6525.9939999999997"/>
    <x v="0"/>
    <x v="2"/>
    <x v="1"/>
  </r>
  <r>
    <n v="2461"/>
    <d v="2015-09-29T00:00:00"/>
    <s v="Inmobi"/>
    <s v="Mobile Advertising platform"/>
    <s v="Not Specified"/>
    <s v="Bangalore"/>
    <s v="Tennenbaum Capital Partners"/>
    <x v="1417"/>
    <n v="1"/>
    <x v="0"/>
    <s v="Private Equity"/>
    <n v="100000000"/>
    <x v="5"/>
    <s v="September"/>
    <n v="959.70500000000004"/>
    <x v="0"/>
    <x v="6"/>
    <x v="0"/>
  </r>
  <r>
    <n v="2462"/>
    <d v="2015-09-29T00:00:00"/>
    <s v="Peppertap"/>
    <s v="Hyperlocal Grocery Delivery"/>
    <s v="Not Specified"/>
    <s v="Gurgaon"/>
    <s v="Sequoia India, Saif Partners"/>
    <x v="43"/>
    <n v="2"/>
    <x v="1"/>
    <s v="Private Equity"/>
    <n v="36000000"/>
    <x v="5"/>
    <s v="September"/>
    <n v="345.49380000000002"/>
    <x v="0"/>
    <x v="5"/>
    <x v="1"/>
  </r>
  <r>
    <n v="2463"/>
    <d v="2015-09-29T00:00:00"/>
    <s v="Hugefly"/>
    <s v="Ecommerce Product recommendation platform"/>
    <s v="Not Specified"/>
    <s v="Pune"/>
    <s v="Mayank Singhal "/>
    <x v="1418"/>
    <n v="1"/>
    <x v="0"/>
    <s v="Seed Funding"/>
    <m/>
    <x v="5"/>
    <s v="September"/>
    <n v="0"/>
    <x v="4"/>
    <x v="2"/>
    <x v="4"/>
  </r>
  <r>
    <n v="2464"/>
    <d v="2015-09-29T00:00:00"/>
    <s v="Brigge"/>
    <s v="Activity Based Social Network"/>
    <s v="Not Specified"/>
    <s v="Chennai"/>
    <s v="The Chennai Angels"/>
    <x v="315"/>
    <n v="1"/>
    <x v="0"/>
    <s v="Seed Funding"/>
    <m/>
    <x v="5"/>
    <s v="September"/>
    <n v="0"/>
    <x v="4"/>
    <x v="7"/>
    <x v="3"/>
  </r>
  <r>
    <n v="2465"/>
    <d v="2015-09-29T00:00:00"/>
    <s v="Zakoopi"/>
    <s v="Fashion Discovery platform"/>
    <s v="Not Specified"/>
    <s v="New Delhi"/>
    <s v="Uniqorn Ventures"/>
    <x v="1341"/>
    <n v="1"/>
    <x v="0"/>
    <s v="Seed Funding"/>
    <n v="350000"/>
    <x v="5"/>
    <s v="September"/>
    <n v="3.3589674999999999"/>
    <x v="4"/>
    <x v="4"/>
    <x v="1"/>
  </r>
  <r>
    <n v="2466"/>
    <d v="2015-09-29T00:00:00"/>
    <s v="LoanCircle"/>
    <s v="Consumer lending marketplace"/>
    <s v="Not Specified"/>
    <s v="Bangalore"/>
    <s v="Zishaan Hayath, Rahul Khanna"/>
    <x v="709"/>
    <n v="2"/>
    <x v="1"/>
    <s v="Seed Funding"/>
    <m/>
    <x v="5"/>
    <s v="September"/>
    <n v="0"/>
    <x v="4"/>
    <x v="3"/>
    <x v="0"/>
  </r>
  <r>
    <n v="2467"/>
    <d v="2015-09-30T00:00:00"/>
    <s v="Infoworks"/>
    <s v="Big Data Management Platform"/>
    <s v="Not Specified"/>
    <s v="Bangalore / USA"/>
    <s v="Nexus Venture Partners, Knoll Ventures "/>
    <x v="74"/>
    <n v="2"/>
    <x v="1"/>
    <s v="Private Equity"/>
    <n v="5000000"/>
    <x v="5"/>
    <s v="September"/>
    <n v="47.985250000000001"/>
    <x v="0"/>
    <x v="0"/>
    <x v="0"/>
  </r>
  <r>
    <n v="2468"/>
    <d v="2015-09-30T00:00:00"/>
    <s v="RedDoorz"/>
    <s v="Budget Accommodation Platform"/>
    <s v="Not Specified"/>
    <s v="Noida"/>
    <s v="Jungle Ventures"/>
    <x v="573"/>
    <n v="1"/>
    <x v="0"/>
    <s v="Seed Funding"/>
    <n v="1000000"/>
    <x v="5"/>
    <s v="September"/>
    <n v="9.5970499999999994"/>
    <x v="4"/>
    <x v="6"/>
    <x v="1"/>
  </r>
  <r>
    <n v="2469"/>
    <d v="2015-09-30T00:00:00"/>
    <s v="FirstTouch"/>
    <s v="Local Mobile OS"/>
    <s v="Not Specified"/>
    <s v="Gurgaon"/>
    <s v="Kunal Bahl, Rohit Bansal, Pranay Chulet, Naveen Tiwari, Amit Gupta, Mayank Singhal"/>
    <x v="1419"/>
    <n v="6"/>
    <x v="1"/>
    <s v="Seed Funding"/>
    <m/>
    <x v="5"/>
    <s v="September"/>
    <n v="0"/>
    <x v="4"/>
    <x v="6"/>
    <x v="1"/>
  </r>
  <r>
    <n v="2470"/>
    <d v="2015-09-30T00:00:00"/>
    <s v="Eywa Media"/>
    <s v="Digital Signal processing platform"/>
    <s v="Not Specified"/>
    <s v="Bangalore"/>
    <s v="Ah! Ventures, Viktor Koenig Pe Fund, Mantra Ventures"/>
    <x v="923"/>
    <n v="3"/>
    <x v="1"/>
    <s v="Seed Funding"/>
    <n v="1000000"/>
    <x v="5"/>
    <s v="September"/>
    <n v="9.5970499999999994"/>
    <x v="4"/>
    <x v="6"/>
    <x v="0"/>
  </r>
  <r>
    <n v="2471"/>
    <d v="2015-08-01T00:00:00"/>
    <s v="Snapdeal"/>
    <s v="Ecommerce Marketplace"/>
    <s v="Not Specified"/>
    <s v="New Delhi"/>
    <s v="Alibaba, Foxconn, Softbank"/>
    <x v="272"/>
    <n v="3"/>
    <x v="1"/>
    <s v="Private Equity"/>
    <n v="500000000"/>
    <x v="5"/>
    <s v="August"/>
    <n v="4798.5249999999996"/>
    <x v="0"/>
    <x v="2"/>
    <x v="1"/>
  </r>
  <r>
    <n v="2472"/>
    <d v="2015-08-01T00:00:00"/>
    <s v="Ressy"/>
    <s v="Restaurant Discount app"/>
    <s v="Not Specified"/>
    <s v="Pune"/>
    <s v="Mohas Pai,as Pai"/>
    <x v="1420"/>
    <n v="2"/>
    <x v="1"/>
    <s v="Seed Funding"/>
    <n v="400000"/>
    <x v="5"/>
    <s v="August"/>
    <n v="3.8388200000000001"/>
    <x v="4"/>
    <x v="5"/>
    <x v="4"/>
  </r>
  <r>
    <n v="2473"/>
    <d v="2015-08-03T00:00:00"/>
    <s v="Cuelearn"/>
    <s v="Tech-enabled learning"/>
    <s v="Not Specified"/>
    <s v="New Delhi"/>
    <s v="Alok Mittal"/>
    <x v="357"/>
    <n v="1"/>
    <x v="0"/>
    <s v="Seed Funding"/>
    <m/>
    <x v="5"/>
    <s v="August"/>
    <n v="0"/>
    <x v="4"/>
    <x v="0"/>
    <x v="1"/>
  </r>
  <r>
    <n v="2474"/>
    <d v="2015-08-03T00:00:00"/>
    <s v="Connect India"/>
    <s v="ECommerce Logistics provider"/>
    <s v="Not Specified"/>
    <s v="New Delhi"/>
    <s v="Aavishkaar"/>
    <x v="1193"/>
    <n v="1"/>
    <x v="0"/>
    <s v="Private Equity"/>
    <n v="5000000"/>
    <x v="5"/>
    <s v="August"/>
    <n v="47.985250000000001"/>
    <x v="0"/>
    <x v="2"/>
    <x v="1"/>
  </r>
  <r>
    <n v="2475"/>
    <d v="2015-08-03T00:00:00"/>
    <s v="The Home Salon"/>
    <s v="on-dem&amp; home beauty &amp; wellness portal"/>
    <s v="Not Specified"/>
    <s v="Mumbai"/>
    <s v="Venturenursery"/>
    <x v="1421"/>
    <n v="1"/>
    <x v="0"/>
    <s v="Seed Funding"/>
    <m/>
    <x v="5"/>
    <s v="August"/>
    <n v="0"/>
    <x v="4"/>
    <x v="8"/>
    <x v="2"/>
  </r>
  <r>
    <n v="2476"/>
    <d v="2015-08-03T00:00:00"/>
    <s v="Jusride"/>
    <s v="Self Driven Car rental"/>
    <s v="Not Specified"/>
    <s v="Mumbai"/>
    <s v="Alok Mittal, Zeeshan Hayat, Niraj Singh, Nikunj Jain, Anirudh Damani, Punit Goyal"/>
    <x v="357"/>
    <n v="6"/>
    <x v="1"/>
    <s v="Seed Funding"/>
    <m/>
    <x v="5"/>
    <s v="August"/>
    <n v="0"/>
    <x v="4"/>
    <x v="6"/>
    <x v="2"/>
  </r>
  <r>
    <n v="2477"/>
    <d v="2015-08-03T00:00:00"/>
    <s v="Oyorooms"/>
    <s v="Budget Hotel accommodation br&amp;"/>
    <s v="Not Specified"/>
    <s v="New Delhi"/>
    <s v="Softbank Group, Greenoaks Capital, Sequoia Capital, Lightspeed India"/>
    <x v="416"/>
    <n v="4"/>
    <x v="1"/>
    <s v="Private Equity"/>
    <n v="100000000"/>
    <x v="5"/>
    <s v="August"/>
    <n v="959.70500000000004"/>
    <x v="0"/>
    <x v="13"/>
    <x v="1"/>
  </r>
  <r>
    <n v="2478"/>
    <d v="2015-08-03T00:00:00"/>
    <s v="Glowship"/>
    <s v="Energy &amp; Environment Online Marketplace"/>
    <s v="Not Specified"/>
    <s v="Bangalore"/>
    <s v="Infuse Ventures"/>
    <x v="479"/>
    <n v="1"/>
    <x v="0"/>
    <s v="Seed Funding"/>
    <m/>
    <x v="5"/>
    <s v="August"/>
    <n v="0"/>
    <x v="4"/>
    <x v="10"/>
    <x v="0"/>
  </r>
  <r>
    <n v="2479"/>
    <d v="2015-08-03T00:00:00"/>
    <s v="Wizrocket"/>
    <s v="User Engagment &amp; Analytics platform"/>
    <s v="Not Specified"/>
    <s v="Mumbai"/>
    <s v="Sequoia Capital, Accel Partners"/>
    <x v="96"/>
    <n v="2"/>
    <x v="1"/>
    <s v="Private Equity"/>
    <n v="9600000"/>
    <x v="5"/>
    <s v="August"/>
    <n v="92.131680000000003"/>
    <x v="0"/>
    <x v="0"/>
    <x v="2"/>
  </r>
  <r>
    <n v="2480"/>
    <d v="2015-08-04T00:00:00"/>
    <s v="Pickingo"/>
    <s v="On-Dem&amp; Delivery Logistics"/>
    <s v="Not Specified"/>
    <s v="New Delhi"/>
    <s v="Orios Venture Partners, Zishaan Hayath"/>
    <x v="1422"/>
    <n v="2"/>
    <x v="1"/>
    <s v="Private Equity"/>
    <n v="1300000"/>
    <x v="5"/>
    <s v="August"/>
    <n v="12.476165"/>
    <x v="0"/>
    <x v="5"/>
    <x v="1"/>
  </r>
  <r>
    <n v="2481"/>
    <d v="2015-08-05T00:00:00"/>
    <s v="Grex"/>
    <s v="fund raising platform for startups"/>
    <s v="Not Specified"/>
    <s v="Pune"/>
    <s v="Kunal Bajaj, Ch,ru Badrinarayanan"/>
    <x v="1423"/>
    <n v="3"/>
    <x v="1"/>
    <s v="Seed Funding"/>
    <n v="650000"/>
    <x v="5"/>
    <s v="August"/>
    <n v="6.2380825"/>
    <x v="4"/>
    <x v="0"/>
    <x v="4"/>
  </r>
  <r>
    <n v="2482"/>
    <d v="2015-08-05T00:00:00"/>
    <s v="LetsTransport"/>
    <s v="Logistics Tech Platform"/>
    <s v="Not Specified"/>
    <s v="Bangalore"/>
    <s v="Rebright Partners, Ankush Nijhawan, Gaurav Bhatnagar, Manish Dhingra"/>
    <x v="879"/>
    <n v="4"/>
    <x v="1"/>
    <s v="Seed Funding"/>
    <n v="1300000"/>
    <x v="5"/>
    <s v="August"/>
    <n v="12.476165"/>
    <x v="4"/>
    <x v="0"/>
    <x v="0"/>
  </r>
  <r>
    <n v="2483"/>
    <d v="2015-08-05T00:00:00"/>
    <s v="Zo Rooms"/>
    <s v="Online budget hotel chain"/>
    <s v="Not Specified"/>
    <s v="New Delhi"/>
    <s v="Tiger Global Management, Orios Venture Partners"/>
    <x v="0"/>
    <n v="2"/>
    <x v="1"/>
    <s v="Private Equity"/>
    <n v="30000000"/>
    <x v="5"/>
    <s v="August"/>
    <n v="287.91149999999999"/>
    <x v="0"/>
    <x v="0"/>
    <x v="1"/>
  </r>
  <r>
    <n v="2484"/>
    <d v="2015-08-05T00:00:00"/>
    <s v="Doormint"/>
    <s v="Hyperlocal H&amp;yman services"/>
    <s v="Not Specified"/>
    <s v="Mumbai"/>
    <s v="Helion Venture Partners, Kalaari Capital"/>
    <x v="815"/>
    <n v="2"/>
    <x v="1"/>
    <s v="Private Equity"/>
    <n v="3000000"/>
    <x v="5"/>
    <s v="August"/>
    <n v="28.791149999999998"/>
    <x v="0"/>
    <x v="6"/>
    <x v="2"/>
  </r>
  <r>
    <n v="2485"/>
    <d v="2015-08-05T00:00:00"/>
    <s v="NightStay"/>
    <s v="hotel booking app"/>
    <s v="Not Specified"/>
    <s v="Noida"/>
    <s v="Bedrock Ventures, Rajesh Sawhney, Shailesh Singh"/>
    <x v="1424"/>
    <n v="3"/>
    <x v="1"/>
    <s v="Seed Funding"/>
    <n v="500000"/>
    <x v="5"/>
    <s v="August"/>
    <n v="4.7985249999999997"/>
    <x v="4"/>
    <x v="13"/>
    <x v="1"/>
  </r>
  <r>
    <n v="2486"/>
    <d v="2015-08-05T00:00:00"/>
    <s v="Zocalo"/>
    <s v="Rental Accomodation finder"/>
    <s v="Not Specified"/>
    <s v="New Delhi"/>
    <s v="Sachin Bhatia, Rajesh Sawhney"/>
    <x v="1425"/>
    <n v="2"/>
    <x v="1"/>
    <s v="Seed Funding"/>
    <m/>
    <x v="5"/>
    <s v="August"/>
    <n v="0"/>
    <x v="4"/>
    <x v="6"/>
    <x v="1"/>
  </r>
  <r>
    <n v="2487"/>
    <d v="2015-08-05T00:00:00"/>
    <s v="Sunday Realty Solutions"/>
    <s v="Tech Platform for property brokers"/>
    <s v="Not Specified"/>
    <s v="Mumbai"/>
    <s v="Ramesh Jogani, Shailesh Viswanathan, Jay Srinivasan"/>
    <x v="1426"/>
    <n v="3"/>
    <x v="1"/>
    <s v="Seed Funding"/>
    <n v="785000"/>
    <x v="5"/>
    <s v="August"/>
    <n v="7.5336842500000003"/>
    <x v="4"/>
    <x v="0"/>
    <x v="2"/>
  </r>
  <r>
    <n v="2488"/>
    <d v="2015-08-06T00:00:00"/>
    <s v="Klozee"/>
    <s v="Luxury Apparel rental"/>
    <s v="Not Specified"/>
    <s v="Bangalore"/>
    <s v="Tracxn Labs"/>
    <x v="959"/>
    <n v="1"/>
    <x v="0"/>
    <s v="Seed Funding"/>
    <m/>
    <x v="5"/>
    <s v="August"/>
    <n v="0"/>
    <x v="4"/>
    <x v="4"/>
    <x v="0"/>
  </r>
  <r>
    <n v="2489"/>
    <d v="2015-08-06T00:00:00"/>
    <s v="Appvigil"/>
    <s v="App security testing platform"/>
    <s v="Not Specified"/>
    <s v="Mumbai"/>
    <s v="Ravi Gururaj, Gaurav Sharma, Viswanath Ramach,ran, Ripplewave"/>
    <x v="1427"/>
    <n v="5"/>
    <x v="1"/>
    <s v="Seed Funding"/>
    <n v="500000"/>
    <x v="5"/>
    <s v="August"/>
    <n v="4.7985249999999997"/>
    <x v="4"/>
    <x v="6"/>
    <x v="2"/>
  </r>
  <r>
    <n v="2490"/>
    <d v="2015-08-06T00:00:00"/>
    <s v="practo"/>
    <s v="Doctor Appointment booking app"/>
    <s v="Not Specified"/>
    <s v="Bangalore"/>
    <s v="Sofina, Google Capital, Altimeter Capital, Sequoia Capital Global Equities, Yuri Milner, Sequoia Capital, Matrix Partners"/>
    <x v="1428"/>
    <n v="7"/>
    <x v="1"/>
    <s v="Private Equity"/>
    <n v="90000000"/>
    <x v="5"/>
    <s v="August"/>
    <n v="863.73450000000003"/>
    <x v="0"/>
    <x v="13"/>
    <x v="0"/>
  </r>
  <r>
    <n v="2491"/>
    <d v="2015-08-06T00:00:00"/>
    <s v="LoudShout"/>
    <s v="anonymous bulletin board app"/>
    <s v="Not Specified"/>
    <s v="New Delhi"/>
    <s v="Sanjay Sethi, Ravi Jaipuria"/>
    <x v="1429"/>
    <n v="2"/>
    <x v="1"/>
    <s v="Seed Funding"/>
    <m/>
    <x v="5"/>
    <s v="August"/>
    <n v="0"/>
    <x v="4"/>
    <x v="6"/>
    <x v="1"/>
  </r>
  <r>
    <n v="2492"/>
    <d v="2015-08-06T00:00:00"/>
    <s v="Wetravelsolo"/>
    <s v="Travel community platform"/>
    <s v="Not Specified"/>
    <s v="New Delhi"/>
    <s v="Ccube Angels, Frontline Strategy"/>
    <x v="1430"/>
    <n v="2"/>
    <x v="1"/>
    <s v="Seed Funding"/>
    <m/>
    <x v="5"/>
    <s v="August"/>
    <n v="0"/>
    <x v="4"/>
    <x v="13"/>
    <x v="1"/>
  </r>
  <r>
    <n v="2493"/>
    <d v="2015-08-06T00:00:00"/>
    <s v="Ketto"/>
    <s v="Crowd funding platform"/>
    <s v="Not Specified"/>
    <s v="Mumbai"/>
    <s v="Chennai Angels, Calcutta Angels, Ah! Ventures, Intellecap Impact Investment Network, Indus Age Partners, Singapore Angel Network, India Internet Fund, Letsventure"/>
    <x v="324"/>
    <n v="8"/>
    <x v="1"/>
    <s v="Seed Funding"/>
    <n v="700000"/>
    <x v="5"/>
    <s v="August"/>
    <n v="6.7179349999999998"/>
    <x v="4"/>
    <x v="6"/>
    <x v="2"/>
  </r>
  <r>
    <n v="2494"/>
    <d v="2015-08-06T00:00:00"/>
    <s v="Ezetap"/>
    <s v="Mobile based PoS solution"/>
    <s v="Not Specified"/>
    <s v="Bangalore"/>
    <s v="Horizons Ventures, Capricorn Investment Group, Social+Capital, Helion Advisors, Berggruen Holdings"/>
    <x v="1431"/>
    <n v="5"/>
    <x v="1"/>
    <s v="Private Equity"/>
    <n v="25000000"/>
    <x v="5"/>
    <s v="August"/>
    <n v="239.92625000000001"/>
    <x v="0"/>
    <x v="6"/>
    <x v="0"/>
  </r>
  <r>
    <n v="2495"/>
    <d v="2015-08-06T00:00:00"/>
    <s v="NDTV ecommerce venture"/>
    <s v="Car &amp; Bike ecommerce platform"/>
    <s v="Not Specified"/>
    <s v="Mumbai"/>
    <s v="Inflexionpoint, Pramod Bhasin, Sixth Sense Ventures, Vindi Banga, Hiro Mashita"/>
    <x v="1432"/>
    <n v="5"/>
    <x v="1"/>
    <s v="Private Equity"/>
    <m/>
    <x v="5"/>
    <s v="August"/>
    <n v="0"/>
    <x v="0"/>
    <x v="2"/>
    <x v="2"/>
  </r>
  <r>
    <n v="2496"/>
    <d v="2015-08-07T00:00:00"/>
    <s v="Carlxe2x80x99s Jr"/>
    <s v="Fast food Chain Franchisee"/>
    <s v="Not Specified"/>
    <s v="Gurgaon"/>
    <s v="Youwecan Ventures"/>
    <x v="527"/>
    <n v="1"/>
    <x v="0"/>
    <s v="Seed Funding"/>
    <n v="630000"/>
    <x v="5"/>
    <s v="August"/>
    <n v="6.0461415000000001"/>
    <x v="4"/>
    <x v="0"/>
    <x v="1"/>
  </r>
  <r>
    <n v="2497"/>
    <d v="2015-08-07T00:00:00"/>
    <s v="EasyRewardz"/>
    <s v="Loyalty Programs &amp; Reward Points"/>
    <s v="Not Specified"/>
    <s v="Mumbai"/>
    <s v="Wealth First, Ashneer Grover, Atul Phadnis"/>
    <x v="1433"/>
    <n v="3"/>
    <x v="1"/>
    <s v="Private Equity"/>
    <n v="500000"/>
    <x v="5"/>
    <s v="August"/>
    <n v="4.7985249999999997"/>
    <x v="0"/>
    <x v="6"/>
    <x v="2"/>
  </r>
  <r>
    <n v="2498"/>
    <d v="2015-08-07T00:00:00"/>
    <s v="GIBSS"/>
    <s v="Energy saving solutions provider"/>
    <s v="Not Specified"/>
    <s v="Mumbai"/>
    <s v="Responsability Investments, Infuse Ventures"/>
    <x v="1434"/>
    <n v="2"/>
    <x v="1"/>
    <s v="Private Equity"/>
    <m/>
    <x v="5"/>
    <s v="August"/>
    <n v="0"/>
    <x v="0"/>
    <x v="10"/>
    <x v="2"/>
  </r>
  <r>
    <n v="2499"/>
    <d v="2015-08-07T00:00:00"/>
    <s v="StoreMore.in"/>
    <s v="Self-Storage Spaces"/>
    <s v="Not Specified"/>
    <s v="Noida"/>
    <s v="Bedrock Ventures"/>
    <x v="1424"/>
    <n v="1"/>
    <x v="0"/>
    <s v="Seed Funding"/>
    <m/>
    <x v="5"/>
    <s v="August"/>
    <n v="0"/>
    <x v="4"/>
    <x v="6"/>
    <x v="1"/>
  </r>
  <r>
    <n v="2500"/>
    <d v="2015-08-07T00:00:00"/>
    <s v="iOrderFresh"/>
    <s v="Grocery retail Mobile app"/>
    <s v="Not Specified"/>
    <s v="New Delhi"/>
    <s v="Best Foodworks"/>
    <x v="1435"/>
    <n v="1"/>
    <x v="0"/>
    <s v="Seed Funding"/>
    <m/>
    <x v="5"/>
    <s v="August"/>
    <n v="0"/>
    <x v="4"/>
    <x v="2"/>
    <x v="1"/>
  </r>
  <r>
    <n v="2501"/>
    <d v="2015-08-10T00:00:00"/>
    <s v="MyTaxiIndia"/>
    <s v="Taxi Rental platform"/>
    <s v="Not Specified"/>
    <s v="Gurgaon"/>
    <s v="Nihon Kotsu,"/>
    <x v="1436"/>
    <n v="2"/>
    <x v="1"/>
    <s v="Private Equity"/>
    <n v="500000"/>
    <x v="5"/>
    <s v="August"/>
    <n v="4.7985249999999997"/>
    <x v="0"/>
    <x v="6"/>
    <x v="1"/>
  </r>
  <r>
    <n v="2502"/>
    <d v="2015-08-10T00:00:00"/>
    <s v="eSadar"/>
    <s v="ecommerce"/>
    <s v="Not Specified"/>
    <s v="New Delhi"/>
    <s v="Neha Vats, Gaurav Vats"/>
    <x v="1437"/>
    <n v="2"/>
    <x v="1"/>
    <s v="Seed Funding"/>
    <n v="80000"/>
    <x v="5"/>
    <s v="August"/>
    <n v="0.767764"/>
    <x v="4"/>
    <x v="2"/>
    <x v="1"/>
  </r>
  <r>
    <n v="2503"/>
    <d v="2015-08-10T00:00:00"/>
    <s v="Actionable Analytics"/>
    <s v="Machine Learning Platform"/>
    <s v="Not Specified"/>
    <s v="New Delhi/ Houston"/>
    <s v="B M Gupta, Vinod Singhal"/>
    <x v="1438"/>
    <n v="2"/>
    <x v="1"/>
    <s v="Seed Funding"/>
    <m/>
    <x v="5"/>
    <s v="August"/>
    <n v="0"/>
    <x v="4"/>
    <x v="9"/>
    <x v="1"/>
  </r>
  <r>
    <n v="2504"/>
    <d v="2015-08-10T00:00:00"/>
    <s v="MyPoolin"/>
    <s v="mobile social network"/>
    <s v="Not Specified"/>
    <s v="New Delhi"/>
    <s v="Qprize From Qualcomm Ventures"/>
    <x v="1439"/>
    <n v="1"/>
    <x v="0"/>
    <s v="Seed Funding"/>
    <n v="250000"/>
    <x v="5"/>
    <s v="August"/>
    <n v="2.3992624999999999"/>
    <x v="4"/>
    <x v="7"/>
    <x v="1"/>
  </r>
  <r>
    <n v="2505"/>
    <d v="2015-08-10T00:00:00"/>
    <s v="NearBuy (previously groupon India)"/>
    <s v="Hyper-Local Ecommerce"/>
    <s v="Not Specified"/>
    <s v="New Delhi"/>
    <s v="Sequoia Capital"/>
    <x v="96"/>
    <n v="1"/>
    <x v="0"/>
    <s v="Private Equity"/>
    <n v="16000000"/>
    <x v="5"/>
    <s v="August"/>
    <n v="153.55279999999999"/>
    <x v="0"/>
    <x v="2"/>
    <x v="1"/>
  </r>
  <r>
    <n v="2506"/>
    <d v="2015-08-10T00:00:00"/>
    <s v="Inkmonk"/>
    <s v="Online printing marketplace"/>
    <s v="Not Specified"/>
    <s v="Chennai"/>
    <s v="Girish Mathrubootham, Phanindra Sama, Vikram Chachra From Letsventure"/>
    <x v="367"/>
    <n v="3"/>
    <x v="1"/>
    <s v="Seed Funding"/>
    <n v="250000"/>
    <x v="5"/>
    <s v="August"/>
    <n v="2.3992624999999999"/>
    <x v="4"/>
    <x v="6"/>
    <x v="3"/>
  </r>
  <r>
    <n v="2507"/>
    <d v="2015-08-10T00:00:00"/>
    <s v="ToneTag"/>
    <s v="mobile payment software platform"/>
    <s v="Not Specified"/>
    <s v="Bangalore"/>
    <s v="Reliance Capital Venture"/>
    <x v="1440"/>
    <n v="1"/>
    <x v="0"/>
    <s v="Private Equity"/>
    <n v="1000000"/>
    <x v="5"/>
    <s v="August"/>
    <n v="9.5970499999999994"/>
    <x v="0"/>
    <x v="3"/>
    <x v="0"/>
  </r>
  <r>
    <n v="2508"/>
    <d v="2015-08-10T00:00:00"/>
    <s v="Grey Orange"/>
    <s v="Automated Storage &amp; Warehousing Solution"/>
    <s v="Not Specified"/>
    <s v="Gurgaon"/>
    <s v="Tiger Global Management"/>
    <x v="0"/>
    <n v="1"/>
    <x v="0"/>
    <s v="Private Equity"/>
    <n v="30000000"/>
    <x v="5"/>
    <s v="August"/>
    <n v="287.91149999999999"/>
    <x v="0"/>
    <x v="12"/>
    <x v="1"/>
  </r>
  <r>
    <n v="2509"/>
    <d v="2015-08-11T00:00:00"/>
    <s v="Livspace"/>
    <s v="Home Design &amp; solutions"/>
    <s v="Not Specified"/>
    <s v="Bangalore"/>
    <s v="Helion Ventures, Jungle Ventures &amp; Bessemer Venture Partners"/>
    <x v="838"/>
    <n v="2"/>
    <x v="1"/>
    <s v="Private Equity"/>
    <n v="8000000"/>
    <x v="5"/>
    <s v="August"/>
    <n v="76.776399999999995"/>
    <x v="0"/>
    <x v="6"/>
    <x v="0"/>
  </r>
  <r>
    <n v="2510"/>
    <d v="2015-08-11T00:00:00"/>
    <s v="WOW! MOMO"/>
    <s v="Quick Service Restaurant Chain"/>
    <s v="Not Specified"/>
    <s v="Kolkata"/>
    <s v="Indian Angel Network"/>
    <x v="78"/>
    <n v="1"/>
    <x v="0"/>
    <s v="Seed Funding"/>
    <n v="1600000"/>
    <x v="5"/>
    <s v="August"/>
    <n v="15.35528"/>
    <x v="4"/>
    <x v="0"/>
    <x v="10"/>
  </r>
  <r>
    <n v="2511"/>
    <d v="2015-08-11T00:00:00"/>
    <s v="RainCan"/>
    <s v="Subscription based Online Grocery platform"/>
    <s v="Not Specified"/>
    <s v="Pune"/>
    <s v="Ajeet Khurana"/>
    <x v="1441"/>
    <n v="1"/>
    <x v="0"/>
    <s v="Seed Funding"/>
    <n v="100000"/>
    <x v="5"/>
    <s v="August"/>
    <n v="0.95970500000000003"/>
    <x v="4"/>
    <x v="6"/>
    <x v="4"/>
  </r>
  <r>
    <n v="2512"/>
    <d v="2015-08-11T00:00:00"/>
    <s v="Allygrow Technologies"/>
    <s v="engineering services company"/>
    <s v="Not Specified"/>
    <s v="Mumbai"/>
    <s v="Zodius Technology Fund"/>
    <x v="1253"/>
    <n v="1"/>
    <x v="0"/>
    <s v="Private Equity"/>
    <n v="20000000"/>
    <x v="5"/>
    <s v="August"/>
    <n v="191.941"/>
    <x v="0"/>
    <x v="6"/>
    <x v="2"/>
  </r>
  <r>
    <n v="2513"/>
    <d v="2015-08-11T00:00:00"/>
    <s v="Infogain"/>
    <s v="Business &amp; IT consulting"/>
    <s v="Not Specified"/>
    <s v="New Delhi / US"/>
    <s v="Chryscapital"/>
    <x v="223"/>
    <n v="1"/>
    <x v="0"/>
    <s v="Private Equity"/>
    <n v="63000000"/>
    <x v="5"/>
    <s v="August"/>
    <n v="604.61415"/>
    <x v="0"/>
    <x v="6"/>
    <x v="1"/>
  </r>
  <r>
    <n v="2514"/>
    <d v="2015-08-12T00:00:00"/>
    <s v="OneAssist"/>
    <s v="Credit Card Fraud protection solutions"/>
    <s v="Not Specified"/>
    <s v="Mumbai"/>
    <s v="Sequoia Capital, Lightspeed Ventures"/>
    <x v="96"/>
    <n v="2"/>
    <x v="1"/>
    <s v="Private Equity"/>
    <n v="7500000"/>
    <x v="5"/>
    <s v="August"/>
    <n v="71.977874999999997"/>
    <x v="0"/>
    <x v="6"/>
    <x v="2"/>
  </r>
  <r>
    <n v="2515"/>
    <d v="2015-08-12T00:00:00"/>
    <s v="BigBasket"/>
    <s v="Online &amp; mobile Grocery store"/>
    <s v="Not Specified"/>
    <s v="Bangalore"/>
    <s v="Bessemer Venture Partners"/>
    <x v="246"/>
    <n v="1"/>
    <x v="0"/>
    <s v="Private Equity"/>
    <n v="50000000"/>
    <x v="5"/>
    <s v="August"/>
    <n v="479.85250000000002"/>
    <x v="0"/>
    <x v="6"/>
    <x v="0"/>
  </r>
  <r>
    <n v="2516"/>
    <d v="2015-08-12T00:00:00"/>
    <s v="Sheroes"/>
    <s v="Career Community for Women"/>
    <s v="Not Specified"/>
    <s v="Noida"/>
    <s v="Quintillion Media, 500 Startups"/>
    <x v="1285"/>
    <n v="2"/>
    <x v="1"/>
    <s v="Seed Funding"/>
    <n v="770000"/>
    <x v="5"/>
    <s v="August"/>
    <n v="7.3897285000000004"/>
    <x v="4"/>
    <x v="6"/>
    <x v="1"/>
  </r>
  <r>
    <n v="2517"/>
    <d v="2015-08-12T00:00:00"/>
    <s v="Scripbox"/>
    <s v="Mutual Fund Investing platform"/>
    <s v="Not Specified"/>
    <s v="Bangalore"/>
    <s v="Accel Partners, Deep Kalra, Rajesh Magow, Mohas Paiit Gupta, Shamik Sharma"/>
    <x v="193"/>
    <n v="5"/>
    <x v="1"/>
    <s v="Private Equity"/>
    <n v="2500000"/>
    <x v="5"/>
    <s v="August"/>
    <n v="23.992625"/>
    <x v="0"/>
    <x v="6"/>
    <x v="0"/>
  </r>
  <r>
    <n v="2518"/>
    <d v="2015-08-13T00:00:00"/>
    <s v="etaout"/>
    <s v="Ecommerce Marketing Software Platform"/>
    <s v="Not Specified"/>
    <s v="Noida"/>
    <s v="Amit Ranjan, Vijay Shekhar Sharma, Kunal Bahl, Girish Mathrubootham &amp; Group Of Other Angel "/>
    <x v="1442"/>
    <n v="4"/>
    <x v="1"/>
    <s v="Seed Funding"/>
    <n v="500000"/>
    <x v="5"/>
    <s v="August"/>
    <n v="4.7985249999999997"/>
    <x v="4"/>
    <x v="2"/>
    <x v="1"/>
  </r>
  <r>
    <n v="2519"/>
    <d v="2015-08-13T00:00:00"/>
    <s v="IFMR Holdings"/>
    <s v="Financial Inclusion platform"/>
    <s v="Not Specified"/>
    <s v="Chennai"/>
    <s v="Accion, Leapfrog Investments, Lok Capital"/>
    <x v="1443"/>
    <n v="3"/>
    <x v="1"/>
    <s v="Private Equity"/>
    <n v="25000000"/>
    <x v="5"/>
    <s v="August"/>
    <n v="239.92625000000001"/>
    <x v="0"/>
    <x v="3"/>
    <x v="3"/>
  </r>
  <r>
    <n v="2520"/>
    <d v="2015-08-13T00:00:00"/>
    <s v="Massblurb"/>
    <s v="Digital Marketing automation solution"/>
    <s v="Not Specified"/>
    <s v="Mumbai"/>
    <s v="Letsventure, Mumbai Angels"/>
    <x v="97"/>
    <n v="2"/>
    <x v="1"/>
    <s v="Seed Funding"/>
    <m/>
    <x v="5"/>
    <s v="August"/>
    <n v="0"/>
    <x v="4"/>
    <x v="6"/>
    <x v="2"/>
  </r>
  <r>
    <n v="2521"/>
    <d v="2015-08-13T00:00:00"/>
    <s v="Agrostar"/>
    <s v="Mobile Commerce for Farmers"/>
    <s v="Not Specified"/>
    <s v="Pune"/>
    <s v="Idg Ventures"/>
    <x v="174"/>
    <n v="1"/>
    <x v="0"/>
    <s v="Private Equity"/>
    <n v="4000000"/>
    <x v="5"/>
    <s v="August"/>
    <n v="38.388199999999998"/>
    <x v="0"/>
    <x v="2"/>
    <x v="4"/>
  </r>
  <r>
    <n v="2522"/>
    <d v="2015-08-14T00:00:00"/>
    <s v="VoxWeb"/>
    <s v="Picture based Social App"/>
    <s v="Not Specified"/>
    <s v="Mumbai"/>
    <s v="Jitendra Gupta"/>
    <x v="1014"/>
    <n v="1"/>
    <x v="0"/>
    <s v="Seed Funding"/>
    <n v="100000"/>
    <x v="5"/>
    <s v="August"/>
    <n v="0.95970500000000003"/>
    <x v="4"/>
    <x v="7"/>
    <x v="2"/>
  </r>
  <r>
    <n v="2523"/>
    <d v="2015-08-14T00:00:00"/>
    <s v="Trukky"/>
    <s v="Logistics service platform"/>
    <s v="Not Specified"/>
    <s v="Ahmedabad"/>
    <s v="Gujarat Based Angel , Mmy Co-Founder"/>
    <x v="1444"/>
    <n v="2"/>
    <x v="1"/>
    <s v="Seed Funding"/>
    <n v="245000"/>
    <x v="5"/>
    <s v="August"/>
    <n v="2.3512772499999999"/>
    <x v="4"/>
    <x v="1"/>
    <x v="12"/>
  </r>
  <r>
    <n v="2524"/>
    <d v="2015-08-14T00:00:00"/>
    <s v="VanityCube"/>
    <s v="On-Dem&amp; Beauty Services"/>
    <s v="Not Specified"/>
    <s v="New Delhi"/>
    <s v="Group Of Angel "/>
    <x v="1370"/>
    <n v="1"/>
    <x v="0"/>
    <s v="Seed Funding"/>
    <m/>
    <x v="5"/>
    <s v="August"/>
    <n v="0"/>
    <x v="4"/>
    <x v="4"/>
    <x v="1"/>
  </r>
  <r>
    <n v="2525"/>
    <d v="2015-08-17T00:00:00"/>
    <s v="Edu4Share"/>
    <s v="Exam Preparation Platform"/>
    <s v="Not Specified"/>
    <s v="New Delhi"/>
    <s v="Nalin Jain &amp; Other Angel "/>
    <x v="1445"/>
    <n v="1"/>
    <x v="0"/>
    <s v="Seed Funding"/>
    <n v="220000"/>
    <x v="5"/>
    <s v="August"/>
    <n v="2.111351"/>
    <x v="4"/>
    <x v="6"/>
    <x v="1"/>
  </r>
  <r>
    <n v="2526"/>
    <d v="2015-08-17T00:00:00"/>
    <s v="YourStory"/>
    <s v="Startup Focused Online Publisher"/>
    <s v="Not Specified"/>
    <s v="Mumbai"/>
    <s v="Ratan Tata, Vani Kola, T V Mohas Pai,as Pai, Karthee Madasamay"/>
    <x v="269"/>
    <n v="5"/>
    <x v="1"/>
    <s v="Seed Funding"/>
    <m/>
    <x v="5"/>
    <s v="August"/>
    <n v="0"/>
    <x v="4"/>
    <x v="6"/>
    <x v="2"/>
  </r>
  <r>
    <n v="2527"/>
    <d v="2015-08-17T00:00:00"/>
    <s v="Sampurnearth"/>
    <s v="Waste Management Solutions"/>
    <s v="Not Specified"/>
    <s v="Mumbai"/>
    <s v="Intellecap Impact Investment Network, Family Office Fund"/>
    <x v="1446"/>
    <n v="2"/>
    <x v="1"/>
    <s v="Seed Funding"/>
    <n v="160000"/>
    <x v="5"/>
    <s v="August"/>
    <n v="1.535528"/>
    <x v="4"/>
    <x v="10"/>
    <x v="2"/>
  </r>
  <r>
    <n v="2528"/>
    <d v="2015-08-17T00:00:00"/>
    <s v="Orobind"/>
    <s v="App based Fitness coaching"/>
    <s v="Not Specified"/>
    <s v="Bangalore"/>
    <s v="Existing &amp; New "/>
    <x v="1447"/>
    <n v="1"/>
    <x v="0"/>
    <s v="Private Equity"/>
    <m/>
    <x v="5"/>
    <s v="August"/>
    <n v="0"/>
    <x v="0"/>
    <x v="8"/>
    <x v="0"/>
  </r>
  <r>
    <n v="2529"/>
    <d v="2015-08-17T00:00:00"/>
    <s v="Fixy"/>
    <s v="On dem&amp; cleaning &amp; fixing services"/>
    <s v="Not Specified"/>
    <s v="Mumbai"/>
    <s v="Venturenursery"/>
    <x v="1421"/>
    <n v="1"/>
    <x v="0"/>
    <s v="Seed Funding"/>
    <m/>
    <x v="5"/>
    <s v="August"/>
    <n v="0"/>
    <x v="4"/>
    <x v="6"/>
    <x v="2"/>
  </r>
  <r>
    <n v="2530"/>
    <d v="2015-08-17T00:00:00"/>
    <s v="MSM Box"/>
    <s v="Beauty &amp; Lifestyle platform"/>
    <s v="Not Specified"/>
    <s v="New Delhi"/>
    <s v="Rohit Goel"/>
    <x v="1448"/>
    <n v="1"/>
    <x v="0"/>
    <s v="Seed Funding"/>
    <m/>
    <x v="5"/>
    <s v="August"/>
    <n v="0"/>
    <x v="4"/>
    <x v="4"/>
    <x v="1"/>
  </r>
  <r>
    <n v="2531"/>
    <d v="2015-08-17T00:00:00"/>
    <s v="ShadowFax"/>
    <s v="on-dem&amp; delivery service"/>
    <s v="Not Specified"/>
    <s v="Gurgaon"/>
    <s v="Kunal Bahl, Rohit Bansal, Zishaan Hayath, Prashant Malik"/>
    <x v="1419"/>
    <n v="4"/>
    <x v="1"/>
    <s v="Seed Funding"/>
    <n v="310000"/>
    <x v="5"/>
    <s v="August"/>
    <n v="2.9750855"/>
    <x v="4"/>
    <x v="5"/>
    <x v="1"/>
  </r>
  <r>
    <n v="2532"/>
    <d v="2015-08-17T00:00:00"/>
    <s v="Gadgets 360"/>
    <s v="Car &amp; Bike ecommerce platform"/>
    <s v="Not Specified"/>
    <s v="New Delhi"/>
    <s v="One97 Communications"/>
    <x v="1449"/>
    <n v="1"/>
    <x v="0"/>
    <s v="Private Equity"/>
    <m/>
    <x v="5"/>
    <s v="August"/>
    <n v="0"/>
    <x v="0"/>
    <x v="2"/>
    <x v="1"/>
  </r>
  <r>
    <n v="2533"/>
    <d v="2015-08-18T00:00:00"/>
    <s v="Roposo"/>
    <s v="Fashion Discovery platform"/>
    <s v="Not Specified"/>
    <s v="Gurgaon"/>
    <s v="Tiger Global"/>
    <x v="110"/>
    <n v="1"/>
    <x v="0"/>
    <s v="Private Equity"/>
    <n v="15000000"/>
    <x v="5"/>
    <s v="August"/>
    <n v="143.95574999999999"/>
    <x v="0"/>
    <x v="4"/>
    <x v="1"/>
  </r>
  <r>
    <n v="2534"/>
    <d v="2015-08-18T00:00:00"/>
    <s v="IntelligenceNODE"/>
    <s v="Data Analytics Platform"/>
    <s v="Not Specified"/>
    <s v="Mumbai"/>
    <s v="New Enterprise Associates, Orios Venture Partners"/>
    <x v="1000"/>
    <n v="2"/>
    <x v="1"/>
    <s v="Private Equity"/>
    <n v="4200000"/>
    <x v="5"/>
    <s v="August"/>
    <n v="40.307609999999997"/>
    <x v="0"/>
    <x v="0"/>
    <x v="2"/>
  </r>
  <r>
    <n v="2535"/>
    <d v="2015-08-18T00:00:00"/>
    <s v="HyperVerge"/>
    <s v="Deep Learning Cloud Algorithms"/>
    <s v="Not Specified"/>
    <s v="Chennai"/>
    <s v="Nea, Milliways Ventures, Naya Ventures"/>
    <x v="1450"/>
    <n v="3"/>
    <x v="1"/>
    <s v="Seed Funding"/>
    <n v="1000000"/>
    <x v="5"/>
    <s v="August"/>
    <n v="9.5970499999999994"/>
    <x v="4"/>
    <x v="0"/>
    <x v="3"/>
  </r>
  <r>
    <n v="2536"/>
    <d v="2015-08-18T00:00:00"/>
    <s v="Twyst"/>
    <s v="Location based engagement &amp; rewards platform"/>
    <s v="Not Specified"/>
    <s v="Gurgaon"/>
    <s v="Rohit Bhatia, Sunil Nikhar, Vaibhav Domkundwar, Siddharth Nautiyal"/>
    <x v="1451"/>
    <n v="4"/>
    <x v="1"/>
    <s v="Seed Funding"/>
    <m/>
    <x v="5"/>
    <s v="August"/>
    <n v="0"/>
    <x v="4"/>
    <x v="6"/>
    <x v="1"/>
  </r>
  <r>
    <n v="2537"/>
    <d v="2015-08-18T00:00:00"/>
    <s v="IDfy"/>
    <s v="Online Identity Verification Services platform"/>
    <s v="Not Specified"/>
    <s v="Mumbai"/>
    <s v="Nea, Blume Ventures"/>
    <x v="1450"/>
    <n v="2"/>
    <x v="1"/>
    <s v="Private Equity"/>
    <m/>
    <x v="5"/>
    <s v="August"/>
    <n v="0"/>
    <x v="0"/>
    <x v="6"/>
    <x v="2"/>
  </r>
  <r>
    <n v="2538"/>
    <d v="2015-08-18T00:00:00"/>
    <s v="Zoojoo.be"/>
    <s v="Corporate Wellness App"/>
    <s v="Not Specified"/>
    <s v="Bangalore"/>
    <s v="Roundglass Partners"/>
    <x v="504"/>
    <n v="1"/>
    <x v="0"/>
    <s v="Private Equity"/>
    <n v="1000000"/>
    <x v="5"/>
    <s v="August"/>
    <n v="9.5970499999999994"/>
    <x v="0"/>
    <x v="8"/>
    <x v="0"/>
  </r>
  <r>
    <n v="2539"/>
    <d v="2015-08-19T00:00:00"/>
    <s v="Fashionove"/>
    <s v="Fashion Search &amp; Review Platform"/>
    <s v="Not Specified"/>
    <s v="Kolkata"/>
    <s v="Umesh Yadav"/>
    <x v="1452"/>
    <n v="1"/>
    <x v="0"/>
    <s v="Seed Funding"/>
    <m/>
    <x v="5"/>
    <s v="August"/>
    <n v="0"/>
    <x v="4"/>
    <x v="4"/>
    <x v="10"/>
  </r>
  <r>
    <n v="2540"/>
    <d v="2015-08-19T00:00:00"/>
    <s v="TimeSaverz"/>
    <s v="Hyperlocal Maintenance&amp; Repair &amp; Cleaning services"/>
    <s v="Not Specified"/>
    <s v="Mumbai"/>
    <s v="Unilazer Ventures"/>
    <x v="771"/>
    <n v="1"/>
    <x v="0"/>
    <s v="Private Equity"/>
    <n v="2400000"/>
    <x v="5"/>
    <s v="August"/>
    <n v="23.032920000000001"/>
    <x v="0"/>
    <x v="0"/>
    <x v="2"/>
  </r>
  <r>
    <n v="2541"/>
    <d v="2015-08-19T00:00:00"/>
    <s v="Envoged"/>
    <s v="pre-owned Luxury online apparel seller"/>
    <s v="Not Specified"/>
    <s v="Mumbai"/>
    <s v="Manish Dhingra, Ankush Nijhawa, Gaurav Bhatnagar"/>
    <x v="1453"/>
    <n v="3"/>
    <x v="1"/>
    <s v="Seed Funding"/>
    <m/>
    <x v="5"/>
    <s v="August"/>
    <n v="0"/>
    <x v="4"/>
    <x v="4"/>
    <x v="2"/>
  </r>
  <r>
    <n v="2542"/>
    <d v="2015-08-19T00:00:00"/>
    <s v="MebelKart"/>
    <s v="Online Furniture Marketplace"/>
    <s v="Not Specified"/>
    <s v="Bangalore"/>
    <s v="Askme"/>
    <x v="1454"/>
    <n v="1"/>
    <x v="0"/>
    <s v="Private Equity"/>
    <n v="20000000"/>
    <x v="5"/>
    <s v="August"/>
    <n v="191.941"/>
    <x v="0"/>
    <x v="6"/>
    <x v="0"/>
  </r>
  <r>
    <n v="2543"/>
    <d v="2015-08-20T00:00:00"/>
    <s v="LabsAdvisor"/>
    <s v="Online Diagnostic Tests Marketplace"/>
    <s v="Not Specified"/>
    <s v="New Delhi"/>
    <s v="Group Of Angel "/>
    <x v="1370"/>
    <n v="1"/>
    <x v="0"/>
    <s v="Seed Funding"/>
    <n v="156000"/>
    <x v="5"/>
    <s v="August"/>
    <n v="1.4971398"/>
    <x v="4"/>
    <x v="6"/>
    <x v="1"/>
  </r>
  <r>
    <n v="2544"/>
    <d v="2015-08-20T00:00:00"/>
    <s v="Flatpebble"/>
    <s v="Online marketplace for Photographers"/>
    <s v="Not Specified"/>
    <s v="Hyderabad"/>
    <s v="Indian Angel Network"/>
    <x v="78"/>
    <n v="1"/>
    <x v="0"/>
    <s v="Seed Funding"/>
    <n v="600000"/>
    <x v="5"/>
    <s v="August"/>
    <n v="5.7582300000000002"/>
    <x v="4"/>
    <x v="6"/>
    <x v="7"/>
  </r>
  <r>
    <n v="2545"/>
    <d v="2015-08-20T00:00:00"/>
    <s v="Bluegape.com"/>
    <s v="Visual Blogging platform"/>
    <s v="Not Specified"/>
    <s v="New Delhi"/>
    <s v="Ah! Ventures, Times Internet, Rudy Gopalakrishnan"/>
    <x v="923"/>
    <n v="3"/>
    <x v="1"/>
    <s v="Seed Funding"/>
    <n v="600000"/>
    <x v="5"/>
    <s v="August"/>
    <n v="5.7582300000000002"/>
    <x v="4"/>
    <x v="6"/>
    <x v="1"/>
  </r>
  <r>
    <n v="2546"/>
    <d v="2015-08-21T00:00:00"/>
    <s v="ePoise"/>
    <s v="Job Search Platform"/>
    <s v="Not Specified"/>
    <s v="Bangalore"/>
    <s v="Orios Venture Partners, Amit Ranjan"/>
    <x v="1422"/>
    <n v="2"/>
    <x v="1"/>
    <s v="Seed Funding"/>
    <n v="500000"/>
    <x v="5"/>
    <s v="August"/>
    <n v="4.7985249999999997"/>
    <x v="4"/>
    <x v="14"/>
    <x v="0"/>
  </r>
  <r>
    <n v="2547"/>
    <d v="2015-08-24T00:00:00"/>
    <s v="Jolly Food Fellow"/>
    <s v="Food Customer analytics platform"/>
    <s v="Not Specified"/>
    <s v="Ahmedabad"/>
    <s v="The 1947"/>
    <x v="1455"/>
    <n v="1"/>
    <x v="0"/>
    <s v="Seed Funding"/>
    <n v="300000"/>
    <x v="5"/>
    <s v="August"/>
    <n v="2.8791150000000001"/>
    <x v="4"/>
    <x v="0"/>
    <x v="12"/>
  </r>
  <r>
    <n v="2548"/>
    <d v="2015-08-24T00:00:00"/>
    <s v="BookMeIn"/>
    <s v="Professional Service Appointment booking service"/>
    <s v="Not Specified"/>
    <s v="Mumbai"/>
    <s v="Ajmera Group Of Companies"/>
    <x v="1456"/>
    <n v="1"/>
    <x v="0"/>
    <s v="Seed Funding"/>
    <n v="400000"/>
    <x v="5"/>
    <s v="August"/>
    <n v="3.8388200000000001"/>
    <x v="4"/>
    <x v="13"/>
    <x v="2"/>
  </r>
  <r>
    <n v="2549"/>
    <d v="2015-08-24T00:00:00"/>
    <s v="iZofy"/>
    <s v="Scientific Horoscope Online Assistance platform"/>
    <s v="Not Specified"/>
    <s v="Kolkata"/>
    <s v="Prime Capital Markets Ltd"/>
    <x v="1457"/>
    <n v="1"/>
    <x v="0"/>
    <s v="Seed Funding"/>
    <m/>
    <x v="5"/>
    <s v="August"/>
    <n v="0"/>
    <x v="4"/>
    <x v="6"/>
    <x v="10"/>
  </r>
  <r>
    <n v="2550"/>
    <d v="2015-08-24T00:00:00"/>
    <s v="rBus"/>
    <s v="Tech enabled AC bus service"/>
    <s v="Not Specified"/>
    <s v="Mumbai"/>
    <s v="India Quotient, Anupam Mittal"/>
    <x v="41"/>
    <n v="2"/>
    <x v="1"/>
    <s v="Seed Funding"/>
    <m/>
    <x v="5"/>
    <s v="August"/>
    <n v="0"/>
    <x v="4"/>
    <x v="0"/>
    <x v="2"/>
  </r>
  <r>
    <n v="2551"/>
    <d v="2015-08-25T00:00:00"/>
    <s v="Qyk App"/>
    <s v="On-Dem&amp; App based Professional service provider"/>
    <s v="Not Specified"/>
    <s v="Bangalore"/>
    <s v="Growx Ventures, Tracxn Labs, Powai Lake Ventures, , Sahil Barua"/>
    <x v="821"/>
    <n v="5"/>
    <x v="1"/>
    <s v="Private Equity"/>
    <n v="1000000"/>
    <x v="5"/>
    <s v="August"/>
    <n v="9.5970499999999994"/>
    <x v="0"/>
    <x v="6"/>
    <x v="0"/>
  </r>
  <r>
    <n v="2552"/>
    <d v="2015-08-25T00:00:00"/>
    <s v="EazyDiner"/>
    <s v="Restaurant Reservation Platform"/>
    <s v="Not Specified"/>
    <s v="Gurgaon"/>
    <s v="Dsg Consumer Partners, Saama Capital"/>
    <x v="399"/>
    <n v="2"/>
    <x v="1"/>
    <s v="Private Equity"/>
    <n v="3000000"/>
    <x v="5"/>
    <s v="August"/>
    <n v="28.791149999999998"/>
    <x v="0"/>
    <x v="5"/>
    <x v="1"/>
  </r>
  <r>
    <n v="2553"/>
    <d v="2015-08-25T00:00:00"/>
    <s v="RevX"/>
    <s v="Cross-channel CRM platform"/>
    <s v="Not Specified"/>
    <s v="Mumbai"/>
    <s v="Norwest Venture Partners, Nexus Venture Partners, Helion Venture Partners, Draper Fisher Jurvetson, Peepul Capital"/>
    <x v="108"/>
    <n v="5"/>
    <x v="1"/>
    <s v="Private Equity"/>
    <n v="4000000"/>
    <x v="5"/>
    <s v="August"/>
    <n v="38.388199999999998"/>
    <x v="0"/>
    <x v="6"/>
    <x v="2"/>
  </r>
  <r>
    <n v="2554"/>
    <d v="2015-08-25T00:00:00"/>
    <s v="ICustomMadeIt"/>
    <s v="Professional Custom creators Marketplace"/>
    <s v="Not Specified"/>
    <s v="Pune"/>
    <s v="Group Of Angel "/>
    <x v="1370"/>
    <n v="1"/>
    <x v="0"/>
    <s v="Seed Funding"/>
    <n v="250000"/>
    <x v="5"/>
    <s v="August"/>
    <n v="2.3992624999999999"/>
    <x v="4"/>
    <x v="6"/>
    <x v="4"/>
  </r>
  <r>
    <n v="2555"/>
    <d v="2015-08-26T00:00:00"/>
    <s v="PickMyLaundry"/>
    <s v="on-Dem&amp; Washing &amp; Dry-Cleaning"/>
    <s v="Not Specified"/>
    <s v="New Delhi"/>
    <s v="Ghv Accelerator"/>
    <x v="1263"/>
    <n v="1"/>
    <x v="0"/>
    <s v="Seed Funding"/>
    <n v="100000"/>
    <x v="5"/>
    <s v="August"/>
    <n v="0.95970500000000003"/>
    <x v="4"/>
    <x v="6"/>
    <x v="1"/>
  </r>
  <r>
    <n v="2556"/>
    <d v="2015-08-26T00:00:00"/>
    <s v="Belita"/>
    <s v="On-Dem&amp; Beauty Service"/>
    <s v="Not Specified"/>
    <s v="Mumbai"/>
    <s v="India Quotient, Letsventure , Lead Angels"/>
    <x v="41"/>
    <n v="3"/>
    <x v="1"/>
    <s v="Seed Funding"/>
    <n v="400000"/>
    <x v="5"/>
    <s v="August"/>
    <n v="3.8388200000000001"/>
    <x v="4"/>
    <x v="4"/>
    <x v="2"/>
  </r>
  <r>
    <n v="2557"/>
    <d v="2015-08-26T00:00:00"/>
    <s v="EzySolare"/>
    <s v="solar products &amp; services marketplace"/>
    <s v="Not Specified"/>
    <s v="Ahmedabad"/>
    <s v="Infuse Ventures"/>
    <x v="479"/>
    <n v="1"/>
    <x v="0"/>
    <s v="Seed Funding"/>
    <m/>
    <x v="5"/>
    <s v="August"/>
    <n v="0"/>
    <x v="4"/>
    <x v="10"/>
    <x v="12"/>
  </r>
  <r>
    <n v="2558"/>
    <d v="2015-08-26T00:00:00"/>
    <s v="FoodTalkIndia"/>
    <s v="Online Food Community Platform"/>
    <s v="Not Specified"/>
    <s v="Gurgaon"/>
    <s v="Undisclosed"/>
    <x v="13"/>
    <n v="1"/>
    <x v="0"/>
    <s v="Seed Funding"/>
    <n v="500000"/>
    <x v="5"/>
    <s v="August"/>
    <n v="4.7985249999999997"/>
    <x v="4"/>
    <x v="5"/>
    <x v="1"/>
  </r>
  <r>
    <n v="2559"/>
    <d v="2015-08-27T00:00:00"/>
    <s v="InstaSafe"/>
    <s v="Private Cloud Networks SAAS platform"/>
    <s v="Not Specified"/>
    <s v="Bangalore"/>
    <s v="Group Of Angel"/>
    <x v="1370"/>
    <n v="1"/>
    <x v="0"/>
    <s v="Seed Funding"/>
    <m/>
    <x v="5"/>
    <s v="August"/>
    <n v="0"/>
    <x v="4"/>
    <x v="0"/>
    <x v="0"/>
  </r>
  <r>
    <n v="2560"/>
    <d v="2015-08-27T00:00:00"/>
    <s v="Eazy Coach"/>
    <s v="Education Marketplace"/>
    <s v="Not Specified"/>
    <s v="Kolkata"/>
    <s v="Ravi Agarwal"/>
    <x v="1458"/>
    <n v="1"/>
    <x v="0"/>
    <s v="Seed Funding"/>
    <m/>
    <x v="5"/>
    <s v="August"/>
    <n v="0"/>
    <x v="4"/>
    <x v="9"/>
    <x v="10"/>
  </r>
  <r>
    <n v="2561"/>
    <d v="2015-08-27T00:00:00"/>
    <s v="Djubo.com"/>
    <s v="Cloud Based Hotel Sales Platform"/>
    <s v="Not Specified"/>
    <s v="New Delhi"/>
    <s v="Ibibo Group"/>
    <x v="1459"/>
    <n v="1"/>
    <x v="0"/>
    <s v="Private Equity"/>
    <m/>
    <x v="5"/>
    <s v="August"/>
    <n v="0"/>
    <x v="0"/>
    <x v="0"/>
    <x v="1"/>
  </r>
  <r>
    <n v="2562"/>
    <d v="2015-08-28T00:00:00"/>
    <s v="BetterButter.in"/>
    <s v="online recipe sharing platform"/>
    <s v="Not Specified"/>
    <s v="New Delhi"/>
    <s v="Growx Ventures, Manish Singhal"/>
    <x v="821"/>
    <n v="2"/>
    <x v="1"/>
    <s v="Seed Funding"/>
    <m/>
    <x v="5"/>
    <s v="August"/>
    <n v="0"/>
    <x v="4"/>
    <x v="6"/>
    <x v="1"/>
  </r>
  <r>
    <n v="2563"/>
    <d v="2015-08-28T00:00:00"/>
    <s v="Vyomo"/>
    <s v="Beauty &amp; Lifestyle Mobile Marketplace"/>
    <s v="Not Specified"/>
    <s v="Bangalore"/>
    <s v="Rocket Internet"/>
    <x v="1460"/>
    <n v="1"/>
    <x v="0"/>
    <s v="Private Equity"/>
    <n v="2000000"/>
    <x v="5"/>
    <s v="August"/>
    <n v="19.194099999999999"/>
    <x v="0"/>
    <x v="4"/>
    <x v="0"/>
  </r>
  <r>
    <n v="2564"/>
    <d v="2015-08-28T00:00:00"/>
    <s v="RollMafia"/>
    <s v="QSR Restaurant Chain"/>
    <s v="Not Specified"/>
    <s v="Pune"/>
    <s v="Equentia Natural Resources"/>
    <x v="1461"/>
    <n v="1"/>
    <x v="0"/>
    <s v="Seed Funding"/>
    <n v="160000"/>
    <x v="5"/>
    <s v="August"/>
    <n v="1.535528"/>
    <x v="4"/>
    <x v="0"/>
    <x v="4"/>
  </r>
  <r>
    <n v="2565"/>
    <d v="2015-08-29T00:00:00"/>
    <s v="iamwire"/>
    <s v="Digital Media publishing platform"/>
    <s v="Not Specified"/>
    <s v="Gurgaon"/>
    <s v="Li Tao, Li Jian, Draphant Consultants, Nitin Garg, Saurabh Jain, Mohas Paiit Agarwal"/>
    <x v="1462"/>
    <n v="6"/>
    <x v="1"/>
    <s v="Seed Funding"/>
    <m/>
    <x v="5"/>
    <s v="August"/>
    <n v="0"/>
    <x v="4"/>
    <x v="7"/>
    <x v="1"/>
  </r>
  <r>
    <n v="2566"/>
    <d v="2015-08-31T00:00:00"/>
    <s v="DropKaffe"/>
    <s v="Online Coffee Delivery platform"/>
    <s v="Not Specified"/>
    <s v="Bangalore"/>
    <s v="Manish Singhal, P39 Capital"/>
    <x v="1463"/>
    <n v="2"/>
    <x v="1"/>
    <s v="Seed Funding"/>
    <n v="300000"/>
    <x v="5"/>
    <s v="August"/>
    <n v="2.8791150000000001"/>
    <x v="4"/>
    <x v="5"/>
    <x v="0"/>
  </r>
  <r>
    <n v="2567"/>
    <d v="2015-08-31T00:00:00"/>
    <s v="Reverie"/>
    <s v="Language Localization Cloud platform"/>
    <s v="Not Specified"/>
    <s v="Bangalore"/>
    <s v="Aspada Investment Advisors, Qualcomm Ventures"/>
    <x v="1126"/>
    <n v="2"/>
    <x v="1"/>
    <s v="Private Equity"/>
    <n v="4000000"/>
    <x v="5"/>
    <s v="August"/>
    <n v="38.388199999999998"/>
    <x v="0"/>
    <x v="0"/>
    <x v="0"/>
  </r>
  <r>
    <n v="2568"/>
    <d v="2015-08-31T00:00:00"/>
    <s v="Infinite Analytics"/>
    <s v="Big Data &amp; predictive Analysis Platform"/>
    <s v="Not Specified"/>
    <s v="Mumbai"/>
    <s v="Ratan Tata, Nikhil Vora"/>
    <x v="269"/>
    <n v="2"/>
    <x v="1"/>
    <s v="Private Equity"/>
    <m/>
    <x v="5"/>
    <s v="August"/>
    <n v="0"/>
    <x v="0"/>
    <x v="0"/>
    <x v="2"/>
  </r>
  <r>
    <n v="2569"/>
    <d v="2015-07-01T00:00:00"/>
    <s v="Parcelled"/>
    <s v="Online Logistics Platform"/>
    <s v="Not Specified"/>
    <s v="Bangalore"/>
    <s v="Delhivery, Tracxn Labs"/>
    <x v="1363"/>
    <n v="2"/>
    <x v="1"/>
    <s v="Seed Funding"/>
    <m/>
    <x v="5"/>
    <s v="July"/>
    <n v="0"/>
    <x v="4"/>
    <x v="1"/>
    <x v="0"/>
  </r>
  <r>
    <n v="2570"/>
    <d v="2015-07-01T00:00:00"/>
    <s v="Retigence Technologies"/>
    <s v="Business IT Intelligence Services"/>
    <s v="Not Specified"/>
    <s v="Mumbai"/>
    <s v="Omnivore Partners"/>
    <x v="845"/>
    <n v="1"/>
    <x v="0"/>
    <s v="Private Equity"/>
    <m/>
    <x v="5"/>
    <s v="July"/>
    <n v="0"/>
    <x v="0"/>
    <x v="6"/>
    <x v="2"/>
  </r>
  <r>
    <n v="2571"/>
    <d v="2015-07-01T00:00:00"/>
    <s v="Cloudcherry Analytics"/>
    <s v="CRM / Analytics platform"/>
    <s v="Not Specified"/>
    <s v="Chennai"/>
    <s v="The Chennai Angels, Idg Ventures India"/>
    <x v="315"/>
    <n v="2"/>
    <x v="1"/>
    <s v="Seed Funding"/>
    <n v="1000000"/>
    <x v="5"/>
    <s v="July"/>
    <n v="9.5970499999999994"/>
    <x v="4"/>
    <x v="0"/>
    <x v="3"/>
  </r>
  <r>
    <n v="2572"/>
    <d v="2015-07-01T00:00:00"/>
    <s v="H,yHome"/>
    <s v="Hyperlocal Electronics repair Service"/>
    <s v="Not Specified"/>
    <s v="Mumbai"/>
    <s v="Bessemer Ventures, Kae Capital"/>
    <x v="1464"/>
    <n v="2"/>
    <x v="1"/>
    <s v="Seed Funding"/>
    <n v="630000"/>
    <x v="5"/>
    <s v="July"/>
    <n v="6.0461415000000001"/>
    <x v="4"/>
    <x v="0"/>
    <x v="2"/>
  </r>
  <r>
    <n v="2573"/>
    <d v="2015-07-01T00:00:00"/>
    <s v="iDreamCareer"/>
    <s v="EdTech Platform"/>
    <s v="Not Specified"/>
    <s v="New Delhi"/>
    <s v="Ah! Ventures, Vivek Joshi, Mohas Paiit Satyan,"/>
    <x v="923"/>
    <n v="4"/>
    <x v="1"/>
    <s v="Seed Funding"/>
    <m/>
    <x v="5"/>
    <s v="July"/>
    <n v="0"/>
    <x v="4"/>
    <x v="0"/>
    <x v="1"/>
  </r>
  <r>
    <n v="2574"/>
    <d v="2015-07-01T00:00:00"/>
    <s v="Ola Cabs"/>
    <s v="Cab rental Mobile app"/>
    <s v="Not Specified"/>
    <s v="Bangalore"/>
    <s v="Ratan Tata"/>
    <x v="269"/>
    <n v="1"/>
    <x v="0"/>
    <s v="Private Equity"/>
    <m/>
    <x v="5"/>
    <s v="July"/>
    <n v="0"/>
    <x v="0"/>
    <x v="6"/>
    <x v="0"/>
  </r>
  <r>
    <n v="2575"/>
    <d v="2015-07-01T00:00:00"/>
    <s v="NxtGen"/>
    <s v="IT infrastructure &amp; Data Center services"/>
    <s v="Not Specified"/>
    <s v="Bangalore"/>
    <s v="Ifc, Axon Partners, Intel Capital"/>
    <x v="1465"/>
    <n v="3"/>
    <x v="1"/>
    <s v="Private Equity"/>
    <n v="13500000"/>
    <x v="5"/>
    <s v="July"/>
    <n v="129.56017499999999"/>
    <x v="0"/>
    <x v="0"/>
    <x v="0"/>
  </r>
  <r>
    <n v="2576"/>
    <d v="2015-07-02T00:00:00"/>
    <s v="BankBazaar"/>
    <s v="Online Financial Services"/>
    <s v="Not Specified"/>
    <s v="Chennai"/>
    <s v="Amazon, Fidelity Growth Partners, Mousse Partners"/>
    <x v="214"/>
    <n v="3"/>
    <x v="1"/>
    <s v="Private Equity"/>
    <n v="60000000"/>
    <x v="5"/>
    <s v="July"/>
    <n v="575.82299999999998"/>
    <x v="0"/>
    <x v="3"/>
    <x v="3"/>
  </r>
  <r>
    <n v="2577"/>
    <d v="2015-07-02T00:00:00"/>
    <s v="Gozoomo"/>
    <s v="Used Car Marketplace"/>
    <s v="Not Specified"/>
    <s v="Bangalore"/>
    <s v="Saif Partners"/>
    <x v="10"/>
    <n v="1"/>
    <x v="0"/>
    <s v="Private Equity"/>
    <n v="5000000"/>
    <x v="5"/>
    <s v="July"/>
    <n v="47.985250000000001"/>
    <x v="0"/>
    <x v="6"/>
    <x v="0"/>
  </r>
  <r>
    <n v="2578"/>
    <d v="2015-07-02T00:00:00"/>
    <s v="Zenatix"/>
    <s v="Internet of Things platform"/>
    <s v="Not Specified"/>
    <s v="Gurgaon"/>
    <s v="Rajan , Kunal Bahl, Rohit Bansal, Rahul Khanna"/>
    <x v="233"/>
    <n v="4"/>
    <x v="1"/>
    <s v="Seed Funding"/>
    <n v="161000"/>
    <x v="5"/>
    <s v="July"/>
    <n v="1.54512505"/>
    <x v="4"/>
    <x v="6"/>
    <x v="1"/>
  </r>
  <r>
    <n v="2579"/>
    <d v="2015-07-03T00:00:00"/>
    <s v="CultureAlley"/>
    <s v="Language Learning App"/>
    <s v="Not Specified"/>
    <s v="Jaipur"/>
    <s v="Tiger Global"/>
    <x v="110"/>
    <n v="1"/>
    <x v="0"/>
    <s v="Private Equity"/>
    <n v="6500000"/>
    <x v="5"/>
    <s v="July"/>
    <n v="62.380825000000002"/>
    <x v="0"/>
    <x v="9"/>
    <x v="9"/>
  </r>
  <r>
    <n v="2580"/>
    <d v="2015-07-03T00:00:00"/>
    <s v="Goqii"/>
    <s v="Mobile Fitness Marketplace"/>
    <s v="Not Specified"/>
    <s v="Mumbai"/>
    <s v="Vijay Shekhar Sharma"/>
    <x v="31"/>
    <n v="1"/>
    <x v="0"/>
    <s v="Private Equity"/>
    <m/>
    <x v="5"/>
    <s v="July"/>
    <n v="0"/>
    <x v="0"/>
    <x v="8"/>
    <x v="2"/>
  </r>
  <r>
    <n v="2581"/>
    <d v="2015-07-03T00:00:00"/>
    <s v="Gingercrush"/>
    <s v="Custom Merch&amp;ize platform"/>
    <s v="Not Specified"/>
    <s v="Ahmedabad"/>
    <s v="Gokul Jaykrishna, Br Capital"/>
    <x v="1466"/>
    <n v="2"/>
    <x v="1"/>
    <s v="Seed Funding"/>
    <n v="1000000"/>
    <x v="5"/>
    <s v="July"/>
    <n v="9.5970499999999994"/>
    <x v="4"/>
    <x v="6"/>
    <x v="12"/>
  </r>
  <r>
    <n v="2582"/>
    <d v="2015-07-04T00:00:00"/>
    <s v="Elanic"/>
    <s v="P2P Pre-owned goods marketplace"/>
    <s v="Not Specified"/>
    <s v="Bangalore"/>
    <s v="Rebright Partners, Tracxn Labs, Aneesh Reddy"/>
    <x v="879"/>
    <n v="3"/>
    <x v="1"/>
    <s v="Seed Funding"/>
    <m/>
    <x v="5"/>
    <s v="July"/>
    <n v="0"/>
    <x v="4"/>
    <x v="6"/>
    <x v="0"/>
  </r>
  <r>
    <n v="2583"/>
    <d v="2015-07-04T00:00:00"/>
    <s v="Stitchwood"/>
    <s v="Custom Furniture Marketplace"/>
    <s v="Not Specified"/>
    <s v="Mumbai"/>
    <s v="Powai Lake Ventures, Ajeet Khurana"/>
    <x v="1467"/>
    <n v="2"/>
    <x v="1"/>
    <s v="Seed Funding"/>
    <n v="395000"/>
    <x v="5"/>
    <s v="July"/>
    <n v="3.7908347500000001"/>
    <x v="4"/>
    <x v="6"/>
    <x v="2"/>
  </r>
  <r>
    <n v="2584"/>
    <d v="2015-07-05T00:00:00"/>
    <s v="Urban Tailor"/>
    <s v="Online Tailoring Services"/>
    <s v="Not Specified"/>
    <s v="Bangalore"/>
    <s v="Group Of Angel "/>
    <x v="1370"/>
    <n v="1"/>
    <x v="0"/>
    <s v="Seed Funding"/>
    <m/>
    <x v="5"/>
    <s v="July"/>
    <n v="0"/>
    <x v="4"/>
    <x v="0"/>
    <x v="0"/>
  </r>
  <r>
    <n v="2585"/>
    <d v="2015-07-06T00:00:00"/>
    <s v="ConfirmtTkt"/>
    <s v="Rail Ticket Confirmation predictor"/>
    <s v="Not Specified"/>
    <s v="Bangalore"/>
    <s v="Pravin Agarwala"/>
    <x v="1468"/>
    <n v="1"/>
    <x v="0"/>
    <s v="Seed Funding"/>
    <m/>
    <x v="5"/>
    <s v="July"/>
    <n v="0"/>
    <x v="4"/>
    <x v="0"/>
    <x v="0"/>
  </r>
  <r>
    <n v="2586"/>
    <d v="2015-07-06T00:00:00"/>
    <s v="Paper Boat"/>
    <s v="Ethnic Beverages manufacturer"/>
    <s v="Not Specified"/>
    <s v="Gurgaon"/>
    <s v="Sofina, Hillhouse Capital"/>
    <x v="1428"/>
    <n v="2"/>
    <x v="1"/>
    <s v="Private Equity"/>
    <n v="30000000"/>
    <x v="5"/>
    <s v="July"/>
    <n v="287.91149999999999"/>
    <x v="0"/>
    <x v="5"/>
    <x v="1"/>
  </r>
  <r>
    <n v="2587"/>
    <d v="2015-07-06T00:00:00"/>
    <s v="getNow"/>
    <s v="Hyperlocal Goods marketplace"/>
    <s v="Not Specified"/>
    <s v="Nagpur"/>
    <s v="Atulya Mittal"/>
    <x v="1469"/>
    <n v="1"/>
    <x v="0"/>
    <s v="Seed Funding"/>
    <m/>
    <x v="5"/>
    <s v="July"/>
    <n v="0"/>
    <x v="4"/>
    <x v="6"/>
    <x v="6"/>
  </r>
  <r>
    <n v="2588"/>
    <d v="2015-07-07T00:00:00"/>
    <s v="Wudstay"/>
    <s v="Budget Accommodation aggregator"/>
    <s v="Not Specified"/>
    <s v="Gurgaon"/>
    <s v="Mangroves Capital Partners, Vikas Saxena"/>
    <x v="1470"/>
    <n v="2"/>
    <x v="1"/>
    <s v="Private Equity"/>
    <n v="3000000"/>
    <x v="5"/>
    <s v="July"/>
    <n v="28.791149999999998"/>
    <x v="0"/>
    <x v="6"/>
    <x v="1"/>
  </r>
  <r>
    <n v="2589"/>
    <d v="2015-07-07T00:00:00"/>
    <s v="Liases Foras"/>
    <s v="Real Estate Rating &amp; Analysis"/>
    <s v="Not Specified"/>
    <s v="New Delhi"/>
    <s v="Dmg Information Asia Pacific"/>
    <x v="1471"/>
    <n v="1"/>
    <x v="0"/>
    <s v="Private Equity"/>
    <n v="5000000"/>
    <x v="5"/>
    <s v="July"/>
    <n v="47.985250000000001"/>
    <x v="0"/>
    <x v="12"/>
    <x v="1"/>
  </r>
  <r>
    <n v="2590"/>
    <d v="2015-07-07T00:00:00"/>
    <s v="Eatlo"/>
    <s v="Food Delivery platform"/>
    <s v="Not Specified"/>
    <s v="Bangalore"/>
    <s v="Powai Lake Ventures, Globe , Abhishekh Goyal"/>
    <x v="1467"/>
    <n v="3"/>
    <x v="1"/>
    <s v="Seed Funding"/>
    <m/>
    <x v="5"/>
    <s v="July"/>
    <n v="0"/>
    <x v="4"/>
    <x v="5"/>
    <x v="0"/>
  </r>
  <r>
    <n v="2591"/>
    <d v="2015-07-07T00:00:00"/>
    <s v="IndiaLends"/>
    <s v="Financial Tech"/>
    <s v="Not Specified"/>
    <s v="New Delhi"/>
    <s v="Dsg Consumer Partners, Siddharth Parekh"/>
    <x v="399"/>
    <n v="2"/>
    <x v="1"/>
    <s v="Private Equity"/>
    <m/>
    <x v="5"/>
    <s v="July"/>
    <n v="0"/>
    <x v="0"/>
    <x v="3"/>
    <x v="1"/>
  </r>
  <r>
    <n v="2592"/>
    <d v="2015-07-08T00:00:00"/>
    <s v="Quinto"/>
    <s v="Food Discovery App"/>
    <s v="Not Specified"/>
    <s v="Pune"/>
    <s v="Jaydeep Barman"/>
    <x v="1472"/>
    <n v="1"/>
    <x v="0"/>
    <s v="Seed Funding"/>
    <m/>
    <x v="5"/>
    <s v="July"/>
    <n v="0"/>
    <x v="4"/>
    <x v="5"/>
    <x v="4"/>
  </r>
  <r>
    <n v="2593"/>
    <d v="2015-07-08T00:00:00"/>
    <s v="Saavn"/>
    <s v="Music Streaming App"/>
    <s v="Not Specified"/>
    <s v="Mumbai"/>
    <s v="Tiger Global Management, Bertelsmann India, Steadview Capital, Liberty Media, Mousse Partners, Quilvest"/>
    <x v="0"/>
    <n v="6"/>
    <x v="1"/>
    <s v="Private Equity"/>
    <n v="100000000"/>
    <x v="5"/>
    <s v="July"/>
    <n v="959.70500000000004"/>
    <x v="0"/>
    <x v="7"/>
    <x v="2"/>
  </r>
  <r>
    <n v="2594"/>
    <d v="2015-07-08T00:00:00"/>
    <s v="Flytxt"/>
    <s v="Big Data &amp; Analytics platform"/>
    <s v="Not Specified"/>
    <s v="Mumbai / Global"/>
    <s v="Sunrise Capital Gmbh, Big Data Investments B V"/>
    <x v="1473"/>
    <n v="2"/>
    <x v="1"/>
    <s v="Private Equity"/>
    <n v="11000000"/>
    <x v="5"/>
    <s v="July"/>
    <n v="105.56755"/>
    <x v="0"/>
    <x v="0"/>
    <x v="2"/>
  </r>
  <r>
    <n v="2595"/>
    <d v="2015-07-08T00:00:00"/>
    <s v="Axtria"/>
    <s v="Big Data &amp; Analytics platform"/>
    <s v="Not Specified"/>
    <s v="India / US"/>
    <s v="Helion Venture Partners,Amarpreet Sawhney, Deshp,e Foundation, Fred Khosravi, Richard S Braddock"/>
    <x v="815"/>
    <n v="6"/>
    <x v="1"/>
    <s v="Private Equity"/>
    <n v="30000000"/>
    <x v="5"/>
    <s v="July"/>
    <n v="287.91149999999999"/>
    <x v="0"/>
    <x v="0"/>
    <x v="6"/>
  </r>
  <r>
    <n v="2596"/>
    <d v="2015-07-08T00:00:00"/>
    <s v="33Coupons"/>
    <s v="Coupon Aggregator Platform"/>
    <s v="Not Specified"/>
    <s v="Kanpur"/>
    <s v="Not Disclosed"/>
    <x v="1474"/>
    <n v="1"/>
    <x v="0"/>
    <s v="Seed Funding"/>
    <n v="20000"/>
    <x v="5"/>
    <s v="July"/>
    <n v="0.191941"/>
    <x v="4"/>
    <x v="6"/>
    <x v="6"/>
  </r>
  <r>
    <n v="2597"/>
    <d v="2015-07-08T00:00:00"/>
    <s v="Ampere"/>
    <s v="Electric Scooter manufacturer"/>
    <s v="Not Specified"/>
    <s v="Coimbatore"/>
    <s v="Ratan Tata"/>
    <x v="269"/>
    <n v="1"/>
    <x v="0"/>
    <s v="Seed Funding"/>
    <m/>
    <x v="5"/>
    <s v="July"/>
    <n v="0"/>
    <x v="4"/>
    <x v="6"/>
    <x v="11"/>
  </r>
  <r>
    <n v="2598"/>
    <d v="2015-07-08T00:00:00"/>
    <s v="Hopping Chef"/>
    <s v="Online Food-Tech Platform"/>
    <s v="Not Specified"/>
    <s v="Mumbai"/>
    <s v="Mirah Hospitality"/>
    <x v="1475"/>
    <n v="1"/>
    <x v="0"/>
    <s v="Seed Funding"/>
    <n v="470000"/>
    <x v="5"/>
    <s v="July"/>
    <n v="4.5106134999999998"/>
    <x v="4"/>
    <x v="0"/>
    <x v="2"/>
  </r>
  <r>
    <n v="2599"/>
    <d v="2015-07-08T00:00:00"/>
    <s v="Collectabillia"/>
    <s v="Celebrity Fashion Br&amp;"/>
    <s v="Not Specified"/>
    <s v="Bangalore"/>
    <s v="Accel Partners"/>
    <x v="193"/>
    <n v="1"/>
    <x v="0"/>
    <s v="Private Equity"/>
    <n v="7500000"/>
    <x v="5"/>
    <s v="July"/>
    <n v="71.977874999999997"/>
    <x v="0"/>
    <x v="4"/>
    <x v="0"/>
  </r>
  <r>
    <n v="2600"/>
    <d v="2015-07-08T00:00:00"/>
    <s v="Lendingkart"/>
    <s v="Online Finance lending platform"/>
    <s v="Not Specified"/>
    <s v="Ahmedabad"/>
    <s v="Saama Capital, Mayfield, Ashvin Chadha, Shailesh Mehta"/>
    <x v="147"/>
    <n v="4"/>
    <x v="1"/>
    <s v="Private Equity"/>
    <n v="10000000"/>
    <x v="5"/>
    <s v="July"/>
    <n v="95.970500000000001"/>
    <x v="0"/>
    <x v="3"/>
    <x v="12"/>
  </r>
  <r>
    <n v="2601"/>
    <d v="2015-07-08T00:00:00"/>
    <s v="Lybrate"/>
    <s v="Healthcare Mobile App"/>
    <s v="Not Specified"/>
    <s v="New Delhi"/>
    <s v="Tiger Global Management, Ratan Tata, Nexus Venture Partners"/>
    <x v="0"/>
    <n v="3"/>
    <x v="1"/>
    <s v="Private Equity"/>
    <n v="10200000"/>
    <x v="5"/>
    <s v="July"/>
    <n v="97.88991"/>
    <x v="0"/>
    <x v="8"/>
    <x v="1"/>
  </r>
  <r>
    <n v="2602"/>
    <d v="2015-07-08T00:00:00"/>
    <s v="Zoomcar"/>
    <s v="Self-driven vehicle rental"/>
    <s v="Not Specified"/>
    <s v="Bangalore"/>
    <s v="Sequoia Capital, Empire Angels, Ngp"/>
    <x v="96"/>
    <n v="3"/>
    <x v="1"/>
    <s v="Private Equity"/>
    <n v="11000000"/>
    <x v="5"/>
    <s v="July"/>
    <n v="105.56755"/>
    <x v="0"/>
    <x v="6"/>
    <x v="0"/>
  </r>
  <r>
    <n v="2603"/>
    <d v="2015-07-09T00:00:00"/>
    <s v="News in shorts"/>
    <s v="News Aggregator mobile app"/>
    <s v="Not Specified"/>
    <s v="Noida"/>
    <s v="Tiger Global"/>
    <x v="110"/>
    <n v="1"/>
    <x v="0"/>
    <s v="Private Equity"/>
    <n v="20000000"/>
    <x v="5"/>
    <s v="July"/>
    <n v="191.941"/>
    <x v="0"/>
    <x v="6"/>
    <x v="1"/>
  </r>
  <r>
    <n v="2604"/>
    <d v="2015-07-09T00:00:00"/>
    <s v="Bluestone"/>
    <s v="Online Jewellery Store"/>
    <s v="Not Specified"/>
    <s v="Bangalore"/>
    <s v="Ivycap Ventures, Accel Partners, Dragoneer Investment Group"/>
    <x v="731"/>
    <n v="3"/>
    <x v="1"/>
    <s v="Private Equity"/>
    <n v="16200000"/>
    <x v="5"/>
    <s v="July"/>
    <n v="155.47220999999999"/>
    <x v="0"/>
    <x v="6"/>
    <x v="0"/>
  </r>
  <r>
    <n v="2605"/>
    <d v="2015-07-09T00:00:00"/>
    <s v="Shopsity"/>
    <s v="Fashion Info Aggregator App"/>
    <s v="Not Specified"/>
    <s v="Gurgaon"/>
    <s v="Seep Aggarwal, Teruhide Sato"/>
    <x v="375"/>
    <n v="2"/>
    <x v="1"/>
    <s v="Seed Funding"/>
    <m/>
    <x v="5"/>
    <s v="July"/>
    <n v="0"/>
    <x v="4"/>
    <x v="4"/>
    <x v="1"/>
  </r>
  <r>
    <n v="2606"/>
    <d v="2015-07-09T00:00:00"/>
    <s v="Notesgen"/>
    <s v="Online Study Notes Marketplace"/>
    <s v="Not Specified"/>
    <s v="New Delhi"/>
    <s v="Rajeev Saraf, Arvind Jha, R Satya Narayanan"/>
    <x v="1476"/>
    <n v="3"/>
    <x v="1"/>
    <s v="Seed Funding"/>
    <m/>
    <x v="5"/>
    <s v="July"/>
    <n v="0"/>
    <x v="4"/>
    <x v="6"/>
    <x v="1"/>
  </r>
  <r>
    <n v="2607"/>
    <d v="2015-07-10T00:00:00"/>
    <s v="Infinity Assurance"/>
    <s v="Warranty Programs Service Administration"/>
    <s v="Not Specified"/>
    <s v="New Delhi"/>
    <s v="Indian Angel Network"/>
    <x v="78"/>
    <n v="1"/>
    <x v="0"/>
    <s v="Seed Funding"/>
    <n v="600000"/>
    <x v="5"/>
    <s v="July"/>
    <n v="5.7582300000000002"/>
    <x v="4"/>
    <x v="6"/>
    <x v="1"/>
  </r>
  <r>
    <n v="2608"/>
    <d v="2015-07-10T00:00:00"/>
    <s v="Footprints Education"/>
    <s v="Pre-School Chain"/>
    <s v="Not Specified"/>
    <s v="Gurgaon"/>
    <s v="Letsventure, Kumar Bansal, Kshitij Jain"/>
    <x v="97"/>
    <n v="3"/>
    <x v="1"/>
    <s v="Seed Funding"/>
    <n v="685000"/>
    <x v="5"/>
    <s v="July"/>
    <n v="6.5739792499999998"/>
    <x v="4"/>
    <x v="0"/>
    <x v="1"/>
  </r>
  <r>
    <n v="2609"/>
    <d v="2015-07-10T00:00:00"/>
    <s v="Loylty Rewards"/>
    <s v="Premium Loyalty Rewards Point Management"/>
    <s v="Not Specified"/>
    <s v="Mumbai"/>
    <s v="Indianideas Com"/>
    <x v="1477"/>
    <n v="1"/>
    <x v="0"/>
    <s v="Private Equity"/>
    <n v="19350000"/>
    <x v="5"/>
    <s v="July"/>
    <n v="185.70291750000001"/>
    <x v="0"/>
    <x v="6"/>
    <x v="2"/>
  </r>
  <r>
    <n v="2610"/>
    <d v="2015-07-13T00:00:00"/>
    <s v="Ameyo"/>
    <s v="Contact Center Software Platform"/>
    <s v="Not Specified"/>
    <s v="Gurgaon"/>
    <s v="Forum Synergies Pe Fund"/>
    <x v="1478"/>
    <n v="1"/>
    <x v="0"/>
    <s v="Private Equity"/>
    <n v="5000000"/>
    <x v="5"/>
    <s v="July"/>
    <n v="47.985250000000001"/>
    <x v="0"/>
    <x v="0"/>
    <x v="1"/>
  </r>
  <r>
    <n v="2611"/>
    <d v="2015-07-13T00:00:00"/>
    <s v="Mamagoto"/>
    <s v="Casual Dining restaurant Chain"/>
    <s v="Not Specified"/>
    <s v="New Delhi"/>
    <s v="Goldman Sachs"/>
    <x v="69"/>
    <n v="1"/>
    <x v="0"/>
    <s v="Private Equity"/>
    <n v="10000000"/>
    <x v="5"/>
    <s v="July"/>
    <n v="95.970500000000001"/>
    <x v="0"/>
    <x v="0"/>
    <x v="1"/>
  </r>
  <r>
    <n v="2612"/>
    <d v="2015-07-13T00:00:00"/>
    <s v="Satvacart"/>
    <s v="Online Grocery Delivery"/>
    <s v="Not Specified"/>
    <s v="Gurgaon"/>
    <s v="Palaash Ventures"/>
    <x v="1317"/>
    <n v="1"/>
    <x v="0"/>
    <s v="Seed Funding"/>
    <m/>
    <x v="5"/>
    <s v="July"/>
    <n v="0"/>
    <x v="4"/>
    <x v="5"/>
    <x v="1"/>
  </r>
  <r>
    <n v="2613"/>
    <d v="2015-07-14T00:00:00"/>
    <s v="MySmartPrice"/>
    <s v="Online comparison engine"/>
    <s v="Not Specified"/>
    <s v="Hyderabad"/>
    <s v="Accel Partners, Helion Venture Partners"/>
    <x v="193"/>
    <n v="2"/>
    <x v="1"/>
    <s v="Private Equity"/>
    <n v="10000000"/>
    <x v="5"/>
    <s v="July"/>
    <n v="95.970500000000001"/>
    <x v="0"/>
    <x v="6"/>
    <x v="7"/>
  </r>
  <r>
    <n v="2614"/>
    <d v="2015-07-14T00:00:00"/>
    <s v="Zenify"/>
    <s v="Residential Rental management platform"/>
    <s v="Not Specified"/>
    <s v="Bangalore"/>
    <s v="Atul Jalan"/>
    <x v="1368"/>
    <n v="1"/>
    <x v="0"/>
    <s v="Seed Funding"/>
    <m/>
    <x v="5"/>
    <s v="July"/>
    <n v="0"/>
    <x v="4"/>
    <x v="6"/>
    <x v="0"/>
  </r>
  <r>
    <n v="2615"/>
    <d v="2015-07-14T00:00:00"/>
    <s v="Boxmyspace"/>
    <s v="Physical Storage warehouses"/>
    <s v="Not Specified"/>
    <s v="Mumbai"/>
    <s v="Ritesh Veera, Singapore Angel Network, Orios Venture Partners,"/>
    <x v="1479"/>
    <n v="4"/>
    <x v="1"/>
    <s v="Seed Funding"/>
    <n v="300000"/>
    <x v="5"/>
    <s v="July"/>
    <n v="2.8791150000000001"/>
    <x v="4"/>
    <x v="6"/>
    <x v="2"/>
  </r>
  <r>
    <n v="2616"/>
    <d v="2015-07-14T00:00:00"/>
    <s v="HackerRank"/>
    <s v="Tech Recruitment platform"/>
    <s v="Not Specified"/>
    <s v="Bangalore"/>
    <s v="Hr Technology Fund"/>
    <x v="1480"/>
    <n v="1"/>
    <x v="0"/>
    <s v="Private Equity"/>
    <n v="7500000"/>
    <x v="5"/>
    <s v="July"/>
    <n v="71.977874999999997"/>
    <x v="0"/>
    <x v="0"/>
    <x v="0"/>
  </r>
  <r>
    <n v="2617"/>
    <d v="2015-07-14T00:00:00"/>
    <s v="WickedRide"/>
    <s v="Bike Rental Platform"/>
    <s v="Not Specified"/>
    <s v="Bangalore"/>
    <s v="Undisclosed"/>
    <x v="13"/>
    <n v="1"/>
    <x v="0"/>
    <s v="Seed Funding"/>
    <n v="790000"/>
    <x v="5"/>
    <s v="July"/>
    <n v="7.5816695000000003"/>
    <x v="4"/>
    <x v="6"/>
    <x v="0"/>
  </r>
  <r>
    <n v="2618"/>
    <d v="2015-07-14T00:00:00"/>
    <s v="WoWexpress"/>
    <s v="Tech enabled logistics platform"/>
    <s v="Not Specified"/>
    <s v="Mumbai"/>
    <s v="Tamarind Family Private Trust"/>
    <x v="1046"/>
    <n v="1"/>
    <x v="0"/>
    <s v="Seed Funding"/>
    <n v="500000"/>
    <x v="5"/>
    <s v="July"/>
    <n v="4.7985249999999997"/>
    <x v="4"/>
    <x v="0"/>
    <x v="2"/>
  </r>
  <r>
    <n v="2619"/>
    <d v="2015-07-15T00:00:00"/>
    <s v="Oyo Rooms"/>
    <s v="Budget Hotel Accommodation"/>
    <s v="Not Specified"/>
    <s v="Gurgaon"/>
    <s v="Softbank, Sequoia Capital"/>
    <x v="259"/>
    <n v="2"/>
    <x v="1"/>
    <s v="Private Equity"/>
    <n v="100000000"/>
    <x v="5"/>
    <s v="July"/>
    <n v="959.70500000000004"/>
    <x v="0"/>
    <x v="13"/>
    <x v="1"/>
  </r>
  <r>
    <n v="2620"/>
    <d v="2015-07-15T00:00:00"/>
    <s v="Mobikon"/>
    <s v="Restaurant customer engagement platform"/>
    <s v="Not Specified"/>
    <s v="Pune"/>
    <s v="Jungle Ventures"/>
    <x v="573"/>
    <n v="1"/>
    <x v="0"/>
    <s v="Private Equity"/>
    <n v="2300000"/>
    <x v="5"/>
    <s v="July"/>
    <n v="22.073215000000001"/>
    <x v="0"/>
    <x v="5"/>
    <x v="4"/>
  </r>
  <r>
    <n v="2621"/>
    <d v="2015-07-15T00:00:00"/>
    <s v="InstaLively.com"/>
    <s v="Live video streaming app"/>
    <s v="Not Specified"/>
    <s v="New Delhi"/>
    <s v="Anupam Mittal, An Chrasekaran, Uday Shankar, Chetan Bhagat"/>
    <x v="902"/>
    <n v="4"/>
    <x v="1"/>
    <s v="Seed Funding"/>
    <m/>
    <x v="5"/>
    <s v="July"/>
    <n v="0"/>
    <x v="4"/>
    <x v="7"/>
    <x v="1"/>
  </r>
  <r>
    <n v="2622"/>
    <d v="2015-07-15T00:00:00"/>
    <s v="Roadrunnr"/>
    <s v="Hyper local logistics platform"/>
    <s v="Not Specified"/>
    <s v="Bangalore"/>
    <s v="Sequoia Capital, Nexus Venture Partners, Blume Ventures"/>
    <x v="96"/>
    <n v="3"/>
    <x v="1"/>
    <s v="Private Equity"/>
    <n v="11000000"/>
    <x v="5"/>
    <s v="July"/>
    <n v="105.56755"/>
    <x v="0"/>
    <x v="1"/>
    <x v="0"/>
  </r>
  <r>
    <n v="2623"/>
    <d v="2015-07-16T00:00:00"/>
    <s v="Ketto"/>
    <s v="Crowd Funding Platform"/>
    <s v="Not Specified"/>
    <s v="Mumbai"/>
    <s v="Pradyumna Dalmia, Sudhir Rao"/>
    <x v="766"/>
    <n v="2"/>
    <x v="1"/>
    <s v="Seed Funding"/>
    <n v="700000"/>
    <x v="5"/>
    <s v="July"/>
    <n v="6.7179349999999998"/>
    <x v="4"/>
    <x v="6"/>
    <x v="2"/>
  </r>
  <r>
    <n v="2624"/>
    <d v="2015-07-17T00:00:00"/>
    <s v="QuikWallet"/>
    <s v="F&amp;B sector Mobile Payment platform"/>
    <s v="Not Specified"/>
    <s v="Mumbai"/>
    <s v="Snow Leopard Technology Ventures"/>
    <x v="1157"/>
    <n v="1"/>
    <x v="0"/>
    <s v="Private Equity"/>
    <n v="1600000"/>
    <x v="5"/>
    <s v="July"/>
    <n v="15.35528"/>
    <x v="0"/>
    <x v="3"/>
    <x v="2"/>
  </r>
  <r>
    <n v="2625"/>
    <d v="2015-07-17T00:00:00"/>
    <s v="Omnikart"/>
    <s v="Industrial Supplies B2B ecommerce"/>
    <s v="Not Specified"/>
    <s v="Mumbai"/>
    <s v="Sumit G,hi, Manish G,hi"/>
    <x v="1481"/>
    <n v="4"/>
    <x v="1"/>
    <s v="Seed Funding"/>
    <n v="100000"/>
    <x v="5"/>
    <s v="July"/>
    <n v="0.95970500000000003"/>
    <x v="4"/>
    <x v="2"/>
    <x v="2"/>
  </r>
  <r>
    <n v="2626"/>
    <d v="2015-07-20T00:00:00"/>
    <s v="Zo Rooms"/>
    <s v="Online budget hotel chain"/>
    <s v="Not Specified"/>
    <s v="New Delhi"/>
    <s v="Tiger Global, Orios Venture Partners "/>
    <x v="110"/>
    <n v="2"/>
    <x v="1"/>
    <s v="Private Equity"/>
    <n v="15000000"/>
    <x v="5"/>
    <s v="July"/>
    <n v="143.95574999999999"/>
    <x v="0"/>
    <x v="0"/>
    <x v="1"/>
  </r>
  <r>
    <n v="2627"/>
    <d v="2015-07-20T00:00:00"/>
    <s v="Innoviti"/>
    <s v="Payment Solutions platform"/>
    <s v="Not Specified"/>
    <s v="Bangalore"/>
    <s v="Catamaran Ventures, New India Investment Corporation"/>
    <x v="1482"/>
    <n v="2"/>
    <x v="1"/>
    <s v="Private Equity"/>
    <n v="4850000"/>
    <x v="5"/>
    <s v="July"/>
    <n v="46.545692500000001"/>
    <x v="0"/>
    <x v="3"/>
    <x v="0"/>
  </r>
  <r>
    <n v="2628"/>
    <d v="2015-07-21T00:00:00"/>
    <s v="ZenRadius"/>
    <s v="Online Hiring Platform"/>
    <s v="Not Specified"/>
    <s v="Bangalore"/>
    <s v="Tracxn Labs, Deepak Singh"/>
    <x v="959"/>
    <n v="2"/>
    <x v="1"/>
    <s v="Seed Funding"/>
    <m/>
    <x v="5"/>
    <s v="July"/>
    <n v="0"/>
    <x v="4"/>
    <x v="14"/>
    <x v="0"/>
  </r>
  <r>
    <n v="2629"/>
    <d v="2015-07-21T00:00:00"/>
    <s v="Joy by nature"/>
    <s v="Organic Food ecommerce"/>
    <s v="Not Specified"/>
    <s v="New Delhi"/>
    <s v="Mumbai Angels, Vriddhi Fund"/>
    <x v="9"/>
    <n v="2"/>
    <x v="1"/>
    <s v="Private Equity"/>
    <n v="1000000"/>
    <x v="5"/>
    <s v="July"/>
    <n v="9.5970499999999994"/>
    <x v="0"/>
    <x v="2"/>
    <x v="1"/>
  </r>
  <r>
    <n v="2630"/>
    <d v="2015-07-22T00:00:00"/>
    <s v="Iqlect"/>
    <s v="Big Data &amp; Analytics platform"/>
    <s v="Not Specified"/>
    <s v="Bangalore"/>
    <s v="Exfinity Venture Partners"/>
    <x v="36"/>
    <n v="1"/>
    <x v="0"/>
    <s v="Private Equity"/>
    <n v="2000000"/>
    <x v="5"/>
    <s v="July"/>
    <n v="19.194099999999999"/>
    <x v="0"/>
    <x v="0"/>
    <x v="0"/>
  </r>
  <r>
    <n v="2631"/>
    <d v="2015-07-22T00:00:00"/>
    <s v="deGustibus"/>
    <s v="Fine Dining Restaurant Chain"/>
    <s v="Not Specified"/>
    <s v="Mumbai"/>
    <s v="India Value Fund Advisors"/>
    <x v="1483"/>
    <n v="1"/>
    <x v="0"/>
    <s v="Private Equity"/>
    <n v="30000000"/>
    <x v="5"/>
    <s v="July"/>
    <n v="287.91149999999999"/>
    <x v="0"/>
    <x v="0"/>
    <x v="2"/>
  </r>
  <r>
    <n v="2632"/>
    <d v="2015-07-23T00:00:00"/>
    <s v="Nestaway"/>
    <s v="Luxury Rental Homes"/>
    <s v="Not Specified"/>
    <s v="Bangalore"/>
    <s v="Flipkart, Tiger Global"/>
    <x v="142"/>
    <n v="2"/>
    <x v="1"/>
    <s v="Private Equity"/>
    <n v="12750000"/>
    <x v="5"/>
    <s v="July"/>
    <n v="122.3623875"/>
    <x v="0"/>
    <x v="6"/>
    <x v="0"/>
  </r>
  <r>
    <n v="2633"/>
    <d v="2015-07-23T00:00:00"/>
    <s v="Mswipe"/>
    <s v="Mobile Point of Sale payment solution"/>
    <s v="Not Specified"/>
    <s v="Unknown"/>
    <s v="Falcon Edge Capital, Meru Capital, Ola, Matrix Partners, Dsg Consumer Partners, Axis Bank"/>
    <x v="547"/>
    <n v="6"/>
    <x v="1"/>
    <s v="Private Equity"/>
    <n v="25000000"/>
    <x v="5"/>
    <s v="July"/>
    <n v="239.92625000000001"/>
    <x v="0"/>
    <x v="3"/>
    <x v="6"/>
  </r>
  <r>
    <n v="2634"/>
    <d v="2015-07-23T00:00:00"/>
    <s v="Myonsto"/>
    <s v="Online Grocers"/>
    <s v="Not Specified"/>
    <s v="Ahmedabad"/>
    <s v="Jayant Bokadia"/>
    <x v="1484"/>
    <n v="1"/>
    <x v="0"/>
    <s v="Seed Funding"/>
    <n v="320000"/>
    <x v="5"/>
    <s v="July"/>
    <n v="3.071056"/>
    <x v="4"/>
    <x v="6"/>
    <x v="12"/>
  </r>
  <r>
    <n v="2635"/>
    <d v="2015-07-23T00:00:00"/>
    <s v="iCrushiFlush"/>
    <s v="Casual Dating App"/>
    <s v="Not Specified"/>
    <s v="Mumbai"/>
    <s v="Idg Ventures India"/>
    <x v="356"/>
    <n v="1"/>
    <x v="0"/>
    <s v="Seed Funding"/>
    <m/>
    <x v="5"/>
    <s v="July"/>
    <n v="0"/>
    <x v="4"/>
    <x v="6"/>
    <x v="2"/>
  </r>
  <r>
    <n v="2636"/>
    <d v="2015-07-23T00:00:00"/>
    <s v="MedGenome"/>
    <s v="Clinical Genomics Provider"/>
    <s v="Not Specified"/>
    <s v="Bangalore"/>
    <s v="Sequoia Capital"/>
    <x v="96"/>
    <n v="1"/>
    <x v="0"/>
    <s v="Private Equity"/>
    <n v="20000000"/>
    <x v="5"/>
    <s v="July"/>
    <n v="191.941"/>
    <x v="0"/>
    <x v="6"/>
    <x v="0"/>
  </r>
  <r>
    <n v="2637"/>
    <d v="2015-07-23T00:00:00"/>
    <s v="HolidayIQ"/>
    <s v="Travel information portal"/>
    <s v="Not Specified"/>
    <s v="Bangalore"/>
    <s v="Makemytrip"/>
    <x v="171"/>
    <n v="1"/>
    <x v="0"/>
    <s v="Private Equity"/>
    <n v="15000000"/>
    <x v="5"/>
    <s v="July"/>
    <n v="143.95574999999999"/>
    <x v="0"/>
    <x v="13"/>
    <x v="0"/>
  </r>
  <r>
    <n v="2638"/>
    <d v="2015-07-23T00:00:00"/>
    <s v="Fitternity"/>
    <s v="Fitness Marketplace"/>
    <s v="Not Specified"/>
    <s v="Mumbai"/>
    <s v="Exfinity Venture Partners"/>
    <x v="36"/>
    <n v="1"/>
    <x v="0"/>
    <s v="Private Equity"/>
    <n v="1000000"/>
    <x v="5"/>
    <s v="July"/>
    <n v="9.5970499999999994"/>
    <x v="0"/>
    <x v="8"/>
    <x v="2"/>
  </r>
  <r>
    <n v="2639"/>
    <d v="2015-07-23T00:00:00"/>
    <s v="Quikr"/>
    <s v="Online &amp; Mobile classified listings"/>
    <s v="Not Specified"/>
    <s v="Mumbai"/>
    <s v="Ab Kinnevik, Falcon Edge Capital, Coatue Management"/>
    <x v="1485"/>
    <n v="3"/>
    <x v="1"/>
    <s v="Private Equity"/>
    <n v="60000000"/>
    <x v="5"/>
    <s v="July"/>
    <n v="575.82299999999998"/>
    <x v="0"/>
    <x v="6"/>
    <x v="2"/>
  </r>
  <r>
    <n v="2640"/>
    <d v="2015-07-23T00:00:00"/>
    <s v="JetSetGo"/>
    <s v="Private Jet/ Helicopter Marketplace"/>
    <s v="Not Specified"/>
    <s v="New Delhi"/>
    <s v="Yourwecan Ventures"/>
    <x v="1486"/>
    <n v="1"/>
    <x v="0"/>
    <s v="Seed Funding"/>
    <m/>
    <x v="5"/>
    <s v="July"/>
    <n v="0"/>
    <x v="4"/>
    <x v="6"/>
    <x v="1"/>
  </r>
  <r>
    <n v="2641"/>
    <d v="2015-07-24T00:00:00"/>
    <s v="BroEx"/>
    <s v="Real Estate Broker network App"/>
    <s v="Not Specified"/>
    <s v="Gurgaon"/>
    <s v="Lightspeed India"/>
    <x v="1195"/>
    <n v="1"/>
    <x v="0"/>
    <s v="Private Equity"/>
    <n v="1000000"/>
    <x v="5"/>
    <s v="July"/>
    <n v="9.5970499999999994"/>
    <x v="0"/>
    <x v="12"/>
    <x v="1"/>
  </r>
  <r>
    <n v="2642"/>
    <d v="2015-07-25T00:00:00"/>
    <s v="Shopatplaces"/>
    <s v="Ethnic/ Traditional Fashion Store"/>
    <s v="Not Specified"/>
    <s v="New Delhi"/>
    <s v="Indian Angel Network"/>
    <x v="78"/>
    <n v="1"/>
    <x v="0"/>
    <s v="Seed Funding"/>
    <m/>
    <x v="5"/>
    <s v="July"/>
    <n v="0"/>
    <x v="4"/>
    <x v="4"/>
    <x v="1"/>
  </r>
  <r>
    <n v="2643"/>
    <d v="2015-07-25T00:00:00"/>
    <s v="CredR"/>
    <s v="Used Bikes Marketplace"/>
    <s v="Not Specified"/>
    <s v="Mumbai"/>
    <s v="Fidelity Growth Partners"/>
    <x v="1487"/>
    <n v="1"/>
    <x v="0"/>
    <s v="Private Equity"/>
    <n v="15000000"/>
    <x v="5"/>
    <s v="July"/>
    <n v="143.95574999999999"/>
    <x v="0"/>
    <x v="6"/>
    <x v="2"/>
  </r>
  <r>
    <n v="2644"/>
    <d v="2015-07-27T00:00:00"/>
    <s v="ManageMySpa"/>
    <s v="Spa &amp; Salon Management Software"/>
    <s v="Not Specified"/>
    <s v="Hyderabad"/>
    <s v="Accel Partners"/>
    <x v="193"/>
    <n v="1"/>
    <x v="0"/>
    <s v="Private Equity"/>
    <n v="6000000"/>
    <x v="5"/>
    <s v="July"/>
    <n v="57.582299999999996"/>
    <x v="0"/>
    <x v="0"/>
    <x v="7"/>
  </r>
  <r>
    <n v="2645"/>
    <d v="2015-07-27T00:00:00"/>
    <s v="Townrush"/>
    <s v="B2B logistics delivery platform"/>
    <s v="Not Specified"/>
    <s v="Bangalore"/>
    <s v="Lightspeed Venture Partners"/>
    <x v="580"/>
    <n v="1"/>
    <x v="0"/>
    <s v="Seed Funding"/>
    <m/>
    <x v="5"/>
    <s v="July"/>
    <n v="0"/>
    <x v="4"/>
    <x v="5"/>
    <x v="0"/>
  </r>
  <r>
    <n v="2646"/>
    <d v="2015-07-27T00:00:00"/>
    <s v="Locus"/>
    <s v="Logistics Automation Platform"/>
    <s v="Not Specified"/>
    <s v="Bangalore"/>
    <s v="Growx Ventures, Manish Singhal"/>
    <x v="821"/>
    <n v="2"/>
    <x v="1"/>
    <s v="Seed Funding"/>
    <m/>
    <x v="5"/>
    <s v="July"/>
    <n v="0"/>
    <x v="4"/>
    <x v="1"/>
    <x v="0"/>
  </r>
  <r>
    <n v="2647"/>
    <d v="2015-07-27T00:00:00"/>
    <s v="Bevy"/>
    <s v="Online Hiring Platform"/>
    <s v="Not Specified"/>
    <s v="Bangalore"/>
    <s v="Varun Agarwal"/>
    <x v="1488"/>
    <n v="1"/>
    <x v="0"/>
    <s v="Seed Funding"/>
    <m/>
    <x v="5"/>
    <s v="July"/>
    <n v="0"/>
    <x v="4"/>
    <x v="14"/>
    <x v="0"/>
  </r>
  <r>
    <n v="2648"/>
    <d v="2015-07-28T00:00:00"/>
    <s v="Pepperfry"/>
    <s v="Online home marketplace"/>
    <s v="Not Specified"/>
    <s v="Mumbai"/>
    <s v="Goldman Sachs, Zodius Technology Fund, Bertelsmann India Investments Norwest Venture Partners "/>
    <x v="69"/>
    <n v="3"/>
    <x v="1"/>
    <s v="Private Equity"/>
    <n v="100000000"/>
    <x v="5"/>
    <s v="July"/>
    <n v="959.70500000000004"/>
    <x v="0"/>
    <x v="6"/>
    <x v="2"/>
  </r>
  <r>
    <n v="2649"/>
    <d v="2015-07-28T00:00:00"/>
    <s v="Flipkart.com"/>
    <s v="Online Marketplace"/>
    <s v="Not Specified"/>
    <s v="Bangalore"/>
    <s v="Steadview Capital , Existing "/>
    <x v="102"/>
    <n v="2"/>
    <x v="1"/>
    <s v="Private Equity"/>
    <n v="700000000"/>
    <x v="5"/>
    <s v="July"/>
    <n v="6717.9350000000004"/>
    <x v="0"/>
    <x v="6"/>
    <x v="0"/>
  </r>
  <r>
    <n v="2650"/>
    <d v="2015-07-28T00:00:00"/>
    <s v="Opinio"/>
    <s v="Hyperlocal food &amp; grocery store"/>
    <s v="Not Specified"/>
    <s v="Bangalore"/>
    <s v="Accel Partners, Traxcn Labs"/>
    <x v="193"/>
    <n v="2"/>
    <x v="1"/>
    <s v="Seed Funding"/>
    <n v="1300000"/>
    <x v="5"/>
    <s v="July"/>
    <n v="12.476165"/>
    <x v="4"/>
    <x v="5"/>
    <x v="0"/>
  </r>
  <r>
    <n v="2651"/>
    <d v="2015-07-28T00:00:00"/>
    <s v="Zoctr"/>
    <s v="Health-Tech platform"/>
    <s v="Not Specified"/>
    <s v="Mumbai"/>
    <s v="Seep Parwal, Krishan Gupta"/>
    <x v="1489"/>
    <n v="2"/>
    <x v="1"/>
    <s v="Seed Funding"/>
    <n v="1000000"/>
    <x v="5"/>
    <s v="July"/>
    <n v="9.5970499999999994"/>
    <x v="4"/>
    <x v="0"/>
    <x v="2"/>
  </r>
  <r>
    <n v="2652"/>
    <d v="2015-07-29T00:00:00"/>
    <s v="Zimmber"/>
    <s v="Hyperlocal H&amp;yman Services"/>
    <s v="Not Specified"/>
    <s v="Mumbai"/>
    <s v="Idg Ventures India, Omidyar Network, Sherpalo Ventures, Mohas Pai,as Pai"/>
    <x v="356"/>
    <n v="5"/>
    <x v="1"/>
    <s v="Private Equity"/>
    <n v="2000000"/>
    <x v="5"/>
    <s v="July"/>
    <n v="19.194099999999999"/>
    <x v="0"/>
    <x v="6"/>
    <x v="2"/>
  </r>
  <r>
    <n v="2653"/>
    <d v="2015-07-29T00:00:00"/>
    <s v="trueHb"/>
    <s v="Medical Tech Instruments"/>
    <s v="Not Specified"/>
    <s v="New Delhi"/>
    <s v="Sachin , Binny Bansal, Malvinder , Shivinder Singh, Gurpreet Singh"/>
    <x v="1490"/>
    <n v="5"/>
    <x v="1"/>
    <s v="Seed Funding"/>
    <n v="2400000"/>
    <x v="5"/>
    <s v="July"/>
    <n v="23.032920000000001"/>
    <x v="4"/>
    <x v="0"/>
    <x v="1"/>
  </r>
  <r>
    <n v="2654"/>
    <d v="2015-07-29T00:00:00"/>
    <s v="Zovi.com / Little App"/>
    <s v="Hyperlocal Deals Marketplace"/>
    <s v="Not Specified"/>
    <s v="Bangalore"/>
    <s v="Paytm, Saif Partners, Tiger Global Management"/>
    <x v="11"/>
    <n v="3"/>
    <x v="1"/>
    <s v="Private Equity"/>
    <n v="50000000"/>
    <x v="5"/>
    <s v="July"/>
    <n v="479.85250000000002"/>
    <x v="0"/>
    <x v="6"/>
    <x v="0"/>
  </r>
  <r>
    <n v="2655"/>
    <d v="2015-07-29T00:00:00"/>
    <s v="Swajal"/>
    <s v="Innovative Water Solutions"/>
    <s v="Not Specified"/>
    <s v="Gurgaon"/>
    <s v="Abhishek Gupta"/>
    <x v="1491"/>
    <n v="1"/>
    <x v="0"/>
    <s v="Private Equity"/>
    <n v="1200000"/>
    <x v="5"/>
    <s v="July"/>
    <n v="11.51646"/>
    <x v="0"/>
    <x v="6"/>
    <x v="1"/>
  </r>
  <r>
    <n v="2656"/>
    <d v="2015-07-30T00:00:00"/>
    <s v="Pipa Bella"/>
    <s v="Online Jewelry Store"/>
    <s v="Not Specified"/>
    <s v="Mumbai"/>
    <s v="Lionrock Capital"/>
    <x v="316"/>
    <n v="1"/>
    <x v="0"/>
    <s v="Private Equity"/>
    <n v="600000"/>
    <x v="5"/>
    <s v="July"/>
    <n v="5.7582300000000002"/>
    <x v="0"/>
    <x v="4"/>
    <x v="2"/>
  </r>
  <r>
    <n v="2657"/>
    <d v="2015-07-30T00:00:00"/>
    <s v="Pragmatix"/>
    <s v="Business intelligence &amp; Analytics"/>
    <s v="Not Specified"/>
    <s v="Mumbai"/>
    <s v="Sidbi Venture Capital Ltd"/>
    <x v="616"/>
    <n v="1"/>
    <x v="0"/>
    <s v="Private Equity"/>
    <n v="2400000"/>
    <x v="5"/>
    <s v="July"/>
    <n v="23.032920000000001"/>
    <x v="0"/>
    <x v="0"/>
    <x v="2"/>
  </r>
  <r>
    <n v="2658"/>
    <d v="2015-07-30T00:00:00"/>
    <s v="Droom.in"/>
    <s v="Used Vehicle Marketplace"/>
    <s v="Not Specified"/>
    <s v="New Delhi"/>
    <s v="Lightbox Ventures, Beenos"/>
    <x v="835"/>
    <n v="2"/>
    <x v="1"/>
    <s v="Private Equity"/>
    <n v="16000000"/>
    <x v="5"/>
    <s v="July"/>
    <n v="153.55279999999999"/>
    <x v="0"/>
    <x v="6"/>
    <x v="1"/>
  </r>
  <r>
    <n v="2659"/>
    <d v="2015-07-30T00:00:00"/>
    <s v="MadRat Games"/>
    <s v="Educational Board Games"/>
    <s v="Not Specified"/>
    <s v="Bangalore"/>
    <s v="Kunal Bahl, Rohit Bansal"/>
    <x v="1419"/>
    <n v="2"/>
    <x v="1"/>
    <s v="Seed Funding"/>
    <n v="168000"/>
    <x v="5"/>
    <s v="July"/>
    <n v="1.6123044"/>
    <x v="4"/>
    <x v="9"/>
    <x v="0"/>
  </r>
  <r>
    <n v="2660"/>
    <d v="2015-07-30T00:00:00"/>
    <s v="Noodle Play"/>
    <s v="Chinese food delivery"/>
    <s v="Not Specified"/>
    <s v="Mumbai"/>
    <s v="Elliot Stechman, Gautam Sinha, Ambarish Ray"/>
    <x v="1492"/>
    <n v="3"/>
    <x v="1"/>
    <s v="Seed Funding"/>
    <n v="168000"/>
    <x v="5"/>
    <s v="July"/>
    <n v="1.6123044"/>
    <x v="4"/>
    <x v="5"/>
    <x v="2"/>
  </r>
  <r>
    <n v="2661"/>
    <d v="2015-07-30T00:00:00"/>
    <s v="Wassup"/>
    <s v="On-Dem&amp; Laundry &amp; Dry cleaning App"/>
    <s v="Not Specified"/>
    <s v="Chennai"/>
    <s v="B S Nagesh"/>
    <x v="1493"/>
    <n v="1"/>
    <x v="0"/>
    <s v="Private Equity"/>
    <m/>
    <x v="5"/>
    <s v="July"/>
    <n v="0"/>
    <x v="0"/>
    <x v="6"/>
    <x v="3"/>
  </r>
  <r>
    <n v="2662"/>
    <d v="2015-07-30T00:00:00"/>
    <s v="Cartisan"/>
    <s v="On-Dem&amp; Car services App"/>
    <s v="Not Specified"/>
    <s v="Bangalore"/>
    <s v="Youwecan Ventures, Aprameya Radhakrishna"/>
    <x v="527"/>
    <n v="2"/>
    <x v="1"/>
    <s v="Seed Funding"/>
    <m/>
    <x v="5"/>
    <s v="July"/>
    <n v="0"/>
    <x v="4"/>
    <x v="6"/>
    <x v="0"/>
  </r>
  <r>
    <n v="2663"/>
    <d v="2015-07-31T00:00:00"/>
    <s v="LazyLad"/>
    <s v="Hyperlocal Grocery App"/>
    <s v="Not Specified"/>
    <s v="Gurgaon"/>
    <s v="Jai Choi, Kiyohiro Sugashita, Hirokazu"/>
    <x v="1494"/>
    <n v="3"/>
    <x v="1"/>
    <s v="Private Equity"/>
    <n v="500000"/>
    <x v="5"/>
    <s v="July"/>
    <n v="4.7985249999999997"/>
    <x v="0"/>
    <x v="6"/>
    <x v="1"/>
  </r>
  <r>
    <n v="2664"/>
    <d v="2015-07-31T00:00:00"/>
    <s v="TripFactory"/>
    <s v="Online Curated Holiday package bookings"/>
    <s v="Not Specified"/>
    <s v="Bangalore"/>
    <s v="Aarin Capital Partners,"/>
    <x v="1257"/>
    <n v="2"/>
    <x v="1"/>
    <s v="Private Equity"/>
    <m/>
    <x v="5"/>
    <s v="July"/>
    <n v="0"/>
    <x v="0"/>
    <x v="13"/>
    <x v="0"/>
  </r>
  <r>
    <n v="2665"/>
    <d v="2015-07-31T00:00:00"/>
    <s v="Prothom"/>
    <s v="Hasbro Toy Manufacturer"/>
    <s v="Not Specified"/>
    <s v="Pune"/>
    <s v="Oliphabs Capital"/>
    <x v="1495"/>
    <n v="1"/>
    <x v="0"/>
    <s v="Private Equity"/>
    <n v="2000000"/>
    <x v="5"/>
    <s v="July"/>
    <n v="19.194099999999999"/>
    <x v="0"/>
    <x v="6"/>
    <x v="4"/>
  </r>
  <r>
    <n v="2666"/>
    <d v="2015-07-31T00:00:00"/>
    <s v="Bona Vita"/>
    <s v="Travel Tech"/>
    <s v="Not Specified"/>
    <s v="Gurgaon"/>
    <s v="Makemytrip"/>
    <x v="171"/>
    <n v="1"/>
    <x v="0"/>
    <s v="Private Equity"/>
    <n v="5000000"/>
    <x v="5"/>
    <s v="July"/>
    <n v="47.985250000000001"/>
    <x v="0"/>
    <x v="0"/>
    <x v="1"/>
  </r>
  <r>
    <n v="2667"/>
    <d v="2015-06-01T00:00:00"/>
    <s v="Vyomo"/>
    <s v="Beauty &amp; Wellness Platform"/>
    <s v="Not Specified"/>
    <s v="New Delhi"/>
    <s v="Aprameya Radhakrishna"/>
    <x v="689"/>
    <n v="1"/>
    <x v="0"/>
    <s v="Seed Funding"/>
    <m/>
    <x v="5"/>
    <s v="June"/>
    <n v="0"/>
    <x v="4"/>
    <x v="8"/>
    <x v="1"/>
  </r>
  <r>
    <n v="2668"/>
    <d v="2015-06-01T00:00:00"/>
    <s v="Veeba Foods"/>
    <s v="Healthy Food Manufacturer"/>
    <s v="Not Specified"/>
    <s v="New Delhi"/>
    <s v="Dsg Consumer Partners, Saama Capital "/>
    <x v="399"/>
    <n v="2"/>
    <x v="1"/>
    <s v="Private Equity"/>
    <n v="6000000"/>
    <x v="5"/>
    <s v="June"/>
    <n v="57.582299999999996"/>
    <x v="0"/>
    <x v="5"/>
    <x v="1"/>
  </r>
  <r>
    <n v="2669"/>
    <d v="2015-06-01T00:00:00"/>
    <s v="Truebil"/>
    <s v="Used Car Marketplace"/>
    <s v="Not Specified"/>
    <s v="Mumbai"/>
    <s v="Kae Capital, Anupam Mittal"/>
    <x v="439"/>
    <n v="2"/>
    <x v="1"/>
    <s v="Seed Funding"/>
    <n v="500000"/>
    <x v="5"/>
    <s v="June"/>
    <n v="4.7985249999999997"/>
    <x v="4"/>
    <x v="6"/>
    <x v="2"/>
  </r>
  <r>
    <n v="2670"/>
    <d v="2015-06-01T00:00:00"/>
    <s v="Meritnation"/>
    <s v="Online Learning Platform"/>
    <s v="Not Specified"/>
    <s v="New Delhi"/>
    <s v="Infoedge"/>
    <x v="249"/>
    <n v="1"/>
    <x v="0"/>
    <s v="Private Equity"/>
    <n v="4000000"/>
    <x v="5"/>
    <s v="June"/>
    <n v="38.388199999999998"/>
    <x v="0"/>
    <x v="9"/>
    <x v="1"/>
  </r>
  <r>
    <n v="2671"/>
    <d v="2015-06-01T00:00:00"/>
    <s v="Eattreatonline"/>
    <s v="Healthy Food Online Community"/>
    <s v="Not Specified"/>
    <s v="New Delhi"/>
    <s v="Group Of 15 Angel "/>
    <x v="1496"/>
    <n v="1"/>
    <x v="0"/>
    <s v="Seed Funding"/>
    <n v="350000"/>
    <x v="5"/>
    <s v="June"/>
    <n v="3.3589674999999999"/>
    <x v="4"/>
    <x v="5"/>
    <x v="1"/>
  </r>
  <r>
    <n v="2672"/>
    <d v="2015-06-01T00:00:00"/>
    <s v="CredR"/>
    <s v="Used two-wheeler Marketplace"/>
    <s v="Not Specified"/>
    <s v="Mumbai"/>
    <s v="Growthstory"/>
    <x v="1104"/>
    <n v="1"/>
    <x v="0"/>
    <s v="Seed Funding"/>
    <m/>
    <x v="5"/>
    <s v="June"/>
    <n v="0"/>
    <x v="4"/>
    <x v="6"/>
    <x v="2"/>
  </r>
  <r>
    <n v="2673"/>
    <d v="2015-06-01T00:00:00"/>
    <s v="Glamrs"/>
    <s v="Online Fashion Video Portal"/>
    <s v="Not Specified"/>
    <s v="Mumbai"/>
    <s v="Ventureworks India, Blume Ventures, Batlivala &amp; Karani Securities, Nikunj Jhaveri"/>
    <x v="1374"/>
    <n v="4"/>
    <x v="1"/>
    <s v="Private Equity"/>
    <n v="1000000"/>
    <x v="5"/>
    <s v="June"/>
    <n v="9.5970499999999994"/>
    <x v="0"/>
    <x v="4"/>
    <x v="2"/>
  </r>
  <r>
    <n v="2674"/>
    <d v="2015-06-01T00:00:00"/>
    <s v="Proviera"/>
    <s v="Probiotic Technology Products Manufacturer"/>
    <s v="Not Specified"/>
    <s v="Chennai"/>
    <s v="Infuse Ventures"/>
    <x v="479"/>
    <n v="1"/>
    <x v="0"/>
    <s v="Private Equity"/>
    <n v="550000"/>
    <x v="5"/>
    <s v="June"/>
    <n v="5.2783775000000004"/>
    <x v="0"/>
    <x v="0"/>
    <x v="3"/>
  </r>
  <r>
    <n v="2675"/>
    <d v="2015-06-01T00:00:00"/>
    <s v="Arth DesignBuild"/>
    <s v="Architectural Design &amp; Consulting"/>
    <s v="Not Specified"/>
    <s v="Hyderabad"/>
    <s v="Srinivas Tirupati"/>
    <x v="1497"/>
    <n v="1"/>
    <x v="0"/>
    <s v="Seed Funding"/>
    <n v="500000"/>
    <x v="5"/>
    <s v="June"/>
    <n v="4.7985249999999997"/>
    <x v="4"/>
    <x v="6"/>
    <x v="7"/>
  </r>
  <r>
    <n v="2676"/>
    <d v="2015-06-02T00:00:00"/>
    <s v="Saama"/>
    <s v="Big Data &amp; Analytics Services"/>
    <s v="Not Specified"/>
    <s v="Pune / US"/>
    <s v="Carrick Capital Partners"/>
    <x v="1498"/>
    <n v="1"/>
    <x v="0"/>
    <s v="Private Equity"/>
    <n v="35000000"/>
    <x v="5"/>
    <s v="June"/>
    <n v="335.89675"/>
    <x v="0"/>
    <x v="0"/>
    <x v="4"/>
  </r>
  <r>
    <n v="2677"/>
    <d v="2015-06-02T00:00:00"/>
    <s v="AllIzHealth"/>
    <s v="Preventive Healthcare Services"/>
    <s v="Not Specified"/>
    <s v="Pune"/>
    <s v="Mumbai Angels &amp; Other Angel "/>
    <x v="1499"/>
    <n v="1"/>
    <x v="0"/>
    <s v="Seed Funding"/>
    <n v="350000"/>
    <x v="5"/>
    <s v="June"/>
    <n v="3.3589674999999999"/>
    <x v="4"/>
    <x v="8"/>
    <x v="4"/>
  </r>
  <r>
    <n v="2678"/>
    <d v="2015-06-02T00:00:00"/>
    <s v="Karma Healthcare"/>
    <s v="Tech-enabled Rural Healthcare Services"/>
    <s v="Not Specified"/>
    <s v="Udaipur"/>
    <s v="Ennovent Impact Investment Holding"/>
    <x v="1500"/>
    <n v="1"/>
    <x v="0"/>
    <s v="Private Equity"/>
    <m/>
    <x v="5"/>
    <s v="June"/>
    <n v="0"/>
    <x v="0"/>
    <x v="0"/>
    <x v="6"/>
  </r>
  <r>
    <n v="2679"/>
    <d v="2015-06-03T00:00:00"/>
    <s v="Entropy Innovations"/>
    <s v="Engineering Innovations"/>
    <s v="Not Specified"/>
    <s v="Mumbai"/>
    <s v="Mark Mobius &amp; 9 Other Angel "/>
    <x v="1501"/>
    <n v="1"/>
    <x v="0"/>
    <s v="Seed Funding"/>
    <m/>
    <x v="5"/>
    <s v="June"/>
    <n v="0"/>
    <x v="4"/>
    <x v="6"/>
    <x v="2"/>
  </r>
  <r>
    <n v="2680"/>
    <d v="2015-06-03T00:00:00"/>
    <s v="Propstack"/>
    <s v="Real Estate Intelligence Platform"/>
    <s v="Not Specified"/>
    <s v="Mumbai"/>
    <s v="Dmg Information"/>
    <x v="1502"/>
    <n v="1"/>
    <x v="0"/>
    <s v="Private Equity"/>
    <n v="3000000"/>
    <x v="5"/>
    <s v="June"/>
    <n v="28.791149999999998"/>
    <x v="0"/>
    <x v="12"/>
    <x v="2"/>
  </r>
  <r>
    <n v="2681"/>
    <d v="2015-06-03T00:00:00"/>
    <s v="MyTaxiIndia"/>
    <s v="Online Car Rental Affiliates"/>
    <s v="Not Specified"/>
    <s v="New Delhi"/>
    <s v="Green House Ventures"/>
    <x v="1161"/>
    <n v="1"/>
    <x v="0"/>
    <s v="Seed Funding"/>
    <n v="100000"/>
    <x v="5"/>
    <s v="June"/>
    <n v="0.95970500000000003"/>
    <x v="4"/>
    <x v="6"/>
    <x v="1"/>
  </r>
  <r>
    <n v="2682"/>
    <d v="2015-06-03T00:00:00"/>
    <s v="Arkin Net"/>
    <s v="Data Center Software platform"/>
    <s v="Not Specified"/>
    <s v="Pune / US"/>
    <s v="Nexus Venture Partners"/>
    <x v="74"/>
    <n v="1"/>
    <x v="0"/>
    <s v="Private Equity"/>
    <n v="15000000"/>
    <x v="5"/>
    <s v="June"/>
    <n v="143.95574999999999"/>
    <x v="0"/>
    <x v="0"/>
    <x v="4"/>
  </r>
  <r>
    <n v="2683"/>
    <d v="2015-06-03T00:00:00"/>
    <s v="Little Black Book Delhi"/>
    <s v="Online City &amp; Lifestyle Guide"/>
    <s v="Not Specified"/>
    <s v="New Delhi"/>
    <s v="Rajan , Niraj Singh, Sachin Bhatia, Singapore Angel Network &amp; Aseem Vadehra"/>
    <x v="233"/>
    <n v="4"/>
    <x v="1"/>
    <s v="Seed Funding"/>
    <n v="150000"/>
    <x v="5"/>
    <s v="June"/>
    <n v="1.4395575"/>
    <x v="4"/>
    <x v="6"/>
    <x v="1"/>
  </r>
  <r>
    <n v="2684"/>
    <d v="2015-06-03T00:00:00"/>
    <s v="MyPoolin"/>
    <s v="P2P Payments platform"/>
    <s v="Not Specified"/>
    <s v="New Delhi"/>
    <s v="Sharad Sharma, Rajan , Sunil Kalra, Amit Ranjan, Rohan Malhotra, Arjun Malhotra, Gautam G,hi"/>
    <x v="730"/>
    <n v="8"/>
    <x v="1"/>
    <s v="Seed Funding"/>
    <m/>
    <x v="5"/>
    <s v="June"/>
    <n v="0"/>
    <x v="4"/>
    <x v="3"/>
    <x v="1"/>
  </r>
  <r>
    <n v="2685"/>
    <d v="2015-06-03T00:00:00"/>
    <s v="iCustomadeit"/>
    <s v="Bespoke Merch&amp;ize Marketplace"/>
    <s v="Not Specified"/>
    <s v="Pune"/>
    <s v="Virendra Shahney, Dr Paresh Doshi"/>
    <x v="1503"/>
    <n v="2"/>
    <x v="1"/>
    <s v="Seed Funding"/>
    <n v="250000"/>
    <x v="5"/>
    <s v="June"/>
    <n v="2.3992624999999999"/>
    <x v="4"/>
    <x v="6"/>
    <x v="4"/>
  </r>
  <r>
    <n v="2686"/>
    <d v="2015-06-03T00:00:00"/>
    <s v="KAARYAH"/>
    <s v="Women Lifestyle Marketplace"/>
    <s v="Not Specified"/>
    <s v="Gurgaon"/>
    <s v="Ratan Tata"/>
    <x v="269"/>
    <n v="1"/>
    <x v="0"/>
    <s v="Seed Funding"/>
    <m/>
    <x v="5"/>
    <s v="June"/>
    <n v="0"/>
    <x v="4"/>
    <x v="6"/>
    <x v="1"/>
  </r>
  <r>
    <n v="2687"/>
    <d v="2015-06-04T00:00:00"/>
    <s v="Ecom Express"/>
    <s v="Logistics Solution Provider"/>
    <s v="Not Specified"/>
    <s v="New Delhi"/>
    <s v="Warburg Pincus"/>
    <x v="419"/>
    <n v="1"/>
    <x v="0"/>
    <s v="Private Equity"/>
    <n v="137000000"/>
    <x v="5"/>
    <s v="June"/>
    <n v="1314.79585"/>
    <x v="0"/>
    <x v="1"/>
    <x v="1"/>
  </r>
  <r>
    <n v="2688"/>
    <d v="2015-06-04T00:00:00"/>
    <s v="Vidooly"/>
    <s v="Video Intelligence Platform"/>
    <s v="Not Specified"/>
    <s v="Noida"/>
    <s v="Bessemer Venture Partners"/>
    <x v="246"/>
    <n v="1"/>
    <x v="0"/>
    <s v="Private Equity"/>
    <n v="1000000"/>
    <x v="5"/>
    <s v="June"/>
    <n v="9.5970499999999994"/>
    <x v="0"/>
    <x v="7"/>
    <x v="1"/>
  </r>
  <r>
    <n v="2689"/>
    <d v="2015-06-04T00:00:00"/>
    <s v="Zopper"/>
    <s v="Hyperlocal Shopping App"/>
    <s v="Not Specified"/>
    <s v="Mumbai"/>
    <s v="Tiger Global, Nirvana Ventures Advisors"/>
    <x v="110"/>
    <n v="2"/>
    <x v="1"/>
    <s v="Private Equity"/>
    <n v="20000000"/>
    <x v="5"/>
    <s v="June"/>
    <n v="191.941"/>
    <x v="0"/>
    <x v="6"/>
    <x v="2"/>
  </r>
  <r>
    <n v="2690"/>
    <d v="2015-06-04T00:00:00"/>
    <s v="Flipkart"/>
    <s v="eCommerce platform"/>
    <s v="Not Specified"/>
    <s v="Bangalore"/>
    <s v="Morgan Stanley"/>
    <x v="1504"/>
    <n v="1"/>
    <x v="0"/>
    <s v="Private Equity"/>
    <n v="50000000"/>
    <x v="5"/>
    <s v="June"/>
    <n v="479.85250000000002"/>
    <x v="0"/>
    <x v="2"/>
    <x v="0"/>
  </r>
  <r>
    <n v="2691"/>
    <d v="2015-06-05T00:00:00"/>
    <s v="kWatt Solutions"/>
    <s v="Renewable energy solutions"/>
    <s v="Not Specified"/>
    <s v="Mumbai"/>
    <s v="Undisclosed"/>
    <x v="13"/>
    <n v="1"/>
    <x v="0"/>
    <s v="Seed Funding"/>
    <n v="500000"/>
    <x v="5"/>
    <s v="June"/>
    <n v="4.7985249999999997"/>
    <x v="4"/>
    <x v="10"/>
    <x v="2"/>
  </r>
  <r>
    <n v="2692"/>
    <d v="2015-06-05T00:00:00"/>
    <s v="Medwell Ventures"/>
    <s v="HealthcarenService provider"/>
    <s v="Not Specified"/>
    <s v="Bangalore"/>
    <s v="Fidelity Growth Partners, Fidelity Biosciences"/>
    <x v="1487"/>
    <n v="2"/>
    <x v="1"/>
    <s v="Private Equity"/>
    <n v="10000000"/>
    <x v="5"/>
    <s v="June"/>
    <n v="95.970500000000001"/>
    <x v="0"/>
    <x v="8"/>
    <x v="0"/>
  </r>
  <r>
    <n v="2693"/>
    <d v="2015-06-05T00:00:00"/>
    <s v="Jugnoo"/>
    <s v="Auto Rickshaw Based Services"/>
    <s v="Not Specified"/>
    <s v="Ch,igarh"/>
    <s v="Snow Leopard, Paytm"/>
    <x v="1505"/>
    <n v="2"/>
    <x v="1"/>
    <s v="Private Equity"/>
    <n v="5000000"/>
    <x v="5"/>
    <s v="June"/>
    <n v="47.985250000000001"/>
    <x v="0"/>
    <x v="6"/>
    <x v="6"/>
  </r>
  <r>
    <n v="2694"/>
    <d v="2015-06-08T00:00:00"/>
    <s v="PosterGully"/>
    <s v="Artist / Designer Marketplace"/>
    <s v="Not Specified"/>
    <s v="New Delhi"/>
    <s v="Natarajan Iyer,Rajesh Sawhney, &amp; Other Angel "/>
    <x v="1506"/>
    <n v="3"/>
    <x v="1"/>
    <s v="Seed Funding"/>
    <m/>
    <x v="5"/>
    <s v="June"/>
    <n v="0"/>
    <x v="4"/>
    <x v="6"/>
    <x v="1"/>
  </r>
  <r>
    <n v="2695"/>
    <d v="2015-06-08T00:00:00"/>
    <s v="Applied Solar Technologies"/>
    <s v="Off-grid Solar Power"/>
    <s v="Not Specified"/>
    <s v="Mumbai"/>
    <s v="Future Fund,Bessemer Venture, Capricorn Investment , Ifc"/>
    <x v="1507"/>
    <n v="4"/>
    <x v="1"/>
    <s v="Private Equity"/>
    <n v="40000000"/>
    <x v="5"/>
    <s v="June"/>
    <n v="383.88200000000001"/>
    <x v="0"/>
    <x v="10"/>
    <x v="2"/>
  </r>
  <r>
    <n v="2696"/>
    <d v="2015-06-09T00:00:00"/>
    <s v="Clovia"/>
    <s v="Private Label lingerie Ecommerce"/>
    <s v="Not Specified"/>
    <s v="New Delhi"/>
    <s v="Ivycap Ventures"/>
    <x v="731"/>
    <n v="1"/>
    <x v="0"/>
    <s v="Private Equity"/>
    <n v="5000000"/>
    <x v="5"/>
    <s v="June"/>
    <n v="47.985250000000001"/>
    <x v="0"/>
    <x v="2"/>
    <x v="1"/>
  </r>
  <r>
    <n v="2697"/>
    <d v="2015-06-09T00:00:00"/>
    <s v="Swiggy"/>
    <s v="Online Food Ordering"/>
    <s v="Not Specified"/>
    <s v="Bangalore"/>
    <s v="Norwest Venture Partners, Saif Partners, Accel Partners"/>
    <x v="108"/>
    <n v="3"/>
    <x v="1"/>
    <s v="Private Equity"/>
    <n v="16500000"/>
    <x v="5"/>
    <s v="June"/>
    <n v="158.351325"/>
    <x v="0"/>
    <x v="5"/>
    <x v="0"/>
  </r>
  <r>
    <n v="2698"/>
    <d v="2015-06-09T00:00:00"/>
    <s v="PayMango"/>
    <s v="Mobile Commerce Platform"/>
    <s v="Not Specified"/>
    <s v="Gurgaon"/>
    <s v="Group Of Angel "/>
    <x v="1370"/>
    <n v="1"/>
    <x v="0"/>
    <s v="Seed Funding"/>
    <n v="234000"/>
    <x v="5"/>
    <s v="June"/>
    <n v="2.2457096999999999"/>
    <x v="4"/>
    <x v="2"/>
    <x v="1"/>
  </r>
  <r>
    <n v="2699"/>
    <d v="2015-06-09T00:00:00"/>
    <s v="Printl,"/>
    <s v="Online Printing Services"/>
    <s v="Not Specified"/>
    <s v="New Delhi"/>
    <s v="Sidbi Venture Capital Ltd"/>
    <x v="616"/>
    <n v="1"/>
    <x v="0"/>
    <s v="Private Equity"/>
    <m/>
    <x v="5"/>
    <s v="June"/>
    <n v="0"/>
    <x v="0"/>
    <x v="6"/>
    <x v="1"/>
  </r>
  <r>
    <n v="2700"/>
    <d v="2015-06-09T00:00:00"/>
    <s v="Teritree"/>
    <s v="Digital Marketing Services"/>
    <s v="Not Specified"/>
    <s v="Bangalore"/>
    <s v="Kcl"/>
    <x v="1508"/>
    <n v="1"/>
    <x v="0"/>
    <s v="Seed Funding"/>
    <n v="140000"/>
    <x v="5"/>
    <s v="June"/>
    <n v="1.3435870000000001"/>
    <x v="4"/>
    <x v="6"/>
    <x v="0"/>
  </r>
  <r>
    <n v="2701"/>
    <d v="2015-06-10T00:00:00"/>
    <s v="Guiddoo"/>
    <s v="Travel Guide Mobile App"/>
    <s v="Not Specified"/>
    <s v="Mumbai"/>
    <s v="Pawan Borle, Svp Fly Dubai"/>
    <x v="516"/>
    <n v="2"/>
    <x v="1"/>
    <s v="Seed Funding"/>
    <m/>
    <x v="5"/>
    <s v="June"/>
    <n v="0"/>
    <x v="4"/>
    <x v="13"/>
    <x v="2"/>
  </r>
  <r>
    <n v="2702"/>
    <d v="2015-06-10T00:00:00"/>
    <s v="Voonik"/>
    <s v="Fashion Ecommerce store"/>
    <s v="Not Specified"/>
    <s v="Bangalore"/>
    <s v="Sequoia Capital, Seedfund"/>
    <x v="96"/>
    <n v="2"/>
    <x v="1"/>
    <s v="Private Equity"/>
    <n v="5000000"/>
    <x v="5"/>
    <s v="June"/>
    <n v="47.985250000000001"/>
    <x v="0"/>
    <x v="2"/>
    <x v="0"/>
  </r>
  <r>
    <n v="2703"/>
    <d v="2015-06-11T00:00:00"/>
    <s v="AdStringO"/>
    <s v="Mobile Compression Software"/>
    <s v="Not Specified"/>
    <s v="Mumbai"/>
    <s v="Arihant Patni, Vishal Khare, Viswanath Ramach,ran"/>
    <x v="1243"/>
    <n v="4"/>
    <x v="1"/>
    <s v="Seed Funding"/>
    <n v="350000"/>
    <x v="5"/>
    <s v="June"/>
    <n v="3.3589674999999999"/>
    <x v="4"/>
    <x v="0"/>
    <x v="2"/>
  </r>
  <r>
    <n v="2704"/>
    <d v="2015-06-11T00:00:00"/>
    <s v="Faircent.com"/>
    <s v="Peer to Peer Lending platform"/>
    <s v="Not Specified"/>
    <s v="Gurgaon"/>
    <s v="M&amp;S Partners Pte Ltd"/>
    <x v="1509"/>
    <n v="1"/>
    <x v="0"/>
    <s v="Seed Funding"/>
    <n v="250000"/>
    <x v="5"/>
    <s v="June"/>
    <n v="2.3992624999999999"/>
    <x v="4"/>
    <x v="3"/>
    <x v="1"/>
  </r>
  <r>
    <n v="2705"/>
    <d v="2015-06-12T00:00:00"/>
    <s v="La Renon"/>
    <s v="Global Healthcare products"/>
    <s v="Not Specified"/>
    <s v="Ahmedabad"/>
    <s v="Sequoia Capital"/>
    <x v="96"/>
    <n v="1"/>
    <x v="0"/>
    <s v="Private Equity"/>
    <n v="16000000"/>
    <x v="5"/>
    <s v="June"/>
    <n v="153.55279999999999"/>
    <x v="0"/>
    <x v="8"/>
    <x v="12"/>
  </r>
  <r>
    <n v="2706"/>
    <d v="2015-06-15T00:00:00"/>
    <s v="Homelane"/>
    <s v="Home Furnishing Solutions"/>
    <s v="Not Specified"/>
    <s v="Bangalore"/>
    <s v="Sequoia Capital"/>
    <x v="96"/>
    <n v="1"/>
    <x v="0"/>
    <s v="Private Equity"/>
    <n v="50000000"/>
    <x v="5"/>
    <s v="June"/>
    <n v="479.85250000000002"/>
    <x v="0"/>
    <x v="6"/>
    <x v="0"/>
  </r>
  <r>
    <n v="2707"/>
    <d v="2015-06-15T00:00:00"/>
    <s v="iSTAR"/>
    <s v="Skill Training &amp; Placement Platform"/>
    <s v="Not Specified"/>
    <s v="Bangalore"/>
    <s v="Unitus Seed Fund"/>
    <x v="301"/>
    <n v="1"/>
    <x v="0"/>
    <s v="Private Equity"/>
    <m/>
    <x v="5"/>
    <s v="June"/>
    <n v="0"/>
    <x v="0"/>
    <x v="0"/>
    <x v="0"/>
  </r>
  <r>
    <n v="2708"/>
    <d v="2015-06-15T00:00:00"/>
    <s v="Shippr"/>
    <s v="Intra-City Logistics service"/>
    <s v="Not Specified"/>
    <s v="Bangalore"/>
    <s v="I2India Pvt Ltd"/>
    <x v="1510"/>
    <n v="1"/>
    <x v="0"/>
    <s v="Seed Funding"/>
    <n v="500000"/>
    <x v="5"/>
    <s v="June"/>
    <n v="4.7985249999999997"/>
    <x v="4"/>
    <x v="1"/>
    <x v="0"/>
  </r>
  <r>
    <n v="2709"/>
    <d v="2015-06-16T00:00:00"/>
    <s v="FoodAbhi"/>
    <s v="online tiffin service aggregator"/>
    <s v="Not Specified"/>
    <s v="Mumbai"/>
    <s v="Group Of Angel "/>
    <x v="1370"/>
    <n v="1"/>
    <x v="0"/>
    <s v="Seed Funding"/>
    <m/>
    <x v="5"/>
    <s v="June"/>
    <n v="0"/>
    <x v="4"/>
    <x v="6"/>
    <x v="2"/>
  </r>
  <r>
    <n v="2710"/>
    <d v="2015-06-16T00:00:00"/>
    <s v="Karma Recycling"/>
    <s v="Electronic Goods recycling service"/>
    <s v="Not Specified"/>
    <s v="Delhi"/>
    <s v="Infuse Ventures, Low Carbon Enterprise Fund"/>
    <x v="479"/>
    <n v="2"/>
    <x v="1"/>
    <s v="Private Equity"/>
    <m/>
    <x v="5"/>
    <s v="June"/>
    <n v="0"/>
    <x v="0"/>
    <x v="6"/>
    <x v="1"/>
  </r>
  <r>
    <n v="2711"/>
    <d v="2015-06-16T00:00:00"/>
    <s v="CouponRaja"/>
    <s v="Online Coupon &amp; comparison platform"/>
    <s v="Not Specified"/>
    <s v="Mumbai"/>
    <s v="Mahesh Pratapneni, Pallab Chatterjee"/>
    <x v="1511"/>
    <n v="2"/>
    <x v="1"/>
    <s v="Seed Funding"/>
    <n v="500000"/>
    <x v="5"/>
    <s v="June"/>
    <n v="4.7985249999999997"/>
    <x v="4"/>
    <x v="6"/>
    <x v="2"/>
  </r>
  <r>
    <n v="2712"/>
    <d v="2015-06-17T00:00:00"/>
    <s v="Babychakra"/>
    <s v="Parents &amp; Kids Online platform"/>
    <s v="Not Specified"/>
    <s v="Mumbai"/>
    <s v="Mumbai Angels, Patni Family Office, Singapore Angel Network, Karan Maheshwari, Jatin Aneja, Kishor Ganji, Roopa Nath"/>
    <x v="9"/>
    <n v="7"/>
    <x v="1"/>
    <s v="Seed Funding"/>
    <m/>
    <x v="5"/>
    <s v="June"/>
    <n v="0"/>
    <x v="4"/>
    <x v="6"/>
    <x v="2"/>
  </r>
  <r>
    <n v="2713"/>
    <d v="2015-06-17T00:00:00"/>
    <s v="Jiffstore"/>
    <s v="Online Grocery platform"/>
    <s v="Not Specified"/>
    <s v="Bangalore"/>
    <s v="Unitus Seed Fund, Times Internet"/>
    <x v="301"/>
    <n v="2"/>
    <x v="1"/>
    <s v="Seed Funding"/>
    <m/>
    <x v="5"/>
    <s v="June"/>
    <n v="0"/>
    <x v="4"/>
    <x v="6"/>
    <x v="0"/>
  </r>
  <r>
    <n v="2714"/>
    <d v="2015-06-17T00:00:00"/>
    <s v="MyDentist"/>
    <s v="Dental Clinic chain"/>
    <s v="Not Specified"/>
    <s v="Mumbai"/>
    <s v="Lgt Group, Asian Healthcare Fund, Seedfund"/>
    <x v="1512"/>
    <n v="3"/>
    <x v="1"/>
    <s v="Private Equity"/>
    <n v="8200000"/>
    <x v="5"/>
    <s v="June"/>
    <n v="78.695809999999994"/>
    <x v="0"/>
    <x v="0"/>
    <x v="2"/>
  </r>
  <r>
    <n v="2715"/>
    <d v="2015-06-18T00:00:00"/>
    <s v="Moovo"/>
    <s v="On-Dem&amp; Logistics Service"/>
    <s v="Not Specified"/>
    <s v="New Delhi"/>
    <s v="Youwecan Ventures"/>
    <x v="527"/>
    <n v="1"/>
    <x v="0"/>
    <s v="Seed Funding"/>
    <m/>
    <x v="5"/>
    <s v="June"/>
    <n v="0"/>
    <x v="4"/>
    <x v="1"/>
    <x v="1"/>
  </r>
  <r>
    <n v="2716"/>
    <d v="2015-06-18T00:00:00"/>
    <s v="Fracktal Works"/>
    <s v="3D Printer Manufacturer"/>
    <s v="Not Specified"/>
    <s v="Bangalore"/>
    <s v="Neoteric Infomatique Limited"/>
    <x v="1513"/>
    <n v="1"/>
    <x v="0"/>
    <s v="Private Equity"/>
    <n v="3000000"/>
    <x v="5"/>
    <s v="June"/>
    <n v="28.791149999999998"/>
    <x v="0"/>
    <x v="6"/>
    <x v="0"/>
  </r>
  <r>
    <n v="2717"/>
    <d v="2015-06-18T00:00:00"/>
    <s v="Hansa Customer Equity"/>
    <s v="IT / Customer Engagement Consulting"/>
    <s v="Not Specified"/>
    <s v="Mumbai"/>
    <s v="Ask Pravi"/>
    <x v="1514"/>
    <n v="1"/>
    <x v="0"/>
    <s v="Private Equity"/>
    <n v="5000000"/>
    <x v="5"/>
    <s v="June"/>
    <n v="47.985250000000001"/>
    <x v="0"/>
    <x v="6"/>
    <x v="2"/>
  </r>
  <r>
    <n v="2718"/>
    <d v="2015-06-18T00:00:00"/>
    <s v="HealthifyMe"/>
    <s v="Health &amp; Fitness App"/>
    <s v="Not Specified"/>
    <s v="Bangalore"/>
    <s v="Gopal Srinivasan, Sashi Reddy, Amit Gupta, Pallav Nadhani"/>
    <x v="1515"/>
    <n v="4"/>
    <x v="1"/>
    <s v="Private Equity"/>
    <m/>
    <x v="5"/>
    <s v="June"/>
    <n v="0"/>
    <x v="0"/>
    <x v="8"/>
    <x v="0"/>
  </r>
  <r>
    <n v="2719"/>
    <d v="2015-06-18T00:00:00"/>
    <s v="CAKART.in"/>
    <s v="Online Education Marketplace"/>
    <s v="Not Specified"/>
    <s v="Bangalore"/>
    <s v="Sunil Maheshwari &amp; Group Of "/>
    <x v="1516"/>
    <n v="1"/>
    <x v="0"/>
    <s v="Seed Funding"/>
    <m/>
    <x v="5"/>
    <s v="June"/>
    <n v="0"/>
    <x v="4"/>
    <x v="9"/>
    <x v="0"/>
  </r>
  <r>
    <n v="2720"/>
    <d v="2015-06-19T00:00:00"/>
    <s v="Housejoy"/>
    <s v="Home services marketplace"/>
    <s v="Not Specified"/>
    <s v="Bangalore"/>
    <s v="Matrix Partners"/>
    <x v="29"/>
    <n v="1"/>
    <x v="0"/>
    <s v="Private Equity"/>
    <n v="4000000"/>
    <x v="5"/>
    <s v="June"/>
    <n v="38.388199999999998"/>
    <x v="0"/>
    <x v="6"/>
    <x v="0"/>
  </r>
  <r>
    <n v="2721"/>
    <d v="2015-06-19T00:00:00"/>
    <s v="FundsIndia.com"/>
    <s v="Financial Services Platform"/>
    <s v="Not Specified"/>
    <s v="Chennai"/>
    <s v="Faering Capital, Foundation Capital, Inventus Capital Partners"/>
    <x v="1517"/>
    <n v="3"/>
    <x v="1"/>
    <s v="Private Equity"/>
    <n v="11000000"/>
    <x v="5"/>
    <s v="June"/>
    <n v="105.56755"/>
    <x v="0"/>
    <x v="3"/>
    <x v="3"/>
  </r>
  <r>
    <n v="2722"/>
    <d v="2015-06-20T00:00:00"/>
    <s v="Cupick"/>
    <s v="Social Network for Artists"/>
    <s v="Not Specified"/>
    <s v="Bangalore"/>
    <s v="Group Of Angel From Us/India"/>
    <x v="1518"/>
    <n v="1"/>
    <x v="0"/>
    <s v="Seed Funding"/>
    <n v="120000"/>
    <x v="5"/>
    <s v="June"/>
    <n v="1.1516459999999999"/>
    <x v="4"/>
    <x v="7"/>
    <x v="0"/>
  </r>
  <r>
    <n v="2723"/>
    <d v="2015-06-20T00:00:00"/>
    <s v="Tracxn"/>
    <s v="Startup funding platform"/>
    <s v="Not Specified"/>
    <s v="Bangalore"/>
    <s v="Sachin Bansal, Bunny Bansal &amp; Other "/>
    <x v="80"/>
    <n v="2"/>
    <x v="1"/>
    <s v="Private Equity"/>
    <n v="10000000"/>
    <x v="5"/>
    <s v="June"/>
    <n v="95.970500000000001"/>
    <x v="0"/>
    <x v="6"/>
    <x v="0"/>
  </r>
  <r>
    <n v="2724"/>
    <d v="2015-06-21T00:00:00"/>
    <s v="Holachef"/>
    <s v="Food Delivery Platform"/>
    <s v="Not Specified"/>
    <s v="Mumbai"/>
    <s v="Kalaari Capital, India Quotient"/>
    <x v="208"/>
    <n v="2"/>
    <x v="1"/>
    <s v="Private Equity"/>
    <n v="3100000"/>
    <x v="5"/>
    <s v="June"/>
    <n v="29.750855000000001"/>
    <x v="0"/>
    <x v="5"/>
    <x v="2"/>
  </r>
  <r>
    <n v="2725"/>
    <d v="2015-06-22T00:00:00"/>
    <s v="elong"/>
    <s v="Data Driven recruitment recommendation"/>
    <s v="Not Specified"/>
    <s v="Bangalore"/>
    <s v="Kunal Bahl, Rohit Bansal, Blume Ventures, Phanindra Sama, Raju Reddy"/>
    <x v="1419"/>
    <n v="5"/>
    <x v="1"/>
    <s v="Private Equity"/>
    <n v="5000000"/>
    <x v="5"/>
    <s v="June"/>
    <n v="47.985250000000001"/>
    <x v="0"/>
    <x v="2"/>
    <x v="0"/>
  </r>
  <r>
    <n v="2726"/>
    <d v="2015-06-22T00:00:00"/>
    <s v="Ixigo"/>
    <s v="Travel Search Engine"/>
    <s v="Not Specified"/>
    <s v="Gurgaon"/>
    <s v="Micromax Informatics"/>
    <x v="1347"/>
    <n v="1"/>
    <x v="0"/>
    <s v="Private Equity"/>
    <m/>
    <x v="5"/>
    <s v="June"/>
    <n v="0"/>
    <x v="0"/>
    <x v="13"/>
    <x v="1"/>
  </r>
  <r>
    <n v="2727"/>
    <d v="2015-06-22T00:00:00"/>
    <s v="SkillAngels"/>
    <s v="Brain Games Platform"/>
    <s v="Not Specified"/>
    <s v="Chennai"/>
    <s v="Sprout Angels Llp"/>
    <x v="1519"/>
    <n v="1"/>
    <x v="0"/>
    <s v="Seed Funding"/>
    <m/>
    <x v="5"/>
    <s v="June"/>
    <n v="0"/>
    <x v="4"/>
    <x v="0"/>
    <x v="3"/>
  </r>
  <r>
    <n v="2728"/>
    <d v="2015-06-22T00:00:00"/>
    <s v="Vidgyor"/>
    <s v="Video Advertisement Platform"/>
    <s v="Not Specified"/>
    <s v="Bangalore"/>
    <s v="Angelprime"/>
    <x v="1520"/>
    <n v="1"/>
    <x v="0"/>
    <s v="Seed Funding"/>
    <n v="500000"/>
    <x v="5"/>
    <s v="June"/>
    <n v="4.7985249999999997"/>
    <x v="4"/>
    <x v="7"/>
    <x v="0"/>
  </r>
  <r>
    <n v="2729"/>
    <d v="2015-06-22T00:00:00"/>
    <s v="Banihal"/>
    <s v="Algorithmic Match Making Platform"/>
    <s v="Not Specified"/>
    <s v="New Delhi / California"/>
    <s v="Dr David Cheriton"/>
    <x v="1521"/>
    <n v="1"/>
    <x v="0"/>
    <s v="Seed Funding"/>
    <m/>
    <x v="5"/>
    <s v="June"/>
    <n v="0"/>
    <x v="4"/>
    <x v="6"/>
    <x v="1"/>
  </r>
  <r>
    <n v="2730"/>
    <d v="2015-06-23T00:00:00"/>
    <s v="Goodservice"/>
    <s v="Mobile Chat based concierge service"/>
    <s v="Not Specified"/>
    <s v="New Delhi"/>
    <s v="Sequoia Capital"/>
    <x v="96"/>
    <n v="1"/>
    <x v="0"/>
    <s v="Private Equity"/>
    <n v="1600000"/>
    <x v="5"/>
    <s v="June"/>
    <n v="15.35528"/>
    <x v="0"/>
    <x v="6"/>
    <x v="1"/>
  </r>
  <r>
    <n v="2731"/>
    <d v="2015-06-23T00:00:00"/>
    <s v="Treebo"/>
    <s v="Online Budget Hotel Booking Service"/>
    <s v="Not Specified"/>
    <s v="Bangalore"/>
    <s v="Matrix Partners India, Saif Partners"/>
    <x v="34"/>
    <n v="2"/>
    <x v="1"/>
    <s v="Private Equity"/>
    <n v="6000000"/>
    <x v="5"/>
    <s v="June"/>
    <n v="57.582299999999996"/>
    <x v="0"/>
    <x v="13"/>
    <x v="0"/>
  </r>
  <r>
    <n v="2732"/>
    <d v="2015-06-23T00:00:00"/>
    <s v="EduKart"/>
    <s v="Online education marketplace"/>
    <s v="Not Specified"/>
    <s v="New Delhi"/>
    <s v="Holostik Group, Youwecan Ventures, 500 Startups, Vijay Shekhar Sharma, Manish Kheterpal, Amit Patni"/>
    <x v="1522"/>
    <n v="6"/>
    <x v="1"/>
    <s v="Private Equity"/>
    <n v="1000000"/>
    <x v="5"/>
    <s v="June"/>
    <n v="9.5970499999999994"/>
    <x v="0"/>
    <x v="9"/>
    <x v="1"/>
  </r>
  <r>
    <n v="2733"/>
    <d v="2015-06-23T00:00:00"/>
    <s v="Healthians.com"/>
    <s v="Preventive healthcare services"/>
    <s v="Not Specified"/>
    <s v="Hyderabad"/>
    <s v="Youwecan Ventures"/>
    <x v="527"/>
    <n v="1"/>
    <x v="0"/>
    <s v="Seed Funding"/>
    <m/>
    <x v="5"/>
    <s v="June"/>
    <n v="0"/>
    <x v="4"/>
    <x v="8"/>
    <x v="7"/>
  </r>
  <r>
    <n v="2734"/>
    <d v="2015-06-24T00:00:00"/>
    <s v="LabInApp"/>
    <s v="Science Learning App"/>
    <s v="Not Specified"/>
    <s v="Bangalore"/>
    <s v="Unitus Seed Fund"/>
    <x v="301"/>
    <n v="1"/>
    <x v="0"/>
    <s v="Seed Funding"/>
    <m/>
    <x v="5"/>
    <s v="June"/>
    <n v="0"/>
    <x v="4"/>
    <x v="9"/>
    <x v="0"/>
  </r>
  <r>
    <n v="2735"/>
    <d v="2015-06-24T00:00:00"/>
    <s v="Syona Cosmetics"/>
    <s v="Beauty &amp; Wellness platform"/>
    <s v="Not Specified"/>
    <s v="Chennai"/>
    <s v="Chennai Angels"/>
    <x v="324"/>
    <n v="1"/>
    <x v="0"/>
    <s v="Seed Funding"/>
    <m/>
    <x v="5"/>
    <s v="June"/>
    <n v="0"/>
    <x v="4"/>
    <x v="8"/>
    <x v="3"/>
  </r>
  <r>
    <n v="2736"/>
    <d v="2015-06-24T00:00:00"/>
    <s v="Sigrid Education"/>
    <s v="Online Education Platform"/>
    <s v="Not Specified"/>
    <s v="Noida"/>
    <s v="Oliphans Capital"/>
    <x v="1404"/>
    <n v="1"/>
    <x v="0"/>
    <s v="Seed Funding"/>
    <m/>
    <x v="5"/>
    <s v="June"/>
    <n v="0"/>
    <x v="4"/>
    <x v="9"/>
    <x v="1"/>
  </r>
  <r>
    <n v="2737"/>
    <d v="2015-06-24T00:00:00"/>
    <s v="Indix"/>
    <s v="SaaS product intelligence platform"/>
    <s v="Not Specified"/>
    <s v="Unknown"/>
    <s v="Nokia Growth Partners, Nexus Venture Partners, Avalon Ventures"/>
    <x v="1523"/>
    <n v="3"/>
    <x v="1"/>
    <s v="Private Equity"/>
    <n v="15000000"/>
    <x v="5"/>
    <s v="June"/>
    <n v="143.95574999999999"/>
    <x v="0"/>
    <x v="0"/>
    <x v="6"/>
  </r>
  <r>
    <n v="2738"/>
    <d v="2015-06-24T00:00:00"/>
    <s v="The Porter"/>
    <s v="Logistics Tech"/>
    <s v="Not Specified"/>
    <s v="Mumbai"/>
    <s v="Sequoia Capital, Kae Capital, Anupam Mittal, Seep T,on"/>
    <x v="96"/>
    <n v="5"/>
    <x v="1"/>
    <s v="Private Equity"/>
    <n v="5500000"/>
    <x v="5"/>
    <s v="June"/>
    <n v="52.783774999999999"/>
    <x v="0"/>
    <x v="0"/>
    <x v="2"/>
  </r>
  <r>
    <n v="2739"/>
    <d v="2015-06-24T00:00:00"/>
    <s v="Retention.ai"/>
    <s v="App Analytics platform"/>
    <s v="Not Specified"/>
    <s v="Bangalore"/>
    <s v="Mercury Fund, Anshu Sharma, Pratyush Prasanna, Robert Winters"/>
    <x v="1524"/>
    <n v="4"/>
    <x v="1"/>
    <s v="Seed Funding"/>
    <n v="500000"/>
    <x v="5"/>
    <s v="June"/>
    <n v="4.7985249999999997"/>
    <x v="4"/>
    <x v="0"/>
    <x v="0"/>
  </r>
  <r>
    <n v="2740"/>
    <d v="2015-06-25T00:00:00"/>
    <s v="Fusion Microfinance"/>
    <s v="Micro Finance Platform"/>
    <s v="Not Specified"/>
    <s v="New Delhi"/>
    <s v="Development Finance Institution Belgian Investment Company, Oikocredit"/>
    <x v="1525"/>
    <n v="2"/>
    <x v="1"/>
    <s v="Private Equity"/>
    <n v="8600000"/>
    <x v="5"/>
    <s v="June"/>
    <n v="82.534630000000007"/>
    <x v="0"/>
    <x v="3"/>
    <x v="1"/>
  </r>
  <r>
    <n v="2741"/>
    <d v="2015-06-25T00:00:00"/>
    <s v="Zinka"/>
    <s v="Freight logistics platform"/>
    <s v="Not Specified"/>
    <s v="Bangalore"/>
    <s v="Accel Partners, Flipkart"/>
    <x v="193"/>
    <n v="2"/>
    <x v="1"/>
    <s v="Private Equity"/>
    <n v="6000000"/>
    <x v="5"/>
    <s v="June"/>
    <n v="57.582299999999996"/>
    <x v="0"/>
    <x v="1"/>
    <x v="0"/>
  </r>
  <r>
    <n v="2742"/>
    <d v="2015-06-26T00:00:00"/>
    <s v="CreditMantri"/>
    <s v="Credit Management Services"/>
    <s v="Not Specified"/>
    <s v="Chennai"/>
    <s v="Idg Ventures India, Elevar Equity, Accion Venture Lab"/>
    <x v="356"/>
    <n v="3"/>
    <x v="1"/>
    <s v="Private Equity"/>
    <n v="2500000"/>
    <x v="5"/>
    <s v="June"/>
    <n v="23.992625"/>
    <x v="0"/>
    <x v="6"/>
    <x v="3"/>
  </r>
  <r>
    <n v="2743"/>
    <d v="2015-06-26T00:00:00"/>
    <s v="GetMyPeon"/>
    <s v="Hyperlocal H&amp;yman Services"/>
    <s v="Not Specified"/>
    <s v="Mumbai"/>
    <s v="Undisclosed"/>
    <x v="13"/>
    <n v="1"/>
    <x v="0"/>
    <s v="Seed Funding"/>
    <n v="250000"/>
    <x v="5"/>
    <s v="June"/>
    <n v="2.3992624999999999"/>
    <x v="4"/>
    <x v="6"/>
    <x v="2"/>
  </r>
  <r>
    <n v="2744"/>
    <d v="2015-06-29T00:00:00"/>
    <s v="UrbanClap"/>
    <s v="Hyperlocal services marketplace"/>
    <s v="Not Specified"/>
    <s v="New Delhi"/>
    <s v="Saif Partners, Accel Partners"/>
    <x v="10"/>
    <n v="2"/>
    <x v="1"/>
    <s v="Private Equity"/>
    <n v="10000000"/>
    <x v="5"/>
    <s v="June"/>
    <n v="95.970500000000001"/>
    <x v="0"/>
    <x v="6"/>
    <x v="1"/>
  </r>
  <r>
    <n v="2745"/>
    <d v="2015-06-29T00:00:00"/>
    <s v="StayGlad"/>
    <s v="Beauty services Mobile Marketplace"/>
    <s v="Not Specified"/>
    <s v="Bangalore"/>
    <s v="Tracxn Labs, Sahil Barua"/>
    <x v="959"/>
    <n v="2"/>
    <x v="1"/>
    <s v="Seed Funding"/>
    <m/>
    <x v="5"/>
    <s v="June"/>
    <n v="0"/>
    <x v="4"/>
    <x v="4"/>
    <x v="0"/>
  </r>
  <r>
    <n v="2746"/>
    <d v="2015-06-29T00:00:00"/>
    <s v="AdWyze"/>
    <s v="Marketing / Advertising Automation platform"/>
    <s v="Not Specified"/>
    <s v="Bangalore"/>
    <s v="Mape Advisory"/>
    <x v="1526"/>
    <n v="1"/>
    <x v="0"/>
    <s v="Seed Funding"/>
    <n v="1000000"/>
    <x v="5"/>
    <s v="June"/>
    <n v="9.5970499999999994"/>
    <x v="4"/>
    <x v="6"/>
    <x v="0"/>
  </r>
  <r>
    <n v="2747"/>
    <d v="2015-06-29T00:00:00"/>
    <s v="Zimmber"/>
    <s v="Hyperlocal H&amp;yman Services"/>
    <s v="Not Specified"/>
    <s v="Mumbai"/>
    <s v="Naveen Tiwari, Mohas Paiit Saxena, Amit Gupta, Piyush Shah, Manish Dugar"/>
    <x v="1527"/>
    <n v="5"/>
    <x v="1"/>
    <s v="Seed Funding"/>
    <n v="400000"/>
    <x v="5"/>
    <s v="June"/>
    <n v="3.8388200000000001"/>
    <x v="4"/>
    <x v="6"/>
    <x v="2"/>
  </r>
  <r>
    <n v="2748"/>
    <d v="2015-06-30T00:00:00"/>
    <s v="Buttercups"/>
    <s v="Online Lingerie platform"/>
    <s v="Not Specified"/>
    <s v="Bangalore"/>
    <s v="Kanwaljit Singh, Angie Mahtaney, Manoj Varghese"/>
    <x v="890"/>
    <n v="3"/>
    <x v="1"/>
    <s v="Seed Funding"/>
    <m/>
    <x v="5"/>
    <s v="June"/>
    <n v="0"/>
    <x v="4"/>
    <x v="6"/>
    <x v="0"/>
  </r>
  <r>
    <n v="2749"/>
    <d v="2015-06-30T00:00:00"/>
    <s v="RailYatri"/>
    <s v="Railways Information Mobile app"/>
    <s v="Not Specified"/>
    <s v="Bangalore"/>
    <s v="Helion Ventures, Omidiyar Network, Blume Ventures , Ujama"/>
    <x v="838"/>
    <n v="4"/>
    <x v="1"/>
    <s v="Private Equity"/>
    <m/>
    <x v="5"/>
    <s v="June"/>
    <n v="0"/>
    <x v="0"/>
    <x v="0"/>
    <x v="0"/>
  </r>
  <r>
    <n v="2750"/>
    <d v="2015-06-30T00:00:00"/>
    <s v="aagaar.com"/>
    <s v="Hyperlocal grocery delivery"/>
    <s v="Not Specified"/>
    <s v="Gurgaon"/>
    <s v="Group Of "/>
    <x v="1528"/>
    <n v="1"/>
    <x v="0"/>
    <s v="Seed Funding"/>
    <m/>
    <x v="5"/>
    <s v="June"/>
    <n v="0"/>
    <x v="4"/>
    <x v="5"/>
    <x v="1"/>
  </r>
  <r>
    <n v="2751"/>
    <d v="2015-06-30T00:00:00"/>
    <s v="Flatchat"/>
    <s v="Flat rental Mobile App"/>
    <s v="Not Specified"/>
    <s v="Bangalore"/>
    <s v="Commonfloor"/>
    <x v="1529"/>
    <n v="1"/>
    <x v="0"/>
    <s v="Private Equity"/>
    <n v="2500000"/>
    <x v="5"/>
    <s v="June"/>
    <n v="23.992625"/>
    <x v="0"/>
    <x v="6"/>
    <x v="0"/>
  </r>
  <r>
    <n v="2752"/>
    <d v="2015-06-30T00:00:00"/>
    <s v="MyCFO"/>
    <s v="Wealth Management Platform"/>
    <s v="Not Specified"/>
    <s v="Mumbai"/>
    <s v="Sameer Koticha"/>
    <x v="1530"/>
    <n v="1"/>
    <x v="0"/>
    <s v="Private Equity"/>
    <n v="1500000"/>
    <x v="5"/>
    <s v="June"/>
    <n v="14.395574999999999"/>
    <x v="0"/>
    <x v="6"/>
    <x v="2"/>
  </r>
  <r>
    <n v="2753"/>
    <d v="2015-05-01T00:00:00"/>
    <s v="Foodp,a"/>
    <s v="Online Food Delivery"/>
    <s v="Not Specified"/>
    <s v="Gurgaon"/>
    <s v="Goldman Sachs, Rocket Internet"/>
    <x v="69"/>
    <n v="2"/>
    <x v="1"/>
    <s v="Private Equity"/>
    <n v="100000000"/>
    <x v="5"/>
    <s v="May"/>
    <n v="959.70500000000004"/>
    <x v="0"/>
    <x v="5"/>
    <x v="1"/>
  </r>
  <r>
    <n v="2754"/>
    <d v="2015-05-01T00:00:00"/>
    <s v="Termsheet"/>
    <s v="Fund Raising Platform"/>
    <s v="Not Specified"/>
    <s v="Chennai"/>
    <s v=" Vijay, Nipun Dureja, Satyajit Heeralal, Keith Rodricks, Gaurav Lochan, Azmul Haque, Nikhil Bagri"/>
    <x v="1531"/>
    <n v="7"/>
    <x v="1"/>
    <s v="Seed Funding"/>
    <n v="100000"/>
    <x v="5"/>
    <s v="May"/>
    <n v="0.95970500000000003"/>
    <x v="4"/>
    <x v="0"/>
    <x v="3"/>
  </r>
  <r>
    <n v="2755"/>
    <d v="2015-05-04T00:00:00"/>
    <s v="Applicate"/>
    <s v="Workforce Management Software"/>
    <s v="Not Specified"/>
    <s v="Bangalore"/>
    <s v="Rishi Vasudev, Amit Gupta, Rajiv Nayan"/>
    <x v="156"/>
    <n v="3"/>
    <x v="1"/>
    <s v="Seed Funding"/>
    <n v="550000"/>
    <x v="5"/>
    <s v="May"/>
    <n v="5.2783775000000004"/>
    <x v="4"/>
    <x v="0"/>
    <x v="0"/>
  </r>
  <r>
    <n v="2756"/>
    <d v="2015-05-04T00:00:00"/>
    <s v="World Art Community"/>
    <s v="Online Art Marketplace"/>
    <s v="Not Specified"/>
    <s v="Gurgaon"/>
    <s v="Viraj Tyagi"/>
    <x v="805"/>
    <n v="1"/>
    <x v="0"/>
    <s v="Seed Funding"/>
    <n v="200000"/>
    <x v="5"/>
    <s v="May"/>
    <n v="1.9194100000000001"/>
    <x v="4"/>
    <x v="6"/>
    <x v="1"/>
  </r>
  <r>
    <n v="2757"/>
    <d v="2015-05-04T00:00:00"/>
    <s v="SpoonJoy"/>
    <s v="Online Food Delivery"/>
    <s v="Not Specified"/>
    <s v="Bangalore"/>
    <s v="Saif Partners"/>
    <x v="10"/>
    <n v="1"/>
    <x v="0"/>
    <s v="Seed Funding"/>
    <n v="1000000"/>
    <x v="5"/>
    <s v="May"/>
    <n v="9.5970499999999994"/>
    <x v="4"/>
    <x v="5"/>
    <x v="0"/>
  </r>
  <r>
    <n v="2758"/>
    <d v="2015-05-05T00:00:00"/>
    <s v="Seed Schools"/>
    <s v="Affordable Education"/>
    <s v="Not Specified"/>
    <s v="Hyderabad"/>
    <s v="Acumen Fund"/>
    <x v="1394"/>
    <n v="1"/>
    <x v="0"/>
    <s v="Seed Funding"/>
    <n v="650000"/>
    <x v="5"/>
    <s v="May"/>
    <n v="6.2380825"/>
    <x v="4"/>
    <x v="9"/>
    <x v="7"/>
  </r>
  <r>
    <n v="2759"/>
    <d v="2015-05-05T00:00:00"/>
    <s v="Ignis Careers"/>
    <s v="Career Development"/>
    <s v="Not Specified"/>
    <s v="Hyderabad"/>
    <s v="Acumen Fund"/>
    <x v="1394"/>
    <n v="1"/>
    <x v="0"/>
    <s v="Seed Funding"/>
    <n v="250000"/>
    <x v="5"/>
    <s v="May"/>
    <n v="2.3992624999999999"/>
    <x v="4"/>
    <x v="6"/>
    <x v="7"/>
  </r>
  <r>
    <n v="2760"/>
    <d v="2015-05-05T00:00:00"/>
    <s v="Square Yards"/>
    <s v="Real Estate Advisory"/>
    <s v="Not Specified"/>
    <s v="Gurgaon"/>
    <s v="Undisclosed"/>
    <x v="13"/>
    <n v="1"/>
    <x v="0"/>
    <s v="Private Equity"/>
    <n v="6000000"/>
    <x v="5"/>
    <s v="May"/>
    <n v="57.582299999999996"/>
    <x v="0"/>
    <x v="12"/>
    <x v="1"/>
  </r>
  <r>
    <n v="2761"/>
    <d v="2015-05-05T00:00:00"/>
    <s v="Fintellix"/>
    <s v="Banking Analytics Platform"/>
    <s v="Not Specified"/>
    <s v="Bangalore"/>
    <s v="Idg Ventures, Sequoia Capital"/>
    <x v="174"/>
    <n v="2"/>
    <x v="1"/>
    <s v="Private Equity"/>
    <n v="15000000"/>
    <x v="5"/>
    <s v="May"/>
    <n v="143.95574999999999"/>
    <x v="0"/>
    <x v="3"/>
    <x v="0"/>
  </r>
  <r>
    <n v="2762"/>
    <d v="2015-05-05T00:00:00"/>
    <s v="Customer360"/>
    <s v="Customer Engagement Platform"/>
    <s v="Not Specified"/>
    <s v="Mumbai"/>
    <s v="Vishwas Patel"/>
    <x v="1532"/>
    <n v="1"/>
    <x v="0"/>
    <s v="Seed Funding"/>
    <m/>
    <x v="5"/>
    <s v="May"/>
    <n v="0"/>
    <x v="4"/>
    <x v="6"/>
    <x v="2"/>
  </r>
  <r>
    <n v="2763"/>
    <d v="2015-05-06T00:00:00"/>
    <s v="Delhivery"/>
    <s v="Ecommerce Logistics"/>
    <s v="Not Specified"/>
    <s v="Gurgaon"/>
    <s v="Tiger Global Management, Multiples Alternate Asset Management, Nexus Venture Partners, Times Internet"/>
    <x v="0"/>
    <n v="4"/>
    <x v="1"/>
    <s v="Private Equity"/>
    <n v="85000000"/>
    <x v="5"/>
    <s v="May"/>
    <n v="815.74924999999996"/>
    <x v="0"/>
    <x v="2"/>
    <x v="1"/>
  </r>
  <r>
    <n v="2764"/>
    <d v="2015-05-06T00:00:00"/>
    <s v="Swiggy"/>
    <s v="Online Food Delivery"/>
    <s v="Not Specified"/>
    <s v="Bangalore"/>
    <s v="Norwest Venture Partners"/>
    <x v="108"/>
    <n v="1"/>
    <x v="0"/>
    <s v="Private Equity"/>
    <n v="15000000"/>
    <x v="5"/>
    <s v="May"/>
    <n v="143.95574999999999"/>
    <x v="0"/>
    <x v="5"/>
    <x v="0"/>
  </r>
  <r>
    <n v="2765"/>
    <d v="2015-05-07T00:00:00"/>
    <s v="Uniphore"/>
    <s v="Speech Recognition Solutions"/>
    <s v="Not Specified"/>
    <s v="Chennai"/>
    <s v="Idg Ventures, Kris Gopalakrishnan"/>
    <x v="174"/>
    <n v="2"/>
    <x v="1"/>
    <s v="Private Equity"/>
    <m/>
    <x v="5"/>
    <s v="May"/>
    <n v="0"/>
    <x v="0"/>
    <x v="6"/>
    <x v="3"/>
  </r>
  <r>
    <n v="2766"/>
    <d v="2015-05-07T00:00:00"/>
    <s v="Box8"/>
    <s v="Online Food Delivery"/>
    <s v="Not Specified"/>
    <s v="Mumbai"/>
    <s v="Mayfield Ventures"/>
    <x v="1015"/>
    <n v="1"/>
    <x v="0"/>
    <s v="Private Equity"/>
    <n v="3500000"/>
    <x v="5"/>
    <s v="May"/>
    <n v="33.589675"/>
    <x v="0"/>
    <x v="5"/>
    <x v="2"/>
  </r>
  <r>
    <n v="2767"/>
    <d v="2015-05-07T00:00:00"/>
    <s v="Toppr"/>
    <s v="Online Education Platform"/>
    <s v="Not Specified"/>
    <s v="Mumbai"/>
    <s v="Fidelity Growth Partners India, Saif Partners, Helion Ventures"/>
    <x v="1533"/>
    <n v="3"/>
    <x v="1"/>
    <s v="Private Equity"/>
    <n v="10000000"/>
    <x v="5"/>
    <s v="May"/>
    <n v="95.970500000000001"/>
    <x v="0"/>
    <x v="9"/>
    <x v="2"/>
  </r>
  <r>
    <n v="2768"/>
    <d v="2015-05-07T00:00:00"/>
    <s v="Vedantu"/>
    <s v="Online Education Platform"/>
    <s v="Not Specified"/>
    <s v="Bangalore"/>
    <s v="Accel Partners, Tiger Global Management"/>
    <x v="193"/>
    <n v="2"/>
    <x v="1"/>
    <s v="Private Equity"/>
    <n v="5000000"/>
    <x v="5"/>
    <s v="May"/>
    <n v="47.985250000000001"/>
    <x v="0"/>
    <x v="9"/>
    <x v="0"/>
  </r>
  <r>
    <n v="2769"/>
    <d v="2015-05-08T00:00:00"/>
    <s v="BuyHatke"/>
    <s v="Online Product Comparison"/>
    <s v="Not Specified"/>
    <s v="Bangalore"/>
    <s v="S Gopalakrishnan, Beenos"/>
    <x v="1534"/>
    <n v="2"/>
    <x v="1"/>
    <s v="Seed Funding"/>
    <n v="1000000"/>
    <x v="5"/>
    <s v="May"/>
    <n v="9.5970499999999994"/>
    <x v="4"/>
    <x v="6"/>
    <x v="0"/>
  </r>
  <r>
    <n v="2770"/>
    <d v="2015-05-08T00:00:00"/>
    <s v="KleverKid"/>
    <s v="Online Education Platform"/>
    <s v="Not Specified"/>
    <s v="New Delhi"/>
    <s v="Aarin Capital Partners"/>
    <x v="1257"/>
    <n v="1"/>
    <x v="0"/>
    <s v="Seed Funding"/>
    <m/>
    <x v="5"/>
    <s v="May"/>
    <n v="0"/>
    <x v="4"/>
    <x v="9"/>
    <x v="1"/>
  </r>
  <r>
    <n v="2771"/>
    <d v="2015-05-08T00:00:00"/>
    <s v="Uniken"/>
    <s v="Online Security Platform"/>
    <s v="Not Specified"/>
    <s v="Pune"/>
    <s v="Exfinity Ventures"/>
    <x v="1535"/>
    <n v="1"/>
    <x v="0"/>
    <s v="Private Equity"/>
    <n v="2000000"/>
    <x v="5"/>
    <s v="May"/>
    <n v="19.194099999999999"/>
    <x v="0"/>
    <x v="6"/>
    <x v="4"/>
  </r>
  <r>
    <n v="2772"/>
    <d v="2015-05-08T00:00:00"/>
    <s v="Gr,Opinion"/>
    <s v="Online Medical Diagnostic"/>
    <s v="Not Specified"/>
    <s v="New Delhi"/>
    <s v="Florida Based Angel "/>
    <x v="1536"/>
    <n v="1"/>
    <x v="0"/>
    <s v="Seed Funding"/>
    <n v="150000"/>
    <x v="5"/>
    <s v="May"/>
    <n v="1.4395575"/>
    <x v="4"/>
    <x v="8"/>
    <x v="1"/>
  </r>
  <r>
    <n v="2773"/>
    <d v="2015-05-08T00:00:00"/>
    <s v="HealthifyMe"/>
    <s v="Health &amp; Fitness App"/>
    <s v="Not Specified"/>
    <s v="Bangalore"/>
    <s v="Micromax Informatics"/>
    <x v="1347"/>
    <n v="1"/>
    <x v="0"/>
    <s v="Private Equity"/>
    <m/>
    <x v="5"/>
    <s v="May"/>
    <n v="0"/>
    <x v="0"/>
    <x v="8"/>
    <x v="0"/>
  </r>
  <r>
    <n v="2774"/>
    <d v="2015-05-12T00:00:00"/>
    <s v="ZapStitch"/>
    <s v="Cloud Data Integration Platform"/>
    <s v="Not Specified"/>
    <s v="Bangalore"/>
    <s v="Helion Venture Partners, Orios Venture Partners"/>
    <x v="815"/>
    <n v="2"/>
    <x v="1"/>
    <s v="Private Equity"/>
    <n v="2000000"/>
    <x v="5"/>
    <s v="May"/>
    <n v="19.194099999999999"/>
    <x v="0"/>
    <x v="0"/>
    <x v="0"/>
  </r>
  <r>
    <n v="2775"/>
    <d v="2015-05-12T00:00:00"/>
    <s v="Wassup"/>
    <s v="Mobile Laundry Cleaning Service"/>
    <s v="Not Specified"/>
    <s v="Chennai"/>
    <s v="Arun Ch,ra Mohas Paian, Praveen Sinha"/>
    <x v="1217"/>
    <n v="3"/>
    <x v="1"/>
    <s v="Private Equity"/>
    <n v="2000000"/>
    <x v="5"/>
    <s v="May"/>
    <n v="19.194099999999999"/>
    <x v="0"/>
    <x v="6"/>
    <x v="3"/>
  </r>
  <r>
    <n v="2776"/>
    <d v="2015-05-12T00:00:00"/>
    <s v="Mobiefit"/>
    <s v="Mobile Fitness App"/>
    <s v="Not Specified"/>
    <s v="Goa"/>
    <s v="Prototyze"/>
    <x v="1537"/>
    <n v="1"/>
    <x v="0"/>
    <s v="Seed Funding"/>
    <m/>
    <x v="5"/>
    <s v="May"/>
    <n v="0"/>
    <x v="4"/>
    <x v="8"/>
    <x v="6"/>
  </r>
  <r>
    <n v="2777"/>
    <d v="2015-05-12T00:00:00"/>
    <s v="Plancess"/>
    <s v="Online Education Platform"/>
    <s v="Not Specified"/>
    <s v="Mumbai"/>
    <s v="Rajendra Gogri, Ch,rakant Gogri"/>
    <x v="1538"/>
    <n v="3"/>
    <x v="1"/>
    <s v="Seed Funding"/>
    <n v="2000000"/>
    <x v="5"/>
    <s v="May"/>
    <n v="19.194099999999999"/>
    <x v="4"/>
    <x v="9"/>
    <x v="2"/>
  </r>
  <r>
    <n v="2778"/>
    <d v="2015-05-12T00:00:00"/>
    <s v="WorkHorse"/>
    <s v="Service-On-Dem&amp; Mobile App"/>
    <s v="Not Specified"/>
    <s v="Mumbai"/>
    <s v="Undisclosed"/>
    <x v="13"/>
    <n v="1"/>
    <x v="0"/>
    <s v="Seed Funding"/>
    <m/>
    <x v="5"/>
    <s v="May"/>
    <n v="0"/>
    <x v="4"/>
    <x v="6"/>
    <x v="2"/>
  </r>
  <r>
    <n v="2779"/>
    <d v="2015-05-13T00:00:00"/>
    <s v="Innovaccer"/>
    <s v="Intelligent Data Analytics"/>
    <s v="Not Specified"/>
    <s v="Noida"/>
    <s v="Rajan , Teru Sato, Aneesh Reddy, Venkatesh Valluri"/>
    <x v="233"/>
    <n v="4"/>
    <x v="1"/>
    <s v="Seed Funding"/>
    <m/>
    <x v="5"/>
    <s v="May"/>
    <n v="0"/>
    <x v="4"/>
    <x v="0"/>
    <x v="1"/>
  </r>
  <r>
    <n v="2780"/>
    <d v="2015-05-13T00:00:00"/>
    <s v="MyCuteOffice"/>
    <s v="Online Office Rental"/>
    <s v="Not Specified"/>
    <s v="Mumbai"/>
    <s v="Lead Angels"/>
    <x v="768"/>
    <n v="1"/>
    <x v="0"/>
    <s v="Seed Funding"/>
    <m/>
    <x v="5"/>
    <s v="May"/>
    <n v="0"/>
    <x v="4"/>
    <x v="6"/>
    <x v="2"/>
  </r>
  <r>
    <n v="2781"/>
    <d v="2015-05-14T00:00:00"/>
    <s v="IndianRoots.com"/>
    <s v="Lifestyle Ecommerce Portal"/>
    <s v="Not Specified"/>
    <s v="Gurgaon"/>
    <s v="Kjs Group"/>
    <x v="1539"/>
    <n v="1"/>
    <x v="0"/>
    <s v="Private Equity"/>
    <n v="5000000"/>
    <x v="5"/>
    <s v="May"/>
    <n v="47.985250000000001"/>
    <x v="0"/>
    <x v="2"/>
    <x v="1"/>
  </r>
  <r>
    <n v="2782"/>
    <d v="2015-05-14T00:00:00"/>
    <s v="RedPolka"/>
    <s v="Online Fashion Aggregator"/>
    <s v="Not Specified"/>
    <s v="Mumbai"/>
    <s v="Undisclosed"/>
    <x v="13"/>
    <n v="1"/>
    <x v="0"/>
    <s v="Seed Funding"/>
    <n v="250000"/>
    <x v="5"/>
    <s v="May"/>
    <n v="2.3992624999999999"/>
    <x v="4"/>
    <x v="4"/>
    <x v="2"/>
  </r>
  <r>
    <n v="2783"/>
    <d v="2015-05-15T00:00:00"/>
    <s v="Venturesity"/>
    <s v="Online Job skills Showcase"/>
    <s v="Not Specified"/>
    <s v="Bangalore"/>
    <s v="Phanindra Sama, Jay Sethuram, Hemant Kanakia, Ravi Trivedi"/>
    <x v="1044"/>
    <n v="4"/>
    <x v="1"/>
    <s v="Seed Funding"/>
    <n v="270000"/>
    <x v="5"/>
    <s v="May"/>
    <n v="2.5912035000000002"/>
    <x v="4"/>
    <x v="14"/>
    <x v="0"/>
  </r>
  <r>
    <n v="2784"/>
    <d v="2015-05-18T00:00:00"/>
    <s v="TheBetterIndia.com"/>
    <s v="Online News Media"/>
    <s v="Not Specified"/>
    <s v="Bangalore"/>
    <s v="Mohas Pai,as Pai"/>
    <x v="1420"/>
    <n v="2"/>
    <x v="1"/>
    <s v="Seed Funding"/>
    <m/>
    <x v="5"/>
    <s v="May"/>
    <n v="0"/>
    <x v="4"/>
    <x v="7"/>
    <x v="0"/>
  </r>
  <r>
    <n v="2785"/>
    <d v="2015-05-18T00:00:00"/>
    <s v="Awaaz De"/>
    <s v="Enterprise Communication Platform"/>
    <s v="Not Specified"/>
    <s v="Ahmedabad"/>
    <s v="Samir Shah"/>
    <x v="1540"/>
    <n v="1"/>
    <x v="0"/>
    <s v="Seed Funding"/>
    <m/>
    <x v="5"/>
    <s v="May"/>
    <n v="0"/>
    <x v="4"/>
    <x v="6"/>
    <x v="12"/>
  </r>
  <r>
    <n v="2786"/>
    <d v="2015-05-19T00:00:00"/>
    <s v="Chaayos"/>
    <s v="Offline Tea Chain"/>
    <s v="Not Specified"/>
    <s v="New Delhi"/>
    <s v="Tiger Global Management"/>
    <x v="0"/>
    <n v="1"/>
    <x v="0"/>
    <s v="Private Equity"/>
    <n v="1000000"/>
    <x v="5"/>
    <s v="May"/>
    <n v="9.5970499999999994"/>
    <x v="0"/>
    <x v="0"/>
    <x v="1"/>
  </r>
  <r>
    <n v="2787"/>
    <d v="2015-05-19T00:00:00"/>
    <s v="Akosha"/>
    <s v="Business Messaging App"/>
    <s v="Not Specified"/>
    <s v="New Delhi"/>
    <s v="Sequoia Capital"/>
    <x v="96"/>
    <n v="1"/>
    <x v="0"/>
    <s v="Private Equity"/>
    <n v="16000000"/>
    <x v="5"/>
    <s v="May"/>
    <n v="153.55279999999999"/>
    <x v="0"/>
    <x v="6"/>
    <x v="1"/>
  </r>
  <r>
    <n v="2788"/>
    <d v="2015-05-19T00:00:00"/>
    <s v="Cooey"/>
    <s v="Health Mobile App"/>
    <s v="Not Specified"/>
    <s v="Bangalore"/>
    <s v="Subhash Goyal"/>
    <x v="1541"/>
    <n v="1"/>
    <x v="0"/>
    <s v="Seed Funding"/>
    <n v="470000"/>
    <x v="5"/>
    <s v="May"/>
    <n v="4.5106134999999998"/>
    <x v="4"/>
    <x v="8"/>
    <x v="0"/>
  </r>
  <r>
    <n v="2789"/>
    <d v="2015-05-19T00:00:00"/>
    <s v="MeetUniv"/>
    <s v="Online EdTech Platform"/>
    <s v="Not Specified"/>
    <s v="Noida"/>
    <s v="Peesh Venture Capital"/>
    <x v="1542"/>
    <n v="1"/>
    <x v="0"/>
    <s v="Seed Funding"/>
    <n v="1000000"/>
    <x v="5"/>
    <s v="May"/>
    <n v="9.5970499999999994"/>
    <x v="4"/>
    <x v="0"/>
    <x v="1"/>
  </r>
  <r>
    <n v="2790"/>
    <d v="2015-05-19T00:00:00"/>
    <s v="Inspirock"/>
    <s v="Online Travel Planning"/>
    <s v="Not Specified"/>
    <s v="Unknown"/>
    <s v="Makemytrip Innovation Fund"/>
    <x v="1543"/>
    <n v="1"/>
    <x v="0"/>
    <s v="Private Equity"/>
    <m/>
    <x v="5"/>
    <s v="May"/>
    <n v="0"/>
    <x v="0"/>
    <x v="13"/>
    <x v="6"/>
  </r>
  <r>
    <n v="2791"/>
    <d v="2015-05-19T00:00:00"/>
    <s v="Crown-it"/>
    <s v="Hyperlocal Mobile Marketplace"/>
    <s v="Not Specified"/>
    <s v="Gurgaon"/>
    <s v="Accel Partners, Helion Venture Partners"/>
    <x v="193"/>
    <n v="2"/>
    <x v="1"/>
    <s v="Private Equity"/>
    <n v="5500000"/>
    <x v="5"/>
    <s v="May"/>
    <n v="52.783774999999999"/>
    <x v="0"/>
    <x v="6"/>
    <x v="1"/>
  </r>
  <r>
    <n v="2792"/>
    <d v="2015-05-19T00:00:00"/>
    <s v="Trucksfirst"/>
    <s v="Trucking Logistic Operations"/>
    <s v="Not Specified"/>
    <s v="Gurgaon"/>
    <s v="Saif Partners"/>
    <x v="10"/>
    <n v="1"/>
    <x v="0"/>
    <s v="Private Equity"/>
    <n v="10000000"/>
    <x v="5"/>
    <s v="May"/>
    <n v="95.970500000000001"/>
    <x v="0"/>
    <x v="6"/>
    <x v="1"/>
  </r>
  <r>
    <n v="2793"/>
    <d v="2015-05-20T00:00:00"/>
    <s v="Lookup"/>
    <s v="B2C Messaging App"/>
    <s v="Not Specified"/>
    <s v="Bangalore"/>
    <s v="Biz Stone"/>
    <x v="239"/>
    <n v="1"/>
    <x v="0"/>
    <s v="Private Equity"/>
    <n v="3000000"/>
    <x v="5"/>
    <s v="May"/>
    <n v="28.791149999999998"/>
    <x v="0"/>
    <x v="6"/>
    <x v="0"/>
  </r>
  <r>
    <n v="2794"/>
    <d v="2015-05-21T00:00:00"/>
    <s v="SunTerrace"/>
    <s v="Rooftop Solar Plants"/>
    <s v="Not Specified"/>
    <s v="New Delhi"/>
    <s v="Sunergy "/>
    <x v="1544"/>
    <n v="1"/>
    <x v="0"/>
    <s v="Private Equity"/>
    <m/>
    <x v="5"/>
    <s v="May"/>
    <n v="0"/>
    <x v="0"/>
    <x v="10"/>
    <x v="1"/>
  </r>
  <r>
    <n v="2795"/>
    <d v="2015-05-22T00:00:00"/>
    <s v="Nudgespot"/>
    <s v="Customer Engagement Platform"/>
    <s v="Not Specified"/>
    <s v="Bangalore"/>
    <s v="Kae Capital, Anoop Goyal, Mike Shah, Va Sastry"/>
    <x v="439"/>
    <n v="4"/>
    <x v="1"/>
    <s v="Seed Funding"/>
    <n v="625000"/>
    <x v="5"/>
    <s v="May"/>
    <n v="5.9981562500000001"/>
    <x v="4"/>
    <x v="6"/>
    <x v="0"/>
  </r>
  <r>
    <n v="2796"/>
    <d v="2015-05-22T00:00:00"/>
    <s v="CarDekho"/>
    <s v="Online Car Portal"/>
    <s v="Not Specified"/>
    <s v="Jaipur"/>
    <s v="Hdfc Bank"/>
    <x v="328"/>
    <n v="1"/>
    <x v="0"/>
    <s v="Private Equity"/>
    <m/>
    <x v="5"/>
    <s v="May"/>
    <n v="0"/>
    <x v="0"/>
    <x v="6"/>
    <x v="9"/>
  </r>
  <r>
    <n v="2797"/>
    <d v="2015-05-22T00:00:00"/>
    <s v="EveningFlavors"/>
    <s v="Online Table Reservation"/>
    <s v="Not Specified"/>
    <s v="Bangalore"/>
    <s v="S,iep Shrivatsava"/>
    <x v="1545"/>
    <n v="2"/>
    <x v="1"/>
    <s v="Seed Funding"/>
    <n v="500000"/>
    <x v="5"/>
    <s v="May"/>
    <n v="4.7985249999999997"/>
    <x v="4"/>
    <x v="6"/>
    <x v="0"/>
  </r>
  <r>
    <n v="2798"/>
    <d v="2015-05-25T00:00:00"/>
    <s v="Razorpay"/>
    <s v="Online Payment Gateway"/>
    <s v="Not Specified"/>
    <s v="Bangalore"/>
    <s v="Punit Soni"/>
    <x v="826"/>
    <n v="1"/>
    <x v="0"/>
    <s v="Seed Funding"/>
    <m/>
    <x v="5"/>
    <s v="May"/>
    <n v="0"/>
    <x v="4"/>
    <x v="3"/>
    <x v="0"/>
  </r>
  <r>
    <n v="2799"/>
    <d v="2015-05-25T00:00:00"/>
    <s v="ZenParent"/>
    <s v="Parents focused Web Content"/>
    <s v="Not Specified"/>
    <s v="Bangalore"/>
    <s v="I2India Ventures"/>
    <x v="1546"/>
    <n v="1"/>
    <x v="0"/>
    <s v="Seed Funding"/>
    <n v="500000"/>
    <x v="5"/>
    <s v="May"/>
    <n v="4.7985249999999997"/>
    <x v="4"/>
    <x v="6"/>
    <x v="0"/>
  </r>
  <r>
    <n v="2800"/>
    <d v="2015-05-25T00:00:00"/>
    <s v="Newgen Payments"/>
    <s v="Payments Solution Provider"/>
    <s v="Not Specified"/>
    <s v="New Delhi"/>
    <s v="Jan Manten"/>
    <x v="1547"/>
    <n v="1"/>
    <x v="0"/>
    <s v="Seed Funding"/>
    <m/>
    <x v="5"/>
    <s v="May"/>
    <n v="0"/>
    <x v="4"/>
    <x v="3"/>
    <x v="1"/>
  </r>
  <r>
    <n v="2801"/>
    <d v="2015-05-26T00:00:00"/>
    <s v="UrbanPro"/>
    <s v="On-dem&amp; Service marketplace"/>
    <s v="Not Specified"/>
    <s v="Bangalore"/>
    <s v="Nirvana Venture Advisors"/>
    <x v="1548"/>
    <n v="1"/>
    <x v="0"/>
    <s v="Private Equity"/>
    <n v="2000000"/>
    <x v="5"/>
    <s v="May"/>
    <n v="19.194099999999999"/>
    <x v="0"/>
    <x v="6"/>
    <x v="0"/>
  </r>
  <r>
    <n v="2802"/>
    <d v="2015-05-26T00:00:00"/>
    <s v="Goodbox"/>
    <s v="On-Dem&amp; Business messaging"/>
    <s v="Not Specified"/>
    <s v="Bangalore"/>
    <s v="Manipal Group"/>
    <x v="1549"/>
    <n v="1"/>
    <x v="0"/>
    <s v="Seed Funding"/>
    <n v="200000"/>
    <x v="5"/>
    <s v="May"/>
    <n v="1.9194100000000001"/>
    <x v="4"/>
    <x v="6"/>
    <x v="0"/>
  </r>
  <r>
    <n v="2803"/>
    <d v="2015-05-26T00:00:00"/>
    <s v="Renderlogy"/>
    <s v="Online Home Dxc3xa9cor"/>
    <s v="Not Specified"/>
    <s v="Hyderabad"/>
    <s v="Astarc Ventures"/>
    <x v="843"/>
    <n v="1"/>
    <x v="0"/>
    <s v="Private Equity"/>
    <n v="1000000"/>
    <x v="5"/>
    <s v="May"/>
    <n v="9.5970499999999994"/>
    <x v="0"/>
    <x v="6"/>
    <x v="7"/>
  </r>
  <r>
    <n v="2804"/>
    <d v="2015-05-27T00:00:00"/>
    <s v="Postman"/>
    <s v="API Workflow platform"/>
    <s v="Not Specified"/>
    <s v="Bangalore"/>
    <s v="Nexus Venture Partners"/>
    <x v="74"/>
    <n v="1"/>
    <x v="0"/>
    <s v="Seed Funding"/>
    <n v="1000000"/>
    <x v="5"/>
    <s v="May"/>
    <n v="9.5970499999999994"/>
    <x v="4"/>
    <x v="6"/>
    <x v="0"/>
  </r>
  <r>
    <n v="2805"/>
    <d v="2015-05-27T00:00:00"/>
    <s v="Casa2inns"/>
    <s v="Affordable Hotel Booking Online"/>
    <s v="Not Specified"/>
    <s v="New Delhi"/>
    <s v="Accel Partners, Kalaari Capital"/>
    <x v="193"/>
    <n v="2"/>
    <x v="1"/>
    <s v="Private Equity"/>
    <n v="5000000"/>
    <x v="5"/>
    <s v="May"/>
    <n v="47.985250000000001"/>
    <x v="0"/>
    <x v="13"/>
    <x v="1"/>
  </r>
  <r>
    <n v="2806"/>
    <d v="2015-05-27T00:00:00"/>
    <s v="FleetRover"/>
    <s v="Logistics Intelligence"/>
    <s v="Not Specified"/>
    <s v="Goa"/>
    <s v="Tim Chen, Sanjay Venkat"/>
    <x v="1550"/>
    <n v="2"/>
    <x v="1"/>
    <s v="Seed Funding"/>
    <n v="180000"/>
    <x v="5"/>
    <s v="May"/>
    <n v="1.7274689999999999"/>
    <x v="4"/>
    <x v="1"/>
    <x v="6"/>
  </r>
  <r>
    <n v="2807"/>
    <d v="2015-05-28T00:00:00"/>
    <s v="TheKarrier"/>
    <s v="Last Mile Logistics"/>
    <s v="Not Specified"/>
    <s v="Bangalore"/>
    <s v="Sol Primero, Outbox Ventures, Nikunj Jain"/>
    <x v="1551"/>
    <n v="3"/>
    <x v="1"/>
    <s v="Seed Funding"/>
    <n v="240000"/>
    <x v="5"/>
    <s v="May"/>
    <n v="2.3032919999999999"/>
    <x v="4"/>
    <x v="1"/>
    <x v="0"/>
  </r>
  <r>
    <n v="2808"/>
    <d v="2015-05-28T00:00:00"/>
    <s v="Zoomcar"/>
    <s v="Self-driven Car rental"/>
    <s v="Not Specified"/>
    <s v="Bangalore"/>
    <s v="Sequoia Capital"/>
    <x v="96"/>
    <n v="1"/>
    <x v="0"/>
    <s v="Private Equity"/>
    <n v="5000000"/>
    <x v="5"/>
    <s v="May"/>
    <n v="47.985250000000001"/>
    <x v="0"/>
    <x v="6"/>
    <x v="0"/>
  </r>
  <r>
    <n v="2809"/>
    <d v="2015-05-28T00:00:00"/>
    <s v="Truweight"/>
    <s v="Weight Management Service"/>
    <s v="Not Specified"/>
    <s v="Hyderabad"/>
    <s v="Kalaari Capital"/>
    <x v="208"/>
    <n v="1"/>
    <x v="0"/>
    <s v="Private Equity"/>
    <m/>
    <x v="5"/>
    <s v="May"/>
    <n v="0"/>
    <x v="0"/>
    <x v="6"/>
    <x v="7"/>
  </r>
  <r>
    <n v="2810"/>
    <d v="2015-05-30T00:00:00"/>
    <s v="Ather Energy"/>
    <s v="Electric Scooter Manufacturer"/>
    <s v="Not Specified"/>
    <s v="Bangalore"/>
    <s v="Tiger Global"/>
    <x v="110"/>
    <n v="1"/>
    <x v="0"/>
    <s v="Private Equity"/>
    <n v="12000000"/>
    <x v="5"/>
    <s v="May"/>
    <n v="115.16459999999999"/>
    <x v="0"/>
    <x v="6"/>
    <x v="0"/>
  </r>
  <r>
    <n v="2811"/>
    <d v="2015-04-03T00:00:00"/>
    <s v="Swiggy"/>
    <s v="Online Food Delivery"/>
    <s v="Not Specified"/>
    <s v="Bangalore"/>
    <s v="Accel Partners, Saif Partners"/>
    <x v="193"/>
    <n v="2"/>
    <x v="1"/>
    <s v="Private Equity"/>
    <n v="2000000"/>
    <x v="5"/>
    <s v="April"/>
    <n v="19.194099999999999"/>
    <x v="0"/>
    <x v="5"/>
    <x v="0"/>
  </r>
  <r>
    <n v="2812"/>
    <d v="2015-04-04T00:00:00"/>
    <s v="Bluegape"/>
    <s v="Web Content Publishing"/>
    <s v="Not Specified"/>
    <s v="Gurgaon"/>
    <s v="Rudy Gopalakrishnan, Ah! Ventures"/>
    <x v="1552"/>
    <n v="2"/>
    <x v="1"/>
    <s v="Seed Funding"/>
    <n v="200000"/>
    <x v="5"/>
    <s v="April"/>
    <n v="1.9194100000000001"/>
    <x v="4"/>
    <x v="6"/>
    <x v="1"/>
  </r>
  <r>
    <n v="2813"/>
    <d v="2015-04-04T00:00:00"/>
    <s v="KeepTrax"/>
    <s v="Location Based App"/>
    <s v="Not Specified"/>
    <s v="Dallas / Hyderabad"/>
    <s v="Undisclosed"/>
    <x v="13"/>
    <n v="1"/>
    <x v="0"/>
    <s v="Seed Funding"/>
    <n v="1000000"/>
    <x v="5"/>
    <s v="April"/>
    <n v="9.5970499999999994"/>
    <x v="4"/>
    <x v="6"/>
    <x v="7"/>
  </r>
  <r>
    <n v="2814"/>
    <d v="2015-04-06T00:00:00"/>
    <s v="InstaLively"/>
    <s v="Video Streaming"/>
    <s v="Not Specified"/>
    <s v="New Delhi"/>
    <s v="Rajesh Sawheny , Rajan , Amit Ranjan, Niraj Singh, Aecal, Meraevents "/>
    <x v="1553"/>
    <n v="6"/>
    <x v="1"/>
    <s v="Seed Funding"/>
    <n v="120000"/>
    <x v="5"/>
    <s v="April"/>
    <n v="1.1516459999999999"/>
    <x v="4"/>
    <x v="7"/>
    <x v="1"/>
  </r>
  <r>
    <n v="2815"/>
    <d v="2015-04-07T00:00:00"/>
    <s v="Pricejugaad"/>
    <s v="Price Comparison"/>
    <s v="Not Specified"/>
    <s v="Hyderabad"/>
    <s v="Amit Tyagi, Seep Acharya"/>
    <x v="1554"/>
    <n v="2"/>
    <x v="1"/>
    <s v="Seed Funding"/>
    <n v="165000"/>
    <x v="5"/>
    <s v="April"/>
    <n v="1.58351325"/>
    <x v="4"/>
    <x v="6"/>
    <x v="7"/>
  </r>
  <r>
    <n v="2816"/>
    <d v="2015-04-07T00:00:00"/>
    <s v="Quikr"/>
    <s v="Online Classifieds"/>
    <s v="Not Specified"/>
    <s v="Mumbai"/>
    <s v="Tiger Global, Investment Ab Kinnevik, Steadview Capital"/>
    <x v="110"/>
    <n v="3"/>
    <x v="1"/>
    <s v="Private Equity"/>
    <n v="150000000"/>
    <x v="5"/>
    <s v="April"/>
    <n v="1439.5574999999999"/>
    <x v="0"/>
    <x v="6"/>
    <x v="2"/>
  </r>
  <r>
    <n v="2817"/>
    <d v="2015-04-07T00:00:00"/>
    <s v="PressPlay"/>
    <s v="Travel Entertainment"/>
    <s v="Not Specified"/>
    <s v="New Delhi"/>
    <s v="Sequoia Capital, Jason Hirschhorn, Jarett Posner, , Amit Bhatiani"/>
    <x v="96"/>
    <n v="5"/>
    <x v="1"/>
    <s v="Seed Funding"/>
    <n v="2200000"/>
    <x v="5"/>
    <s v="April"/>
    <n v="21.113510000000002"/>
    <x v="4"/>
    <x v="0"/>
    <x v="1"/>
  </r>
  <r>
    <n v="2818"/>
    <d v="2015-04-07T00:00:00"/>
    <s v="LogiNext"/>
    <s v="Logistics Tech"/>
    <s v="Not Specified"/>
    <s v="Mumbai"/>
    <s v="Ajit Surana, Sanjay Mehta"/>
    <x v="1555"/>
    <n v="2"/>
    <x v="1"/>
    <s v="Seed Funding"/>
    <m/>
    <x v="5"/>
    <s v="April"/>
    <n v="0"/>
    <x v="4"/>
    <x v="0"/>
    <x v="2"/>
  </r>
  <r>
    <n v="2819"/>
    <d v="2015-04-08T00:00:00"/>
    <s v="FirstCry.com"/>
    <s v="eCommerce"/>
    <s v="Not Specified"/>
    <s v="Pune"/>
    <s v="Silicon Valley Ventures, Nea Ventures, Valiant Capital, Idg Ventures India, Saif Partners, Vertex Ventures"/>
    <x v="1556"/>
    <n v="6"/>
    <x v="1"/>
    <s v="Private Equity"/>
    <n v="10000000"/>
    <x v="5"/>
    <s v="April"/>
    <n v="95.970500000000001"/>
    <x v="0"/>
    <x v="2"/>
    <x v="4"/>
  </r>
  <r>
    <n v="2820"/>
    <d v="2015-04-08T00:00:00"/>
    <s v="MobiKwik"/>
    <s v="Digital / Mobile Wallet"/>
    <s v="Not Specified"/>
    <s v="Gurgaon"/>
    <s v="Tree Line Asia, Cisco Investments, American Express, Sequoia Capital"/>
    <x v="1557"/>
    <n v="4"/>
    <x v="1"/>
    <s v="Private Equity"/>
    <n v="25000000"/>
    <x v="5"/>
    <s v="April"/>
    <n v="239.92625000000001"/>
    <x v="0"/>
    <x v="6"/>
    <x v="1"/>
  </r>
  <r>
    <n v="2821"/>
    <d v="2015-04-08T00:00:00"/>
    <s v="Olacabs"/>
    <s v="Cab Aggregator"/>
    <s v="Not Specified"/>
    <s v="Bangalore"/>
    <s v="Dst Global, Steadview Capital, Tiger Global, Accel Partners"/>
    <x v="125"/>
    <n v="4"/>
    <x v="1"/>
    <s v="Private Equity"/>
    <n v="400000000"/>
    <x v="5"/>
    <s v="April"/>
    <n v="3838.82"/>
    <x v="0"/>
    <x v="6"/>
    <x v="0"/>
  </r>
  <r>
    <n v="2822"/>
    <d v="2015-04-09T00:00:00"/>
    <s v="Gadgetwood"/>
    <s v="Device Repair Svcs"/>
    <s v="Not Specified"/>
    <s v="New Delhi"/>
    <s v="Ajai Chowdhry, Ashvin Chadha, Yogesh Bansal,Nnitin Singhal"/>
    <x v="1558"/>
    <n v="4"/>
    <x v="1"/>
    <s v="Seed Funding"/>
    <n v="200000"/>
    <x v="5"/>
    <s v="April"/>
    <n v="1.9194100000000001"/>
    <x v="4"/>
    <x v="0"/>
    <x v="1"/>
  </r>
  <r>
    <n v="2823"/>
    <d v="2015-04-09T00:00:00"/>
    <s v="Bonhomia"/>
    <s v="Premium Beverages"/>
    <s v="Not Specified"/>
    <s v="New Delhi"/>
    <s v="Kanwaljit Singh, Shripad Nadkarni, Sarvesh Shahra"/>
    <x v="890"/>
    <n v="3"/>
    <x v="1"/>
    <s v="Seed Funding"/>
    <n v="2000000"/>
    <x v="5"/>
    <s v="April"/>
    <n v="19.194099999999999"/>
    <x v="4"/>
    <x v="5"/>
    <x v="1"/>
  </r>
  <r>
    <n v="2824"/>
    <d v="2015-04-09T00:00:00"/>
    <s v="Changer Mints"/>
    <s v="Digital / Mobile Wallet"/>
    <s v="Not Specified"/>
    <s v="Kolkata"/>
    <s v="Hyderabad Based "/>
    <x v="1559"/>
    <n v="1"/>
    <x v="0"/>
    <s v="Seed Funding"/>
    <n v="165000"/>
    <x v="5"/>
    <s v="April"/>
    <n v="1.58351325"/>
    <x v="4"/>
    <x v="6"/>
    <x v="10"/>
  </r>
  <r>
    <n v="2825"/>
    <d v="2015-04-09T00:00:00"/>
    <s v="Urban Ladder"/>
    <s v="Online FurnishingneCommerce"/>
    <s v="Not Specified"/>
    <s v="Bangalore"/>
    <s v="Sequoia Capital, Tr Capital, Steadview Capital, Saif Partners, Kalaari Capital"/>
    <x v="96"/>
    <n v="5"/>
    <x v="1"/>
    <s v="Private Equity"/>
    <n v="50000000"/>
    <x v="5"/>
    <s v="April"/>
    <n v="479.85250000000002"/>
    <x v="0"/>
    <x v="2"/>
    <x v="0"/>
  </r>
  <r>
    <n v="2826"/>
    <d v="2015-04-09T00:00:00"/>
    <s v="Purple Squirrel"/>
    <s v="EdTech"/>
    <s v="Not Specified"/>
    <s v="Mumbai"/>
    <s v="Matrix Partners India, India Quotient"/>
    <x v="34"/>
    <n v="2"/>
    <x v="1"/>
    <s v="Private Equity"/>
    <m/>
    <x v="5"/>
    <s v="April"/>
    <n v="0"/>
    <x v="0"/>
    <x v="0"/>
    <x v="2"/>
  </r>
  <r>
    <n v="2827"/>
    <d v="2015-04-10T00:00:00"/>
    <s v="Whatfix"/>
    <s v="Interactive How-To Guides"/>
    <s v="Not Specified"/>
    <s v="Bangalore"/>
    <s v="Helion Venture Partner, Powerhouse Ventures, Gsf , Other Angel "/>
    <x v="1560"/>
    <n v="4"/>
    <x v="1"/>
    <s v="Seed Funding"/>
    <n v="900000"/>
    <x v="5"/>
    <s v="April"/>
    <n v="8.6373449999999998"/>
    <x v="4"/>
    <x v="6"/>
    <x v="0"/>
  </r>
  <r>
    <n v="2828"/>
    <d v="2015-04-10T00:00:00"/>
    <s v="iMMi Life"/>
    <s v="Mobile Health Tech"/>
    <s v="Not Specified"/>
    <s v="Chennai"/>
    <s v="Unitus Seed Fund"/>
    <x v="301"/>
    <n v="1"/>
    <x v="0"/>
    <s v="Seed Funding"/>
    <m/>
    <x v="5"/>
    <s v="April"/>
    <n v="0"/>
    <x v="4"/>
    <x v="0"/>
    <x v="3"/>
  </r>
  <r>
    <n v="2829"/>
    <d v="2015-04-11T00:00:00"/>
    <s v="Zomato"/>
    <s v="Restaurant Reviews"/>
    <s v="Not Specified"/>
    <s v="Gurgaon"/>
    <s v="Info Edge "/>
    <x v="105"/>
    <n v="1"/>
    <x v="0"/>
    <s v="Private Equity"/>
    <n v="25000000"/>
    <x v="5"/>
    <s v="April"/>
    <n v="239.92625000000001"/>
    <x v="0"/>
    <x v="5"/>
    <x v="1"/>
  </r>
  <r>
    <n v="2830"/>
    <d v="2015-04-13T00:00:00"/>
    <s v="ZopNow"/>
    <s v="Online Grocer"/>
    <s v="Not Specified"/>
    <s v="Bangalore"/>
    <s v="Dragoneer Investment, Accel Partners, Qualcomm Ventures, Times Internet"/>
    <x v="1561"/>
    <n v="4"/>
    <x v="1"/>
    <s v="Private Equity"/>
    <n v="10000000"/>
    <x v="5"/>
    <s v="April"/>
    <n v="95.970500000000001"/>
    <x v="0"/>
    <x v="6"/>
    <x v="0"/>
  </r>
  <r>
    <n v="2831"/>
    <d v="2015-04-13T00:00:00"/>
    <s v="Nayi Disha"/>
    <s v="EdTech"/>
    <s v="Not Specified"/>
    <s v="New Delhi"/>
    <s v="Ajay Relan,"/>
    <x v="149"/>
    <n v="2"/>
    <x v="1"/>
    <s v="Seed Funding"/>
    <n v="300000"/>
    <x v="5"/>
    <s v="April"/>
    <n v="2.8791150000000001"/>
    <x v="4"/>
    <x v="0"/>
    <x v="1"/>
  </r>
  <r>
    <n v="2832"/>
    <d v="2015-04-13T00:00:00"/>
    <s v="The Porter"/>
    <s v="Logistics Tech"/>
    <s v="Not Specified"/>
    <s v="Mumbai"/>
    <s v="Kae Capital"/>
    <x v="439"/>
    <n v="1"/>
    <x v="0"/>
    <s v="Seed Funding"/>
    <n v="500000"/>
    <x v="5"/>
    <s v="April"/>
    <n v="4.7985249999999997"/>
    <x v="4"/>
    <x v="0"/>
    <x v="2"/>
  </r>
  <r>
    <n v="2833"/>
    <d v="2015-04-13T00:00:00"/>
    <s v="Commeasure"/>
    <s v="Online Hotel Booking"/>
    <s v="Not Specified"/>
    <s v="Noida"/>
    <s v="Jungle Ventures"/>
    <x v="573"/>
    <n v="1"/>
    <x v="0"/>
    <s v="Seed Funding"/>
    <n v="1000000"/>
    <x v="5"/>
    <s v="April"/>
    <n v="9.5970499999999994"/>
    <x v="4"/>
    <x v="13"/>
    <x v="1"/>
  </r>
  <r>
    <n v="2834"/>
    <d v="2015-04-13T00:00:00"/>
    <s v="Capricoast"/>
    <s v="Online Kitchen Furniture"/>
    <s v="Not Specified"/>
    <s v="Bangalore"/>
    <s v="Accel Partners India"/>
    <x v="995"/>
    <n v="1"/>
    <x v="0"/>
    <s v="Seed Funding"/>
    <n v="1250000"/>
    <x v="5"/>
    <s v="April"/>
    <n v="11.9963125"/>
    <x v="4"/>
    <x v="6"/>
    <x v="0"/>
  </r>
  <r>
    <n v="2835"/>
    <d v="2015-04-14T00:00:00"/>
    <s v="LocalOye"/>
    <s v="Hyper-local Online Services"/>
    <s v="Not Specified"/>
    <s v="Mumbai"/>
    <s v="Tiger Global Management, Lightspeed Venture Partners"/>
    <x v="0"/>
    <n v="2"/>
    <x v="1"/>
    <s v="Private Equity"/>
    <n v="5000000"/>
    <x v="5"/>
    <s v="April"/>
    <n v="47.985250000000001"/>
    <x v="0"/>
    <x v="6"/>
    <x v="2"/>
  </r>
  <r>
    <n v="2836"/>
    <d v="2015-04-15T00:00:00"/>
    <s v="Grofers"/>
    <s v="Hyper-Local Online/Mobile Grocery"/>
    <s v="Not Specified"/>
    <s v="Gurgaon"/>
    <s v="Tiger Global, Sequoia Capital"/>
    <x v="110"/>
    <n v="2"/>
    <x v="1"/>
    <s v="Private Equity"/>
    <n v="35000000"/>
    <x v="5"/>
    <s v="April"/>
    <n v="335.89675"/>
    <x v="0"/>
    <x v="6"/>
    <x v="1"/>
  </r>
  <r>
    <n v="2837"/>
    <d v="2015-04-15T00:00:00"/>
    <s v="PepperTap"/>
    <s v="Hyper-Local Online/Mobile Grocery"/>
    <s v="Not Specified"/>
    <s v="Gurgaon"/>
    <s v="Saif Partners, Sequoia Capital"/>
    <x v="10"/>
    <n v="2"/>
    <x v="1"/>
    <s v="Private Equity"/>
    <n v="10000000"/>
    <x v="5"/>
    <s v="April"/>
    <n v="95.970500000000001"/>
    <x v="0"/>
    <x v="6"/>
    <x v="1"/>
  </r>
  <r>
    <n v="2838"/>
    <d v="2015-04-15T00:00:00"/>
    <s v="PolicyBazaar"/>
    <s v="Online Policy Aggregator"/>
    <s v="Not Specified"/>
    <s v="Gurgaon"/>
    <s v="Premjiinvest, Tiger Global, Ribbit Capital"/>
    <x v="857"/>
    <n v="3"/>
    <x v="1"/>
    <s v="Private Equity"/>
    <n v="40000000"/>
    <x v="5"/>
    <s v="April"/>
    <n v="383.88200000000001"/>
    <x v="0"/>
    <x v="6"/>
    <x v="1"/>
  </r>
  <r>
    <n v="2839"/>
    <d v="2015-04-16T00:00:00"/>
    <s v="UrbanClap"/>
    <s v="Hyperlocal Mobile Services Marketplace"/>
    <s v="Not Specified"/>
    <s v="New Delhi"/>
    <s v="Saif Partners, Accel Partners, Kunal Bahl, Rohit Bansal"/>
    <x v="10"/>
    <n v="4"/>
    <x v="1"/>
    <s v="Seed Funding"/>
    <n v="1600000"/>
    <x v="5"/>
    <s v="April"/>
    <n v="15.35528"/>
    <x v="4"/>
    <x v="6"/>
    <x v="1"/>
  </r>
  <r>
    <n v="2840"/>
    <d v="2015-04-16T00:00:00"/>
    <s v="Taskbob"/>
    <s v="OnDem&amp;nMobile H&amp;yman Services"/>
    <s v="Not Specified"/>
    <s v="Mumbai"/>
    <s v="Orios Venture Partners, Mayfield India"/>
    <x v="1422"/>
    <n v="2"/>
    <x v="1"/>
    <s v="Seed Funding"/>
    <n v="1200000"/>
    <x v="5"/>
    <s v="April"/>
    <n v="11.51646"/>
    <x v="4"/>
    <x v="6"/>
    <x v="2"/>
  </r>
  <r>
    <n v="2841"/>
    <d v="2015-04-17T00:00:00"/>
    <s v="Robosoft"/>
    <s v="Mobile App Development"/>
    <s v="Not Specified"/>
    <s v="Udupi"/>
    <s v="Ascent Capital, Kalaari Capital"/>
    <x v="1562"/>
    <n v="2"/>
    <x v="1"/>
    <s v="Private Equity"/>
    <n v="12000000"/>
    <x v="5"/>
    <s v="April"/>
    <n v="115.16459999999999"/>
    <x v="0"/>
    <x v="6"/>
    <x v="6"/>
  </r>
  <r>
    <n v="2842"/>
    <d v="2015-04-18T00:00:00"/>
    <s v="Doormint"/>
    <s v="On-Dem&amp; H&amp;yman Services"/>
    <s v="Not Specified"/>
    <s v="Mumbai"/>
    <s v="Powai Lake Ventures"/>
    <x v="1467"/>
    <n v="1"/>
    <x v="0"/>
    <s v="Seed Funding"/>
    <m/>
    <x v="5"/>
    <s v="April"/>
    <n v="0"/>
    <x v="4"/>
    <x v="6"/>
    <x v="2"/>
  </r>
  <r>
    <n v="2843"/>
    <d v="2015-04-20T00:00:00"/>
    <s v="Vyomo"/>
    <s v="Beauty &amp; Wellness Mobile App"/>
    <s v="Not Specified"/>
    <s v="Gurgaon"/>
    <s v="Youwecan Ventures"/>
    <x v="527"/>
    <n v="1"/>
    <x v="0"/>
    <s v="Seed Funding"/>
    <m/>
    <x v="5"/>
    <s v="April"/>
    <n v="0"/>
    <x v="4"/>
    <x v="8"/>
    <x v="1"/>
  </r>
  <r>
    <n v="2844"/>
    <d v="2015-04-20T00:00:00"/>
    <s v="Pastiwala"/>
    <s v="Material Collection &amp; Recycling"/>
    <s v="Not Specified"/>
    <s v="Vadodara"/>
    <s v="Agnus Capital"/>
    <x v="625"/>
    <n v="1"/>
    <x v="0"/>
    <s v="Private Equity"/>
    <n v="4000000"/>
    <x v="5"/>
    <s v="April"/>
    <n v="38.388199999999998"/>
    <x v="0"/>
    <x v="6"/>
    <x v="6"/>
  </r>
  <r>
    <n v="2845"/>
    <d v="2015-04-20T00:00:00"/>
    <s v="1mg (Healthkartplus)"/>
    <s v="Online Pharmacy &amp; Drug DB"/>
    <s v="Not Specified"/>
    <s v="Gurgaon"/>
    <s v="Deep Kalra, Sequoia Capital, Omidyar Network, Intel Capital &amp; Kae Capital"/>
    <x v="1563"/>
    <n v="4"/>
    <x v="1"/>
    <s v="Private Equity"/>
    <n v="6000000"/>
    <x v="5"/>
    <s v="April"/>
    <n v="57.582299999999996"/>
    <x v="0"/>
    <x v="8"/>
    <x v="1"/>
  </r>
  <r>
    <n v="2846"/>
    <d v="2015-04-20T00:00:00"/>
    <s v="Freshdesk"/>
    <s v="Online / Mobile Customer Support"/>
    <s v="Not Specified"/>
    <s v="Chennai"/>
    <s v="Tiger Global, Google Capital &amp; Accel Partners"/>
    <x v="110"/>
    <n v="2"/>
    <x v="1"/>
    <s v="Private Equity"/>
    <n v="50000000"/>
    <x v="5"/>
    <s v="April"/>
    <n v="479.85250000000002"/>
    <x v="0"/>
    <x v="6"/>
    <x v="3"/>
  </r>
  <r>
    <n v="2847"/>
    <d v="2015-04-20T00:00:00"/>
    <s v="Sulekha.com"/>
    <s v="Online Classifieds &amp; Listings"/>
    <s v="Not Specified"/>
    <s v="Chennai"/>
    <s v="Gic Ventures"/>
    <x v="1564"/>
    <n v="1"/>
    <x v="0"/>
    <s v="Private Equity"/>
    <n v="28000000"/>
    <x v="5"/>
    <s v="April"/>
    <n v="268.7174"/>
    <x v="0"/>
    <x v="6"/>
    <x v="3"/>
  </r>
  <r>
    <n v="2848"/>
    <d v="2015-04-22T00:00:00"/>
    <s v="FindYahan"/>
    <s v="Hyperlocal services marketplace"/>
    <s v="Not Specified"/>
    <s v="New Delhi"/>
    <s v="The Phoenix Fund"/>
    <x v="1565"/>
    <n v="1"/>
    <x v="0"/>
    <s v="Private Equity"/>
    <m/>
    <x v="5"/>
    <s v="April"/>
    <n v="0"/>
    <x v="0"/>
    <x v="6"/>
    <x v="1"/>
  </r>
  <r>
    <n v="2849"/>
    <d v="2015-04-22T00:00:00"/>
    <s v="Eat.Shop.Love"/>
    <s v="Fashion ECommerce"/>
    <s v="Not Specified"/>
    <s v="Bangalore"/>
    <s v="Undisclosed"/>
    <x v="13"/>
    <n v="1"/>
    <x v="0"/>
    <s v="Private Equity"/>
    <n v="3500000"/>
    <x v="5"/>
    <s v="April"/>
    <n v="33.589675"/>
    <x v="0"/>
    <x v="2"/>
    <x v="0"/>
  </r>
  <r>
    <n v="2850"/>
    <d v="2015-04-22T00:00:00"/>
    <s v="Avanti Learning"/>
    <s v="Private Coaching Centers"/>
    <s v="Not Specified"/>
    <s v="New Delhi"/>
    <s v="Michael &amp; Susan Dell Foundation, Pearson Learning Fund"/>
    <x v="284"/>
    <n v="2"/>
    <x v="1"/>
    <s v="Private Equity"/>
    <n v="1500000"/>
    <x v="5"/>
    <s v="April"/>
    <n v="14.395574999999999"/>
    <x v="0"/>
    <x v="6"/>
    <x v="1"/>
  </r>
  <r>
    <n v="2851"/>
    <d v="2015-04-23T00:00:00"/>
    <s v="Simplilearn"/>
    <s v="Online Certification Courses"/>
    <s v="Not Specified"/>
    <s v="Bangalore"/>
    <s v="Mayfield Ventures, Kalaari Capital, Helion Ventures"/>
    <x v="1015"/>
    <n v="3"/>
    <x v="1"/>
    <s v="Private Equity"/>
    <n v="15000000"/>
    <x v="5"/>
    <s v="April"/>
    <n v="143.95574999999999"/>
    <x v="0"/>
    <x v="6"/>
    <x v="0"/>
  </r>
  <r>
    <n v="2852"/>
    <d v="2015-04-23T00:00:00"/>
    <s v="Craftstvilla"/>
    <s v="Ethnic Product eCommerce"/>
    <s v="Not Specified"/>
    <s v="Mumbai"/>
    <s v="Sequoia Capital, Nexus Venture Partners, Lightspeed Ventures, Gfc"/>
    <x v="96"/>
    <n v="4"/>
    <x v="1"/>
    <s v="Private Equity"/>
    <n v="18000000"/>
    <x v="5"/>
    <s v="April"/>
    <n v="172.74690000000001"/>
    <x v="0"/>
    <x v="2"/>
    <x v="2"/>
  </r>
  <r>
    <n v="2853"/>
    <d v="2015-04-23T00:00:00"/>
    <s v="HeadOut"/>
    <s v="Last Minute Travel Deals mobile marketplace"/>
    <s v="Not Specified"/>
    <s v="Bangalore / SFO"/>
    <s v="Version One Ventures, 500 Startups, Nexus Venture Partners , Arena Ventures"/>
    <x v="1566"/>
    <n v="4"/>
    <x v="1"/>
    <s v="Seed Funding"/>
    <n v="1800000"/>
    <x v="5"/>
    <s v="April"/>
    <n v="17.27469"/>
    <x v="4"/>
    <x v="13"/>
    <x v="0"/>
  </r>
  <r>
    <n v="2854"/>
    <d v="2015-04-23T00:00:00"/>
    <s v="happay"/>
    <s v="usiness expense management"/>
    <s v="Not Specified"/>
    <s v="Bangalore"/>
    <s v="Angelprime"/>
    <x v="1520"/>
    <n v="1"/>
    <x v="0"/>
    <s v="Seed Funding"/>
    <n v="500000"/>
    <x v="5"/>
    <s v="April"/>
    <n v="4.7985249999999997"/>
    <x v="4"/>
    <x v="6"/>
    <x v="0"/>
  </r>
  <r>
    <n v="2855"/>
    <d v="2015-04-23T00:00:00"/>
    <s v="Jugnoo"/>
    <s v="Auto Rickshaw based Logistics"/>
    <s v="Not Specified"/>
    <s v="Ch,igarh"/>
    <s v="Rakesh Mathur, Vikas Taneja"/>
    <x v="1567"/>
    <n v="2"/>
    <x v="1"/>
    <s v="Seed Funding"/>
    <n v="1000000"/>
    <x v="5"/>
    <s v="April"/>
    <n v="9.5970499999999994"/>
    <x v="4"/>
    <x v="1"/>
    <x v="6"/>
  </r>
  <r>
    <n v="2856"/>
    <d v="2015-04-23T00:00:00"/>
    <s v="EazyDiner"/>
    <s v="Restaurant reservation app"/>
    <s v="Not Specified"/>
    <s v="New Delhi"/>
    <s v="Deepak Shahdadpuri, Gulpreet Kohli"/>
    <x v="1568"/>
    <n v="2"/>
    <x v="1"/>
    <s v="Seed Funding"/>
    <m/>
    <x v="5"/>
    <s v="April"/>
    <n v="0"/>
    <x v="4"/>
    <x v="5"/>
    <x v="1"/>
  </r>
  <r>
    <n v="2857"/>
    <d v="2015-04-23T00:00:00"/>
    <s v="Phone Warrior"/>
    <s v="Spam Call block App"/>
    <s v="Not Specified"/>
    <s v="New Delhi"/>
    <s v="Lightspeed Ventures"/>
    <x v="1569"/>
    <n v="1"/>
    <x v="0"/>
    <s v="Seed Funding"/>
    <m/>
    <x v="5"/>
    <s v="April"/>
    <n v="0"/>
    <x v="4"/>
    <x v="6"/>
    <x v="1"/>
  </r>
  <r>
    <n v="2858"/>
    <d v="2015-04-24T00:00:00"/>
    <s v="Coverfox"/>
    <s v="Online Insurance Aggregator"/>
    <s v="Not Specified"/>
    <s v="Mumbai"/>
    <s v="Accel Us, Accel India, Saif Partners "/>
    <x v="1570"/>
    <n v="3"/>
    <x v="1"/>
    <s v="Private Equity"/>
    <n v="12000000"/>
    <x v="5"/>
    <s v="April"/>
    <n v="115.16459999999999"/>
    <x v="0"/>
    <x v="3"/>
    <x v="2"/>
  </r>
  <r>
    <n v="2859"/>
    <d v="2015-04-27T00:00:00"/>
    <s v="Torqus"/>
    <s v="Restaurant Management Platform"/>
    <s v="Not Specified"/>
    <s v="Pune"/>
    <s v="S S Mukherji"/>
    <x v="1571"/>
    <n v="1"/>
    <x v="0"/>
    <s v="Seed Funding"/>
    <n v="350000"/>
    <x v="5"/>
    <s v="April"/>
    <n v="3.3589674999999999"/>
    <x v="4"/>
    <x v="5"/>
    <x v="4"/>
  </r>
  <r>
    <n v="2860"/>
    <d v="2015-04-27T00:00:00"/>
    <s v="Grab"/>
    <s v="Food Logistics &amp; Delivery"/>
    <s v="Not Specified"/>
    <s v="Mumbai"/>
    <s v="Oliphans Capital, Haresh Chawla"/>
    <x v="1404"/>
    <n v="2"/>
    <x v="1"/>
    <s v="Seed Funding"/>
    <n v="1000000"/>
    <x v="5"/>
    <s v="April"/>
    <n v="9.5970499999999994"/>
    <x v="4"/>
    <x v="5"/>
    <x v="2"/>
  </r>
  <r>
    <n v="2861"/>
    <d v="2015-04-27T00:00:00"/>
    <s v="LogicRoots"/>
    <s v="Interactive Educational Games"/>
    <s v="Not Specified"/>
    <s v="Jaipur"/>
    <s v="Ah! Ventures, Calcutta Angels, 91Springboard"/>
    <x v="923"/>
    <n v="3"/>
    <x v="1"/>
    <s v="Seed Funding"/>
    <n v="400000"/>
    <x v="5"/>
    <s v="April"/>
    <n v="3.8388200000000001"/>
    <x v="4"/>
    <x v="9"/>
    <x v="9"/>
  </r>
  <r>
    <n v="2862"/>
    <d v="2015-04-27T00:00:00"/>
    <s v="GIBBS"/>
    <s v="Clean Tech"/>
    <s v="Not Specified"/>
    <s v="New Delhi"/>
    <s v="Infuse Ventures Fund"/>
    <x v="1572"/>
    <n v="1"/>
    <x v="0"/>
    <s v="Private Equity"/>
    <m/>
    <x v="5"/>
    <s v="April"/>
    <n v="0"/>
    <x v="0"/>
    <x v="0"/>
    <x v="1"/>
  </r>
  <r>
    <n v="2863"/>
    <d v="2015-04-28T00:00:00"/>
    <s v="Babajobs"/>
    <s v="Grey collar Job Board"/>
    <s v="Not Specified"/>
    <s v="Bangalore"/>
    <s v="Seek Ltd &amp; Affiliates"/>
    <x v="1573"/>
    <n v="1"/>
    <x v="0"/>
    <s v="Private Equity"/>
    <n v="10000000"/>
    <x v="5"/>
    <s v="April"/>
    <n v="95.970500000000001"/>
    <x v="0"/>
    <x v="14"/>
    <x v="0"/>
  </r>
  <r>
    <n v="2864"/>
    <d v="2015-04-28T00:00:00"/>
    <s v="Urban Ladder"/>
    <s v="Online Furniture ecommerce"/>
    <s v="Not Specified"/>
    <s v="Bangalore"/>
    <s v="Rajaraman, Venky Harinarayan"/>
    <x v="1574"/>
    <n v="2"/>
    <x v="1"/>
    <s v="Private Equity"/>
    <m/>
    <x v="5"/>
    <s v="April"/>
    <n v="0"/>
    <x v="0"/>
    <x v="2"/>
    <x v="0"/>
  </r>
  <r>
    <n v="2865"/>
    <d v="2015-04-28T00:00:00"/>
    <s v="Jay Robotix"/>
    <s v="Robotic Program learning"/>
    <s v="Not Specified"/>
    <s v="Hyderabad"/>
    <s v="Cross Border Angels"/>
    <x v="1575"/>
    <n v="1"/>
    <x v="0"/>
    <s v="Seed Funding"/>
    <n v="250000"/>
    <x v="5"/>
    <s v="April"/>
    <n v="2.3992624999999999"/>
    <x v="4"/>
    <x v="9"/>
    <x v="7"/>
  </r>
  <r>
    <n v="2866"/>
    <d v="2015-04-28T00:00:00"/>
    <s v="Naaptol.com"/>
    <s v="Tele-Shopping / eCommerce"/>
    <s v="Not Specified"/>
    <s v="Mumbai"/>
    <s v="Mitsui &amp; Co &amp; Existing "/>
    <x v="1576"/>
    <n v="1"/>
    <x v="0"/>
    <s v="Private Equity"/>
    <n v="21500000"/>
    <x v="5"/>
    <s v="April"/>
    <n v="206.33657500000001"/>
    <x v="0"/>
    <x v="2"/>
    <x v="2"/>
  </r>
  <r>
    <n v="2867"/>
    <d v="2015-04-29T00:00:00"/>
    <s v="ReGlobe"/>
    <s v="Used Gadgets Buy / Refurbishing"/>
    <s v="Not Specified"/>
    <s v="Gurgaon"/>
    <s v="Bessemer Ventures, Blume Ventures"/>
    <x v="1464"/>
    <n v="2"/>
    <x v="1"/>
    <s v="Seed Funding"/>
    <n v="1000000"/>
    <x v="5"/>
    <s v="April"/>
    <n v="9.5970499999999994"/>
    <x v="4"/>
    <x v="6"/>
    <x v="1"/>
  </r>
  <r>
    <n v="2868"/>
    <d v="2015-04-29T00:00:00"/>
    <s v="Icertis"/>
    <s v="Cloud Enterprise Software"/>
    <s v="Not Specified"/>
    <s v="Pune / US"/>
    <s v="Greycroft Partners, Fidelity Growth Partners"/>
    <x v="1577"/>
    <n v="2"/>
    <x v="1"/>
    <s v="Private Equity"/>
    <n v="6000000"/>
    <x v="5"/>
    <s v="April"/>
    <n v="57.582299999999996"/>
    <x v="0"/>
    <x v="0"/>
    <x v="4"/>
  </r>
  <r>
    <n v="2869"/>
    <d v="2015-04-29T00:00:00"/>
    <s v="Tracxn"/>
    <s v="Startup Analytics platform"/>
    <s v="Not Specified"/>
    <s v="Bangalore"/>
    <s v="Saif Partners"/>
    <x v="10"/>
    <n v="1"/>
    <x v="0"/>
    <s v="Private Equity"/>
    <n v="3500000"/>
    <x v="5"/>
    <s v="April"/>
    <n v="33.589675"/>
    <x v="0"/>
    <x v="0"/>
    <x v="0"/>
  </r>
  <r>
    <n v="2870"/>
    <d v="2015-04-29T00:00:00"/>
    <s v="Dazo"/>
    <s v="Mobile Food Ordering app"/>
    <s v="Not Specified"/>
    <s v="Bangalore"/>
    <s v="Sumit Jain, Aprameya Radhakrishna, Alok Goel, Rajan , Amit Agrawal, Vinay Goel, Gaurav Munjal, Ashish Dev Kapur"/>
    <x v="874"/>
    <n v="8"/>
    <x v="1"/>
    <s v="Seed Funding"/>
    <m/>
    <x v="5"/>
    <s v="April"/>
    <n v="0"/>
    <x v="4"/>
    <x v="5"/>
    <x v="0"/>
  </r>
  <r>
    <n v="2871"/>
    <d v="2015-04-29T00:00:00"/>
    <s v="Tradelab"/>
    <s v="Financial Markets Software"/>
    <s v="Not Specified"/>
    <s v="Bangalore"/>
    <s v="Rainmatter"/>
    <x v="552"/>
    <n v="1"/>
    <x v="0"/>
    <s v="Seed Funding"/>
    <n v="400000"/>
    <x v="5"/>
    <s v="April"/>
    <n v="3.8388200000000001"/>
    <x v="4"/>
    <x v="3"/>
    <x v="0"/>
  </r>
  <r>
    <n v="2872"/>
    <d v="2015-04-29T00:00:00"/>
    <s v="PiQube"/>
    <s v="Hiring Analytics platform"/>
    <s v="Not Specified"/>
    <s v="Chennai"/>
    <s v="The Hr Fund"/>
    <x v="1578"/>
    <n v="1"/>
    <x v="0"/>
    <s v="Seed Funding"/>
    <n v="500000"/>
    <x v="5"/>
    <s v="April"/>
    <n v="4.7985249999999997"/>
    <x v="4"/>
    <x v="0"/>
    <x v="3"/>
  </r>
  <r>
    <n v="2873"/>
    <d v="2015-04-29T00:00:00"/>
    <s v="Travel Triangle"/>
    <s v="Online Travel Marketplace"/>
    <s v="Not Specified"/>
    <s v="Noida"/>
    <s v="Bessemer Venture Partners, Saif Partners"/>
    <x v="246"/>
    <n v="2"/>
    <x v="1"/>
    <s v="Private Equity"/>
    <n v="8000000"/>
    <x v="5"/>
    <s v="April"/>
    <n v="76.776399999999995"/>
    <x v="0"/>
    <x v="13"/>
    <x v="1"/>
  </r>
  <r>
    <n v="2874"/>
    <d v="2015-03-02T00:00:00"/>
    <s v="TrulyMadly.com"/>
    <s v="Others"/>
    <s v="Not Specified"/>
    <s v="Unknown"/>
    <s v="Helion Venture Partners, Kae Capital"/>
    <x v="815"/>
    <n v="2"/>
    <x v="1"/>
    <s v="Private Equity"/>
    <n v="5500000"/>
    <x v="5"/>
    <s v="March"/>
    <n v="52.783774999999999"/>
    <x v="0"/>
    <x v="6"/>
    <x v="6"/>
  </r>
  <r>
    <n v="2875"/>
    <d v="2015-03-02T00:00:00"/>
    <s v="InstaLively"/>
    <s v="Others"/>
    <s v="Not Specified"/>
    <s v="Unknown"/>
    <s v="Group Of Angel "/>
    <x v="1370"/>
    <n v="1"/>
    <x v="0"/>
    <s v="Seed Funding"/>
    <n v="120000"/>
    <x v="5"/>
    <s v="March"/>
    <n v="1.1516459999999999"/>
    <x v="4"/>
    <x v="6"/>
    <x v="6"/>
  </r>
  <r>
    <n v="2876"/>
    <d v="2015-03-03T00:00:00"/>
    <s v="Vserv"/>
    <s v="Others"/>
    <s v="Not Specified"/>
    <s v="Unknown"/>
    <s v="Maverick Capital, Idg Ventures India"/>
    <x v="1579"/>
    <n v="2"/>
    <x v="1"/>
    <s v="Private Equity"/>
    <n v="15000000"/>
    <x v="5"/>
    <s v="March"/>
    <n v="143.95574999999999"/>
    <x v="0"/>
    <x v="6"/>
    <x v="6"/>
  </r>
  <r>
    <n v="2877"/>
    <d v="2015-03-03T00:00:00"/>
    <s v="Intruo.com"/>
    <s v="Others"/>
    <s v="Not Specified"/>
    <s v="Unknown"/>
    <s v="Ashutosh Lawania, Alok Goel"/>
    <x v="937"/>
    <n v="2"/>
    <x v="1"/>
    <s v="Seed Funding"/>
    <m/>
    <x v="5"/>
    <s v="March"/>
    <n v="0"/>
    <x v="4"/>
    <x v="6"/>
    <x v="6"/>
  </r>
  <r>
    <n v="2878"/>
    <d v="2015-03-05T00:00:00"/>
    <s v="Niffler"/>
    <s v="Others"/>
    <s v="Not Specified"/>
    <s v="Unknown"/>
    <s v="Saif Partners"/>
    <x v="10"/>
    <n v="1"/>
    <x v="0"/>
    <s v="Seed Funding"/>
    <n v="1000000"/>
    <x v="5"/>
    <s v="March"/>
    <n v="9.5970499999999994"/>
    <x v="4"/>
    <x v="6"/>
    <x v="6"/>
  </r>
  <r>
    <n v="2879"/>
    <d v="2015-03-05T00:00:00"/>
    <s v="CustomFurnish.com"/>
    <s v="Others"/>
    <s v="Not Specified"/>
    <s v="Unknown"/>
    <s v="Madhukar Gangadi, Satish Reddy, Srini Raju, Srini Koppolu &amp; Sidbi"/>
    <x v="1580"/>
    <n v="4"/>
    <x v="1"/>
    <s v="Private Equity"/>
    <n v="2500000"/>
    <x v="5"/>
    <s v="March"/>
    <n v="23.992625"/>
    <x v="0"/>
    <x v="6"/>
    <x v="6"/>
  </r>
  <r>
    <n v="2880"/>
    <d v="2015-03-06T00:00:00"/>
    <s v="MapMyGenome"/>
    <s v="Others"/>
    <s v="Not Specified"/>
    <s v="Unknown"/>
    <s v="Rajan &amp; Other Angel "/>
    <x v="1581"/>
    <n v="1"/>
    <x v="0"/>
    <s v="Private Equity"/>
    <n v="1200000"/>
    <x v="5"/>
    <s v="March"/>
    <n v="11.51646"/>
    <x v="0"/>
    <x v="6"/>
    <x v="6"/>
  </r>
  <r>
    <n v="2881"/>
    <d v="2015-03-09T00:00:00"/>
    <s v="Crowdfire (formerly Justunfollow)"/>
    <s v="Others"/>
    <s v="Not Specified"/>
    <s v="Unknown"/>
    <s v="Kalaari Capital"/>
    <x v="208"/>
    <n v="1"/>
    <x v="0"/>
    <s v="Private Equity"/>
    <n v="2500000"/>
    <x v="5"/>
    <s v="March"/>
    <n v="23.992625"/>
    <x v="0"/>
    <x v="6"/>
    <x v="6"/>
  </r>
  <r>
    <n v="2882"/>
    <d v="2015-03-09T00:00:00"/>
    <s v="Bite Club"/>
    <s v="Others"/>
    <s v="Not Specified"/>
    <s v="Unknown"/>
    <s v="Powai Lake Ventures, Aneesh Reddy, Ashish Kashyap, Alok Mittal"/>
    <x v="1467"/>
    <n v="4"/>
    <x v="1"/>
    <s v="Seed Funding"/>
    <n v="500000"/>
    <x v="5"/>
    <s v="March"/>
    <n v="4.7985249999999997"/>
    <x v="4"/>
    <x v="6"/>
    <x v="6"/>
  </r>
  <r>
    <n v="2883"/>
    <d v="2015-03-10T00:00:00"/>
    <s v="Localbanya"/>
    <s v="Others"/>
    <s v="Not Specified"/>
    <s v="Unknown"/>
    <s v="Shrem Strategies"/>
    <x v="1582"/>
    <n v="1"/>
    <x v="0"/>
    <s v="Private Equity"/>
    <m/>
    <x v="5"/>
    <s v="March"/>
    <n v="0"/>
    <x v="0"/>
    <x v="6"/>
    <x v="6"/>
  </r>
  <r>
    <n v="2884"/>
    <d v="2015-03-11T00:00:00"/>
    <s v="Appedo"/>
    <s v="Others"/>
    <s v="Not Specified"/>
    <s v="Unknown"/>
    <s v="Undisclosed"/>
    <x v="13"/>
    <n v="1"/>
    <x v="0"/>
    <s v="Seed Funding"/>
    <n v="1000000"/>
    <x v="5"/>
    <s v="March"/>
    <n v="9.5970499999999994"/>
    <x v="4"/>
    <x v="6"/>
    <x v="6"/>
  </r>
  <r>
    <n v="2885"/>
    <d v="2015-03-11T00:00:00"/>
    <s v="Fitraq.com"/>
    <s v="Others"/>
    <s v="Not Specified"/>
    <s v="Unknown"/>
    <s v="Tarun Arora"/>
    <x v="1583"/>
    <n v="1"/>
    <x v="0"/>
    <s v="Seed Funding"/>
    <n v="150000"/>
    <x v="5"/>
    <s v="March"/>
    <n v="1.4395575"/>
    <x v="4"/>
    <x v="6"/>
    <x v="6"/>
  </r>
  <r>
    <n v="2886"/>
    <d v="2015-03-11T00:00:00"/>
    <s v="ChargeBee"/>
    <s v="Others"/>
    <s v="Not Specified"/>
    <s v="Unknown"/>
    <s v="Tiger Global, Accel Partners"/>
    <x v="110"/>
    <n v="2"/>
    <x v="1"/>
    <s v="Private Equity"/>
    <n v="5000000"/>
    <x v="5"/>
    <s v="March"/>
    <n v="47.985250000000001"/>
    <x v="0"/>
    <x v="6"/>
    <x v="6"/>
  </r>
  <r>
    <n v="2887"/>
    <d v="2015-03-11T00:00:00"/>
    <s v="Groupon India"/>
    <s v="Others"/>
    <s v="Not Specified"/>
    <s v="Unknown"/>
    <s v="Sequoia Capital"/>
    <x v="96"/>
    <n v="1"/>
    <x v="0"/>
    <s v="Private Equity"/>
    <n v="20000000"/>
    <x v="5"/>
    <s v="March"/>
    <n v="191.941"/>
    <x v="0"/>
    <x v="6"/>
    <x v="6"/>
  </r>
  <r>
    <n v="2888"/>
    <d v="2015-03-12T00:00:00"/>
    <s v="Process 9"/>
    <s v="Others"/>
    <s v="Not Specified"/>
    <s v="Unknown"/>
    <s v="Ian Ventures, Alok Sharma, Kris Gopalakrishnan, Saurabh Srivastava, Ajai Chowdhry"/>
    <x v="1584"/>
    <n v="5"/>
    <x v="1"/>
    <s v="Seed Funding"/>
    <m/>
    <x v="5"/>
    <s v="March"/>
    <n v="0"/>
    <x v="4"/>
    <x v="6"/>
    <x v="6"/>
  </r>
  <r>
    <n v="2889"/>
    <d v="2015-03-12T00:00:00"/>
    <s v="MoonFrog Labs"/>
    <s v="Others"/>
    <s v="Not Specified"/>
    <s v="Unknown"/>
    <s v="Tiger Global, Sequoia Capital "/>
    <x v="110"/>
    <n v="2"/>
    <x v="1"/>
    <s v="Private Equity"/>
    <n v="15000000"/>
    <x v="5"/>
    <s v="March"/>
    <n v="143.95574999999999"/>
    <x v="0"/>
    <x v="6"/>
    <x v="6"/>
  </r>
  <r>
    <n v="2890"/>
    <d v="2015-03-13T00:00:00"/>
    <s v="Foodp,a"/>
    <s v="Others"/>
    <s v="Not Specified"/>
    <s v="Unknown"/>
    <s v="Rocket Internet Ag"/>
    <x v="1196"/>
    <n v="1"/>
    <x v="0"/>
    <s v="Private Equity"/>
    <n v="110000000"/>
    <x v="5"/>
    <s v="March"/>
    <n v="1055.6755000000001"/>
    <x v="0"/>
    <x v="6"/>
    <x v="6"/>
  </r>
  <r>
    <n v="2891"/>
    <d v="2015-03-13T00:00:00"/>
    <s v="Paytm"/>
    <s v="Others"/>
    <s v="Not Specified"/>
    <s v="Unknown"/>
    <s v="Ratan Tata"/>
    <x v="269"/>
    <n v="1"/>
    <x v="0"/>
    <s v="Private Equity"/>
    <m/>
    <x v="5"/>
    <s v="March"/>
    <n v="0"/>
    <x v="0"/>
    <x v="6"/>
    <x v="6"/>
  </r>
  <r>
    <n v="2892"/>
    <d v="2015-03-13T00:00:00"/>
    <s v="DiabetOmics"/>
    <s v="Others"/>
    <s v="Not Specified"/>
    <s v="Unknown"/>
    <s v="Ventureeast, Varaprasad Reddy"/>
    <x v="1585"/>
    <n v="2"/>
    <x v="1"/>
    <s v="Private Equity"/>
    <n v="5000000"/>
    <x v="5"/>
    <s v="March"/>
    <n v="47.985250000000001"/>
    <x v="0"/>
    <x v="6"/>
    <x v="6"/>
  </r>
  <r>
    <n v="2893"/>
    <d v="2015-03-13T00:00:00"/>
    <s v="Qyk"/>
    <s v="Others"/>
    <s v="Not Specified"/>
    <s v="Unknown"/>
    <s v="Powai Lake Ventures, Zishan Hayath, Abhishek Goyal, Sahil Barua"/>
    <x v="1467"/>
    <n v="4"/>
    <x v="1"/>
    <s v="Seed Funding"/>
    <m/>
    <x v="5"/>
    <s v="March"/>
    <n v="0"/>
    <x v="4"/>
    <x v="6"/>
    <x v="6"/>
  </r>
  <r>
    <n v="2894"/>
    <d v="2015-03-14T00:00:00"/>
    <s v="Daily Rounds"/>
    <s v="Others"/>
    <s v="Not Specified"/>
    <s v="Unknown"/>
    <s v="Kae Capital, Gsf, Teruhide Sato"/>
    <x v="439"/>
    <n v="3"/>
    <x v="1"/>
    <s v="Seed Funding"/>
    <n v="500000"/>
    <x v="5"/>
    <s v="March"/>
    <n v="4.7985249999999997"/>
    <x v="4"/>
    <x v="6"/>
    <x v="6"/>
  </r>
  <r>
    <n v="2895"/>
    <d v="2015-03-14T00:00:00"/>
    <s v="Orobind"/>
    <s v="Others"/>
    <s v="Not Specified"/>
    <s v="Unknown"/>
    <s v="Zishaan Hayath, Lalit Mangal, Harpreet Singh Grover"/>
    <x v="709"/>
    <n v="3"/>
    <x v="1"/>
    <s v="Seed Funding"/>
    <n v="200000"/>
    <x v="5"/>
    <s v="March"/>
    <n v="1.9194100000000001"/>
    <x v="4"/>
    <x v="6"/>
    <x v="6"/>
  </r>
  <r>
    <n v="2896"/>
    <d v="2015-03-14T00:00:00"/>
    <s v="Routofy"/>
    <s v="Others"/>
    <s v="Not Specified"/>
    <s v="Unknown"/>
    <s v="Kunal Bahl, Rohit Bansal"/>
    <x v="1419"/>
    <n v="2"/>
    <x v="1"/>
    <s v="Seed Funding"/>
    <m/>
    <x v="5"/>
    <s v="March"/>
    <n v="0"/>
    <x v="4"/>
    <x v="6"/>
    <x v="6"/>
  </r>
  <r>
    <n v="2897"/>
    <d v="2015-03-16T00:00:00"/>
    <s v="Digital Gorkha"/>
    <s v="Others"/>
    <s v="Not Specified"/>
    <s v="Unknown"/>
    <s v="Ramesh Kavediya"/>
    <x v="1586"/>
    <n v="1"/>
    <x v="0"/>
    <s v="Seed Funding"/>
    <n v="166000"/>
    <x v="5"/>
    <s v="March"/>
    <n v="1.5931103"/>
    <x v="4"/>
    <x v="6"/>
    <x v="6"/>
  </r>
  <r>
    <n v="2898"/>
    <d v="2015-03-16T00:00:00"/>
    <s v="NestAway"/>
    <s v="Others"/>
    <s v="Not Specified"/>
    <s v="Unknown"/>
    <s v="Idg Ventures, Naveen Tewari"/>
    <x v="174"/>
    <n v="2"/>
    <x v="1"/>
    <s v="Seed Funding"/>
    <n v="1300000"/>
    <x v="5"/>
    <s v="March"/>
    <n v="12.476165"/>
    <x v="4"/>
    <x v="6"/>
    <x v="6"/>
  </r>
  <r>
    <n v="2899"/>
    <d v="2015-03-16T00:00:00"/>
    <s v="The Better India"/>
    <s v="Others"/>
    <s v="Not Specified"/>
    <s v="Unknown"/>
    <s v="I-Cube-N"/>
    <x v="1587"/>
    <n v="1"/>
    <x v="0"/>
    <s v="Seed Funding"/>
    <n v="166000"/>
    <x v="5"/>
    <s v="March"/>
    <n v="1.5931103"/>
    <x v="4"/>
    <x v="6"/>
    <x v="6"/>
  </r>
  <r>
    <n v="2900"/>
    <d v="2015-03-16T00:00:00"/>
    <s v="Meru Cabs"/>
    <s v="Others"/>
    <s v="Not Specified"/>
    <s v="Unknown"/>
    <s v="Value Fund Advisors"/>
    <x v="1588"/>
    <n v="1"/>
    <x v="0"/>
    <s v="Private Equity"/>
    <n v="50000000"/>
    <x v="5"/>
    <s v="March"/>
    <n v="479.85250000000002"/>
    <x v="0"/>
    <x v="6"/>
    <x v="6"/>
  </r>
  <r>
    <n v="2901"/>
    <d v="2015-03-17T00:00:00"/>
    <s v="GolfLAN"/>
    <s v="Others"/>
    <s v="Not Specified"/>
    <s v="Unknown"/>
    <s v="Yournest Angel Fund"/>
    <x v="411"/>
    <n v="1"/>
    <x v="0"/>
    <s v="Seed Funding"/>
    <m/>
    <x v="5"/>
    <s v="March"/>
    <n v="0"/>
    <x v="4"/>
    <x v="6"/>
    <x v="6"/>
  </r>
  <r>
    <n v="2902"/>
    <d v="2015-03-18T00:00:00"/>
    <s v="Drivestream"/>
    <s v="Others"/>
    <s v="Not Specified"/>
    <s v="Unknown"/>
    <s v="Wipro"/>
    <x v="1589"/>
    <n v="1"/>
    <x v="0"/>
    <s v="Private Equity"/>
    <n v="5000000"/>
    <x v="5"/>
    <s v="March"/>
    <n v="47.985250000000001"/>
    <x v="0"/>
    <x v="6"/>
    <x v="6"/>
  </r>
  <r>
    <n v="2903"/>
    <d v="2015-03-18T00:00:00"/>
    <s v="wWhere"/>
    <s v="Others"/>
    <s v="Not Specified"/>
    <s v="Unknown"/>
    <s v="Group Of Angel "/>
    <x v="1370"/>
    <n v="1"/>
    <x v="0"/>
    <s v="Seed Funding"/>
    <n v="200000"/>
    <x v="5"/>
    <s v="March"/>
    <n v="1.9194100000000001"/>
    <x v="4"/>
    <x v="6"/>
    <x v="6"/>
  </r>
  <r>
    <n v="2904"/>
    <d v="2015-03-18T00:00:00"/>
    <s v="GoJavas"/>
    <s v="Others"/>
    <s v="Not Specified"/>
    <s v="Unknown"/>
    <s v="Snapdeal"/>
    <x v="1346"/>
    <n v="1"/>
    <x v="0"/>
    <s v="Private Equity"/>
    <m/>
    <x v="5"/>
    <s v="March"/>
    <n v="0"/>
    <x v="0"/>
    <x v="6"/>
    <x v="6"/>
  </r>
  <r>
    <n v="2905"/>
    <d v="2015-03-19T00:00:00"/>
    <s v="Tripoto"/>
    <s v="Others"/>
    <s v="Not Specified"/>
    <s v="Unknown"/>
    <s v="Idg Ventures, Outbox Ventures"/>
    <x v="174"/>
    <n v="2"/>
    <x v="1"/>
    <s v="Private Equity"/>
    <n v="2000000"/>
    <x v="5"/>
    <s v="March"/>
    <n v="19.194099999999999"/>
    <x v="0"/>
    <x v="6"/>
    <x v="6"/>
  </r>
  <r>
    <n v="2906"/>
    <d v="2015-03-19T00:00:00"/>
    <s v="Graphic India"/>
    <s v="Others"/>
    <s v="Not Specified"/>
    <s v="Unknown"/>
    <s v="Ca Media Lp, Start Media "/>
    <x v="1590"/>
    <n v="2"/>
    <x v="1"/>
    <s v="Seed Funding"/>
    <n v="2800000"/>
    <x v="5"/>
    <s v="March"/>
    <n v="26.871739999999999"/>
    <x v="4"/>
    <x v="6"/>
    <x v="6"/>
  </r>
  <r>
    <n v="2907"/>
    <d v="2015-03-20T00:00:00"/>
    <s v="Harness H,itouch"/>
    <s v="Others"/>
    <s v="Not Specified"/>
    <s v="Unknown"/>
    <s v="Armat Group"/>
    <x v="1591"/>
    <n v="1"/>
    <x v="0"/>
    <s v="Private Equity"/>
    <m/>
    <x v="5"/>
    <s v="March"/>
    <n v="0"/>
    <x v="0"/>
    <x v="6"/>
    <x v="6"/>
  </r>
  <r>
    <n v="2908"/>
    <d v="2015-03-20T00:00:00"/>
    <s v="Lets Corp"/>
    <s v="Others"/>
    <s v="Not Specified"/>
    <s v="Unknown"/>
    <s v="Wu Chay Chin"/>
    <x v="1592"/>
    <n v="1"/>
    <x v="0"/>
    <s v="Seed Funding"/>
    <n v="3000000"/>
    <x v="5"/>
    <s v="March"/>
    <n v="28.791149999999998"/>
    <x v="4"/>
    <x v="6"/>
    <x v="6"/>
  </r>
  <r>
    <n v="2909"/>
    <d v="2015-03-20T00:00:00"/>
    <s v="CollateBox"/>
    <s v="Others"/>
    <s v="Not Specified"/>
    <s v="Unknown"/>
    <s v="Letsventure"/>
    <x v="97"/>
    <n v="1"/>
    <x v="0"/>
    <s v="Seed Funding"/>
    <n v="180000"/>
    <x v="5"/>
    <s v="March"/>
    <n v="1.7274689999999999"/>
    <x v="4"/>
    <x v="6"/>
    <x v="6"/>
  </r>
  <r>
    <n v="2910"/>
    <d v="2015-03-20T00:00:00"/>
    <s v="Mahindra First Choice"/>
    <s v="Others"/>
    <s v="Not Specified"/>
    <s v="Unknown"/>
    <s v="Valiant Capital"/>
    <x v="1593"/>
    <n v="1"/>
    <x v="0"/>
    <s v="Private Equity"/>
    <n v="15000000"/>
    <x v="5"/>
    <s v="March"/>
    <n v="143.95574999999999"/>
    <x v="0"/>
    <x v="6"/>
    <x v="6"/>
  </r>
  <r>
    <n v="2911"/>
    <d v="2015-03-21T00:00:00"/>
    <s v="Round One"/>
    <s v="Others"/>
    <s v="Not Specified"/>
    <s v="Unknown"/>
    <s v="Ht Media, Arun Duggal"/>
    <x v="338"/>
    <n v="2"/>
    <x v="1"/>
    <s v="Seed Funding"/>
    <m/>
    <x v="5"/>
    <s v="March"/>
    <n v="0"/>
    <x v="4"/>
    <x v="6"/>
    <x v="6"/>
  </r>
  <r>
    <n v="2912"/>
    <d v="2015-03-23T00:00:00"/>
    <s v="RazorPay"/>
    <s v="Others"/>
    <s v="Not Specified"/>
    <s v="Unknown"/>
    <s v="Y Combinator"/>
    <x v="137"/>
    <n v="1"/>
    <x v="0"/>
    <s v="Seed Funding"/>
    <n v="120000"/>
    <x v="5"/>
    <s v="March"/>
    <n v="1.1516459999999999"/>
    <x v="4"/>
    <x v="6"/>
    <x v="6"/>
  </r>
  <r>
    <n v="2913"/>
    <d v="2015-03-23T00:00:00"/>
    <s v="Mosambee"/>
    <s v="Others"/>
    <s v="Not Specified"/>
    <s v="Unknown"/>
    <s v="Rvcf , Sidbi"/>
    <x v="1594"/>
    <n v="2"/>
    <x v="1"/>
    <s v="Private Equity"/>
    <m/>
    <x v="5"/>
    <s v="March"/>
    <n v="0"/>
    <x v="0"/>
    <x v="6"/>
    <x v="6"/>
  </r>
  <r>
    <n v="2914"/>
    <d v="2015-03-24T00:00:00"/>
    <s v="Furlenco"/>
    <s v="Others"/>
    <s v="Not Specified"/>
    <s v="Unknown"/>
    <s v="Lightbox Ventures"/>
    <x v="835"/>
    <n v="1"/>
    <x v="0"/>
    <s v="Private Equity"/>
    <n v="6000000"/>
    <x v="5"/>
    <s v="March"/>
    <n v="57.582299999999996"/>
    <x v="0"/>
    <x v="6"/>
    <x v="6"/>
  </r>
  <r>
    <n v="2915"/>
    <d v="2015-03-24T00:00:00"/>
    <s v="Cubito"/>
    <s v="Others"/>
    <s v="Not Specified"/>
    <s v="Unknown"/>
    <s v="Sol Primero"/>
    <x v="1551"/>
    <n v="1"/>
    <x v="0"/>
    <s v="Seed Funding"/>
    <n v="160000"/>
    <x v="5"/>
    <s v="March"/>
    <n v="1.535528"/>
    <x v="4"/>
    <x v="6"/>
    <x v="6"/>
  </r>
  <r>
    <n v="2916"/>
    <d v="2015-03-25T00:00:00"/>
    <s v="Teabox"/>
    <s v="Others"/>
    <s v="Not Specified"/>
    <s v="Unknown"/>
    <s v="Jafco Asia, Keystone Group, Dragoneer Investment, Accel Partners"/>
    <x v="1595"/>
    <n v="4"/>
    <x v="1"/>
    <s v="Private Equity"/>
    <n v="6000000"/>
    <x v="5"/>
    <s v="March"/>
    <n v="57.582299999999996"/>
    <x v="0"/>
    <x v="6"/>
    <x v="6"/>
  </r>
  <r>
    <n v="2917"/>
    <d v="2015-03-25T00:00:00"/>
    <s v="Artoo"/>
    <s v="Others"/>
    <s v="Not Specified"/>
    <s v="Unknown"/>
    <s v="Accion Venture Labs, Rianta Capital"/>
    <x v="1596"/>
    <n v="2"/>
    <x v="1"/>
    <s v="Private Equity"/>
    <n v="500000"/>
    <x v="5"/>
    <s v="March"/>
    <n v="4.7985249999999997"/>
    <x v="0"/>
    <x v="6"/>
    <x v="6"/>
  </r>
  <r>
    <n v="2918"/>
    <d v="2015-03-25T00:00:00"/>
    <s v="Fxkart.com"/>
    <s v="Others"/>
    <s v="Not Specified"/>
    <s v="Unknown"/>
    <s v="Dr Mushtaq Shah, Dr Faraz Naqvi"/>
    <x v="1597"/>
    <n v="2"/>
    <x v="1"/>
    <s v="Seed Funding"/>
    <n v="2000000"/>
    <x v="5"/>
    <s v="March"/>
    <n v="19.194099999999999"/>
    <x v="4"/>
    <x v="6"/>
    <x v="6"/>
  </r>
  <r>
    <n v="2919"/>
    <d v="2015-03-25T00:00:00"/>
    <s v="Rozgar Mela"/>
    <s v="Others"/>
    <s v="Not Specified"/>
    <s v="Unknown"/>
    <s v="Impact Investment Holding, Upaya Social Ventures"/>
    <x v="1598"/>
    <n v="2"/>
    <x v="1"/>
    <s v="Seed Funding"/>
    <m/>
    <x v="5"/>
    <s v="March"/>
    <n v="0"/>
    <x v="4"/>
    <x v="6"/>
    <x v="6"/>
  </r>
  <r>
    <n v="2920"/>
    <d v="2015-03-25T00:00:00"/>
    <s v="OYO Rooms"/>
    <s v="Others"/>
    <s v="Not Specified"/>
    <s v="Unknown"/>
    <s v="Greenoaks Capital, Sequoia Capital, Lightspeed Ventures"/>
    <x v="1599"/>
    <n v="3"/>
    <x v="1"/>
    <s v="Private Equity"/>
    <n v="25000000"/>
    <x v="5"/>
    <s v="March"/>
    <n v="239.92625000000001"/>
    <x v="0"/>
    <x v="6"/>
    <x v="6"/>
  </r>
  <r>
    <n v="2921"/>
    <d v="2015-03-26T00:00:00"/>
    <s v="Roposo.com"/>
    <s v="Others"/>
    <s v="Not Specified"/>
    <s v="Unknown"/>
    <s v="Tiger Global Management, Indian Quotient, Binny Bansal"/>
    <x v="0"/>
    <n v="3"/>
    <x v="1"/>
    <s v="Private Equity"/>
    <n v="5000000"/>
    <x v="5"/>
    <s v="March"/>
    <n v="47.985250000000001"/>
    <x v="0"/>
    <x v="6"/>
    <x v="6"/>
  </r>
  <r>
    <n v="2922"/>
    <d v="2015-03-26T00:00:00"/>
    <s v="Teewe"/>
    <s v="Others"/>
    <s v="Not Specified"/>
    <s v="Unknown"/>
    <s v="Sequoia Capital, India Quotient"/>
    <x v="96"/>
    <n v="2"/>
    <x v="1"/>
    <s v="Seed Funding"/>
    <n v="1750000"/>
    <x v="5"/>
    <s v="March"/>
    <n v="16.7948375"/>
    <x v="4"/>
    <x v="6"/>
    <x v="6"/>
  </r>
  <r>
    <n v="2923"/>
    <d v="2015-03-26T00:00:00"/>
    <s v="ePoise"/>
    <s v="Others"/>
    <s v="Not Specified"/>
    <s v="Unknown"/>
    <s v="Undisclosed"/>
    <x v="13"/>
    <n v="1"/>
    <x v="0"/>
    <s v="Seed Funding"/>
    <m/>
    <x v="5"/>
    <s v="March"/>
    <n v="0"/>
    <x v="4"/>
    <x v="6"/>
    <x v="6"/>
  </r>
  <r>
    <n v="2924"/>
    <d v="2015-03-27T00:00:00"/>
    <s v="Urjas"/>
    <s v="Others"/>
    <s v="Not Specified"/>
    <s v="Unknown"/>
    <s v="Solidarity Venture Capital"/>
    <x v="1600"/>
    <n v="1"/>
    <x v="0"/>
    <s v="Seed Funding"/>
    <n v="100000"/>
    <x v="5"/>
    <s v="March"/>
    <n v="0.95970500000000003"/>
    <x v="4"/>
    <x v="6"/>
    <x v="6"/>
  </r>
  <r>
    <n v="2925"/>
    <d v="2015-03-27T00:00:00"/>
    <s v="Chargein"/>
    <s v="Others"/>
    <s v="Not Specified"/>
    <s v="Unknown"/>
    <s v="Pittie Group"/>
    <x v="1601"/>
    <n v="1"/>
    <x v="0"/>
    <s v="Seed Funding"/>
    <n v="100000"/>
    <x v="5"/>
    <s v="March"/>
    <n v="0.95970500000000003"/>
    <x v="4"/>
    <x v="6"/>
    <x v="6"/>
  </r>
  <r>
    <n v="2926"/>
    <d v="2015-03-28T00:00:00"/>
    <s v="Yogurt Labs"/>
    <s v="Others"/>
    <s v="Not Specified"/>
    <s v="Unknown"/>
    <s v="Nick Adams, Kiran Bhat, Family Pot Investments Llp"/>
    <x v="1602"/>
    <n v="3"/>
    <x v="1"/>
    <s v="Seed Funding"/>
    <n v="115000"/>
    <x v="5"/>
    <s v="March"/>
    <n v="1.10366075"/>
    <x v="4"/>
    <x v="6"/>
    <x v="6"/>
  </r>
  <r>
    <n v="2927"/>
    <d v="2015-03-28T00:00:00"/>
    <s v="LimeRoad.com"/>
    <s v="Others"/>
    <s v="Not Specified"/>
    <s v="Unknown"/>
    <s v="Tiger Global, Matrix Partners, Lightspeed Venture Partners"/>
    <x v="110"/>
    <n v="3"/>
    <x v="1"/>
    <s v="Private Equity"/>
    <n v="30000000"/>
    <x v="5"/>
    <s v="March"/>
    <n v="287.91149999999999"/>
    <x v="0"/>
    <x v="6"/>
    <x v="6"/>
  </r>
  <r>
    <n v="2928"/>
    <d v="2015-03-28T00:00:00"/>
    <s v="Team Indus"/>
    <s v="Others"/>
    <s v="Not Specified"/>
    <s v="Unknown"/>
    <s v="Nan Nilekani, Rajiv Mody, Ajai Chowdhary"/>
    <x v="767"/>
    <n v="3"/>
    <x v="1"/>
    <s v="Private Equity"/>
    <n v="1500000"/>
    <x v="5"/>
    <s v="March"/>
    <n v="14.395574999999999"/>
    <x v="0"/>
    <x v="6"/>
    <x v="6"/>
  </r>
  <r>
    <n v="2929"/>
    <d v="2015-03-30T00:00:00"/>
    <s v="Arohan Financial Services"/>
    <s v="Others"/>
    <s v="Not Specified"/>
    <s v="Unknown"/>
    <s v="Tano Capital"/>
    <x v="1603"/>
    <n v="1"/>
    <x v="0"/>
    <s v="Private Equity"/>
    <n v="10000000"/>
    <x v="5"/>
    <s v="March"/>
    <n v="95.970500000000001"/>
    <x v="0"/>
    <x v="6"/>
    <x v="6"/>
  </r>
  <r>
    <n v="2930"/>
    <d v="2015-03-30T00:00:00"/>
    <s v="BillDesk"/>
    <s v="Others"/>
    <s v="Not Specified"/>
    <s v="Unknown"/>
    <s v="Ta Associates"/>
    <x v="1604"/>
    <n v="1"/>
    <x v="0"/>
    <s v="Private Equity"/>
    <n v="75000000"/>
    <x v="5"/>
    <s v="March"/>
    <n v="719.77874999999995"/>
    <x v="0"/>
    <x v="6"/>
    <x v="6"/>
  </r>
  <r>
    <n v="2931"/>
    <d v="2015-03-31T00:00:00"/>
    <s v="Triphobo"/>
    <s v="Others"/>
    <s v="Not Specified"/>
    <s v="Unknown"/>
    <s v="Mayfield Ventures, Kalaari Capital"/>
    <x v="1015"/>
    <n v="2"/>
    <x v="1"/>
    <s v="Private Equity"/>
    <n v="3000000"/>
    <x v="5"/>
    <s v="March"/>
    <n v="28.791149999999998"/>
    <x v="0"/>
    <x v="6"/>
    <x v="6"/>
  </r>
  <r>
    <n v="2932"/>
    <d v="2015-03-31T00:00:00"/>
    <s v="Aryaka"/>
    <s v="Others"/>
    <s v="Not Specified"/>
    <s v="Unknown"/>
    <s v="Trinity Ventures, Interwest Partners, Mohas Pair Davidow Ventures, Presidio Ventures"/>
    <x v="1605"/>
    <n v="4"/>
    <x v="1"/>
    <s v="Private Equity"/>
    <n v="16000000"/>
    <x v="5"/>
    <s v="March"/>
    <n v="153.55279999999999"/>
    <x v="0"/>
    <x v="6"/>
    <x v="6"/>
  </r>
  <r>
    <n v="2933"/>
    <d v="2015-03-31T00:00:00"/>
    <s v="Appsdaily"/>
    <s v="Others"/>
    <s v="Not Specified"/>
    <s v="Unknown"/>
    <s v="Zodius Capital, Ru-Net, Kalaari Capital, Qualcomm Ventures"/>
    <x v="810"/>
    <n v="4"/>
    <x v="1"/>
    <s v="Private Equity"/>
    <n v="16000000"/>
    <x v="5"/>
    <s v="March"/>
    <n v="153.55279999999999"/>
    <x v="0"/>
    <x v="6"/>
    <x v="6"/>
  </r>
  <r>
    <n v="2934"/>
    <d v="2015-02-02T00:00:00"/>
    <s v="Faaya"/>
    <s v="Others"/>
    <s v="Not Specified"/>
    <s v="Unknown"/>
    <s v="Group Of Angel "/>
    <x v="1370"/>
    <n v="1"/>
    <x v="0"/>
    <s v="SeednFunding"/>
    <n v="16600"/>
    <x v="5"/>
    <s v="February"/>
    <n v="0.15931102999999999"/>
    <x v="4"/>
    <x v="6"/>
    <x v="6"/>
  </r>
  <r>
    <n v="2935"/>
    <d v="2015-02-02T00:00:00"/>
    <s v="InstaBounce"/>
    <s v="Others"/>
    <s v="Not Specified"/>
    <s v="Unknown"/>
    <s v="Group Of Angel "/>
    <x v="1370"/>
    <n v="1"/>
    <x v="0"/>
    <s v="SeednFunding"/>
    <n v="16600"/>
    <x v="5"/>
    <s v="February"/>
    <n v="0.15931102999999999"/>
    <x v="4"/>
    <x v="6"/>
    <x v="6"/>
  </r>
  <r>
    <n v="2936"/>
    <d v="2015-02-02T00:00:00"/>
    <s v="Chloroplast Foods"/>
    <s v="Others"/>
    <s v="Not Specified"/>
    <s v="Unknown"/>
    <s v="Group Of Angel "/>
    <x v="1370"/>
    <n v="1"/>
    <x v="0"/>
    <s v="SeednFunding"/>
    <n v="16600"/>
    <x v="5"/>
    <s v="February"/>
    <n v="0.15931102999999999"/>
    <x v="4"/>
    <x v="6"/>
    <x v="6"/>
  </r>
  <r>
    <n v="2937"/>
    <d v="2015-02-02T00:00:00"/>
    <s v="Dealwithus"/>
    <s v="Others"/>
    <s v="Not Specified"/>
    <s v="Unknown"/>
    <s v="Group Of Angel "/>
    <x v="1370"/>
    <n v="1"/>
    <x v="0"/>
    <s v="SeednFunding"/>
    <n v="16600"/>
    <x v="5"/>
    <s v="February"/>
    <n v="0.15931102999999999"/>
    <x v="4"/>
    <x v="6"/>
    <x v="6"/>
  </r>
  <r>
    <n v="2938"/>
    <d v="2015-02-02T00:00:00"/>
    <s v="CleverSharks"/>
    <s v="Others"/>
    <s v="Not Specified"/>
    <s v="Unknown"/>
    <s v="Group Of Angel "/>
    <x v="1370"/>
    <n v="1"/>
    <x v="0"/>
    <s v="SeednFunding"/>
    <n v="16600"/>
    <x v="5"/>
    <s v="February"/>
    <n v="0.15931102999999999"/>
    <x v="4"/>
    <x v="6"/>
    <x v="6"/>
  </r>
  <r>
    <n v="2939"/>
    <d v="2015-02-02T00:00:00"/>
    <s v="Leaf"/>
    <s v="Others"/>
    <s v="Not Specified"/>
    <s v="Unknown"/>
    <s v="Group Of Angel "/>
    <x v="1370"/>
    <n v="1"/>
    <x v="0"/>
    <s v="SeednFunding"/>
    <n v="16600"/>
    <x v="5"/>
    <s v="February"/>
    <n v="0.15931102999999999"/>
    <x v="4"/>
    <x v="6"/>
    <x v="6"/>
  </r>
  <r>
    <n v="2940"/>
    <d v="2015-02-02T00:00:00"/>
    <s v="SmartPocket"/>
    <s v="Others"/>
    <s v="Not Specified"/>
    <s v="Unknown"/>
    <s v="Sol Primero, Rajiv Mehta"/>
    <x v="1551"/>
    <n v="2"/>
    <x v="1"/>
    <s v="SeednFunding"/>
    <n v="250000"/>
    <x v="5"/>
    <s v="February"/>
    <n v="2.3992624999999999"/>
    <x v="4"/>
    <x v="6"/>
    <x v="6"/>
  </r>
  <r>
    <n v="2941"/>
    <d v="2015-02-02T00:00:00"/>
    <s v="Yumist"/>
    <s v="Others"/>
    <s v="Not Specified"/>
    <s v="Unknown"/>
    <s v="Orios Venture Partner"/>
    <x v="1606"/>
    <n v="1"/>
    <x v="0"/>
    <s v="Private Equity"/>
    <n v="1000000"/>
    <x v="5"/>
    <s v="February"/>
    <n v="9.5970499999999994"/>
    <x v="0"/>
    <x v="6"/>
    <x v="6"/>
  </r>
  <r>
    <n v="2942"/>
    <d v="2015-02-02T00:00:00"/>
    <s v="NowFloats"/>
    <s v="Others"/>
    <s v="Not Specified"/>
    <s v="Unknown"/>
    <s v="Omidyar Network"/>
    <x v="161"/>
    <n v="1"/>
    <x v="0"/>
    <s v="Private Equity"/>
    <m/>
    <x v="5"/>
    <s v="February"/>
    <n v="0"/>
    <x v="0"/>
    <x v="6"/>
    <x v="6"/>
  </r>
  <r>
    <n v="2943"/>
    <d v="2015-02-02T00:00:00"/>
    <s v="FirstCry"/>
    <s v="Others"/>
    <s v="Not Specified"/>
    <s v="Unknown"/>
    <s v="Valiant Capital Partners"/>
    <x v="1607"/>
    <n v="1"/>
    <x v="0"/>
    <s v="Private Equity"/>
    <n v="26000000"/>
    <x v="5"/>
    <s v="February"/>
    <n v="249.52330000000001"/>
    <x v="0"/>
    <x v="6"/>
    <x v="6"/>
  </r>
  <r>
    <n v="2944"/>
    <d v="2015-02-02T00:00:00"/>
    <s v="HolaChef"/>
    <s v="Others"/>
    <s v="Not Specified"/>
    <s v="Unknown"/>
    <s v="India Quotient"/>
    <x v="41"/>
    <n v="1"/>
    <x v="0"/>
    <s v="SeednFunding"/>
    <n v="325000"/>
    <x v="5"/>
    <s v="February"/>
    <n v="3.11904125"/>
    <x v="4"/>
    <x v="6"/>
    <x v="6"/>
  </r>
  <r>
    <n v="2945"/>
    <d v="2015-02-03T00:00:00"/>
    <s v="Frsh.co.in"/>
    <s v="Others"/>
    <s v="Not Specified"/>
    <s v="Unknown"/>
    <s v="India Quotient, Kae Capital"/>
    <x v="41"/>
    <n v="2"/>
    <x v="1"/>
    <s v="SeednFunding"/>
    <n v="518000"/>
    <x v="5"/>
    <s v="February"/>
    <n v="4.9712718999999996"/>
    <x v="4"/>
    <x v="6"/>
    <x v="6"/>
  </r>
  <r>
    <n v="2946"/>
    <d v="2015-02-03T00:00:00"/>
    <s v="Manthan"/>
    <s v="Others"/>
    <s v="Not Specified"/>
    <s v="Unknown"/>
    <s v="Temasek, Norwest Venture Partners"/>
    <x v="1393"/>
    <n v="2"/>
    <x v="1"/>
    <s v="Private Equity"/>
    <n v="60000000"/>
    <x v="5"/>
    <s v="February"/>
    <n v="575.82299999999998"/>
    <x v="0"/>
    <x v="6"/>
    <x v="6"/>
  </r>
  <r>
    <n v="2947"/>
    <d v="2015-02-05T00:00:00"/>
    <s v="Kobster.com"/>
    <s v="Others"/>
    <s v="Not Specified"/>
    <s v="Unknown"/>
    <s v="Splice Advisors"/>
    <x v="1608"/>
    <n v="1"/>
    <x v="0"/>
    <s v="SeednFunding"/>
    <m/>
    <x v="5"/>
    <s v="February"/>
    <n v="0"/>
    <x v="4"/>
    <x v="6"/>
    <x v="6"/>
  </r>
  <r>
    <n v="2948"/>
    <d v="2015-02-05T00:00:00"/>
    <s v="Culture Machine"/>
    <s v="Others"/>
    <s v="Not Specified"/>
    <s v="Unknown"/>
    <s v="Tiger Global, Times Internet, Zodius Capital"/>
    <x v="110"/>
    <n v="3"/>
    <x v="1"/>
    <s v="Private Equity"/>
    <n v="18000000"/>
    <x v="5"/>
    <s v="February"/>
    <n v="172.74690000000001"/>
    <x v="0"/>
    <x v="6"/>
    <x v="6"/>
  </r>
  <r>
    <n v="2949"/>
    <d v="2015-02-05T00:00:00"/>
    <s v="Paytm"/>
    <s v="Others"/>
    <s v="Not Specified"/>
    <s v="Unknown"/>
    <s v="Ant Financial Services "/>
    <x v="1609"/>
    <n v="1"/>
    <x v="0"/>
    <s v="Private Equity"/>
    <m/>
    <x v="5"/>
    <s v="February"/>
    <n v="0"/>
    <x v="0"/>
    <x v="6"/>
    <x v="6"/>
  </r>
  <r>
    <n v="2950"/>
    <d v="2015-02-05T00:00:00"/>
    <s v="Aisle.co"/>
    <s v="Others"/>
    <s v="Not Specified"/>
    <s v="Unknown"/>
    <s v="Vijay, Shashank Mehrotra"/>
    <x v="1531"/>
    <n v="2"/>
    <x v="1"/>
    <s v="SeednFunding"/>
    <n v="100000"/>
    <x v="5"/>
    <s v="February"/>
    <n v="0.95970500000000003"/>
    <x v="4"/>
    <x v="6"/>
    <x v="6"/>
  </r>
  <r>
    <n v="2951"/>
    <d v="2015-02-06T00:00:00"/>
    <s v="FreeCharge"/>
    <s v="Others"/>
    <s v="Not Specified"/>
    <s v="Unknown"/>
    <s v="Valiant Capital, Tybourne Capital, Sequoia Capital, Runet , Sofina"/>
    <x v="1593"/>
    <n v="5"/>
    <x v="1"/>
    <s v="Private Equity"/>
    <n v="80000000"/>
    <x v="5"/>
    <s v="February"/>
    <n v="767.76400000000001"/>
    <x v="0"/>
    <x v="6"/>
    <x v="6"/>
  </r>
  <r>
    <n v="2952"/>
    <d v="2015-02-06T00:00:00"/>
    <s v="NewsHunt"/>
    <s v="Others"/>
    <s v="Not Specified"/>
    <s v="Unknown"/>
    <s v="Falcon Edge Capital, Matrix Partners India, Sequoia Capital India , Omidyar Network"/>
    <x v="547"/>
    <n v="4"/>
    <x v="1"/>
    <s v="Private Equity"/>
    <n v="40000000"/>
    <x v="5"/>
    <s v="February"/>
    <n v="383.88200000000001"/>
    <x v="0"/>
    <x v="6"/>
    <x v="6"/>
  </r>
  <r>
    <n v="2953"/>
    <d v="2015-02-09T00:00:00"/>
    <s v="MyNoticePeriod"/>
    <s v="Others"/>
    <s v="Not Specified"/>
    <s v="Unknown"/>
    <s v="Idg Ventures"/>
    <x v="174"/>
    <n v="1"/>
    <x v="0"/>
    <s v="Private Equity"/>
    <n v="3000000"/>
    <x v="5"/>
    <s v="February"/>
    <n v="28.791149999999998"/>
    <x v="0"/>
    <x v="6"/>
    <x v="6"/>
  </r>
  <r>
    <n v="2954"/>
    <d v="2015-02-09T00:00:00"/>
    <s v="CarDekho.com"/>
    <s v="Others"/>
    <s v="Not Specified"/>
    <s v="Unknown"/>
    <s v="Ratan Tata"/>
    <x v="269"/>
    <n v="1"/>
    <x v="0"/>
    <s v="Private Equity"/>
    <m/>
    <x v="5"/>
    <s v="February"/>
    <n v="0"/>
    <x v="0"/>
    <x v="6"/>
    <x v="6"/>
  </r>
  <r>
    <n v="2955"/>
    <d v="2015-02-09T00:00:00"/>
    <s v="Faasoxe2x80x99s"/>
    <s v="Others"/>
    <s v="Not Specified"/>
    <s v="Unknown"/>
    <s v="Lightbox Ventures"/>
    <x v="835"/>
    <n v="1"/>
    <x v="0"/>
    <s v="Private Equity"/>
    <n v="20000000"/>
    <x v="5"/>
    <s v="February"/>
    <n v="191.941"/>
    <x v="0"/>
    <x v="6"/>
    <x v="6"/>
  </r>
  <r>
    <n v="2956"/>
    <d v="2015-02-10T00:00:00"/>
    <s v="CarTrade.com"/>
    <s v="Others"/>
    <s v="Not Specified"/>
    <s v="Unknown"/>
    <s v="Chip Perry"/>
    <x v="1610"/>
    <n v="1"/>
    <x v="0"/>
    <s v="Private Equity"/>
    <m/>
    <x v="5"/>
    <s v="February"/>
    <n v="0"/>
    <x v="0"/>
    <x v="6"/>
    <x v="6"/>
  </r>
  <r>
    <n v="2957"/>
    <d v="2015-02-10T00:00:00"/>
    <s v="StoreKing"/>
    <s v="Others"/>
    <s v="Not Specified"/>
    <s v="Unknown"/>
    <s v="Mangrove Capital Partners"/>
    <x v="1611"/>
    <n v="1"/>
    <x v="0"/>
    <s v="Private Equity"/>
    <m/>
    <x v="5"/>
    <s v="February"/>
    <n v="0"/>
    <x v="0"/>
    <x v="6"/>
    <x v="6"/>
  </r>
  <r>
    <n v="2958"/>
    <d v="2015-02-11T00:00:00"/>
    <s v="Capital Float"/>
    <s v="Others"/>
    <s v="Not Specified"/>
    <s v="Unknown"/>
    <s v="Saif Partners, Sequoia Capital, Aspada"/>
    <x v="10"/>
    <n v="3"/>
    <x v="1"/>
    <s v="Private Equity"/>
    <n v="13000000"/>
    <x v="5"/>
    <s v="February"/>
    <n v="124.76165"/>
    <x v="0"/>
    <x v="6"/>
    <x v="6"/>
  </r>
  <r>
    <n v="2959"/>
    <d v="2015-02-11T00:00:00"/>
    <s v="Nimble Wireless"/>
    <s v="Others"/>
    <s v="Not Specified"/>
    <s v="Unknown"/>
    <s v="Angelprime"/>
    <x v="1520"/>
    <n v="1"/>
    <x v="0"/>
    <s v="SeednFunding"/>
    <n v="3000000"/>
    <x v="5"/>
    <s v="February"/>
    <n v="28.791149999999998"/>
    <x v="4"/>
    <x v="6"/>
    <x v="6"/>
  </r>
  <r>
    <n v="2960"/>
    <d v="2015-02-11T00:00:00"/>
    <s v="Townscript"/>
    <s v="Others"/>
    <s v="Not Specified"/>
    <s v="Unknown"/>
    <s v="Group Of Angel "/>
    <x v="1370"/>
    <n v="1"/>
    <x v="0"/>
    <s v="SeednFunding"/>
    <m/>
    <x v="5"/>
    <s v="February"/>
    <n v="0"/>
    <x v="4"/>
    <x v="6"/>
    <x v="6"/>
  </r>
  <r>
    <n v="2961"/>
    <d v="2015-02-11T00:00:00"/>
    <s v="FindYahan"/>
    <s v="Others"/>
    <s v="Not Specified"/>
    <s v="Unknown"/>
    <s v="Karan Bajwa, Parvesh Bareja , Sunjay Kapur, Amanpreet Bajaj"/>
    <x v="1408"/>
    <n v="4"/>
    <x v="1"/>
    <s v="SeednFunding"/>
    <m/>
    <x v="5"/>
    <s v="February"/>
    <n v="0"/>
    <x v="4"/>
    <x v="6"/>
    <x v="6"/>
  </r>
  <r>
    <n v="2962"/>
    <d v="2015-02-12T00:00:00"/>
    <s v="Stayzilla"/>
    <s v="Others"/>
    <s v="Not Specified"/>
    <s v="Unknown"/>
    <s v="Nexus Venture Partners, Matrix Partners"/>
    <x v="74"/>
    <n v="2"/>
    <x v="1"/>
    <s v="Private Equity"/>
    <n v="20000000"/>
    <x v="5"/>
    <s v="February"/>
    <n v="191.941"/>
    <x v="0"/>
    <x v="6"/>
    <x v="6"/>
  </r>
  <r>
    <n v="2963"/>
    <d v="2015-02-12T00:00:00"/>
    <s v="Practo"/>
    <s v="Others"/>
    <s v="Not Specified"/>
    <s v="Unknown"/>
    <s v="Sequoia Capital, Matrix Partners"/>
    <x v="96"/>
    <n v="2"/>
    <x v="1"/>
    <s v="Private Equity"/>
    <n v="30000000"/>
    <x v="5"/>
    <s v="February"/>
    <n v="287.91149999999999"/>
    <x v="0"/>
    <x v="6"/>
    <x v="6"/>
  </r>
  <r>
    <n v="2964"/>
    <d v="2015-02-13T00:00:00"/>
    <s v="CimplyFive"/>
    <s v="Others"/>
    <s v="Not Specified"/>
    <s v="Unknown"/>
    <s v="Suresh Senapaty, Tv Mohas Paias Pai"/>
    <x v="1612"/>
    <n v="2"/>
    <x v="1"/>
    <s v="SeednFunding"/>
    <m/>
    <x v="5"/>
    <s v="February"/>
    <n v="0"/>
    <x v="4"/>
    <x v="6"/>
    <x v="6"/>
  </r>
  <r>
    <n v="2965"/>
    <d v="2015-02-13T00:00:00"/>
    <s v="20Dresses"/>
    <s v="Others"/>
    <s v="Not Specified"/>
    <s v="Unknown"/>
    <s v="Srinivas Aluri, Srinivas Modukury, Bs Nagesh"/>
    <x v="1613"/>
    <n v="3"/>
    <x v="1"/>
    <s v="SeednFunding"/>
    <n v="1000000"/>
    <x v="5"/>
    <s v="February"/>
    <n v="9.5970499999999994"/>
    <x v="4"/>
    <x v="6"/>
    <x v="6"/>
  </r>
  <r>
    <n v="2966"/>
    <d v="2015-02-13T00:00:00"/>
    <s v="Itzcash"/>
    <s v="Others"/>
    <s v="Not Specified"/>
    <s v="Unknown"/>
    <s v="Ashok Goel "/>
    <x v="1614"/>
    <n v="1"/>
    <x v="0"/>
    <s v="Private Equity"/>
    <n v="16500000"/>
    <x v="5"/>
    <s v="February"/>
    <n v="158.351325"/>
    <x v="0"/>
    <x v="6"/>
    <x v="6"/>
  </r>
  <r>
    <n v="2967"/>
    <d v="2015-02-16T00:00:00"/>
    <s v="NewsInShorts"/>
    <s v="Others"/>
    <s v="Not Specified"/>
    <s v="Unknown"/>
    <s v="Tiger Global, Rebright Partners, Sachin , Binny Bansal"/>
    <x v="110"/>
    <n v="4"/>
    <x v="1"/>
    <s v="Private Equity"/>
    <n v="4150000"/>
    <x v="5"/>
    <s v="February"/>
    <n v="39.827757499999997"/>
    <x v="0"/>
    <x v="6"/>
    <x v="6"/>
  </r>
  <r>
    <n v="2968"/>
    <d v="2015-02-16T00:00:00"/>
    <s v="iTraveller.com"/>
    <s v="Others"/>
    <s v="Not Specified"/>
    <s v="Unknown"/>
    <s v="Ah! Ventures"/>
    <x v="923"/>
    <n v="1"/>
    <x v="0"/>
    <s v="Private Equity"/>
    <n v="1000000"/>
    <x v="5"/>
    <s v="February"/>
    <n v="9.5970499999999994"/>
    <x v="0"/>
    <x v="6"/>
    <x v="6"/>
  </r>
  <r>
    <n v="2969"/>
    <d v="2015-02-17T00:00:00"/>
    <s v="NextGen"/>
    <s v="Others"/>
    <s v="Not Specified"/>
    <s v="Unknown"/>
    <s v="Mumbai Angels &amp; Group Of Other "/>
    <x v="1615"/>
    <n v="1"/>
    <x v="0"/>
    <s v="SeednFunding"/>
    <m/>
    <x v="5"/>
    <s v="February"/>
    <n v="0"/>
    <x v="4"/>
    <x v="6"/>
    <x v="6"/>
  </r>
  <r>
    <n v="2970"/>
    <d v="2015-02-18T00:00:00"/>
    <s v="Wooplr.com"/>
    <s v="Others"/>
    <s v="Not Specified"/>
    <s v="Unknown"/>
    <s v="Helion Venture Partners"/>
    <x v="815"/>
    <n v="1"/>
    <x v="0"/>
    <s v="Private Equity"/>
    <n v="5000000"/>
    <x v="5"/>
    <s v="February"/>
    <n v="47.985250000000001"/>
    <x v="0"/>
    <x v="6"/>
    <x v="6"/>
  </r>
  <r>
    <n v="2971"/>
    <d v="2015-05-19T00:00:00"/>
    <s v="Springleap"/>
    <s v="Others"/>
    <s v="Not Specified"/>
    <s v="Unknown"/>
    <s v="Cross Border Angels"/>
    <x v="1575"/>
    <n v="1"/>
    <x v="0"/>
    <s v="SeednFunding"/>
    <n v="800000"/>
    <x v="5"/>
    <s v="May"/>
    <n v="7.6776400000000002"/>
    <x v="4"/>
    <x v="6"/>
    <x v="6"/>
  </r>
  <r>
    <n v="2972"/>
    <d v="2015-02-20T00:00:00"/>
    <s v="Klip.in"/>
    <s v="Others"/>
    <s v="Not Specified"/>
    <s v="Unknown"/>
    <s v="Calcutta Angels, Venture Nursery Angels Mumbai Angels"/>
    <x v="1200"/>
    <n v="2"/>
    <x v="1"/>
    <s v="SeednFunding"/>
    <n v="500000"/>
    <x v="5"/>
    <s v="February"/>
    <n v="4.7985249999999997"/>
    <x v="4"/>
    <x v="6"/>
    <x v="6"/>
  </r>
  <r>
    <n v="2973"/>
    <d v="2015-02-20T00:00:00"/>
    <s v="Renderlogy"/>
    <s v="Others"/>
    <s v="Not Specified"/>
    <s v="Unknown"/>
    <s v="Brick Eagle"/>
    <x v="1616"/>
    <n v="1"/>
    <x v="0"/>
    <s v="Private Equity"/>
    <n v="1600000"/>
    <x v="5"/>
    <s v="February"/>
    <n v="15.35528"/>
    <x v="0"/>
    <x v="6"/>
    <x v="6"/>
  </r>
  <r>
    <n v="2974"/>
    <d v="2015-02-21T00:00:00"/>
    <s v="Appbase"/>
    <s v="Others"/>
    <s v="Not Specified"/>
    <s v="Unknown"/>
    <s v="Da-Iict, Techstars, Carnegie Mellon University, Startup Brasil Program"/>
    <x v="1617"/>
    <n v="4"/>
    <x v="1"/>
    <s v="SeednFunding"/>
    <n v="290000"/>
    <x v="5"/>
    <s v="February"/>
    <n v="2.7831445000000001"/>
    <x v="4"/>
    <x v="6"/>
    <x v="6"/>
  </r>
  <r>
    <n v="2975"/>
    <d v="2015-02-23T00:00:00"/>
    <s v="HomeLane"/>
    <s v="Others"/>
    <s v="Not Specified"/>
    <s v="Unknown"/>
    <s v="Sequoia Capital, Ranjan Pai, Mohas Pai,as Pai"/>
    <x v="96"/>
    <n v="4"/>
    <x v="1"/>
    <s v="Private Equity"/>
    <n v="4500000"/>
    <x v="5"/>
    <s v="February"/>
    <n v="43.186725000000003"/>
    <x v="0"/>
    <x v="6"/>
    <x v="6"/>
  </r>
  <r>
    <n v="2976"/>
    <d v="2015-02-23T00:00:00"/>
    <s v="Trip38"/>
    <s v="Others"/>
    <s v="Not Specified"/>
    <s v="Unknown"/>
    <s v="Interglobe Technology Quotient, Lantern Capital"/>
    <x v="1618"/>
    <n v="2"/>
    <x v="1"/>
    <s v="Private Equity"/>
    <n v="1000000"/>
    <x v="5"/>
    <s v="February"/>
    <n v="9.5970499999999994"/>
    <x v="0"/>
    <x v="6"/>
    <x v="6"/>
  </r>
  <r>
    <n v="2977"/>
    <d v="2015-02-23T00:00:00"/>
    <s v="Smartairtrip.com"/>
    <s v="Others"/>
    <s v="Not Specified"/>
    <s v="Unknown"/>
    <s v="Undisclosed"/>
    <x v="13"/>
    <n v="1"/>
    <x v="0"/>
    <s v="Private Equity"/>
    <n v="10000000"/>
    <x v="5"/>
    <s v="February"/>
    <n v="95.970500000000001"/>
    <x v="0"/>
    <x v="6"/>
    <x v="6"/>
  </r>
  <r>
    <n v="2978"/>
    <d v="2015-02-23T00:00:00"/>
    <s v="NoBroker"/>
    <s v="Others"/>
    <s v="Not Specified"/>
    <s v="Unknown"/>
    <s v="Saif Partners, Fulcrum Ventures"/>
    <x v="10"/>
    <n v="2"/>
    <x v="1"/>
    <s v="Private Equity"/>
    <n v="3000000"/>
    <x v="5"/>
    <s v="February"/>
    <n v="28.791149999999998"/>
    <x v="0"/>
    <x v="6"/>
    <x v="6"/>
  </r>
  <r>
    <n v="2979"/>
    <d v="2015-02-24T00:00:00"/>
    <s v="Caravan Craft Retail"/>
    <s v="Others"/>
    <s v="Not Specified"/>
    <s v="Unknown"/>
    <s v="Unitus Seed Fundnnarayan Ramach,ran, Bijou Kurien"/>
    <x v="1619"/>
    <n v="3"/>
    <x v="1"/>
    <s v="SeednFunding"/>
    <n v="500000"/>
    <x v="5"/>
    <s v="February"/>
    <n v="4.7985249999999997"/>
    <x v="4"/>
    <x v="6"/>
    <x v="6"/>
  </r>
  <r>
    <n v="2980"/>
    <d v="2015-02-25T00:00:00"/>
    <s v="SquadRun"/>
    <s v="Others"/>
    <s v="Not Specified"/>
    <s v="Unknown"/>
    <s v="Amit Ranjan, Deepinder Goyal, Zishaan Hayath, Powai Lake Ventures"/>
    <x v="1442"/>
    <n v="4"/>
    <x v="1"/>
    <s v="SeednFunding"/>
    <m/>
    <x v="5"/>
    <s v="February"/>
    <n v="0"/>
    <x v="4"/>
    <x v="6"/>
    <x v="6"/>
  </r>
  <r>
    <n v="2981"/>
    <d v="2015-02-25T00:00:00"/>
    <s v="Clonect Solutions"/>
    <s v="Others"/>
    <s v="Not Specified"/>
    <s v="Unknown"/>
    <s v="V Balakrishnan, T V Mohas Pai,as Pai, Bc Prabhakar"/>
    <x v="415"/>
    <n v="4"/>
    <x v="1"/>
    <s v="SeednFunding"/>
    <n v="250000"/>
    <x v="5"/>
    <s v="February"/>
    <n v="2.3992624999999999"/>
    <x v="4"/>
    <x v="6"/>
    <x v="6"/>
  </r>
  <r>
    <n v="2982"/>
    <d v="2015-02-25T00:00:00"/>
    <s v="TaxSutra"/>
    <s v="Others"/>
    <s v="Not Specified"/>
    <s v="Unknown"/>
    <s v="V Balakrishnan, T V Mohas Pai,as Pai"/>
    <x v="415"/>
    <n v="3"/>
    <x v="1"/>
    <s v="SeednFunding"/>
    <n v="160000"/>
    <x v="5"/>
    <s v="February"/>
    <n v="1.535528"/>
    <x v="4"/>
    <x v="6"/>
    <x v="6"/>
  </r>
  <r>
    <n v="2983"/>
    <d v="2015-02-25T00:00:00"/>
    <s v="PepperTap"/>
    <s v="Others"/>
    <s v="Not Specified"/>
    <s v="Unknown"/>
    <s v="Sequoia Capital"/>
    <x v="96"/>
    <n v="1"/>
    <x v="0"/>
    <s v="SeednFunding"/>
    <m/>
    <x v="5"/>
    <s v="February"/>
    <n v="0"/>
    <x v="4"/>
    <x v="6"/>
    <x v="6"/>
  </r>
  <r>
    <n v="2984"/>
    <d v="2015-02-25T00:00:00"/>
    <s v="Sattviko"/>
    <s v="Others"/>
    <s v="Not Specified"/>
    <s v="Unknown"/>
    <s v="Sumit Jain, Rajat Jain, Sanjay Bhasin"/>
    <x v="874"/>
    <n v="3"/>
    <x v="1"/>
    <s v="SeednFunding"/>
    <n v="320000"/>
    <x v="5"/>
    <s v="February"/>
    <n v="3.071056"/>
    <x v="4"/>
    <x v="6"/>
    <x v="6"/>
  </r>
  <r>
    <n v="2985"/>
    <d v="2015-02-25T00:00:00"/>
    <s v="IndustryBuying"/>
    <s v="Others"/>
    <s v="Not Specified"/>
    <s v="Unknown"/>
    <s v="Saif Partners"/>
    <x v="10"/>
    <n v="1"/>
    <x v="0"/>
    <s v="Private Equity"/>
    <n v="2000000"/>
    <x v="5"/>
    <s v="February"/>
    <n v="19.194099999999999"/>
    <x v="0"/>
    <x v="6"/>
    <x v="6"/>
  </r>
  <r>
    <n v="2986"/>
    <d v="2015-02-26T00:00:00"/>
    <s v="FreshWorld"/>
    <s v="Others"/>
    <s v="Not Specified"/>
    <s v="Unknown"/>
    <s v="Kris Gopalakrishnan, Nagaraja Prakasam"/>
    <x v="298"/>
    <n v="2"/>
    <x v="1"/>
    <s v="SeednFunding"/>
    <m/>
    <x v="5"/>
    <s v="February"/>
    <n v="0"/>
    <x v="4"/>
    <x v="6"/>
    <x v="6"/>
  </r>
  <r>
    <n v="2987"/>
    <d v="2015-02-26T00:00:00"/>
    <s v="TinyOwl"/>
    <s v="Others"/>
    <s v="Not Specified"/>
    <s v="Unknown"/>
    <s v="Matrix Partners, Sequoia Capital, Nexus Venture Partners"/>
    <x v="29"/>
    <n v="3"/>
    <x v="1"/>
    <s v="Private Equity"/>
    <n v="16000000"/>
    <x v="5"/>
    <s v="February"/>
    <n v="153.55279999999999"/>
    <x v="0"/>
    <x v="6"/>
    <x v="6"/>
  </r>
  <r>
    <n v="2988"/>
    <d v="2015-02-27T00:00:00"/>
    <s v="Momoe"/>
    <s v="Others"/>
    <s v="Not Specified"/>
    <s v="Unknown"/>
    <s v="Idg Ventures India, Jungle Ventures, India Quotient "/>
    <x v="356"/>
    <n v="3"/>
    <x v="1"/>
    <s v="SeednFunding"/>
    <n v="1200000"/>
    <x v="5"/>
    <s v="February"/>
    <n v="11.51646"/>
    <x v="4"/>
    <x v="6"/>
    <x v="6"/>
  </r>
  <r>
    <n v="2989"/>
    <d v="2015-02-27T00:00:00"/>
    <s v="Grofers"/>
    <s v="Others"/>
    <s v="Not Specified"/>
    <s v="Unknown"/>
    <s v="Tiger Global Management, Sequoia Capital India"/>
    <x v="0"/>
    <n v="2"/>
    <x v="1"/>
    <s v="Private Equity"/>
    <n v="10000000"/>
    <x v="5"/>
    <s v="February"/>
    <n v="95.970500000000001"/>
    <x v="0"/>
    <x v="6"/>
    <x v="6"/>
  </r>
  <r>
    <n v="2990"/>
    <d v="2015-01-02T00:00:00"/>
    <s v="LensKart"/>
    <s v="Others"/>
    <s v="Not Specified"/>
    <s v="Unknown"/>
    <s v="Tpg Growth, Tr Capital, Idg Ventures"/>
    <x v="162"/>
    <n v="3"/>
    <x v="1"/>
    <s v="Private Equity"/>
    <n v="2150000"/>
    <x v="5"/>
    <s v="January"/>
    <n v="20.633657500000002"/>
    <x v="0"/>
    <x v="6"/>
    <x v="6"/>
  </r>
  <r>
    <n v="2991"/>
    <d v="2015-01-02T00:00:00"/>
    <s v="VioletStreet"/>
    <s v="Others"/>
    <s v="Not Specified"/>
    <s v="Unknown"/>
    <s v="Venkat Vallabhneni, Sudhakar Reddy, Srinivasa Rao Paturi"/>
    <x v="1620"/>
    <n v="3"/>
    <x v="1"/>
    <s v="SeednFunding"/>
    <n v="315000"/>
    <x v="5"/>
    <s v="January"/>
    <n v="3.02307075"/>
    <x v="4"/>
    <x v="6"/>
    <x v="6"/>
  </r>
  <r>
    <n v="2992"/>
    <d v="2015-01-05T00:00:00"/>
    <s v="Lookup"/>
    <s v="Others"/>
    <s v="Not Specified"/>
    <s v="Unknown"/>
    <s v="Dena Co , Japan &amp; Teruhide Sato "/>
    <x v="1621"/>
    <n v="2"/>
    <x v="1"/>
    <s v="SeednFunding"/>
    <n v="380000"/>
    <x v="5"/>
    <s v="January"/>
    <n v="3.6468790000000002"/>
    <x v="4"/>
    <x v="6"/>
    <x v="6"/>
  </r>
  <r>
    <n v="2993"/>
    <d v="2015-01-05T00:00:00"/>
    <s v="#Fame"/>
    <s v="Others"/>
    <s v="Not Specified"/>
    <s v="Unknown"/>
    <s v="To The New Ventures"/>
    <x v="1622"/>
    <n v="1"/>
    <x v="0"/>
    <s v="Private Equity"/>
    <n v="10000000"/>
    <x v="5"/>
    <s v="January"/>
    <n v="95.970500000000001"/>
    <x v="0"/>
    <x v="6"/>
    <x v="6"/>
  </r>
  <r>
    <n v="2994"/>
    <d v="2015-01-05T00:00:00"/>
    <s v="Gympik"/>
    <s v="Others"/>
    <s v="Not Specified"/>
    <s v="Unknown"/>
    <s v="Tom Clausen, Rohan Ajila, Haldyn Glass"/>
    <x v="1623"/>
    <n v="3"/>
    <x v="1"/>
    <s v="Seed Funding"/>
    <n v="135000"/>
    <x v="5"/>
    <s v="January"/>
    <n v="1.2956017500000001"/>
    <x v="4"/>
    <x v="6"/>
    <x v="6"/>
  </r>
  <r>
    <n v="2995"/>
    <d v="2015-01-06T00:00:00"/>
    <s v="Near.in"/>
    <s v="Others"/>
    <s v="Not Specified"/>
    <s v="Unknown"/>
    <s v="Anupam Mittal, Manish Vij, Prashant T,on, Gaurav Agarwal, Akash Agarwal, Himanshu Aggarwal, Kevin Parikh"/>
    <x v="902"/>
    <n v="8"/>
    <x v="1"/>
    <s v="Seed Funding"/>
    <n v="285000"/>
    <x v="5"/>
    <s v="January"/>
    <n v="2.7351592500000002"/>
    <x v="4"/>
    <x v="6"/>
    <x v="6"/>
  </r>
  <r>
    <n v="2996"/>
    <d v="2015-01-06T00:00:00"/>
    <s v="Purplle.com"/>
    <s v="Others"/>
    <s v="Not Specified"/>
    <s v="Unknown"/>
    <s v="Ivycap Ventures"/>
    <x v="731"/>
    <n v="1"/>
    <x v="0"/>
    <s v="Private Equity"/>
    <m/>
    <x v="5"/>
    <s v="January"/>
    <n v="0"/>
    <x v="0"/>
    <x v="6"/>
    <x v="6"/>
  </r>
  <r>
    <n v="2997"/>
    <d v="2015-01-06T00:00:00"/>
    <s v="NumberMall"/>
    <s v="Others"/>
    <s v="Not Specified"/>
    <s v="Unknown"/>
    <s v="Sri Capital"/>
    <x v="230"/>
    <n v="1"/>
    <x v="0"/>
    <s v="Private Equity"/>
    <n v="10000000"/>
    <x v="5"/>
    <s v="January"/>
    <n v="95.970500000000001"/>
    <x v="0"/>
    <x v="6"/>
    <x v="6"/>
  </r>
  <r>
    <n v="2998"/>
    <d v="2015-01-06T00:00:00"/>
    <s v="Tookitaki"/>
    <s v="Others"/>
    <s v="Not Specified"/>
    <s v="Unknown"/>
    <s v="Jungle Ventures, Redbright Partners, Blume Ventures"/>
    <x v="573"/>
    <n v="3"/>
    <x v="1"/>
    <s v="PrivatenEquity"/>
    <n v="1000000"/>
    <x v="5"/>
    <s v="January"/>
    <n v="9.5970499999999994"/>
    <x v="6"/>
    <x v="6"/>
    <x v="6"/>
  </r>
  <r>
    <n v="2999"/>
    <d v="2015-01-06T00:00:00"/>
    <s v="Frankly"/>
    <s v="Others"/>
    <s v="Not Specified"/>
    <s v="Unknown"/>
    <s v="Matrix Partners"/>
    <x v="29"/>
    <n v="1"/>
    <x v="0"/>
    <s v="Seed Funding"/>
    <n v="600000"/>
    <x v="5"/>
    <s v="January"/>
    <n v="5.7582300000000002"/>
    <x v="4"/>
    <x v="6"/>
    <x v="6"/>
  </r>
  <r>
    <n v="3000"/>
    <d v="2015-01-07T00:00:00"/>
    <s v="Faircent"/>
    <s v="Others"/>
    <s v="Not Specified"/>
    <s v="Unknown"/>
    <s v="Devesh Sachdev, Ashish Tiwari"/>
    <x v="1624"/>
    <n v="2"/>
    <x v="1"/>
    <s v="Seed Funding"/>
    <m/>
    <x v="5"/>
    <s v="January"/>
    <n v="0"/>
    <x v="4"/>
    <x v="6"/>
    <x v="6"/>
  </r>
  <r>
    <n v="3001"/>
    <d v="2015-01-07T00:00:00"/>
    <s v="Nurturey"/>
    <s v="Others"/>
    <s v="Not Specified"/>
    <s v="Unknown"/>
    <s v="Seedrs Crowd Funding Platform"/>
    <x v="1625"/>
    <n v="1"/>
    <x v="0"/>
    <s v="Crowd funding"/>
    <n v="125000"/>
    <x v="5"/>
    <s v="January"/>
    <n v="1.1996312499999999"/>
    <x v="6"/>
    <x v="6"/>
    <x v="6"/>
  </r>
  <r>
    <n v="3002"/>
    <d v="2015-01-07T00:00:00"/>
    <s v="Bewakoof"/>
    <s v="Others"/>
    <s v="Not Specified"/>
    <s v="Unknown"/>
    <s v="Rohit Bansal, Kunal Bahl, Nikhil Vora"/>
    <x v="1626"/>
    <n v="3"/>
    <x v="1"/>
    <s v="Seed Funding"/>
    <m/>
    <x v="5"/>
    <s v="January"/>
    <n v="0"/>
    <x v="4"/>
    <x v="6"/>
    <x v="6"/>
  </r>
  <r>
    <n v="3003"/>
    <d v="2015-01-07T00:00:00"/>
    <s v="Stridalyzer"/>
    <s v="Others"/>
    <s v="Not Specified"/>
    <s v="Unknown"/>
    <s v="Kickstarter"/>
    <x v="1627"/>
    <n v="1"/>
    <x v="0"/>
    <s v="Crowd Funding"/>
    <n v="30768"/>
    <x v="5"/>
    <s v="January"/>
    <n v="0.2952820344"/>
    <x v="6"/>
    <x v="6"/>
    <x v="6"/>
  </r>
  <r>
    <n v="3004"/>
    <d v="2015-01-07T00:00:00"/>
    <s v="Commonfloor"/>
    <s v="Others"/>
    <s v="Not Specified"/>
    <s v="Unknown"/>
    <s v="Google Capital"/>
    <x v="1144"/>
    <n v="1"/>
    <x v="0"/>
    <s v="Private Equity"/>
    <n v="5000000"/>
    <x v="5"/>
    <s v="January"/>
    <n v="47.985250000000001"/>
    <x v="0"/>
    <x v="6"/>
    <x v="6"/>
  </r>
  <r>
    <n v="3005"/>
    <d v="2015-01-09T00:00:00"/>
    <s v="Sokrati"/>
    <s v="Others"/>
    <s v="Not Specified"/>
    <s v="Unknown"/>
    <s v="Ivycap Ventures, Inventus Capital"/>
    <x v="731"/>
    <n v="2"/>
    <x v="1"/>
    <s v="Private Equity"/>
    <m/>
    <x v="5"/>
    <s v="January"/>
    <n v="0"/>
    <x v="0"/>
    <x v="6"/>
    <x v="6"/>
  </r>
  <r>
    <n v="3006"/>
    <d v="2015-01-09T00:00:00"/>
    <s v="YepMe"/>
    <s v="Others"/>
    <s v="Not Specified"/>
    <s v="Unknown"/>
    <s v="Js Capital, Helion Venture Partners, Capricorn Investment Group"/>
    <x v="1628"/>
    <n v="3"/>
    <x v="1"/>
    <s v="Private Equity"/>
    <n v="13000000"/>
    <x v="5"/>
    <s v="January"/>
    <n v="124.76165"/>
    <x v="0"/>
    <x v="6"/>
    <x v="6"/>
  </r>
  <r>
    <n v="3007"/>
    <d v="2015-01-09T00:00:00"/>
    <s v="TapCibo"/>
    <s v="Others"/>
    <s v="Not Specified"/>
    <s v="Unknown"/>
    <s v="Alok Goel"/>
    <x v="1629"/>
    <n v="1"/>
    <x v="0"/>
    <s v="Seed Funding"/>
    <m/>
    <x v="5"/>
    <s v="January"/>
    <n v="0"/>
    <x v="4"/>
    <x v="6"/>
    <x v="6"/>
  </r>
  <r>
    <n v="3008"/>
    <d v="2015-01-12T00:00:00"/>
    <s v="Verayu"/>
    <s v="Others"/>
    <s v="Not Specified"/>
    <s v="Unknown"/>
    <s v="Gwb Group, Blume Ventures"/>
    <x v="1630"/>
    <n v="2"/>
    <x v="1"/>
    <s v="Private Equity"/>
    <m/>
    <x v="5"/>
    <s v="January"/>
    <n v="0"/>
    <x v="0"/>
    <x v="6"/>
    <x v="6"/>
  </r>
  <r>
    <n v="3009"/>
    <d v="2015-01-12T00:00:00"/>
    <s v="MyDreamStore"/>
    <s v="Others"/>
    <s v="Not Specified"/>
    <s v="Unknown"/>
    <s v="Undisclosed"/>
    <x v="13"/>
    <n v="1"/>
    <x v="0"/>
    <s v="Seed Funding"/>
    <n v="290000"/>
    <x v="5"/>
    <s v="January"/>
    <n v="2.7831445000000001"/>
    <x v="4"/>
    <x v="6"/>
    <x v="6"/>
  </r>
  <r>
    <n v="3010"/>
    <d v="2015-01-13T00:00:00"/>
    <s v="AppVirality"/>
    <s v="Others"/>
    <s v="Not Specified"/>
    <s v="Unknown"/>
    <s v="Rajan , Mike Galgon, Ashim Mehra, Mohas Paiit Saxena, Ravi Gururaj, Tnn Capital &amp; Iig"/>
    <x v="233"/>
    <n v="6"/>
    <x v="1"/>
    <s v="Seed Funding"/>
    <m/>
    <x v="5"/>
    <s v="January"/>
    <n v="0"/>
    <x v="4"/>
    <x v="6"/>
    <x v="6"/>
  </r>
  <r>
    <n v="3011"/>
    <d v="2015-01-14T00:00:00"/>
    <s v="RateGain"/>
    <s v="Others"/>
    <s v="Not Specified"/>
    <s v="Unknown"/>
    <s v="Ta Associates"/>
    <x v="1604"/>
    <n v="1"/>
    <x v="0"/>
    <s v="Private Equity"/>
    <n v="50000000"/>
    <x v="5"/>
    <s v="January"/>
    <n v="479.85250000000002"/>
    <x v="0"/>
    <x v="6"/>
    <x v="6"/>
  </r>
  <r>
    <n v="3012"/>
    <d v="2015-01-15T00:00:00"/>
    <s v="Wishberry"/>
    <s v="Others"/>
    <s v="Not Specified"/>
    <s v="Unknown"/>
    <s v="Rajan , Shankar Mahadevan, Deep Kalra"/>
    <x v="233"/>
    <n v="3"/>
    <x v="1"/>
    <s v="Seed Funding"/>
    <n v="650000"/>
    <x v="5"/>
    <s v="January"/>
    <n v="6.2380825"/>
    <x v="4"/>
    <x v="6"/>
    <x v="6"/>
  </r>
  <r>
    <n v="3013"/>
    <d v="2015-01-16T00:00:00"/>
    <s v="eKincare"/>
    <s v="Others"/>
    <s v="Not Specified"/>
    <s v="Unknown"/>
    <s v="Adroitent Pvt Ltd "/>
    <x v="1631"/>
    <n v="1"/>
    <x v="0"/>
    <s v="Seed Funding"/>
    <n v="161000"/>
    <x v="5"/>
    <s v="January"/>
    <n v="1.54512505"/>
    <x v="4"/>
    <x v="6"/>
    <x v="6"/>
  </r>
  <r>
    <n v="3014"/>
    <d v="2015-01-18T00:00:00"/>
    <s v="ShopClues"/>
    <s v="Others"/>
    <s v="Not Specified"/>
    <s v="Unknown"/>
    <s v="Tiger Global &amp; Other "/>
    <x v="1632"/>
    <n v="1"/>
    <x v="0"/>
    <s v="Private Equity"/>
    <n v="100000000"/>
    <x v="5"/>
    <s v="January"/>
    <n v="959.70500000000004"/>
    <x v="0"/>
    <x v="6"/>
    <x v="6"/>
  </r>
  <r>
    <n v="3015"/>
    <d v="2015-01-19T00:00:00"/>
    <s v="Refiral"/>
    <s v="Others"/>
    <s v="Not Specified"/>
    <s v="Unknown"/>
    <s v="Cogent E Services"/>
    <x v="1633"/>
    <n v="1"/>
    <x v="0"/>
    <s v="Seed Funding"/>
    <n v="330000"/>
    <x v="5"/>
    <s v="January"/>
    <n v="3.1670265"/>
    <x v="4"/>
    <x v="6"/>
    <x v="6"/>
  </r>
  <r>
    <n v="3016"/>
    <d v="2015-01-19T00:00:00"/>
    <s v="Ping Digital"/>
    <s v="Others"/>
    <s v="Not Specified"/>
    <s v="Unknown"/>
    <s v="Consortium Of Angel "/>
    <x v="1634"/>
    <n v="1"/>
    <x v="0"/>
    <s v="Seed Funding"/>
    <m/>
    <x v="5"/>
    <s v="January"/>
    <n v="0"/>
    <x v="4"/>
    <x v="6"/>
    <x v="6"/>
  </r>
  <r>
    <n v="3017"/>
    <d v="2015-01-19T00:00:00"/>
    <s v="HealthyWorld.in"/>
    <s v="Others"/>
    <s v="Not Specified"/>
    <s v="Unknown"/>
    <s v="Group Of Angel "/>
    <x v="1370"/>
    <n v="1"/>
    <x v="0"/>
    <s v="Seed Funding"/>
    <n v="200000"/>
    <x v="5"/>
    <s v="January"/>
    <n v="1.9194100000000001"/>
    <x v="4"/>
    <x v="6"/>
    <x v="6"/>
  </r>
  <r>
    <n v="3018"/>
    <d v="2015-01-19T00:00:00"/>
    <s v="Hostel Dunia"/>
    <s v="Others"/>
    <s v="Not Specified"/>
    <s v="Unknown"/>
    <s v="Hyderabad Angels "/>
    <x v="339"/>
    <n v="1"/>
    <x v="0"/>
    <s v="Seed Funding"/>
    <n v="16000"/>
    <x v="5"/>
    <s v="January"/>
    <n v="0.15355279999999999"/>
    <x v="4"/>
    <x v="6"/>
    <x v="6"/>
  </r>
  <r>
    <n v="3019"/>
    <d v="2015-01-19T00:00:00"/>
    <s v="Play your sport"/>
    <s v="Others"/>
    <s v="Not Specified"/>
    <s v="Unknown"/>
    <s v="Hyderabad Angels "/>
    <x v="339"/>
    <n v="1"/>
    <x v="0"/>
    <s v="Seed Funding"/>
    <n v="16000"/>
    <x v="5"/>
    <s v="January"/>
    <n v="0.15355279999999999"/>
    <x v="4"/>
    <x v="6"/>
    <x v="6"/>
  </r>
  <r>
    <n v="3020"/>
    <d v="2015-01-19T00:00:00"/>
    <s v="Yo Grad"/>
    <s v="Others"/>
    <s v="Not Specified"/>
    <s v="Unknown"/>
    <s v="Hyderabad Angels "/>
    <x v="339"/>
    <n v="1"/>
    <x v="0"/>
    <s v="Seed Funding"/>
    <n v="16000"/>
    <x v="5"/>
    <s v="January"/>
    <n v="0.15355279999999999"/>
    <x v="4"/>
    <x v="6"/>
    <x v="6"/>
  </r>
  <r>
    <n v="3021"/>
    <d v="2015-01-19T00:00:00"/>
    <s v="Enabli"/>
    <s v="Others"/>
    <s v="Not Specified"/>
    <s v="Unknown"/>
    <s v="Hyderabad Angels "/>
    <x v="339"/>
    <n v="1"/>
    <x v="0"/>
    <s v="Seed Funding"/>
    <n v="16000"/>
    <x v="5"/>
    <s v="January"/>
    <n v="0.15355279999999999"/>
    <x v="4"/>
    <x v="6"/>
    <x v="6"/>
  </r>
  <r>
    <n v="3022"/>
    <d v="2015-01-19T00:00:00"/>
    <s v="CBS"/>
    <s v="Others"/>
    <s v="Not Specified"/>
    <s v="Unknown"/>
    <s v="Hyderabad Angels "/>
    <x v="339"/>
    <n v="1"/>
    <x v="0"/>
    <s v="Seed Funding"/>
    <n v="16000"/>
    <x v="5"/>
    <s v="January"/>
    <n v="0.15355279999999999"/>
    <x v="4"/>
    <x v="6"/>
    <x v="6"/>
  </r>
  <r>
    <n v="3023"/>
    <d v="2015-01-20T00:00:00"/>
    <s v="Hopscotch"/>
    <s v="Others"/>
    <s v="Not Specified"/>
    <s v="Unknown"/>
    <s v="Eduardo Saverin &amp; Velos Capital"/>
    <x v="1635"/>
    <n v="1"/>
    <x v="0"/>
    <s v="Private Equity"/>
    <n v="11000000"/>
    <x v="5"/>
    <s v="January"/>
    <n v="105.56755"/>
    <x v="0"/>
    <x v="6"/>
    <x v="6"/>
  </r>
  <r>
    <n v="3024"/>
    <d v="2015-01-20T00:00:00"/>
    <s v="Amagi Media Labs"/>
    <s v="Others"/>
    <s v="Not Specified"/>
    <s v="Unknown"/>
    <s v="Premji Invest &amp; Mayfield Fund"/>
    <x v="1636"/>
    <n v="1"/>
    <x v="0"/>
    <s v="Private Equity"/>
    <m/>
    <x v="5"/>
    <s v="January"/>
    <n v="0"/>
    <x v="0"/>
    <x v="6"/>
    <x v="6"/>
  </r>
  <r>
    <n v="3025"/>
    <d v="2015-01-20T00:00:00"/>
    <s v="HealthyWorld.in"/>
    <s v="Others"/>
    <s v="Not Specified"/>
    <s v="Unknown"/>
    <s v="Group Of Angel "/>
    <x v="1370"/>
    <n v="1"/>
    <x v="0"/>
    <s v="Seed Funding"/>
    <n v="200000"/>
    <x v="5"/>
    <s v="January"/>
    <n v="1.9194100000000001"/>
    <x v="4"/>
    <x v="6"/>
    <x v="6"/>
  </r>
  <r>
    <n v="3026"/>
    <d v="2015-01-21T00:00:00"/>
    <s v="Simplilearn"/>
    <s v="Others"/>
    <s v="Not Specified"/>
    <s v="Unknown"/>
    <s v="Mayfield India, Kalaari Capital, Helion Ventures"/>
    <x v="662"/>
    <n v="3"/>
    <x v="1"/>
    <s v="Private Equity"/>
    <n v="14750000"/>
    <x v="5"/>
    <s v="January"/>
    <n v="141.5564875"/>
    <x v="0"/>
    <x v="6"/>
    <x v="6"/>
  </r>
  <r>
    <n v="3027"/>
    <d v="2015-01-21T00:00:00"/>
    <s v="MyDreamStore"/>
    <s v="Others"/>
    <s v="Not Specified"/>
    <s v="Unknown"/>
    <s v="Undisclosed"/>
    <x v="13"/>
    <n v="1"/>
    <x v="0"/>
    <s v="Seed Funding"/>
    <n v="325000"/>
    <x v="5"/>
    <s v="January"/>
    <n v="3.11904125"/>
    <x v="4"/>
    <x v="6"/>
    <x v="6"/>
  </r>
  <r>
    <n v="3028"/>
    <d v="2015-05-21T00:00:00"/>
    <s v="Knit"/>
    <s v="Others"/>
    <s v="Not Specified"/>
    <s v="Unknown"/>
    <s v="Rohit Jain, Amit Rambhia"/>
    <x v="1637"/>
    <n v="2"/>
    <x v="1"/>
    <s v="Seed Funding"/>
    <m/>
    <x v="5"/>
    <s v="May"/>
    <n v="0"/>
    <x v="4"/>
    <x v="6"/>
    <x v="6"/>
  </r>
  <r>
    <n v="3029"/>
    <d v="2015-05-21T00:00:00"/>
    <s v="Villgro"/>
    <s v="Others"/>
    <s v="Not Specified"/>
    <s v="Unknown"/>
    <s v="Michael &amp; Susan Dell Foundation"/>
    <x v="284"/>
    <n v="1"/>
    <x v="0"/>
    <s v="Seed Funding"/>
    <n v="3250000"/>
    <x v="5"/>
    <s v="May"/>
    <n v="31.190412500000001"/>
    <x v="4"/>
    <x v="6"/>
    <x v="6"/>
  </r>
  <r>
    <n v="3030"/>
    <d v="2015-01-22T00:00:00"/>
    <s v="Corporate360"/>
    <s v="Others"/>
    <s v="Not Specified"/>
    <s v="Unknown"/>
    <s v="Group Of Angel "/>
    <x v="1370"/>
    <n v="1"/>
    <x v="0"/>
    <s v="Seed Funding"/>
    <n v="200000"/>
    <x v="5"/>
    <s v="January"/>
    <n v="1.9194100000000001"/>
    <x v="4"/>
    <x v="6"/>
    <x v="6"/>
  </r>
  <r>
    <n v="3031"/>
    <d v="2015-01-22T00:00:00"/>
    <s v="Freshmonk"/>
    <s v="Others"/>
    <s v="Not Specified"/>
    <s v="Unknown"/>
    <s v="August Capital Partners, Michael Blakey"/>
    <x v="1638"/>
    <n v="2"/>
    <x v="1"/>
    <s v="Seed Funding"/>
    <m/>
    <x v="5"/>
    <s v="January"/>
    <n v="0"/>
    <x v="4"/>
    <x v="6"/>
    <x v="6"/>
  </r>
  <r>
    <n v="3032"/>
    <d v="2015-01-22T00:00:00"/>
    <s v="Englishleap.com"/>
    <s v="Others"/>
    <s v="Not Specified"/>
    <s v="Unknown"/>
    <s v="Analec"/>
    <x v="1639"/>
    <n v="1"/>
    <x v="0"/>
    <s v="Private Equity"/>
    <m/>
    <x v="5"/>
    <s v="January"/>
    <n v="0"/>
    <x v="0"/>
    <x v="6"/>
    <x v="6"/>
  </r>
  <r>
    <n v="3033"/>
    <d v="2015-01-22T00:00:00"/>
    <s v="Antuit"/>
    <s v="Others"/>
    <s v="Not Specified"/>
    <s v="Unknown"/>
    <s v="Goldman Sachs, Zodius Capital"/>
    <x v="69"/>
    <n v="2"/>
    <x v="1"/>
    <s v="Private Equity"/>
    <n v="56000000"/>
    <x v="5"/>
    <s v="January"/>
    <n v="537.4348"/>
    <x v="0"/>
    <x v="6"/>
    <x v="6"/>
  </r>
  <r>
    <n v="3034"/>
    <d v="2015-01-22T00:00:00"/>
    <s v="Caratlane.com"/>
    <s v="Others"/>
    <s v="Not Specified"/>
    <s v="Unknown"/>
    <s v="Tiger Global"/>
    <x v="110"/>
    <n v="1"/>
    <x v="0"/>
    <s v="Private Equity"/>
    <n v="31000000"/>
    <x v="5"/>
    <s v="January"/>
    <n v="297.50855000000001"/>
    <x v="0"/>
    <x v="6"/>
    <x v="6"/>
  </r>
  <r>
    <n v="3035"/>
    <d v="2015-01-24T00:00:00"/>
    <s v="Aasaanjobs"/>
    <s v="Others"/>
    <s v="Not Specified"/>
    <s v="Unknown"/>
    <s v="Inventus Capital Partners, Idg Ventures"/>
    <x v="898"/>
    <n v="2"/>
    <x v="1"/>
    <s v="Seed Funding"/>
    <n v="1500000"/>
    <x v="5"/>
    <s v="January"/>
    <n v="14.395574999999999"/>
    <x v="4"/>
    <x v="6"/>
    <x v="6"/>
  </r>
  <r>
    <n v="3036"/>
    <d v="2015-01-24T00:00:00"/>
    <s v="Impartus"/>
    <s v="Others"/>
    <s v="Not Specified"/>
    <s v="Unknown"/>
    <s v="Kaizen Private Equity"/>
    <x v="1640"/>
    <n v="1"/>
    <x v="0"/>
    <s v="Private Equity"/>
    <m/>
    <x v="5"/>
    <s v="January"/>
    <n v="0"/>
    <x v="0"/>
    <x v="6"/>
    <x v="6"/>
  </r>
  <r>
    <n v="3037"/>
    <d v="2015-01-25T00:00:00"/>
    <s v="Thrill App"/>
    <s v="Others"/>
    <s v="Not Specified"/>
    <s v="Unknown"/>
    <s v="People Group "/>
    <x v="1641"/>
    <n v="1"/>
    <x v="0"/>
    <s v="Private Equity"/>
    <n v="1000000"/>
    <x v="5"/>
    <s v="January"/>
    <n v="9.5970499999999994"/>
    <x v="0"/>
    <x v="6"/>
    <x v="6"/>
  </r>
  <r>
    <n v="3038"/>
    <d v="2015-01-27T00:00:00"/>
    <s v="CarDekho.com"/>
    <s v="Others"/>
    <s v="Not Specified"/>
    <s v="Unknown"/>
    <s v="Hillhouse Capital, Tybourne Capital"/>
    <x v="1642"/>
    <n v="2"/>
    <x v="1"/>
    <s v="Private Equity"/>
    <n v="50000000"/>
    <x v="5"/>
    <s v="January"/>
    <n v="479.85250000000002"/>
    <x v="0"/>
    <x v="6"/>
    <x v="6"/>
  </r>
  <r>
    <n v="3039"/>
    <d v="2015-01-28T00:00:00"/>
    <s v="Grabhouse.com"/>
    <s v="Others"/>
    <s v="Not Specified"/>
    <s v="Unknown"/>
    <s v="Kalaari Capital, Sequoia Capital"/>
    <x v="208"/>
    <n v="2"/>
    <x v="1"/>
    <s v="Private Equity"/>
    <n v="2500000"/>
    <x v="5"/>
    <s v="January"/>
    <n v="23.992625"/>
    <x v="0"/>
    <x v="6"/>
    <x v="6"/>
  </r>
  <r>
    <n v="3040"/>
    <d v="2015-01-29T00:00:00"/>
    <s v="Printvenue"/>
    <s v="Others"/>
    <s v="Not Specified"/>
    <s v="Unknown"/>
    <s v="Asia Pacific Internet Group"/>
    <x v="1643"/>
    <n v="1"/>
    <x v="0"/>
    <s v="Private Equity"/>
    <n v="4500000"/>
    <x v="5"/>
    <s v="January"/>
    <n v="43.186725000000003"/>
    <x v="0"/>
    <x v="6"/>
    <x v="6"/>
  </r>
  <r>
    <n v="3041"/>
    <d v="2015-01-29T00:00:00"/>
    <s v="Graphene"/>
    <s v="Others"/>
    <s v="Not Specified"/>
    <s v="Unknown"/>
    <s v="Karsemven Fund"/>
    <x v="1644"/>
    <n v="1"/>
    <x v="0"/>
    <s v="Private Equity"/>
    <n v="825000"/>
    <x v="5"/>
    <s v="January"/>
    <n v="7.9175662500000001"/>
    <x v="0"/>
    <x v="6"/>
    <x v="6"/>
  </r>
  <r>
    <n v="3042"/>
    <d v="2015-01-30T00:00:00"/>
    <s v="Mad Street Den"/>
    <s v="Others"/>
    <s v="Not Specified"/>
    <s v="Unknown"/>
    <s v="Exfinity Fund, Growx Ventures "/>
    <x v="1645"/>
    <n v="2"/>
    <x v="1"/>
    <s v="Private Equity"/>
    <n v="1500000"/>
    <x v="5"/>
    <s v="January"/>
    <n v="14.395574999999999"/>
    <x v="0"/>
    <x v="6"/>
    <x v="6"/>
  </r>
  <r>
    <n v="3043"/>
    <d v="2015-01-30T00:00:00"/>
    <s v="Simplotel"/>
    <s v="Others"/>
    <s v="Not Specified"/>
    <s v="Unknown"/>
    <s v="Makemytrip"/>
    <x v="171"/>
    <n v="1"/>
    <x v="0"/>
    <s v="Private Equity"/>
    <m/>
    <x v="5"/>
    <s v="January"/>
    <n v="0"/>
    <x v="0"/>
    <x v="6"/>
    <x v="6"/>
  </r>
  <r>
    <n v="3044"/>
    <d v="2015-01-31T00:00:00"/>
    <s v="couponmachine.in"/>
    <s v="Others"/>
    <s v="Not Specified"/>
    <s v="Unknown"/>
    <s v="Uk Based Group Of Angel "/>
    <x v="1646"/>
    <n v="1"/>
    <x v="0"/>
    <s v="Seed Funding"/>
    <n v="140000"/>
    <x v="5"/>
    <s v="January"/>
    <n v="1.3435870000000001"/>
    <x v="4"/>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DE844-777B-4D05-B119-43FC90497EA5}" name="PivotTable3"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Industry Category">
  <location ref="E3:F19"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16">
        <item x="11"/>
        <item x="2"/>
        <item x="9"/>
        <item x="10"/>
        <item x="4"/>
        <item x="3"/>
        <item x="5"/>
        <item x="8"/>
        <item x="14"/>
        <item x="1"/>
        <item x="7"/>
        <item x="6"/>
        <item x="12"/>
        <item x="0"/>
        <item x="13"/>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16">
    <i>
      <x v="11"/>
    </i>
    <i>
      <x v="1"/>
    </i>
    <i>
      <x v="9"/>
    </i>
    <i>
      <x v="13"/>
    </i>
    <i>
      <x v="5"/>
    </i>
    <i>
      <x v="6"/>
    </i>
    <i>
      <x v="7"/>
    </i>
    <i>
      <x v="2"/>
    </i>
    <i>
      <x v="14"/>
    </i>
    <i>
      <x v="10"/>
    </i>
    <i>
      <x v="3"/>
    </i>
    <i>
      <x v="12"/>
    </i>
    <i>
      <x v="4"/>
    </i>
    <i>
      <x v="8"/>
    </i>
    <i>
      <x/>
    </i>
    <i t="grand">
      <x/>
    </i>
  </rowItems>
  <colItems count="1">
    <i/>
  </colItems>
  <dataFields count="1">
    <dataField name="Sum of Amount Crore INR" fld="14" baseField="16"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2DF14-27CA-4BA9-82CD-3CA0C69FC698}" name="PivotTable2"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Industry Category">
  <location ref="A3:B19" firstHeaderRow="1" firstDataRow="1" firstDataCol="1"/>
  <pivotFields count="18">
    <pivotField showAll="0"/>
    <pivotField numFmtId="164" showAll="0"/>
    <pivotField dataField="1"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6">
        <item x="11"/>
        <item x="2"/>
        <item x="9"/>
        <item x="10"/>
        <item x="4"/>
        <item x="3"/>
        <item x="5"/>
        <item x="8"/>
        <item x="14"/>
        <item x="1"/>
        <item x="7"/>
        <item x="6"/>
        <item x="12"/>
        <item x="0"/>
        <item x="13"/>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16">
    <i>
      <x v="11"/>
    </i>
    <i>
      <x v="13"/>
    </i>
    <i>
      <x v="1"/>
    </i>
    <i>
      <x v="7"/>
    </i>
    <i>
      <x v="5"/>
    </i>
    <i>
      <x v="6"/>
    </i>
    <i>
      <x v="9"/>
    </i>
    <i>
      <x v="2"/>
    </i>
    <i>
      <x v="14"/>
    </i>
    <i>
      <x v="10"/>
    </i>
    <i>
      <x v="4"/>
    </i>
    <i>
      <x v="12"/>
    </i>
    <i>
      <x v="3"/>
    </i>
    <i>
      <x v="8"/>
    </i>
    <i>
      <x/>
    </i>
    <i t="grand">
      <x/>
    </i>
  </rowItems>
  <colItems count="1">
    <i/>
  </colItems>
  <dataFields count="1">
    <dataField name="Count of Startup Name" fld="2"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BC0AB1-C61C-43C6-99E7-81403E1DAA36}" name="PivotTable4"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Clean">
  <location ref="A3:B19" firstHeaderRow="1" firstDataRow="1" firstDataCol="1"/>
  <pivotFields count="18">
    <pivotField showAll="0"/>
    <pivotField numFmtId="164"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6">
        <item x="12"/>
        <item x="0"/>
        <item x="3"/>
        <item x="11"/>
        <item x="1"/>
        <item x="7"/>
        <item x="9"/>
        <item x="13"/>
        <item x="10"/>
        <item x="14"/>
        <item x="2"/>
        <item x="6"/>
        <item x="4"/>
        <item x="8"/>
        <item x="5"/>
        <item t="default"/>
      </items>
      <autoSortScope>
        <pivotArea dataOnly="0" outline="0" fieldPosition="0">
          <references count="1">
            <reference field="4294967294" count="1" selected="0">
              <x v="0"/>
            </reference>
          </references>
        </pivotArea>
      </autoSortScope>
    </pivotField>
  </pivotFields>
  <rowFields count="1">
    <field x="17"/>
  </rowFields>
  <rowItems count="16">
    <i>
      <x v="4"/>
    </i>
    <i>
      <x v="1"/>
    </i>
    <i>
      <x v="10"/>
    </i>
    <i>
      <x v="11"/>
    </i>
    <i>
      <x v="12"/>
    </i>
    <i>
      <x v="5"/>
    </i>
    <i>
      <x v="2"/>
    </i>
    <i>
      <x/>
    </i>
    <i>
      <x v="6"/>
    </i>
    <i>
      <x v="8"/>
    </i>
    <i>
      <x v="13"/>
    </i>
    <i>
      <x v="14"/>
    </i>
    <i>
      <x v="3"/>
    </i>
    <i>
      <x v="7"/>
    </i>
    <i>
      <x v="9"/>
    </i>
    <i t="grand">
      <x/>
    </i>
  </rowItems>
  <colItems count="1">
    <i/>
  </colItems>
  <dataFields count="1">
    <dataField name="Count of Startup Name" fld="2"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286C3-29D5-44AF-8224-D3B5E1EB8289}" name="PivotTable6"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Clean">
  <location ref="K3:L17"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descending">
      <items count="16">
        <item x="12"/>
        <item x="0"/>
        <item x="3"/>
        <item x="11"/>
        <item x="1"/>
        <item x="7"/>
        <item x="9"/>
        <item x="13"/>
        <item x="10"/>
        <item x="14"/>
        <item x="2"/>
        <item x="6"/>
        <item x="4"/>
        <item x="8"/>
        <item x="5"/>
        <item t="default"/>
      </items>
      <autoSortScope>
        <pivotArea dataOnly="0" outline="0" fieldPosition="0">
          <references count="1">
            <reference field="4294967294" count="1" selected="0">
              <x v="0"/>
            </reference>
          </references>
        </pivotArea>
      </autoSortScope>
    </pivotField>
  </pivotFields>
  <rowFields count="1">
    <field x="17"/>
  </rowFields>
  <rowItems count="14">
    <i>
      <x v="14"/>
    </i>
    <i>
      <x v="13"/>
    </i>
    <i>
      <x v="1"/>
    </i>
    <i>
      <x v="4"/>
    </i>
    <i>
      <x v="11"/>
    </i>
    <i>
      <x v="10"/>
    </i>
    <i>
      <x v="2"/>
    </i>
    <i>
      <x v="12"/>
    </i>
    <i>
      <x v="6"/>
    </i>
    <i>
      <x v="5"/>
    </i>
    <i>
      <x/>
    </i>
    <i>
      <x v="3"/>
    </i>
    <i>
      <x v="8"/>
    </i>
    <i t="grand">
      <x/>
    </i>
  </rowItems>
  <colItems count="1">
    <i/>
  </colItems>
  <dataFields count="1">
    <dataField name="Average of Amount Crore INR" fld="14" subtotal="average" baseField="17" baseItem="0" numFmtId="4"/>
  </dataFields>
  <pivotTableStyleInfo name="PivotStyleLight16" showRowHeaders="1" showColHeaders="1" showRowStripes="0" showColStripes="0" showLastColumn="1"/>
  <filters count="1">
    <filter fld="17"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8854A2-F8CE-48C6-98D8-27094ED9ACA1}" name="PivotTable5"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Clean">
  <location ref="G3:H19"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16">
        <item x="12"/>
        <item x="0"/>
        <item x="3"/>
        <item x="11"/>
        <item x="1"/>
        <item x="7"/>
        <item x="9"/>
        <item x="13"/>
        <item x="10"/>
        <item x="14"/>
        <item x="2"/>
        <item x="6"/>
        <item x="4"/>
        <item x="8"/>
        <item x="5"/>
        <item t="default"/>
      </items>
      <autoSortScope>
        <pivotArea dataOnly="0" outline="0" fieldPosition="0">
          <references count="1">
            <reference field="4294967294" count="1" selected="0">
              <x v="0"/>
            </reference>
          </references>
        </pivotArea>
      </autoSortScope>
    </pivotField>
  </pivotFields>
  <rowFields count="1">
    <field x="17"/>
  </rowFields>
  <rowItems count="16">
    <i>
      <x v="1"/>
    </i>
    <i>
      <x v="4"/>
    </i>
    <i>
      <x v="10"/>
    </i>
    <i>
      <x v="11"/>
    </i>
    <i>
      <x v="2"/>
    </i>
    <i>
      <x v="12"/>
    </i>
    <i>
      <x v="14"/>
    </i>
    <i>
      <x v="5"/>
    </i>
    <i>
      <x v="13"/>
    </i>
    <i>
      <x v="6"/>
    </i>
    <i>
      <x/>
    </i>
    <i>
      <x v="8"/>
    </i>
    <i>
      <x v="3"/>
    </i>
    <i>
      <x v="9"/>
    </i>
    <i>
      <x v="7"/>
    </i>
    <i t="grand">
      <x/>
    </i>
  </rowItems>
  <colItems count="1">
    <i/>
  </colItems>
  <dataFields count="1">
    <dataField name="Sum of Amount Crore INR" fld="14" baseField="17"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ADC40C-3795-4F3E-A08D-FC9070452D6D}" name="PivotTable4"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Lead Investor">
  <location ref="A4:C20" firstHeaderRow="0" firstDataRow="1" firstDataCol="1"/>
  <pivotFields count="18">
    <pivotField showAll="0"/>
    <pivotField numFmtId="164" showAll="0"/>
    <pivotField dataField="1" showAll="0"/>
    <pivotField showAll="0"/>
    <pivotField showAll="0"/>
    <pivotField showAll="0"/>
    <pivotField showAll="0"/>
    <pivotField axis="axisRow" showAll="0" measureFilter="1">
      <items count="1648">
        <item x="856"/>
        <item x="95"/>
        <item x="260"/>
        <item x="987"/>
        <item x="659"/>
        <item x="487"/>
        <item x="551"/>
        <item x="530"/>
        <item x="775"/>
        <item x="39"/>
        <item x="565"/>
        <item x="337"/>
        <item x="848"/>
        <item x="1257"/>
        <item x="1361"/>
        <item x="1193"/>
        <item x="773"/>
        <item x="707"/>
        <item x="1485"/>
        <item x="963"/>
        <item x="542"/>
        <item x="464"/>
        <item x="1230"/>
        <item x="969"/>
        <item x="402"/>
        <item x="1491"/>
        <item x="496"/>
        <item x="733"/>
        <item x="1146"/>
        <item x="148"/>
        <item x="1378"/>
        <item x="193"/>
        <item x="995"/>
        <item x="1570"/>
        <item x="1443"/>
        <item x="219"/>
        <item x="1596"/>
        <item x="28"/>
        <item x="257"/>
        <item x="1394"/>
        <item x="777"/>
        <item x="1631"/>
        <item x="431"/>
        <item x="253"/>
        <item x="389"/>
        <item x="1136"/>
        <item x="625"/>
        <item x="923"/>
        <item x="494"/>
        <item x="143"/>
        <item x="1558"/>
        <item x="1099"/>
        <item x="1090"/>
        <item x="847"/>
        <item x="958"/>
        <item x="149"/>
        <item x="1441"/>
        <item x="1268"/>
        <item x="1555"/>
        <item x="716"/>
        <item x="742"/>
        <item x="1456"/>
        <item x="680"/>
        <item x="952"/>
        <item x="1139"/>
        <item x="272"/>
        <item x="1416"/>
        <item x="705"/>
        <item x="168"/>
        <item x="1283"/>
        <item x="1367"/>
        <item x="1629"/>
        <item x="357"/>
        <item x="1178"/>
        <item x="185"/>
        <item x="525"/>
        <item x="75"/>
        <item x="25"/>
        <item x="1127"/>
        <item x="717"/>
        <item x="214"/>
        <item x="173"/>
        <item x="216"/>
        <item x="308"/>
        <item x="350"/>
        <item x="940"/>
        <item x="774"/>
        <item x="503"/>
        <item x="804"/>
        <item x="396"/>
        <item x="261"/>
        <item x="851"/>
        <item x="1295"/>
        <item x="378"/>
        <item x="1442"/>
        <item x="270"/>
        <item x="1554"/>
        <item x="1225"/>
        <item x="27"/>
        <item x="423"/>
        <item x="1057"/>
        <item x="1639"/>
        <item x="637"/>
        <item x="635"/>
        <item x="1098"/>
        <item x="164"/>
        <item x="1520"/>
        <item x="878"/>
        <item x="407"/>
        <item x="68"/>
        <item x="180"/>
        <item x="682"/>
        <item x="1078"/>
        <item x="1401"/>
        <item x="1325"/>
        <item x="440"/>
        <item x="1059"/>
        <item x="853"/>
        <item x="660"/>
        <item x="983"/>
        <item x="617"/>
        <item x="293"/>
        <item x="1211"/>
        <item x="1025"/>
        <item x="1396"/>
        <item x="6"/>
        <item x="1609"/>
        <item x="273"/>
        <item x="452"/>
        <item x="902"/>
        <item x="1045"/>
        <item x="540"/>
        <item x="331"/>
        <item x="1244"/>
        <item x="1124"/>
        <item x="1405"/>
        <item x="689"/>
        <item x="1172"/>
        <item x="945"/>
        <item x="1243"/>
        <item x="1208"/>
        <item x="1591"/>
        <item x="521"/>
        <item x="60"/>
        <item x="1118"/>
        <item x="1217"/>
        <item x="509"/>
        <item x="779"/>
        <item x="621"/>
        <item x="1562"/>
        <item x="1399"/>
        <item x="1411"/>
        <item x="1060"/>
        <item x="1390"/>
        <item x="212"/>
        <item x="955"/>
        <item x="1337"/>
        <item x="1328"/>
        <item x="1614"/>
        <item x="282"/>
        <item x="937"/>
        <item x="909"/>
        <item x="1643"/>
        <item x="1514"/>
        <item x="1454"/>
        <item x="1180"/>
        <item x="1126"/>
        <item x="590"/>
        <item x="178"/>
        <item x="915"/>
        <item x="480"/>
        <item x="843"/>
        <item x="645"/>
        <item x="548"/>
        <item x="213"/>
        <item x="996"/>
        <item x="1174"/>
        <item x="1368"/>
        <item x="636"/>
        <item x="1469"/>
        <item x="866"/>
        <item x="1638"/>
        <item x="297"/>
        <item x="435"/>
        <item x="322"/>
        <item x="252"/>
        <item x="950"/>
        <item x="153"/>
        <item x="982"/>
        <item x="135"/>
        <item x="327"/>
        <item x="286"/>
        <item x="574"/>
        <item x="33"/>
        <item x="44"/>
        <item x="203"/>
        <item x="670"/>
        <item x="1438"/>
        <item x="1493"/>
        <item x="93"/>
        <item x="1315"/>
        <item x="870"/>
        <item x="155"/>
        <item x="248"/>
        <item x="674"/>
        <item x="437"/>
        <item x="244"/>
        <item x="481"/>
        <item x="1424"/>
        <item x="169"/>
        <item x="1262"/>
        <item x="460"/>
        <item x="40"/>
        <item x="611"/>
        <item x="413"/>
        <item x="118"/>
        <item x="1319"/>
        <item x="246"/>
        <item x="1464"/>
        <item x="1435"/>
        <item x="1001"/>
        <item x="179"/>
        <item x="1209"/>
        <item x="1152"/>
        <item x="170"/>
        <item x="1410"/>
        <item x="275"/>
        <item x="891"/>
        <item x="1093"/>
        <item x="634"/>
        <item x="65"/>
        <item x="1150"/>
        <item x="1007"/>
        <item x="239"/>
        <item x="984"/>
        <item x="489"/>
        <item x="1318"/>
        <item x="1113"/>
        <item x="528"/>
        <item x="581"/>
        <item x="231"/>
        <item x="64"/>
        <item x="1108"/>
        <item x="468"/>
        <item x="514"/>
        <item x="830"/>
        <item x="691"/>
        <item x="157"/>
        <item x="832"/>
        <item x="37"/>
        <item x="1272"/>
        <item x="953"/>
        <item x="1616"/>
        <item x="488"/>
        <item x="279"/>
        <item x="1151"/>
        <item x="1237"/>
        <item x="827"/>
        <item x="77"/>
        <item x="1590"/>
        <item x="748"/>
        <item x="1200"/>
        <item x="629"/>
        <item x="985"/>
        <item x="341"/>
        <item x="518"/>
        <item x="442"/>
        <item x="183"/>
        <item x="859"/>
        <item x="657"/>
        <item x="383"/>
        <item x="1498"/>
        <item x="1145"/>
        <item x="1482"/>
        <item x="1400"/>
        <item x="247"/>
        <item x="1430"/>
        <item x="145"/>
        <item x="1307"/>
        <item x="901"/>
        <item x="1264"/>
        <item x="1303"/>
        <item x="861"/>
        <item x="1053"/>
        <item x="324"/>
        <item x="1280"/>
        <item x="1261"/>
        <item x="696"/>
        <item x="1242"/>
        <item x="633"/>
        <item x="424"/>
        <item x="1610"/>
        <item x="564"/>
        <item x="5"/>
        <item x="1140"/>
        <item x="223"/>
        <item x="354"/>
        <item x="1227"/>
        <item x="448"/>
        <item x="545"/>
        <item x="304"/>
        <item x="131"/>
        <item x="1273"/>
        <item x="1388"/>
        <item x="769"/>
        <item x="1633"/>
        <item x="1293"/>
        <item x="1529"/>
        <item x="62"/>
        <item x="1005"/>
        <item x="1634"/>
        <item x="1300"/>
        <item x="120"/>
        <item x="486"/>
        <item x="347"/>
        <item x="1009"/>
        <item x="159"/>
        <item x="1041"/>
        <item x="123"/>
        <item x="209"/>
        <item x="1575"/>
        <item x="526"/>
        <item x="1214"/>
        <item x="927"/>
        <item x="880"/>
        <item x="646"/>
        <item x="759"/>
        <item x="386"/>
        <item x="622"/>
        <item x="1617"/>
        <item x="1324"/>
        <item x="1116"/>
        <item x="701"/>
        <item x="385"/>
        <item x="1563"/>
        <item x="944"/>
        <item x="643"/>
        <item x="593"/>
        <item x="555"/>
        <item x="1568"/>
        <item x="1363"/>
        <item x="791"/>
        <item x="1621"/>
        <item x="144"/>
        <item x="711"/>
        <item x="786"/>
        <item x="1525"/>
        <item x="1358"/>
        <item x="1624"/>
        <item x="1149"/>
        <item x="287"/>
        <item x="21"/>
        <item x="563"/>
        <item x="872"/>
        <item x="1130"/>
        <item x="576"/>
        <item x="604"/>
        <item x="195"/>
        <item x="98"/>
        <item x="1415"/>
        <item x="59"/>
        <item x="756"/>
        <item x="380"/>
        <item x="800"/>
        <item x="1205"/>
        <item x="1112"/>
        <item x="1502"/>
        <item x="1471"/>
        <item x="318"/>
        <item x="934"/>
        <item x="1080"/>
        <item x="1362"/>
        <item x="761"/>
        <item x="1521"/>
        <item x="299"/>
        <item x="921"/>
        <item x="1597"/>
        <item x="1189"/>
        <item x="793"/>
        <item x="517"/>
        <item x="863"/>
        <item x="319"/>
        <item x="575"/>
        <item x="1081"/>
        <item x="1561"/>
        <item x="24"/>
        <item x="399"/>
        <item x="125"/>
        <item x="1068"/>
        <item x="911"/>
        <item x="484"/>
        <item x="546"/>
        <item x="579"/>
        <item x="675"/>
        <item x="729"/>
        <item x="426"/>
        <item x="1170"/>
        <item x="746"/>
        <item x="332"/>
        <item x="1635"/>
        <item x="1398"/>
        <item x="84"/>
        <item x="529"/>
        <item x="303"/>
        <item x="1492"/>
        <item x="757"/>
        <item x="507"/>
        <item x="243"/>
        <item x="1314"/>
        <item x="38"/>
        <item x="1500"/>
        <item x="384"/>
        <item x="196"/>
        <item x="81"/>
        <item x="1064"/>
        <item x="1461"/>
        <item x="1223"/>
        <item x="743"/>
        <item x="991"/>
        <item x="932"/>
        <item x="1645"/>
        <item x="220"/>
        <item x="36"/>
        <item x="1535"/>
        <item x="897"/>
        <item x="1447"/>
        <item x="198"/>
        <item x="397"/>
        <item x="1277"/>
        <item x="678"/>
        <item x="692"/>
        <item x="456"/>
        <item x="1517"/>
        <item x="167"/>
        <item x="523"/>
        <item x="126"/>
        <item x="547"/>
        <item x="134"/>
        <item x="1238"/>
        <item x="1107"/>
        <item x="1191"/>
        <item x="1058"/>
        <item x="1487"/>
        <item x="1533"/>
        <item x="1335"/>
        <item x="753"/>
        <item x="23"/>
        <item x="226"/>
        <item x="387"/>
        <item x="142"/>
        <item x="886"/>
        <item x="1536"/>
        <item x="647"/>
        <item x="929"/>
        <item x="867"/>
        <item x="1478"/>
        <item x="124"/>
        <item x="1249"/>
        <item x="495"/>
        <item x="739"/>
        <item x="967"/>
        <item x="595"/>
        <item x="1256"/>
        <item x="654"/>
        <item x="281"/>
        <item x="229"/>
        <item x="1138"/>
        <item x="138"/>
        <item x="1507"/>
        <item x="365"/>
        <item x="1148"/>
        <item x="379"/>
        <item x="1343"/>
        <item x="873"/>
        <item x="679"/>
        <item x="626"/>
        <item x="772"/>
        <item x="351"/>
        <item x="614"/>
        <item x="948"/>
        <item x="1216"/>
        <item x="567"/>
        <item x="241"/>
        <item x="962"/>
        <item x="67"/>
        <item x="534"/>
        <item x="834"/>
        <item x="900"/>
        <item x="1263"/>
        <item x="1220"/>
        <item x="1564"/>
        <item x="367"/>
        <item x="1101"/>
        <item x="778"/>
        <item x="374"/>
        <item x="382"/>
        <item x="928"/>
        <item x="728"/>
        <item x="1027"/>
        <item x="577"/>
        <item x="1466"/>
        <item x="69"/>
        <item x="876"/>
        <item x="79"/>
        <item x="271"/>
        <item x="1144"/>
        <item x="1269"/>
        <item x="1515"/>
        <item x="1310"/>
        <item x="1246"/>
        <item x="741"/>
        <item x="505"/>
        <item x="852"/>
        <item x="166"/>
        <item x="823"/>
        <item x="649"/>
        <item x="1161"/>
        <item x="968"/>
        <item x="463"/>
        <item x="401"/>
        <item x="1599"/>
        <item x="1381"/>
        <item x="1031"/>
        <item x="1577"/>
        <item x="1528"/>
        <item x="1496"/>
        <item x="1370"/>
        <item x="1033"/>
        <item x="1518"/>
        <item x="1384"/>
        <item x="1042"/>
        <item x="53"/>
        <item x="1104"/>
        <item x="821"/>
        <item x="1444"/>
        <item x="904"/>
        <item x="539"/>
        <item x="997"/>
        <item x="559"/>
        <item x="1017"/>
        <item x="1630"/>
        <item x="1323"/>
        <item x="1003"/>
        <item x="471"/>
        <item x="1135"/>
        <item x="865"/>
        <item x="498"/>
        <item x="1250"/>
        <item x="1232"/>
        <item x="510"/>
        <item x="1338"/>
        <item x="713"/>
        <item x="1021"/>
        <item x="864"/>
        <item x="816"/>
        <item x="502"/>
        <item x="762"/>
        <item x="817"/>
        <item x="328"/>
        <item x="251"/>
        <item x="1560"/>
        <item x="815"/>
        <item x="838"/>
        <item x="404"/>
        <item x="188"/>
        <item x="1137"/>
        <item x="831"/>
        <item x="846"/>
        <item x="1340"/>
        <item x="202"/>
        <item x="1345"/>
        <item x="1642"/>
        <item x="550"/>
        <item x="292"/>
        <item x="330"/>
        <item x="414"/>
        <item x="785"/>
        <item x="935"/>
        <item x="936"/>
        <item x="894"/>
        <item x="465"/>
        <item x="1522"/>
        <item x="844"/>
        <item x="1431"/>
        <item x="256"/>
        <item x="1480"/>
        <item x="1290"/>
        <item x="338"/>
        <item x="908"/>
        <item x="403"/>
        <item x="1231"/>
        <item x="339"/>
        <item x="1559"/>
        <item x="190"/>
        <item x="146"/>
        <item x="1510"/>
        <item x="1546"/>
        <item x="30"/>
        <item x="1584"/>
        <item x="532"/>
        <item x="1459"/>
        <item x="1587"/>
        <item x="1371"/>
        <item x="475"/>
        <item x="882"/>
        <item x="569"/>
        <item x="860"/>
        <item x="640"/>
        <item x="1105"/>
        <item x="1071"/>
        <item x="174"/>
        <item x="356"/>
        <item x="490"/>
        <item x="1465"/>
        <item x="1330"/>
        <item x="323"/>
        <item x="672"/>
        <item x="1132"/>
        <item x="964"/>
        <item x="531"/>
        <item x="840"/>
        <item x="946"/>
        <item x="470"/>
        <item x="410"/>
        <item x="441"/>
        <item x="204"/>
        <item x="1598"/>
        <item x="566"/>
        <item x="1316"/>
        <item x="430"/>
        <item x="462"/>
        <item x="461"/>
        <item x="406"/>
        <item x="317"/>
        <item x="726"/>
        <item x="703"/>
        <item x="41"/>
        <item x="1387"/>
        <item x="1483"/>
        <item x="1169"/>
        <item x="1006"/>
        <item x="78"/>
        <item x="554"/>
        <item x="311"/>
        <item x="1477"/>
        <item x="615"/>
        <item x="103"/>
        <item x="727"/>
        <item x="218"/>
        <item x="568"/>
        <item x="855"/>
        <item x="1432"/>
        <item x="105"/>
        <item x="151"/>
        <item x="249"/>
        <item x="1279"/>
        <item x="358"/>
        <item x="479"/>
        <item x="1572"/>
        <item x="1162"/>
        <item x="268"/>
        <item x="571"/>
        <item x="132"/>
        <item x="434"/>
        <item x="70"/>
        <item x="265"/>
        <item x="152"/>
        <item x="211"/>
        <item x="1202"/>
        <item x="930"/>
        <item x="1245"/>
        <item x="346"/>
        <item x="1446"/>
        <item x="965"/>
        <item x="1618"/>
        <item x="1030"/>
        <item x="234"/>
        <item x="760"/>
        <item x="668"/>
        <item x="898"/>
        <item x="99"/>
        <item x="695"/>
        <item x="597"/>
        <item x="466"/>
        <item x="765"/>
        <item x="722"/>
        <item x="731"/>
        <item x="602"/>
        <item x="673"/>
        <item x="612"/>
        <item x="1595"/>
        <item x="1494"/>
        <item x="1175"/>
        <item x="1547"/>
        <item x="839"/>
        <item x="1134"/>
        <item x="677"/>
        <item x="1125"/>
        <item x="960"/>
        <item x="704"/>
        <item x="377"/>
        <item x="1155"/>
        <item x="1177"/>
        <item x="1484"/>
        <item x="355"/>
        <item x="1472"/>
        <item x="264"/>
        <item x="1014"/>
        <item x="1311"/>
        <item x="578"/>
        <item x="1039"/>
        <item x="1332"/>
        <item x="352"/>
        <item x="1304"/>
        <item x="1628"/>
        <item x="472"/>
        <item x="451"/>
        <item x="573"/>
        <item x="1377"/>
        <item x="776"/>
        <item x="699"/>
        <item x="439"/>
        <item x="228"/>
        <item x="1052"/>
        <item x="1640"/>
        <item x="208"/>
        <item x="1032"/>
        <item x="688"/>
        <item x="285"/>
        <item x="333"/>
        <item x="92"/>
        <item x="1016"/>
        <item x="1241"/>
        <item x="176"/>
        <item x="890"/>
        <item x="58"/>
        <item x="1201"/>
        <item x="1408"/>
        <item x="825"/>
        <item x="849"/>
        <item x="1320"/>
        <item x="1644"/>
        <item x="445"/>
        <item x="1050"/>
        <item x="764"/>
        <item x="1508"/>
        <item x="128"/>
        <item x="770"/>
        <item x="349"/>
        <item x="444"/>
        <item x="875"/>
        <item x="1353"/>
        <item x="591"/>
        <item x="905"/>
        <item x="1040"/>
        <item x="1357"/>
        <item x="1627"/>
        <item x="160"/>
        <item x="1048"/>
        <item x="812"/>
        <item x="949"/>
        <item x="1539"/>
        <item x="683"/>
        <item x="1111"/>
        <item x="592"/>
        <item x="690"/>
        <item x="82"/>
        <item x="405"/>
        <item x="298"/>
        <item x="1215"/>
        <item x="801"/>
        <item x="393"/>
        <item x="758"/>
        <item x="267"/>
        <item x="1419"/>
        <item x="1423"/>
        <item x="446"/>
        <item x="933"/>
        <item x="1188"/>
        <item x="598"/>
        <item x="582"/>
        <item x="116"/>
        <item x="740"/>
        <item x="1248"/>
        <item x="842"/>
        <item x="1207"/>
        <item x="631"/>
        <item x="1259"/>
        <item x="1254"/>
        <item x="768"/>
        <item x="107"/>
        <item x="321"/>
        <item x="1235"/>
        <item x="1306"/>
        <item x="200"/>
        <item x="97"/>
        <item x="433"/>
        <item x="1512"/>
        <item x="1462"/>
        <item x="1350"/>
        <item x="32"/>
        <item x="835"/>
        <item x="127"/>
        <item x="189"/>
        <item x="294"/>
        <item x="1195"/>
        <item x="89"/>
        <item x="580"/>
        <item x="792"/>
        <item x="1569"/>
        <item x="619"/>
        <item x="172"/>
        <item x="238"/>
        <item x="1171"/>
        <item x="316"/>
        <item x="1110"/>
        <item x="508"/>
        <item x="1309"/>
        <item x="710"/>
        <item x="56"/>
        <item x="877"/>
        <item x="360"/>
        <item x="558"/>
        <item x="1334"/>
        <item x="993"/>
        <item x="1413"/>
        <item x="1509"/>
        <item x="1100"/>
        <item x="975"/>
        <item x="1580"/>
        <item x="685"/>
        <item x="1086"/>
        <item x="656"/>
        <item x="1073"/>
        <item x="1168"/>
        <item x="1511"/>
        <item x="224"/>
        <item x="599"/>
        <item x="408"/>
        <item x="806"/>
        <item x="596"/>
        <item x="803"/>
        <item x="171"/>
        <item x="1543"/>
        <item x="139"/>
        <item x="666"/>
        <item x="609"/>
        <item x="1095"/>
        <item x="274"/>
        <item x="1611"/>
        <item x="1470"/>
        <item x="15"/>
        <item x="1173"/>
        <item x="1549"/>
        <item x="1453"/>
        <item x="1327"/>
        <item x="1037"/>
        <item x="795"/>
        <item x="353"/>
        <item x="1463"/>
        <item x="1115"/>
        <item x="1360"/>
        <item x="1526"/>
        <item x="605"/>
        <item x="1251"/>
        <item x="973"/>
        <item x="48"/>
        <item x="702"/>
        <item x="1501"/>
        <item x="100"/>
        <item x="942"/>
        <item x="587"/>
        <item x="1348"/>
        <item x="227"/>
        <item x="29"/>
        <item x="34"/>
        <item x="1114"/>
        <item x="1221"/>
        <item x="1579"/>
        <item x="1097"/>
        <item x="1106"/>
        <item x="749"/>
        <item x="828"/>
        <item x="1418"/>
        <item x="603"/>
        <item x="111"/>
        <item x="662"/>
        <item x="1102"/>
        <item x="1015"/>
        <item x="1055"/>
        <item x="150"/>
        <item x="1291"/>
        <item x="938"/>
        <item x="664"/>
        <item x="438"/>
        <item x="535"/>
        <item x="715"/>
        <item x="191"/>
        <item x="1524"/>
        <item x="278"/>
        <item x="1203"/>
        <item x="165"/>
        <item x="412"/>
        <item x="284"/>
        <item x="289"/>
        <item x="1347"/>
        <item x="263"/>
        <item x="651"/>
        <item x="979"/>
        <item x="90"/>
        <item x="1475"/>
        <item x="809"/>
        <item x="1275"/>
        <item x="1091"/>
        <item x="483"/>
        <item x="1576"/>
        <item x="837"/>
        <item x="1420"/>
        <item x="291"/>
        <item x="515"/>
        <item x="745"/>
        <item x="343"/>
        <item x="1156"/>
        <item x="1133"/>
        <item x="1117"/>
        <item x="684"/>
        <item x="925"/>
        <item x="796"/>
        <item x="536"/>
        <item x="1034"/>
        <item x="276"/>
        <item x="1504"/>
        <item x="309"/>
        <item x="1085"/>
        <item x="1308"/>
        <item x="345"/>
        <item x="232"/>
        <item x="1274"/>
        <item x="47"/>
        <item x="893"/>
        <item x="1067"/>
        <item x="1183"/>
        <item x="906"/>
        <item x="790"/>
        <item x="66"/>
        <item x="1160"/>
        <item x="392"/>
        <item x="9"/>
        <item x="1615"/>
        <item x="744"/>
        <item x="1499"/>
        <item x="184"/>
        <item x="340"/>
        <item x="1288"/>
        <item x="1226"/>
        <item x="1212"/>
        <item x="1066"/>
        <item x="1218"/>
        <item x="1392"/>
        <item x="1445"/>
        <item x="767"/>
        <item x="1395"/>
        <item x="1038"/>
        <item x="447"/>
        <item x="585"/>
        <item x="46"/>
        <item x="1506"/>
        <item x="641"/>
        <item x="1087"/>
        <item x="807"/>
        <item x="1143"/>
        <item x="1121"/>
        <item x="1527"/>
        <item x="458"/>
        <item x="1070"/>
        <item x="181"/>
        <item x="1450"/>
        <item x="306"/>
        <item x="1437"/>
        <item x="1062"/>
        <item x="242"/>
        <item x="1513"/>
        <item x="931"/>
        <item x="290"/>
        <item x="94"/>
        <item x="1000"/>
        <item x="1213"/>
        <item x="833"/>
        <item x="836"/>
        <item x="398"/>
        <item x="74"/>
        <item x="613"/>
        <item x="1602"/>
        <item x="1436"/>
        <item x="971"/>
        <item x="970"/>
        <item x="1024"/>
        <item x="549"/>
        <item x="998"/>
        <item x="1069"/>
        <item x="1548"/>
        <item x="1282"/>
        <item x="368"/>
        <item x="1194"/>
        <item x="820"/>
        <item x="1523"/>
        <item x="108"/>
        <item x="903"/>
        <item x="1474"/>
        <item x="372"/>
        <item x="889"/>
        <item x="1061"/>
        <item x="1103"/>
        <item x="655"/>
        <item x="1495"/>
        <item x="1404"/>
        <item x="665"/>
        <item x="182"/>
        <item x="161"/>
        <item x="225"/>
        <item x="784"/>
        <item x="845"/>
        <item x="104"/>
        <item x="197"/>
        <item x="491"/>
        <item x="1449"/>
        <item x="52"/>
        <item x="1181"/>
        <item x="1163"/>
        <item x="1373"/>
        <item x="87"/>
        <item x="390"/>
        <item x="1606"/>
        <item x="1422"/>
        <item x="624"/>
        <item x="1372"/>
        <item x="922"/>
        <item x="1317"/>
        <item x="1289"/>
        <item x="310"/>
        <item x="1258"/>
        <item x="694"/>
        <item x="117"/>
        <item x="974"/>
        <item x="896"/>
        <item x="516"/>
        <item x="1089"/>
        <item x="1402"/>
        <item x="11"/>
        <item x="1092"/>
        <item x="163"/>
        <item x="474"/>
        <item x="1339"/>
        <item x="1542"/>
        <item x="1641"/>
        <item x="1044"/>
        <item x="600"/>
        <item x="262"/>
        <item x="45"/>
        <item x="8"/>
        <item x="362"/>
        <item x="1601"/>
        <item x="1147"/>
        <item x="1022"/>
        <item x="961"/>
        <item x="296"/>
        <item x="313"/>
        <item x="627"/>
        <item x="1467"/>
        <item x="910"/>
        <item x="850"/>
        <item x="868"/>
        <item x="1054"/>
        <item x="766"/>
        <item x="1286"/>
        <item x="1407"/>
        <item x="781"/>
        <item x="119"/>
        <item x="215"/>
        <item x="1076"/>
        <item x="883"/>
        <item x="1278"/>
        <item x="85"/>
        <item x="887"/>
        <item x="237"/>
        <item x="1468"/>
        <item x="1079"/>
        <item x="1636"/>
        <item x="857"/>
        <item x="1457"/>
        <item x="19"/>
        <item x="1122"/>
        <item x="642"/>
        <item x="885"/>
        <item x="899"/>
        <item x="1537"/>
        <item x="1382"/>
        <item x="1247"/>
        <item x="648"/>
        <item x="826"/>
        <item x="1129"/>
        <item x="1386"/>
        <item x="1012"/>
        <item x="583"/>
        <item x="61"/>
        <item x="73"/>
        <item x="1439"/>
        <item x="588"/>
        <item x="687"/>
        <item x="1192"/>
        <item x="1364"/>
        <item x="714"/>
        <item x="824"/>
        <item x="1354"/>
        <item x="1285"/>
        <item x="632"/>
        <item x="361"/>
        <item x="453"/>
        <item x="1389"/>
        <item x="1369"/>
        <item x="783"/>
        <item x="819"/>
        <item x="1391"/>
        <item x="1329"/>
        <item x="1166"/>
        <item x="391"/>
        <item x="454"/>
        <item x="1011"/>
        <item x="553"/>
        <item x="957"/>
        <item x="552"/>
        <item x="206"/>
        <item x="1131"/>
        <item x="869"/>
        <item x="233"/>
        <item x="1581"/>
        <item x="1574"/>
        <item x="892"/>
        <item x="449"/>
        <item x="718"/>
        <item x="1412"/>
        <item x="1083"/>
        <item x="1476"/>
        <item x="1538"/>
        <item x="1380"/>
        <item x="1553"/>
        <item x="1265"/>
        <item x="735"/>
        <item x="1187"/>
        <item x="1035"/>
        <item x="1043"/>
        <item x="342"/>
        <item x="1567"/>
        <item x="1322"/>
        <item x="1084"/>
        <item x="421"/>
        <item x="1426"/>
        <item x="1586"/>
        <item x="1219"/>
        <item x="250"/>
        <item x="1185"/>
        <item x="1141"/>
        <item x="187"/>
        <item x="50"/>
        <item x="1049"/>
        <item x="269"/>
        <item x="1074"/>
        <item x="999"/>
        <item x="1458"/>
        <item x="618"/>
        <item x="1427"/>
        <item x="1313"/>
        <item x="862"/>
        <item x="653"/>
        <item x="121"/>
        <item x="20"/>
        <item x="1010"/>
        <item x="879"/>
        <item x="302"/>
        <item x="606"/>
        <item x="1385"/>
        <item x="1440"/>
        <item x="478"/>
        <item x="794"/>
        <item x="154"/>
        <item x="1434"/>
        <item x="920"/>
        <item x="1312"/>
        <item x="1299"/>
        <item x="1013"/>
        <item x="956"/>
        <item x="156"/>
        <item x="427"/>
        <item x="986"/>
        <item x="1479"/>
        <item x="443"/>
        <item x="469"/>
        <item x="1096"/>
        <item x="325"/>
        <item x="1239"/>
        <item x="1153"/>
        <item x="1460"/>
        <item x="1196"/>
        <item x="572"/>
        <item x="400"/>
        <item x="305"/>
        <item x="1029"/>
        <item x="1626"/>
        <item x="1451"/>
        <item x="1448"/>
        <item x="1637"/>
        <item x="881"/>
        <item x="425"/>
        <item x="589"/>
        <item x="586"/>
        <item x="976"/>
        <item x="708"/>
        <item x="1036"/>
        <item x="951"/>
        <item x="504"/>
        <item x="344"/>
        <item x="417"/>
        <item x="51"/>
        <item x="210"/>
        <item x="780"/>
        <item x="1119"/>
        <item x="1552"/>
        <item x="366"/>
        <item x="14"/>
        <item x="1266"/>
        <item x="307"/>
        <item x="1594"/>
        <item x="1545"/>
        <item x="697"/>
        <item x="1109"/>
        <item x="1047"/>
        <item x="1376"/>
        <item x="1321"/>
        <item x="1534"/>
        <item x="1571"/>
        <item x="623"/>
        <item x="288"/>
        <item x="147"/>
        <item x="177"/>
        <item x="1490"/>
        <item x="80"/>
        <item x="1406"/>
        <item x="1425"/>
        <item x="1176"/>
        <item x="420"/>
        <item x="918"/>
        <item x="10"/>
        <item x="1302"/>
        <item x="1530"/>
        <item x="1204"/>
        <item x="1540"/>
        <item x="667"/>
        <item x="789"/>
        <item x="736"/>
        <item x="818"/>
        <item x="1429"/>
        <item x="1002"/>
        <item x="1349"/>
        <item x="1018"/>
        <item x="981"/>
        <item x="798"/>
        <item x="570"/>
        <item x="541"/>
        <item x="245"/>
        <item x="980"/>
        <item x="941"/>
        <item x="1336"/>
        <item x="1154"/>
        <item x="1276"/>
        <item x="1142"/>
        <item x="7"/>
        <item x="966"/>
        <item x="916"/>
        <item x="557"/>
        <item x="669"/>
        <item x="671"/>
        <item x="1342"/>
        <item x="18"/>
        <item x="1182"/>
        <item x="719"/>
        <item x="512"/>
        <item x="485"/>
        <item x="42"/>
        <item x="871"/>
        <item x="329"/>
        <item x="926"/>
        <item x="884"/>
        <item x="721"/>
        <item x="1356"/>
        <item x="537"/>
        <item x="913"/>
        <item x="1625"/>
        <item x="1573"/>
        <item x="375"/>
        <item x="1403"/>
        <item x="277"/>
        <item x="1489"/>
        <item x="1297"/>
        <item x="732"/>
        <item x="17"/>
        <item x="96"/>
        <item x="2"/>
        <item x="141"/>
        <item x="43"/>
        <item x="1352"/>
        <item x="1077"/>
        <item x="388"/>
        <item x="428"/>
        <item x="1294"/>
        <item x="730"/>
        <item x="799"/>
        <item x="72"/>
        <item x="1164"/>
        <item x="236"/>
        <item x="1224"/>
        <item x="201"/>
        <item x="326"/>
        <item x="1270"/>
        <item x="192"/>
        <item x="1582"/>
        <item x="652"/>
        <item x="1028"/>
        <item x="109"/>
        <item x="450"/>
        <item x="638"/>
        <item x="1210"/>
        <item x="616"/>
        <item x="158"/>
        <item x="751"/>
        <item x="1366"/>
        <item x="1556"/>
        <item x="797"/>
        <item x="608"/>
        <item x="335"/>
        <item x="724"/>
        <item x="363"/>
        <item x="720"/>
        <item x="114"/>
        <item x="83"/>
        <item x="371"/>
        <item x="476"/>
        <item x="1346"/>
        <item x="1505"/>
        <item x="1157"/>
        <item x="538"/>
        <item x="467"/>
        <item x="280"/>
        <item x="1428"/>
        <item x="259"/>
        <item x="1240"/>
        <item x="416"/>
        <item x="628"/>
        <item x="693"/>
        <item x="16"/>
        <item x="194"/>
        <item x="1551"/>
        <item x="1600"/>
        <item x="584"/>
        <item x="334"/>
        <item x="738"/>
        <item x="1019"/>
        <item x="939"/>
        <item x="199"/>
        <item x="914"/>
        <item x="186"/>
        <item x="1608"/>
        <item x="1365"/>
        <item x="381"/>
        <item x="1519"/>
        <item x="4"/>
        <item x="513"/>
        <item x="977"/>
        <item x="482"/>
        <item x="230"/>
        <item x="1613"/>
        <item x="1497"/>
        <item x="369"/>
        <item x="1094"/>
        <item x="954"/>
        <item x="639"/>
        <item x="26"/>
        <item x="1082"/>
        <item x="1026"/>
        <item x="254"/>
        <item x="102"/>
        <item x="101"/>
        <item x="130"/>
        <item x="112"/>
        <item x="947"/>
        <item x="1541"/>
        <item x="221"/>
        <item x="1397"/>
        <item x="497"/>
        <item x="1051"/>
        <item x="266"/>
        <item x="1056"/>
        <item x="1190"/>
        <item x="650"/>
        <item x="1481"/>
        <item x="874"/>
        <item x="814"/>
        <item x="511"/>
        <item x="1544"/>
        <item x="499"/>
        <item x="312"/>
        <item x="1516"/>
        <item x="1179"/>
        <item x="207"/>
        <item x="1473"/>
        <item x="91"/>
        <item x="1612"/>
        <item x="1379"/>
        <item x="601"/>
        <item x="1"/>
        <item x="429"/>
        <item x="1355"/>
        <item x="912"/>
        <item x="1409"/>
        <item x="1326"/>
        <item x="888"/>
        <item x="841"/>
        <item x="972"/>
        <item x="755"/>
        <item x="348"/>
        <item x="432"/>
        <item x="895"/>
        <item x="1159"/>
        <item x="1604"/>
        <item x="1046"/>
        <item x="1383"/>
        <item x="409"/>
        <item x="1603"/>
        <item x="1583"/>
        <item x="1206"/>
        <item x="76"/>
        <item x="763"/>
        <item x="1287"/>
        <item x="115"/>
        <item x="459"/>
        <item x="524"/>
        <item x="1393"/>
        <item x="676"/>
        <item x="129"/>
        <item x="500"/>
        <item x="300"/>
        <item x="1417"/>
        <item x="1252"/>
        <item x="1455"/>
        <item x="315"/>
        <item x="1578"/>
        <item x="1565"/>
        <item x="1260"/>
        <item x="737"/>
        <item x="681"/>
        <item x="110"/>
        <item x="1632"/>
        <item x="0"/>
        <item x="1550"/>
        <item x="1004"/>
        <item x="1229"/>
        <item x="1296"/>
        <item x="561"/>
        <item x="644"/>
        <item x="782"/>
        <item x="359"/>
        <item x="35"/>
        <item x="1622"/>
        <item x="610"/>
        <item x="1623"/>
        <item x="457"/>
        <item x="917"/>
        <item x="175"/>
        <item x="162"/>
        <item x="235"/>
        <item x="1331"/>
        <item x="959"/>
        <item x="1198"/>
        <item x="1271"/>
        <item x="522"/>
        <item x="1557"/>
        <item x="217"/>
        <item x="283"/>
        <item x="255"/>
        <item x="22"/>
        <item x="556"/>
        <item x="1605"/>
        <item x="418"/>
        <item x="71"/>
        <item x="1284"/>
        <item x="698"/>
        <item x="1305"/>
        <item x="989"/>
        <item x="802"/>
        <item x="506"/>
        <item x="492"/>
        <item x="533"/>
        <item x="1646"/>
        <item x="1234"/>
        <item x="723"/>
        <item x="1452"/>
        <item x="520"/>
        <item x="1008"/>
        <item x="1120"/>
        <item x="1333"/>
        <item x="1281"/>
        <item x="1233"/>
        <item x="771"/>
        <item x="86"/>
        <item x="320"/>
        <item x="376"/>
        <item x="1341"/>
        <item x="1023"/>
        <item x="301"/>
        <item x="1619"/>
        <item x="205"/>
        <item x="1375"/>
        <item x="88"/>
        <item x="1344"/>
        <item x="607"/>
        <item x="1236"/>
        <item x="734"/>
        <item x="415"/>
        <item x="754"/>
        <item x="1184"/>
        <item x="1593"/>
        <item x="1607"/>
        <item x="1222"/>
        <item x="992"/>
        <item x="1588"/>
        <item x="473"/>
        <item x="1165"/>
        <item x="562"/>
        <item x="1488"/>
        <item x="1199"/>
        <item x="1298"/>
        <item x="1228"/>
        <item x="1020"/>
        <item x="1292"/>
        <item x="706"/>
        <item x="560"/>
        <item x="747"/>
        <item x="258"/>
        <item x="1620"/>
        <item x="113"/>
        <item x="106"/>
        <item x="63"/>
        <item x="813"/>
        <item x="1585"/>
        <item x="1421"/>
        <item x="1374"/>
        <item x="858"/>
        <item x="455"/>
        <item x="661"/>
        <item x="750"/>
        <item x="1566"/>
        <item x="12"/>
        <item x="140"/>
        <item x="133"/>
        <item x="373"/>
        <item x="240"/>
        <item x="1267"/>
        <item x="1359"/>
        <item x="1531"/>
        <item x="919"/>
        <item x="1123"/>
        <item x="31"/>
        <item x="1351"/>
        <item x="658"/>
        <item x="686"/>
        <item x="336"/>
        <item x="1072"/>
        <item x="1301"/>
        <item x="1255"/>
        <item x="1063"/>
        <item x="924"/>
        <item x="1167"/>
        <item x="3"/>
        <item x="663"/>
        <item x="1128"/>
        <item x="54"/>
        <item x="805"/>
        <item x="822"/>
        <item x="1503"/>
        <item x="1186"/>
        <item x="990"/>
        <item x="222"/>
        <item x="700"/>
        <item x="829"/>
        <item x="630"/>
        <item x="1532"/>
        <item x="787"/>
        <item x="988"/>
        <item x="1088"/>
        <item x="712"/>
        <item x="544"/>
        <item x="419"/>
        <item x="477"/>
        <item x="295"/>
        <item x="57"/>
        <item x="1433"/>
        <item x="394"/>
        <item x="55"/>
        <item x="907"/>
        <item x="620"/>
        <item x="811"/>
        <item x="854"/>
        <item x="1414"/>
        <item x="1075"/>
        <item x="1589"/>
        <item x="364"/>
        <item x="1158"/>
        <item x="422"/>
        <item x="1592"/>
        <item x="808"/>
        <item x="493"/>
        <item x="136"/>
        <item x="1065"/>
        <item x="314"/>
        <item x="395"/>
        <item x="49"/>
        <item x="137"/>
        <item x="1197"/>
        <item x="978"/>
        <item x="519"/>
        <item x="788"/>
        <item x="994"/>
        <item x="411"/>
        <item x="725"/>
        <item x="1486"/>
        <item x="527"/>
        <item x="501"/>
        <item x="370"/>
        <item x="943"/>
        <item x="594"/>
        <item x="543"/>
        <item x="122"/>
        <item x="709"/>
        <item x="810"/>
        <item x="1253"/>
        <item x="752"/>
        <item x="436"/>
        <item x="1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7"/>
  </rowFields>
  <rowItems count="16">
    <i>
      <x v="31"/>
    </i>
    <i>
      <x v="241"/>
    </i>
    <i>
      <x v="526"/>
    </i>
    <i>
      <x v="610"/>
    </i>
    <i>
      <x v="641"/>
    </i>
    <i>
      <x v="721"/>
    </i>
    <i>
      <x v="725"/>
    </i>
    <i>
      <x v="990"/>
    </i>
    <i>
      <x v="1165"/>
    </i>
    <i>
      <x v="1251"/>
    </i>
    <i>
      <x v="1305"/>
    </i>
    <i>
      <x v="1308"/>
    </i>
    <i>
      <x v="1459"/>
    </i>
    <i>
      <x v="1461"/>
    </i>
    <i>
      <x v="1646"/>
    </i>
    <i t="grand">
      <x/>
    </i>
  </rowItems>
  <colFields count="1">
    <field x="-2"/>
  </colFields>
  <colItems count="2">
    <i>
      <x/>
    </i>
    <i i="1">
      <x v="1"/>
    </i>
  </colItems>
  <dataFields count="2">
    <dataField name="Number of Deals" fld="2" subtotal="count" baseField="0" baseItem="0"/>
    <dataField name="Total Funding (Crore INR)" fld="14" baseField="7" baseItem="641" numFmtId="4"/>
  </dataFields>
  <pivotTableStyleInfo name="PivotStyleLight16" showRowHeaders="1" showColHeaders="1" showRowStripes="0" showColStripes="0" showLastColumn="1"/>
  <filters count="1">
    <filter fld="7"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5E20EB-1C51-4A06-B9AE-725D27B5684C}" name="PivotTable7"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Funding Stage">
  <location ref="A63:C71" firstHeaderRow="0" firstDataRow="1" firstDataCol="1"/>
  <pivotFields count="18">
    <pivotField showAll="0"/>
    <pivotField numFmtId="164"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8">
        <item x="6"/>
        <item x="0"/>
        <item x="4"/>
        <item x="3"/>
        <item x="2"/>
        <item x="1"/>
        <item x="5"/>
        <item t="default"/>
      </items>
      <autoSortScope>
        <pivotArea dataOnly="0" outline="0" fieldPosition="0">
          <references count="1">
            <reference field="4294967294" count="1" selected="0">
              <x v="1"/>
            </reference>
          </references>
        </pivotArea>
      </autoSortScope>
    </pivotField>
    <pivotField showAll="0"/>
    <pivotField showAll="0"/>
  </pivotFields>
  <rowFields count="1">
    <field x="15"/>
  </rowFields>
  <rowItems count="8">
    <i>
      <x v="1"/>
    </i>
    <i>
      <x v="4"/>
    </i>
    <i>
      <x/>
    </i>
    <i>
      <x v="6"/>
    </i>
    <i>
      <x v="2"/>
    </i>
    <i>
      <x v="5"/>
    </i>
    <i>
      <x v="3"/>
    </i>
    <i t="grand">
      <x/>
    </i>
  </rowItems>
  <colFields count="1">
    <field x="-2"/>
  </colFields>
  <colItems count="2">
    <i>
      <x/>
    </i>
    <i i="1">
      <x v="1"/>
    </i>
  </colItems>
  <dataFields count="2">
    <dataField name="Number of Deals" fld="2" subtotal="count" baseField="15" baseItem="0"/>
    <dataField name="Total Funding (Crore INR)" fld="14" baseField="15" baseItem="0" numFmtId="4"/>
  </dataFields>
  <formats count="6">
    <format dxfId="97">
      <pivotArea type="all" dataOnly="0" outline="0" fieldPosition="0"/>
    </format>
    <format dxfId="96">
      <pivotArea outline="0" collapsedLevelsAreSubtotals="1" fieldPosition="0"/>
    </format>
    <format dxfId="95">
      <pivotArea field="15" type="button" dataOnly="0" labelOnly="1" outline="0" axis="axisRow" fieldPosition="0"/>
    </format>
    <format dxfId="94">
      <pivotArea dataOnly="0" labelOnly="1" fieldPosition="0">
        <references count="1">
          <reference field="15" count="0"/>
        </references>
      </pivotArea>
    </format>
    <format dxfId="93">
      <pivotArea dataOnly="0" labelOnly="1" grandRow="1" outline="0" fieldPosition="0"/>
    </format>
    <format dxfId="92">
      <pivotArea dataOnly="0" labelOnly="1" outline="0" fieldPosition="0">
        <references count="1">
          <reference field="4294967294" count="2">
            <x v="0"/>
            <x v="1"/>
          </reference>
        </references>
      </pivotArea>
    </format>
  </formats>
  <conditionalFormats count="3">
    <conditionalFormat priority="9">
      <pivotAreas count="1">
        <pivotArea type="data" collapsedLevelsAreSubtotals="1" fieldPosition="0">
          <references count="2">
            <reference field="4294967294" count="1" selected="0">
              <x v="0"/>
            </reference>
            <reference field="15" count="7">
              <x v="0"/>
              <x v="1"/>
              <x v="2"/>
              <x v="3"/>
              <x v="4"/>
              <x v="5"/>
              <x v="6"/>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22529F-D155-46FA-A185-CA08426D293B}" name="PivotTable6"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al Type">
  <location ref="A53:D56" firstHeaderRow="0" firstDataRow="1" firstDataCol="1"/>
  <pivotFields count="18">
    <pivotField showAll="0"/>
    <pivotField numFmtId="164" showAll="0"/>
    <pivotField dataField="1" showAll="0"/>
    <pivotField showAll="0"/>
    <pivotField showAll="0"/>
    <pivotField showAll="0"/>
    <pivotField showAll="0"/>
    <pivotField showAll="0"/>
    <pivotField showAll="0"/>
    <pivotField axis="axisRow" showAll="0">
      <items count="3">
        <item n="Solo Deal" x="0"/>
        <item n="Syndicate Deal" x="1"/>
        <item t="default"/>
      </items>
    </pivotField>
    <pivotField showAll="0"/>
    <pivotField showAll="0"/>
    <pivotField showAll="0"/>
    <pivotField showAll="0"/>
    <pivotField dataField="1" showAll="0"/>
    <pivotField showAll="0"/>
    <pivotField showAll="0"/>
    <pivotField showAll="0"/>
  </pivotFields>
  <rowFields count="1">
    <field x="9"/>
  </rowFields>
  <rowItems count="3">
    <i>
      <x/>
    </i>
    <i>
      <x v="1"/>
    </i>
    <i t="grand">
      <x/>
    </i>
  </rowItems>
  <colFields count="1">
    <field x="-2"/>
  </colFields>
  <colItems count="3">
    <i>
      <x/>
    </i>
    <i i="1">
      <x v="1"/>
    </i>
    <i i="2">
      <x v="2"/>
    </i>
  </colItems>
  <dataFields count="3">
    <dataField name="Number of Deals" fld="2" subtotal="count" baseField="0" baseItem="0"/>
    <dataField name="Total Funding (Crore INR)" fld="14" baseField="9" baseItem="0" numFmtId="4"/>
    <dataField name="Average Deal Size (Crore INR)" fld="14" subtotal="average" baseField="9" baseItem="0" numFmtId="4"/>
  </dataFields>
  <formats count="6">
    <format dxfId="103">
      <pivotArea type="all" dataOnly="0" outline="0" fieldPosition="0"/>
    </format>
    <format dxfId="102">
      <pivotArea outline="0" collapsedLevelsAreSubtotals="1" fieldPosition="0"/>
    </format>
    <format dxfId="101">
      <pivotArea field="9" type="button" dataOnly="0" labelOnly="1" outline="0" axis="axisRow" fieldPosition="0"/>
    </format>
    <format dxfId="100">
      <pivotArea dataOnly="0" labelOnly="1" fieldPosition="0">
        <references count="1">
          <reference field="9" count="0"/>
        </references>
      </pivotArea>
    </format>
    <format dxfId="99">
      <pivotArea dataOnly="0" labelOnly="1" grandRow="1" outline="0" fieldPosition="0"/>
    </format>
    <format dxfId="98">
      <pivotArea dataOnly="0" labelOnly="1" outline="0" fieldPosition="0">
        <references count="1">
          <reference field="4294967294" count="3">
            <x v="0"/>
            <x v="1"/>
            <x v="2"/>
          </reference>
        </references>
      </pivotArea>
    </format>
  </formats>
  <conditionalFormats count="4">
    <conditionalFormat priority="8">
      <pivotAreas count="1">
        <pivotArea type="data" collapsedLevelsAreSubtotals="1" fieldPosition="0">
          <references count="2">
            <reference field="4294967294" count="1" selected="0">
              <x v="0"/>
            </reference>
            <reference field="9" count="2">
              <x v="0"/>
              <x v="1"/>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714555-6AC2-4B7B-B160-FF749C04EABA}" name="PivotTable5"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Lead Investor">
  <location ref="E4:G20" firstHeaderRow="0" firstDataRow="1" firstDataCol="1"/>
  <pivotFields count="18">
    <pivotField showAll="0"/>
    <pivotField numFmtId="164" showAll="0"/>
    <pivotField dataField="1" showAll="0"/>
    <pivotField showAll="0"/>
    <pivotField showAll="0"/>
    <pivotField showAll="0"/>
    <pivotField showAll="0"/>
    <pivotField axis="axisRow" showAll="0" measureFilter="1">
      <items count="1648">
        <item x="856"/>
        <item x="95"/>
        <item x="260"/>
        <item x="987"/>
        <item x="659"/>
        <item x="487"/>
        <item x="551"/>
        <item x="530"/>
        <item x="775"/>
        <item x="39"/>
        <item x="565"/>
        <item x="337"/>
        <item x="848"/>
        <item x="1257"/>
        <item x="1361"/>
        <item x="1193"/>
        <item x="773"/>
        <item x="707"/>
        <item x="1485"/>
        <item x="963"/>
        <item x="542"/>
        <item x="464"/>
        <item x="1230"/>
        <item x="969"/>
        <item x="402"/>
        <item x="1491"/>
        <item x="496"/>
        <item x="733"/>
        <item x="1146"/>
        <item x="148"/>
        <item x="1378"/>
        <item x="193"/>
        <item x="995"/>
        <item x="1570"/>
        <item x="1443"/>
        <item x="219"/>
        <item x="1596"/>
        <item x="28"/>
        <item x="257"/>
        <item x="1394"/>
        <item x="777"/>
        <item x="1631"/>
        <item x="431"/>
        <item x="253"/>
        <item x="389"/>
        <item x="1136"/>
        <item x="625"/>
        <item x="923"/>
        <item x="494"/>
        <item x="143"/>
        <item x="1558"/>
        <item x="1099"/>
        <item x="1090"/>
        <item x="847"/>
        <item x="958"/>
        <item x="149"/>
        <item x="1441"/>
        <item x="1268"/>
        <item x="1555"/>
        <item x="716"/>
        <item x="742"/>
        <item x="1456"/>
        <item x="680"/>
        <item x="952"/>
        <item x="1139"/>
        <item x="272"/>
        <item x="1416"/>
        <item x="705"/>
        <item x="168"/>
        <item x="1283"/>
        <item x="1367"/>
        <item x="1629"/>
        <item x="357"/>
        <item x="1178"/>
        <item x="185"/>
        <item x="525"/>
        <item x="75"/>
        <item x="25"/>
        <item x="1127"/>
        <item x="717"/>
        <item x="214"/>
        <item x="173"/>
        <item x="216"/>
        <item x="308"/>
        <item x="350"/>
        <item x="940"/>
        <item x="774"/>
        <item x="503"/>
        <item x="804"/>
        <item x="396"/>
        <item x="261"/>
        <item x="851"/>
        <item x="1295"/>
        <item x="378"/>
        <item x="1442"/>
        <item x="270"/>
        <item x="1554"/>
        <item x="1225"/>
        <item x="27"/>
        <item x="423"/>
        <item x="1057"/>
        <item x="1639"/>
        <item x="637"/>
        <item x="635"/>
        <item x="1098"/>
        <item x="164"/>
        <item x="1520"/>
        <item x="878"/>
        <item x="407"/>
        <item x="68"/>
        <item x="180"/>
        <item x="682"/>
        <item x="1078"/>
        <item x="1401"/>
        <item x="1325"/>
        <item x="440"/>
        <item x="1059"/>
        <item x="853"/>
        <item x="660"/>
        <item x="983"/>
        <item x="617"/>
        <item x="293"/>
        <item x="1211"/>
        <item x="1025"/>
        <item x="1396"/>
        <item x="6"/>
        <item x="1609"/>
        <item x="273"/>
        <item x="452"/>
        <item x="902"/>
        <item x="1045"/>
        <item x="540"/>
        <item x="331"/>
        <item x="1244"/>
        <item x="1124"/>
        <item x="1405"/>
        <item x="689"/>
        <item x="1172"/>
        <item x="945"/>
        <item x="1243"/>
        <item x="1208"/>
        <item x="1591"/>
        <item x="521"/>
        <item x="60"/>
        <item x="1118"/>
        <item x="1217"/>
        <item x="509"/>
        <item x="779"/>
        <item x="621"/>
        <item x="1562"/>
        <item x="1399"/>
        <item x="1411"/>
        <item x="1060"/>
        <item x="1390"/>
        <item x="212"/>
        <item x="955"/>
        <item x="1337"/>
        <item x="1328"/>
        <item x="1614"/>
        <item x="282"/>
        <item x="937"/>
        <item x="909"/>
        <item x="1643"/>
        <item x="1514"/>
        <item x="1454"/>
        <item x="1180"/>
        <item x="1126"/>
        <item x="590"/>
        <item x="178"/>
        <item x="915"/>
        <item x="480"/>
        <item x="843"/>
        <item x="645"/>
        <item x="548"/>
        <item x="213"/>
        <item x="996"/>
        <item x="1174"/>
        <item x="1368"/>
        <item x="636"/>
        <item x="1469"/>
        <item x="866"/>
        <item x="1638"/>
        <item x="297"/>
        <item x="435"/>
        <item x="322"/>
        <item x="252"/>
        <item x="950"/>
        <item x="153"/>
        <item x="982"/>
        <item x="135"/>
        <item x="327"/>
        <item x="286"/>
        <item x="574"/>
        <item x="33"/>
        <item x="44"/>
        <item x="203"/>
        <item x="670"/>
        <item x="1438"/>
        <item x="1493"/>
        <item x="93"/>
        <item x="1315"/>
        <item x="870"/>
        <item x="155"/>
        <item x="248"/>
        <item x="674"/>
        <item x="437"/>
        <item x="244"/>
        <item x="481"/>
        <item x="1424"/>
        <item x="169"/>
        <item x="1262"/>
        <item x="460"/>
        <item x="40"/>
        <item x="611"/>
        <item x="413"/>
        <item x="118"/>
        <item x="1319"/>
        <item x="246"/>
        <item x="1464"/>
        <item x="1435"/>
        <item x="1001"/>
        <item x="179"/>
        <item x="1209"/>
        <item x="1152"/>
        <item x="170"/>
        <item x="1410"/>
        <item x="275"/>
        <item x="891"/>
        <item x="1093"/>
        <item x="634"/>
        <item x="65"/>
        <item x="1150"/>
        <item x="1007"/>
        <item x="239"/>
        <item x="984"/>
        <item x="489"/>
        <item x="1318"/>
        <item x="1113"/>
        <item x="528"/>
        <item x="581"/>
        <item x="231"/>
        <item x="64"/>
        <item x="1108"/>
        <item x="468"/>
        <item x="514"/>
        <item x="830"/>
        <item x="691"/>
        <item x="157"/>
        <item x="832"/>
        <item x="37"/>
        <item x="1272"/>
        <item x="953"/>
        <item x="1616"/>
        <item x="488"/>
        <item x="279"/>
        <item x="1151"/>
        <item x="1237"/>
        <item x="827"/>
        <item x="77"/>
        <item x="1590"/>
        <item x="748"/>
        <item x="1200"/>
        <item x="629"/>
        <item x="985"/>
        <item x="341"/>
        <item x="518"/>
        <item x="442"/>
        <item x="183"/>
        <item x="859"/>
        <item x="657"/>
        <item x="383"/>
        <item x="1498"/>
        <item x="1145"/>
        <item x="1482"/>
        <item x="1400"/>
        <item x="247"/>
        <item x="1430"/>
        <item x="145"/>
        <item x="1307"/>
        <item x="901"/>
        <item x="1264"/>
        <item x="1303"/>
        <item x="861"/>
        <item x="1053"/>
        <item x="324"/>
        <item x="1280"/>
        <item x="1261"/>
        <item x="696"/>
        <item x="1242"/>
        <item x="633"/>
        <item x="424"/>
        <item x="1610"/>
        <item x="564"/>
        <item x="5"/>
        <item x="1140"/>
        <item x="223"/>
        <item x="354"/>
        <item x="1227"/>
        <item x="448"/>
        <item x="545"/>
        <item x="304"/>
        <item x="131"/>
        <item x="1273"/>
        <item x="1388"/>
        <item x="769"/>
        <item x="1633"/>
        <item x="1293"/>
        <item x="1529"/>
        <item x="62"/>
        <item x="1005"/>
        <item x="1634"/>
        <item x="1300"/>
        <item x="120"/>
        <item x="486"/>
        <item x="347"/>
        <item x="1009"/>
        <item x="159"/>
        <item x="1041"/>
        <item x="123"/>
        <item x="209"/>
        <item x="1575"/>
        <item x="526"/>
        <item x="1214"/>
        <item x="927"/>
        <item x="880"/>
        <item x="646"/>
        <item x="759"/>
        <item x="386"/>
        <item x="622"/>
        <item x="1617"/>
        <item x="1324"/>
        <item x="1116"/>
        <item x="701"/>
        <item x="385"/>
        <item x="1563"/>
        <item x="944"/>
        <item x="643"/>
        <item x="593"/>
        <item x="555"/>
        <item x="1568"/>
        <item x="1363"/>
        <item x="791"/>
        <item x="1621"/>
        <item x="144"/>
        <item x="711"/>
        <item x="786"/>
        <item x="1525"/>
        <item x="1358"/>
        <item x="1624"/>
        <item x="1149"/>
        <item x="287"/>
        <item x="21"/>
        <item x="563"/>
        <item x="872"/>
        <item x="1130"/>
        <item x="576"/>
        <item x="604"/>
        <item x="195"/>
        <item x="98"/>
        <item x="1415"/>
        <item x="59"/>
        <item x="756"/>
        <item x="380"/>
        <item x="800"/>
        <item x="1205"/>
        <item x="1112"/>
        <item x="1502"/>
        <item x="1471"/>
        <item x="318"/>
        <item x="934"/>
        <item x="1080"/>
        <item x="1362"/>
        <item x="761"/>
        <item x="1521"/>
        <item x="299"/>
        <item x="921"/>
        <item x="1597"/>
        <item x="1189"/>
        <item x="793"/>
        <item x="517"/>
        <item x="863"/>
        <item x="319"/>
        <item x="575"/>
        <item x="1081"/>
        <item x="1561"/>
        <item x="24"/>
        <item x="399"/>
        <item x="125"/>
        <item x="1068"/>
        <item x="911"/>
        <item x="484"/>
        <item x="546"/>
        <item x="579"/>
        <item x="675"/>
        <item x="729"/>
        <item x="426"/>
        <item x="1170"/>
        <item x="746"/>
        <item x="332"/>
        <item x="1635"/>
        <item x="1398"/>
        <item x="84"/>
        <item x="529"/>
        <item x="303"/>
        <item x="1492"/>
        <item x="757"/>
        <item x="507"/>
        <item x="243"/>
        <item x="1314"/>
        <item x="38"/>
        <item x="1500"/>
        <item x="384"/>
        <item x="196"/>
        <item x="81"/>
        <item x="1064"/>
        <item x="1461"/>
        <item x="1223"/>
        <item x="743"/>
        <item x="991"/>
        <item x="932"/>
        <item x="1645"/>
        <item x="220"/>
        <item x="36"/>
        <item x="1535"/>
        <item x="897"/>
        <item x="1447"/>
        <item x="198"/>
        <item x="397"/>
        <item x="1277"/>
        <item x="678"/>
        <item x="692"/>
        <item x="456"/>
        <item x="1517"/>
        <item x="167"/>
        <item x="523"/>
        <item x="126"/>
        <item x="547"/>
        <item x="134"/>
        <item x="1238"/>
        <item x="1107"/>
        <item x="1191"/>
        <item x="1058"/>
        <item x="1487"/>
        <item x="1533"/>
        <item x="1335"/>
        <item x="753"/>
        <item x="23"/>
        <item x="226"/>
        <item x="387"/>
        <item x="142"/>
        <item x="886"/>
        <item x="1536"/>
        <item x="647"/>
        <item x="929"/>
        <item x="867"/>
        <item x="1478"/>
        <item x="124"/>
        <item x="1249"/>
        <item x="495"/>
        <item x="739"/>
        <item x="967"/>
        <item x="595"/>
        <item x="1256"/>
        <item x="654"/>
        <item x="281"/>
        <item x="229"/>
        <item x="1138"/>
        <item x="138"/>
        <item x="1507"/>
        <item x="365"/>
        <item x="1148"/>
        <item x="379"/>
        <item x="1343"/>
        <item x="873"/>
        <item x="679"/>
        <item x="626"/>
        <item x="772"/>
        <item x="351"/>
        <item x="614"/>
        <item x="948"/>
        <item x="1216"/>
        <item x="567"/>
        <item x="241"/>
        <item x="962"/>
        <item x="67"/>
        <item x="534"/>
        <item x="834"/>
        <item x="900"/>
        <item x="1263"/>
        <item x="1220"/>
        <item x="1564"/>
        <item x="367"/>
        <item x="1101"/>
        <item x="778"/>
        <item x="374"/>
        <item x="382"/>
        <item x="928"/>
        <item x="728"/>
        <item x="1027"/>
        <item x="577"/>
        <item x="1466"/>
        <item x="69"/>
        <item x="876"/>
        <item x="79"/>
        <item x="271"/>
        <item x="1144"/>
        <item x="1269"/>
        <item x="1515"/>
        <item x="1310"/>
        <item x="1246"/>
        <item x="741"/>
        <item x="505"/>
        <item x="852"/>
        <item x="166"/>
        <item x="823"/>
        <item x="649"/>
        <item x="1161"/>
        <item x="968"/>
        <item x="463"/>
        <item x="401"/>
        <item x="1599"/>
        <item x="1381"/>
        <item x="1031"/>
        <item x="1577"/>
        <item x="1528"/>
        <item x="1496"/>
        <item x="1370"/>
        <item x="1033"/>
        <item x="1518"/>
        <item x="1384"/>
        <item x="1042"/>
        <item x="53"/>
        <item x="1104"/>
        <item x="821"/>
        <item x="1444"/>
        <item x="904"/>
        <item x="539"/>
        <item x="997"/>
        <item x="559"/>
        <item x="1017"/>
        <item x="1630"/>
        <item x="1323"/>
        <item x="1003"/>
        <item x="471"/>
        <item x="1135"/>
        <item x="865"/>
        <item x="498"/>
        <item x="1250"/>
        <item x="1232"/>
        <item x="510"/>
        <item x="1338"/>
        <item x="713"/>
        <item x="1021"/>
        <item x="864"/>
        <item x="816"/>
        <item x="502"/>
        <item x="762"/>
        <item x="817"/>
        <item x="328"/>
        <item x="251"/>
        <item x="1560"/>
        <item x="815"/>
        <item x="838"/>
        <item x="404"/>
        <item x="188"/>
        <item x="1137"/>
        <item x="831"/>
        <item x="846"/>
        <item x="1340"/>
        <item x="202"/>
        <item x="1345"/>
        <item x="1642"/>
        <item x="550"/>
        <item x="292"/>
        <item x="330"/>
        <item x="414"/>
        <item x="785"/>
        <item x="935"/>
        <item x="936"/>
        <item x="894"/>
        <item x="465"/>
        <item x="1522"/>
        <item x="844"/>
        <item x="1431"/>
        <item x="256"/>
        <item x="1480"/>
        <item x="1290"/>
        <item x="338"/>
        <item x="908"/>
        <item x="403"/>
        <item x="1231"/>
        <item x="339"/>
        <item x="1559"/>
        <item x="190"/>
        <item x="146"/>
        <item x="1510"/>
        <item x="1546"/>
        <item x="30"/>
        <item x="1584"/>
        <item x="532"/>
        <item x="1459"/>
        <item x="1587"/>
        <item x="1371"/>
        <item x="475"/>
        <item x="882"/>
        <item x="569"/>
        <item x="860"/>
        <item x="640"/>
        <item x="1105"/>
        <item x="1071"/>
        <item x="174"/>
        <item x="356"/>
        <item x="490"/>
        <item x="1465"/>
        <item x="1330"/>
        <item x="323"/>
        <item x="672"/>
        <item x="1132"/>
        <item x="964"/>
        <item x="531"/>
        <item x="840"/>
        <item x="946"/>
        <item x="470"/>
        <item x="410"/>
        <item x="441"/>
        <item x="204"/>
        <item x="1598"/>
        <item x="566"/>
        <item x="1316"/>
        <item x="430"/>
        <item x="462"/>
        <item x="461"/>
        <item x="406"/>
        <item x="317"/>
        <item x="726"/>
        <item x="703"/>
        <item x="41"/>
        <item x="1387"/>
        <item x="1483"/>
        <item x="1169"/>
        <item x="1006"/>
        <item x="78"/>
        <item x="554"/>
        <item x="311"/>
        <item x="1477"/>
        <item x="615"/>
        <item x="103"/>
        <item x="727"/>
        <item x="218"/>
        <item x="568"/>
        <item x="855"/>
        <item x="1432"/>
        <item x="105"/>
        <item x="151"/>
        <item x="249"/>
        <item x="1279"/>
        <item x="358"/>
        <item x="479"/>
        <item x="1572"/>
        <item x="1162"/>
        <item x="268"/>
        <item x="571"/>
        <item x="132"/>
        <item x="434"/>
        <item x="70"/>
        <item x="265"/>
        <item x="152"/>
        <item x="211"/>
        <item x="1202"/>
        <item x="930"/>
        <item x="1245"/>
        <item x="346"/>
        <item x="1446"/>
        <item x="965"/>
        <item x="1618"/>
        <item x="1030"/>
        <item x="234"/>
        <item x="760"/>
        <item x="668"/>
        <item x="898"/>
        <item x="99"/>
        <item x="695"/>
        <item x="597"/>
        <item x="466"/>
        <item x="765"/>
        <item x="722"/>
        <item x="731"/>
        <item x="602"/>
        <item x="673"/>
        <item x="612"/>
        <item x="1595"/>
        <item x="1494"/>
        <item x="1175"/>
        <item x="1547"/>
        <item x="839"/>
        <item x="1134"/>
        <item x="677"/>
        <item x="1125"/>
        <item x="960"/>
        <item x="704"/>
        <item x="377"/>
        <item x="1155"/>
        <item x="1177"/>
        <item x="1484"/>
        <item x="355"/>
        <item x="1472"/>
        <item x="264"/>
        <item x="1014"/>
        <item x="1311"/>
        <item x="578"/>
        <item x="1039"/>
        <item x="1332"/>
        <item x="352"/>
        <item x="1304"/>
        <item x="1628"/>
        <item x="472"/>
        <item x="451"/>
        <item x="573"/>
        <item x="1377"/>
        <item x="776"/>
        <item x="699"/>
        <item x="439"/>
        <item x="228"/>
        <item x="1052"/>
        <item x="1640"/>
        <item x="208"/>
        <item x="1032"/>
        <item x="688"/>
        <item x="285"/>
        <item x="333"/>
        <item x="92"/>
        <item x="1016"/>
        <item x="1241"/>
        <item x="176"/>
        <item x="890"/>
        <item x="58"/>
        <item x="1201"/>
        <item x="1408"/>
        <item x="825"/>
        <item x="849"/>
        <item x="1320"/>
        <item x="1644"/>
        <item x="445"/>
        <item x="1050"/>
        <item x="764"/>
        <item x="1508"/>
        <item x="128"/>
        <item x="770"/>
        <item x="349"/>
        <item x="444"/>
        <item x="875"/>
        <item x="1353"/>
        <item x="591"/>
        <item x="905"/>
        <item x="1040"/>
        <item x="1357"/>
        <item x="1627"/>
        <item x="160"/>
        <item x="1048"/>
        <item x="812"/>
        <item x="949"/>
        <item x="1539"/>
        <item x="683"/>
        <item x="1111"/>
        <item x="592"/>
        <item x="690"/>
        <item x="82"/>
        <item x="405"/>
        <item x="298"/>
        <item x="1215"/>
        <item x="801"/>
        <item x="393"/>
        <item x="758"/>
        <item x="267"/>
        <item x="1419"/>
        <item x="1423"/>
        <item x="446"/>
        <item x="933"/>
        <item x="1188"/>
        <item x="598"/>
        <item x="582"/>
        <item x="116"/>
        <item x="740"/>
        <item x="1248"/>
        <item x="842"/>
        <item x="1207"/>
        <item x="631"/>
        <item x="1259"/>
        <item x="1254"/>
        <item x="768"/>
        <item x="107"/>
        <item x="321"/>
        <item x="1235"/>
        <item x="1306"/>
        <item x="200"/>
        <item x="97"/>
        <item x="433"/>
        <item x="1512"/>
        <item x="1462"/>
        <item x="1350"/>
        <item x="32"/>
        <item x="835"/>
        <item x="127"/>
        <item x="189"/>
        <item x="294"/>
        <item x="1195"/>
        <item x="89"/>
        <item x="580"/>
        <item x="792"/>
        <item x="1569"/>
        <item x="619"/>
        <item x="172"/>
        <item x="238"/>
        <item x="1171"/>
        <item x="316"/>
        <item x="1110"/>
        <item x="508"/>
        <item x="1309"/>
        <item x="710"/>
        <item x="56"/>
        <item x="877"/>
        <item x="360"/>
        <item x="558"/>
        <item x="1334"/>
        <item x="993"/>
        <item x="1413"/>
        <item x="1509"/>
        <item x="1100"/>
        <item x="975"/>
        <item x="1580"/>
        <item x="685"/>
        <item x="1086"/>
        <item x="656"/>
        <item x="1073"/>
        <item x="1168"/>
        <item x="1511"/>
        <item x="224"/>
        <item x="599"/>
        <item x="408"/>
        <item x="806"/>
        <item x="596"/>
        <item x="803"/>
        <item x="171"/>
        <item x="1543"/>
        <item x="139"/>
        <item x="666"/>
        <item x="609"/>
        <item x="1095"/>
        <item x="274"/>
        <item x="1611"/>
        <item x="1470"/>
        <item x="15"/>
        <item x="1173"/>
        <item x="1549"/>
        <item x="1453"/>
        <item x="1327"/>
        <item x="1037"/>
        <item x="795"/>
        <item x="353"/>
        <item x="1463"/>
        <item x="1115"/>
        <item x="1360"/>
        <item x="1526"/>
        <item x="605"/>
        <item x="1251"/>
        <item x="973"/>
        <item x="48"/>
        <item x="702"/>
        <item x="1501"/>
        <item x="100"/>
        <item x="942"/>
        <item x="587"/>
        <item x="1348"/>
        <item x="227"/>
        <item x="29"/>
        <item x="34"/>
        <item x="1114"/>
        <item x="1221"/>
        <item x="1579"/>
        <item x="1097"/>
        <item x="1106"/>
        <item x="749"/>
        <item x="828"/>
        <item x="1418"/>
        <item x="603"/>
        <item x="111"/>
        <item x="662"/>
        <item x="1102"/>
        <item x="1015"/>
        <item x="1055"/>
        <item x="150"/>
        <item x="1291"/>
        <item x="938"/>
        <item x="664"/>
        <item x="438"/>
        <item x="535"/>
        <item x="715"/>
        <item x="191"/>
        <item x="1524"/>
        <item x="278"/>
        <item x="1203"/>
        <item x="165"/>
        <item x="412"/>
        <item x="284"/>
        <item x="289"/>
        <item x="1347"/>
        <item x="263"/>
        <item x="651"/>
        <item x="979"/>
        <item x="90"/>
        <item x="1475"/>
        <item x="809"/>
        <item x="1275"/>
        <item x="1091"/>
        <item x="483"/>
        <item x="1576"/>
        <item x="837"/>
        <item x="1420"/>
        <item x="291"/>
        <item x="515"/>
        <item x="745"/>
        <item x="343"/>
        <item x="1156"/>
        <item x="1133"/>
        <item x="1117"/>
        <item x="684"/>
        <item x="925"/>
        <item x="796"/>
        <item x="536"/>
        <item x="1034"/>
        <item x="276"/>
        <item x="1504"/>
        <item x="309"/>
        <item x="1085"/>
        <item x="1308"/>
        <item x="345"/>
        <item x="232"/>
        <item x="1274"/>
        <item x="47"/>
        <item x="893"/>
        <item x="1067"/>
        <item x="1183"/>
        <item x="906"/>
        <item x="790"/>
        <item x="66"/>
        <item x="1160"/>
        <item x="392"/>
        <item x="9"/>
        <item x="1615"/>
        <item x="744"/>
        <item x="1499"/>
        <item x="184"/>
        <item x="340"/>
        <item x="1288"/>
        <item x="1226"/>
        <item x="1212"/>
        <item x="1066"/>
        <item x="1218"/>
        <item x="1392"/>
        <item x="1445"/>
        <item x="767"/>
        <item x="1395"/>
        <item x="1038"/>
        <item x="447"/>
        <item x="585"/>
        <item x="46"/>
        <item x="1506"/>
        <item x="641"/>
        <item x="1087"/>
        <item x="807"/>
        <item x="1143"/>
        <item x="1121"/>
        <item x="1527"/>
        <item x="458"/>
        <item x="1070"/>
        <item x="181"/>
        <item x="1450"/>
        <item x="306"/>
        <item x="1437"/>
        <item x="1062"/>
        <item x="242"/>
        <item x="1513"/>
        <item x="931"/>
        <item x="290"/>
        <item x="94"/>
        <item x="1000"/>
        <item x="1213"/>
        <item x="833"/>
        <item x="836"/>
        <item x="398"/>
        <item x="74"/>
        <item x="613"/>
        <item x="1602"/>
        <item x="1436"/>
        <item x="971"/>
        <item x="970"/>
        <item x="1024"/>
        <item x="549"/>
        <item x="998"/>
        <item x="1069"/>
        <item x="1548"/>
        <item x="1282"/>
        <item x="368"/>
        <item x="1194"/>
        <item x="820"/>
        <item x="1523"/>
        <item x="108"/>
        <item x="903"/>
        <item x="1474"/>
        <item x="372"/>
        <item x="889"/>
        <item x="1061"/>
        <item x="1103"/>
        <item x="655"/>
        <item x="1495"/>
        <item x="1404"/>
        <item x="665"/>
        <item x="182"/>
        <item x="161"/>
        <item x="225"/>
        <item x="784"/>
        <item x="845"/>
        <item x="104"/>
        <item x="197"/>
        <item x="491"/>
        <item x="1449"/>
        <item x="52"/>
        <item x="1181"/>
        <item x="1163"/>
        <item x="1373"/>
        <item x="87"/>
        <item x="390"/>
        <item x="1606"/>
        <item x="1422"/>
        <item x="624"/>
        <item x="1372"/>
        <item x="922"/>
        <item x="1317"/>
        <item x="1289"/>
        <item x="310"/>
        <item x="1258"/>
        <item x="694"/>
        <item x="117"/>
        <item x="974"/>
        <item x="896"/>
        <item x="516"/>
        <item x="1089"/>
        <item x="1402"/>
        <item x="11"/>
        <item x="1092"/>
        <item x="163"/>
        <item x="474"/>
        <item x="1339"/>
        <item x="1542"/>
        <item x="1641"/>
        <item x="1044"/>
        <item x="600"/>
        <item x="262"/>
        <item x="45"/>
        <item x="8"/>
        <item x="362"/>
        <item x="1601"/>
        <item x="1147"/>
        <item x="1022"/>
        <item x="961"/>
        <item x="296"/>
        <item x="313"/>
        <item x="627"/>
        <item x="1467"/>
        <item x="910"/>
        <item x="850"/>
        <item x="868"/>
        <item x="1054"/>
        <item x="766"/>
        <item x="1286"/>
        <item x="1407"/>
        <item x="781"/>
        <item x="119"/>
        <item x="215"/>
        <item x="1076"/>
        <item x="883"/>
        <item x="1278"/>
        <item x="85"/>
        <item x="887"/>
        <item x="237"/>
        <item x="1468"/>
        <item x="1079"/>
        <item x="1636"/>
        <item x="857"/>
        <item x="1457"/>
        <item x="19"/>
        <item x="1122"/>
        <item x="642"/>
        <item x="885"/>
        <item x="899"/>
        <item x="1537"/>
        <item x="1382"/>
        <item x="1247"/>
        <item x="648"/>
        <item x="826"/>
        <item x="1129"/>
        <item x="1386"/>
        <item x="1012"/>
        <item x="583"/>
        <item x="61"/>
        <item x="73"/>
        <item x="1439"/>
        <item x="588"/>
        <item x="687"/>
        <item x="1192"/>
        <item x="1364"/>
        <item x="714"/>
        <item x="824"/>
        <item x="1354"/>
        <item x="1285"/>
        <item x="632"/>
        <item x="361"/>
        <item x="453"/>
        <item x="1389"/>
        <item x="1369"/>
        <item x="783"/>
        <item x="819"/>
        <item x="1391"/>
        <item x="1329"/>
        <item x="1166"/>
        <item x="391"/>
        <item x="454"/>
        <item x="1011"/>
        <item x="553"/>
        <item x="957"/>
        <item x="552"/>
        <item x="206"/>
        <item x="1131"/>
        <item x="869"/>
        <item x="233"/>
        <item x="1581"/>
        <item x="1574"/>
        <item x="892"/>
        <item x="449"/>
        <item x="718"/>
        <item x="1412"/>
        <item x="1083"/>
        <item x="1476"/>
        <item x="1538"/>
        <item x="1380"/>
        <item x="1553"/>
        <item x="1265"/>
        <item x="735"/>
        <item x="1187"/>
        <item x="1035"/>
        <item x="1043"/>
        <item x="342"/>
        <item x="1567"/>
        <item x="1322"/>
        <item x="1084"/>
        <item x="421"/>
        <item x="1426"/>
        <item x="1586"/>
        <item x="1219"/>
        <item x="250"/>
        <item x="1185"/>
        <item x="1141"/>
        <item x="187"/>
        <item x="50"/>
        <item x="1049"/>
        <item x="269"/>
        <item x="1074"/>
        <item x="999"/>
        <item x="1458"/>
        <item x="618"/>
        <item x="1427"/>
        <item x="1313"/>
        <item x="862"/>
        <item x="653"/>
        <item x="121"/>
        <item x="20"/>
        <item x="1010"/>
        <item x="879"/>
        <item x="302"/>
        <item x="606"/>
        <item x="1385"/>
        <item x="1440"/>
        <item x="478"/>
        <item x="794"/>
        <item x="154"/>
        <item x="1434"/>
        <item x="920"/>
        <item x="1312"/>
        <item x="1299"/>
        <item x="1013"/>
        <item x="956"/>
        <item x="156"/>
        <item x="427"/>
        <item x="986"/>
        <item x="1479"/>
        <item x="443"/>
        <item x="469"/>
        <item x="1096"/>
        <item x="325"/>
        <item x="1239"/>
        <item x="1153"/>
        <item x="1460"/>
        <item x="1196"/>
        <item x="572"/>
        <item x="400"/>
        <item x="305"/>
        <item x="1029"/>
        <item x="1626"/>
        <item x="1451"/>
        <item x="1448"/>
        <item x="1637"/>
        <item x="881"/>
        <item x="425"/>
        <item x="589"/>
        <item x="586"/>
        <item x="976"/>
        <item x="708"/>
        <item x="1036"/>
        <item x="951"/>
        <item x="504"/>
        <item x="344"/>
        <item x="417"/>
        <item x="51"/>
        <item x="210"/>
        <item x="780"/>
        <item x="1119"/>
        <item x="1552"/>
        <item x="366"/>
        <item x="14"/>
        <item x="1266"/>
        <item x="307"/>
        <item x="1594"/>
        <item x="1545"/>
        <item x="697"/>
        <item x="1109"/>
        <item x="1047"/>
        <item x="1376"/>
        <item x="1321"/>
        <item x="1534"/>
        <item x="1571"/>
        <item x="623"/>
        <item x="288"/>
        <item x="147"/>
        <item x="177"/>
        <item x="1490"/>
        <item x="80"/>
        <item x="1406"/>
        <item x="1425"/>
        <item x="1176"/>
        <item x="420"/>
        <item x="918"/>
        <item x="10"/>
        <item x="1302"/>
        <item x="1530"/>
        <item x="1204"/>
        <item x="1540"/>
        <item x="667"/>
        <item x="789"/>
        <item x="736"/>
        <item x="818"/>
        <item x="1429"/>
        <item x="1002"/>
        <item x="1349"/>
        <item x="1018"/>
        <item x="981"/>
        <item x="798"/>
        <item x="570"/>
        <item x="541"/>
        <item x="245"/>
        <item x="980"/>
        <item x="941"/>
        <item x="1336"/>
        <item x="1154"/>
        <item x="1276"/>
        <item x="1142"/>
        <item x="7"/>
        <item x="966"/>
        <item x="916"/>
        <item x="557"/>
        <item x="669"/>
        <item x="671"/>
        <item x="1342"/>
        <item x="18"/>
        <item x="1182"/>
        <item x="719"/>
        <item x="512"/>
        <item x="485"/>
        <item x="42"/>
        <item x="871"/>
        <item x="329"/>
        <item x="926"/>
        <item x="884"/>
        <item x="721"/>
        <item x="1356"/>
        <item x="537"/>
        <item x="913"/>
        <item x="1625"/>
        <item x="1573"/>
        <item x="375"/>
        <item x="1403"/>
        <item x="277"/>
        <item x="1489"/>
        <item x="1297"/>
        <item x="732"/>
        <item x="17"/>
        <item x="96"/>
        <item x="2"/>
        <item x="141"/>
        <item x="43"/>
        <item x="1352"/>
        <item x="1077"/>
        <item x="388"/>
        <item x="428"/>
        <item x="1294"/>
        <item x="730"/>
        <item x="799"/>
        <item x="72"/>
        <item x="1164"/>
        <item x="236"/>
        <item x="1224"/>
        <item x="201"/>
        <item x="326"/>
        <item x="1270"/>
        <item x="192"/>
        <item x="1582"/>
        <item x="652"/>
        <item x="1028"/>
        <item x="109"/>
        <item x="450"/>
        <item x="638"/>
        <item x="1210"/>
        <item x="616"/>
        <item x="158"/>
        <item x="751"/>
        <item x="1366"/>
        <item x="1556"/>
        <item x="797"/>
        <item x="608"/>
        <item x="335"/>
        <item x="724"/>
        <item x="363"/>
        <item x="720"/>
        <item x="114"/>
        <item x="83"/>
        <item x="371"/>
        <item x="476"/>
        <item x="1346"/>
        <item x="1505"/>
        <item x="1157"/>
        <item x="538"/>
        <item x="467"/>
        <item x="280"/>
        <item x="1428"/>
        <item x="259"/>
        <item x="1240"/>
        <item x="416"/>
        <item x="628"/>
        <item x="693"/>
        <item x="16"/>
        <item x="194"/>
        <item x="1551"/>
        <item x="1600"/>
        <item x="584"/>
        <item x="334"/>
        <item x="738"/>
        <item x="1019"/>
        <item x="939"/>
        <item x="199"/>
        <item x="914"/>
        <item x="186"/>
        <item x="1608"/>
        <item x="1365"/>
        <item x="381"/>
        <item x="1519"/>
        <item x="4"/>
        <item x="513"/>
        <item x="977"/>
        <item x="482"/>
        <item x="230"/>
        <item x="1613"/>
        <item x="1497"/>
        <item x="369"/>
        <item x="1094"/>
        <item x="954"/>
        <item x="639"/>
        <item x="26"/>
        <item x="1082"/>
        <item x="1026"/>
        <item x="254"/>
        <item x="102"/>
        <item x="101"/>
        <item x="130"/>
        <item x="112"/>
        <item x="947"/>
        <item x="1541"/>
        <item x="221"/>
        <item x="1397"/>
        <item x="497"/>
        <item x="1051"/>
        <item x="266"/>
        <item x="1056"/>
        <item x="1190"/>
        <item x="650"/>
        <item x="1481"/>
        <item x="874"/>
        <item x="814"/>
        <item x="511"/>
        <item x="1544"/>
        <item x="499"/>
        <item x="312"/>
        <item x="1516"/>
        <item x="1179"/>
        <item x="207"/>
        <item x="1473"/>
        <item x="91"/>
        <item x="1612"/>
        <item x="1379"/>
        <item x="601"/>
        <item x="1"/>
        <item x="429"/>
        <item x="1355"/>
        <item x="912"/>
        <item x="1409"/>
        <item x="1326"/>
        <item x="888"/>
        <item x="841"/>
        <item x="972"/>
        <item x="755"/>
        <item x="348"/>
        <item x="432"/>
        <item x="895"/>
        <item x="1159"/>
        <item x="1604"/>
        <item x="1046"/>
        <item x="1383"/>
        <item x="409"/>
        <item x="1603"/>
        <item x="1583"/>
        <item x="1206"/>
        <item x="76"/>
        <item x="763"/>
        <item x="1287"/>
        <item x="115"/>
        <item x="459"/>
        <item x="524"/>
        <item x="1393"/>
        <item x="676"/>
        <item x="129"/>
        <item x="500"/>
        <item x="300"/>
        <item x="1417"/>
        <item x="1252"/>
        <item x="1455"/>
        <item x="315"/>
        <item x="1578"/>
        <item x="1565"/>
        <item x="1260"/>
        <item x="737"/>
        <item x="681"/>
        <item x="110"/>
        <item x="1632"/>
        <item x="0"/>
        <item x="1550"/>
        <item x="1004"/>
        <item x="1229"/>
        <item x="1296"/>
        <item x="561"/>
        <item x="644"/>
        <item x="782"/>
        <item x="359"/>
        <item x="35"/>
        <item x="1622"/>
        <item x="610"/>
        <item x="1623"/>
        <item x="457"/>
        <item x="917"/>
        <item x="175"/>
        <item x="162"/>
        <item x="235"/>
        <item x="1331"/>
        <item x="959"/>
        <item x="1198"/>
        <item x="1271"/>
        <item x="522"/>
        <item x="1557"/>
        <item x="217"/>
        <item x="283"/>
        <item x="255"/>
        <item x="22"/>
        <item x="556"/>
        <item x="1605"/>
        <item x="418"/>
        <item x="71"/>
        <item x="1284"/>
        <item x="698"/>
        <item x="1305"/>
        <item x="989"/>
        <item x="802"/>
        <item x="506"/>
        <item x="492"/>
        <item x="533"/>
        <item x="1646"/>
        <item x="1234"/>
        <item x="723"/>
        <item x="1452"/>
        <item x="520"/>
        <item x="1008"/>
        <item x="1120"/>
        <item x="1333"/>
        <item x="1281"/>
        <item x="1233"/>
        <item x="771"/>
        <item x="86"/>
        <item x="320"/>
        <item x="376"/>
        <item x="1341"/>
        <item x="1023"/>
        <item x="301"/>
        <item x="1619"/>
        <item x="205"/>
        <item x="1375"/>
        <item x="88"/>
        <item x="1344"/>
        <item x="607"/>
        <item x="1236"/>
        <item x="734"/>
        <item x="415"/>
        <item x="754"/>
        <item x="1184"/>
        <item x="1593"/>
        <item x="1607"/>
        <item x="1222"/>
        <item x="992"/>
        <item x="1588"/>
        <item x="473"/>
        <item x="1165"/>
        <item x="562"/>
        <item x="1488"/>
        <item x="1199"/>
        <item x="1298"/>
        <item x="1228"/>
        <item x="1020"/>
        <item x="1292"/>
        <item x="706"/>
        <item x="560"/>
        <item x="747"/>
        <item x="258"/>
        <item x="1620"/>
        <item x="113"/>
        <item x="106"/>
        <item x="63"/>
        <item x="813"/>
        <item x="1585"/>
        <item x="1421"/>
        <item x="1374"/>
        <item x="858"/>
        <item x="455"/>
        <item x="661"/>
        <item x="750"/>
        <item x="1566"/>
        <item x="12"/>
        <item x="140"/>
        <item x="133"/>
        <item x="373"/>
        <item x="240"/>
        <item x="1267"/>
        <item x="1359"/>
        <item x="1531"/>
        <item x="919"/>
        <item x="1123"/>
        <item x="31"/>
        <item x="1351"/>
        <item x="658"/>
        <item x="686"/>
        <item x="336"/>
        <item x="1072"/>
        <item x="1301"/>
        <item x="1255"/>
        <item x="1063"/>
        <item x="924"/>
        <item x="1167"/>
        <item x="3"/>
        <item x="663"/>
        <item x="1128"/>
        <item x="54"/>
        <item x="805"/>
        <item x="822"/>
        <item x="1503"/>
        <item x="1186"/>
        <item x="990"/>
        <item x="222"/>
        <item x="700"/>
        <item x="829"/>
        <item x="630"/>
        <item x="1532"/>
        <item x="787"/>
        <item x="988"/>
        <item x="1088"/>
        <item x="712"/>
        <item x="544"/>
        <item x="419"/>
        <item x="477"/>
        <item x="295"/>
        <item x="57"/>
        <item x="1433"/>
        <item x="394"/>
        <item x="55"/>
        <item x="907"/>
        <item x="620"/>
        <item x="811"/>
        <item x="854"/>
        <item x="1414"/>
        <item x="1075"/>
        <item x="1589"/>
        <item x="364"/>
        <item x="1158"/>
        <item x="422"/>
        <item x="1592"/>
        <item x="808"/>
        <item x="493"/>
        <item x="136"/>
        <item x="1065"/>
        <item x="314"/>
        <item x="395"/>
        <item x="49"/>
        <item x="137"/>
        <item x="1197"/>
        <item x="978"/>
        <item x="519"/>
        <item x="788"/>
        <item x="994"/>
        <item x="411"/>
        <item x="725"/>
        <item x="1486"/>
        <item x="527"/>
        <item x="501"/>
        <item x="370"/>
        <item x="943"/>
        <item x="594"/>
        <item x="543"/>
        <item x="122"/>
        <item x="709"/>
        <item x="810"/>
        <item x="1253"/>
        <item x="752"/>
        <item x="436"/>
        <item x="1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7"/>
  </rowFields>
  <rowItems count="16">
    <i>
      <x v="31"/>
    </i>
    <i>
      <x v="241"/>
    </i>
    <i>
      <x v="526"/>
    </i>
    <i>
      <x v="610"/>
    </i>
    <i>
      <x v="641"/>
    </i>
    <i>
      <x v="721"/>
    </i>
    <i>
      <x v="725"/>
    </i>
    <i>
      <x v="990"/>
    </i>
    <i>
      <x v="1165"/>
    </i>
    <i>
      <x v="1251"/>
    </i>
    <i>
      <x v="1305"/>
    </i>
    <i>
      <x v="1308"/>
    </i>
    <i>
      <x v="1459"/>
    </i>
    <i>
      <x v="1461"/>
    </i>
    <i>
      <x v="1646"/>
    </i>
    <i t="grand">
      <x/>
    </i>
  </rowItems>
  <colFields count="1">
    <field x="-2"/>
  </colFields>
  <colItems count="2">
    <i>
      <x/>
    </i>
    <i i="1">
      <x v="1"/>
    </i>
  </colItems>
  <dataFields count="2">
    <dataField name="Number of Deals" fld="2" subtotal="count" baseField="0" baseItem="0" numFmtId="3"/>
    <dataField name="Total Funding (Crore INR)" fld="14" baseField="7" baseItem="1607" numFmtId="4"/>
  </dataFields>
  <formats count="1">
    <format dxfId="10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7"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06CF47-F113-4DBD-8724-03325266494A}" name="PivotTable3"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Industry Category">
  <location ref="A124:B140"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showAll="0">
      <items count="7">
        <item x="5"/>
        <item x="4"/>
        <item x="3"/>
        <item x="2"/>
        <item x="1"/>
        <item x="0"/>
        <item t="default"/>
      </items>
    </pivotField>
    <pivotField showAll="0"/>
    <pivotField dataField="1" showAll="0"/>
    <pivotField showAll="0"/>
    <pivotField axis="axisRow" showAll="0" sortType="descending">
      <items count="16">
        <item x="11"/>
        <item x="2"/>
        <item x="9"/>
        <item x="10"/>
        <item x="4"/>
        <item x="3"/>
        <item x="5"/>
        <item x="8"/>
        <item x="14"/>
        <item x="1"/>
        <item x="7"/>
        <item x="6"/>
        <item x="12"/>
        <item x="0"/>
        <item x="13"/>
        <item t="default"/>
      </items>
      <autoSortScope>
        <pivotArea dataOnly="0" outline="0" fieldPosition="0">
          <references count="1">
            <reference field="4294967294" count="1" selected="0">
              <x v="0"/>
            </reference>
          </references>
        </pivotArea>
      </autoSortScope>
    </pivotField>
    <pivotField showAll="0">
      <items count="16">
        <item x="12"/>
        <item x="0"/>
        <item x="3"/>
        <item x="11"/>
        <item x="1"/>
        <item x="7"/>
        <item x="9"/>
        <item x="13"/>
        <item x="10"/>
        <item x="14"/>
        <item x="2"/>
        <item x="6"/>
        <item x="4"/>
        <item x="8"/>
        <item x="5"/>
        <item t="default"/>
      </items>
    </pivotField>
  </pivotFields>
  <rowFields count="1">
    <field x="16"/>
  </rowFields>
  <rowItems count="16">
    <i>
      <x v="11"/>
    </i>
    <i>
      <x v="1"/>
    </i>
    <i>
      <x v="9"/>
    </i>
    <i>
      <x v="13"/>
    </i>
    <i>
      <x v="5"/>
    </i>
    <i>
      <x v="6"/>
    </i>
    <i>
      <x v="7"/>
    </i>
    <i>
      <x v="2"/>
    </i>
    <i>
      <x v="14"/>
    </i>
    <i>
      <x v="10"/>
    </i>
    <i>
      <x v="3"/>
    </i>
    <i>
      <x v="12"/>
    </i>
    <i>
      <x v="4"/>
    </i>
    <i>
      <x v="8"/>
    </i>
    <i>
      <x/>
    </i>
    <i t="grand">
      <x/>
    </i>
  </rowItems>
  <colItems count="1">
    <i/>
  </colItems>
  <dataFields count="1">
    <dataField name="Sum of Amount Crore INR" fld="14" baseField="16" baseItem="0" numFmtId="3"/>
  </dataFields>
  <chartFormats count="1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6" count="1" selected="0">
            <x v="5"/>
          </reference>
        </references>
      </pivotArea>
    </chartFormat>
    <chartFormat chart="5" format="2">
      <pivotArea type="data" outline="0" fieldPosition="0">
        <references count="2">
          <reference field="4294967294" count="1" selected="0">
            <x v="0"/>
          </reference>
          <reference field="16" count="1" selected="0">
            <x v="13"/>
          </reference>
        </references>
      </pivotArea>
    </chartFormat>
    <chartFormat chart="5" format="3">
      <pivotArea type="data" outline="0" fieldPosition="0">
        <references count="2">
          <reference field="4294967294" count="1" selected="0">
            <x v="0"/>
          </reference>
          <reference field="16" count="1" selected="0">
            <x v="9"/>
          </reference>
        </references>
      </pivotArea>
    </chartFormat>
    <chartFormat chart="5" format="4">
      <pivotArea type="data" outline="0" fieldPosition="0">
        <references count="2">
          <reference field="4294967294" count="1" selected="0">
            <x v="0"/>
          </reference>
          <reference field="16" count="1" selected="0">
            <x v="1"/>
          </reference>
        </references>
      </pivotArea>
    </chartFormat>
    <chartFormat chart="5" format="5">
      <pivotArea type="data" outline="0" fieldPosition="0">
        <references count="2">
          <reference field="4294967294" count="1" selected="0">
            <x v="0"/>
          </reference>
          <reference field="16" count="1" selected="0">
            <x v="6"/>
          </reference>
        </references>
      </pivotArea>
    </chartFormat>
    <chartFormat chart="5" format="6">
      <pivotArea type="data" outline="0" fieldPosition="0">
        <references count="2">
          <reference field="4294967294" count="1" selected="0">
            <x v="0"/>
          </reference>
          <reference field="16" count="1" selected="0">
            <x v="7"/>
          </reference>
        </references>
      </pivotArea>
    </chartFormat>
    <chartFormat chart="5" format="7">
      <pivotArea type="data" outline="0" fieldPosition="0">
        <references count="2">
          <reference field="4294967294" count="1" selected="0">
            <x v="0"/>
          </reference>
          <reference field="16" count="1" selected="0">
            <x v="2"/>
          </reference>
        </references>
      </pivotArea>
    </chartFormat>
    <chartFormat chart="5" format="8">
      <pivotArea type="data" outline="0" fieldPosition="0">
        <references count="2">
          <reference field="4294967294" count="1" selected="0">
            <x v="0"/>
          </reference>
          <reference field="16" count="1" selected="0">
            <x v="14"/>
          </reference>
        </references>
      </pivotArea>
    </chartFormat>
    <chartFormat chart="5" format="9">
      <pivotArea type="data" outline="0" fieldPosition="0">
        <references count="2">
          <reference field="4294967294" count="1" selected="0">
            <x v="0"/>
          </reference>
          <reference field="16" count="1" selected="0">
            <x v="0"/>
          </reference>
        </references>
      </pivotArea>
    </chartFormat>
    <chartFormat chart="5" format="10">
      <pivotArea type="data" outline="0" fieldPosition="0">
        <references count="2">
          <reference field="4294967294" count="1" selected="0">
            <x v="0"/>
          </reference>
          <reference field="16" count="1" selected="0">
            <x v="8"/>
          </reference>
        </references>
      </pivotArea>
    </chartFormat>
    <chartFormat chart="5" format="11">
      <pivotArea type="data" outline="0" fieldPosition="0">
        <references count="2">
          <reference field="4294967294" count="1" selected="0">
            <x v="0"/>
          </reference>
          <reference field="16" count="1" selected="0">
            <x v="4"/>
          </reference>
        </references>
      </pivotArea>
    </chartFormat>
    <chartFormat chart="5" format="12">
      <pivotArea type="data" outline="0" fieldPosition="0">
        <references count="2">
          <reference field="4294967294" count="1" selected="0">
            <x v="0"/>
          </reference>
          <reference field="16" count="1" selected="0">
            <x v="12"/>
          </reference>
        </references>
      </pivotArea>
    </chartFormat>
    <chartFormat chart="5" format="13">
      <pivotArea type="data" outline="0" fieldPosition="0">
        <references count="2">
          <reference field="4294967294" count="1" selected="0">
            <x v="0"/>
          </reference>
          <reference field="16" count="1" selected="0">
            <x v="3"/>
          </reference>
        </references>
      </pivotArea>
    </chartFormat>
    <chartFormat chart="5" format="14">
      <pivotArea type="data" outline="0" fieldPosition="0">
        <references count="2">
          <reference field="4294967294" count="1" selected="0">
            <x v="0"/>
          </reference>
          <reference field="16" count="1" selected="0">
            <x v="10"/>
          </reference>
        </references>
      </pivotArea>
    </chartFormat>
    <chartFormat chart="5" format="15">
      <pivotArea type="data" outline="0" fieldPosition="0">
        <references count="2">
          <reference field="4294967294" count="1" selected="0">
            <x v="0"/>
          </reference>
          <reference field="1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650652-CAC9-4816-9571-16A2BF5B966A}" name="PivotTable1"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Year">
  <location ref="A114:B121"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ascending">
      <items count="7">
        <item x="5"/>
        <item x="4"/>
        <item x="3"/>
        <item x="2"/>
        <item x="1"/>
        <item x="0"/>
        <item t="default"/>
      </items>
    </pivotField>
    <pivotField showAll="0"/>
    <pivotField dataField="1" showAll="0"/>
    <pivotField showAll="0"/>
    <pivotField showAll="0">
      <items count="16">
        <item x="11"/>
        <item x="2"/>
        <item x="9"/>
        <item x="10"/>
        <item x="4"/>
        <item x="3"/>
        <item x="5"/>
        <item x="8"/>
        <item x="14"/>
        <item x="1"/>
        <item x="7"/>
        <item x="6"/>
        <item x="12"/>
        <item x="0"/>
        <item x="13"/>
        <item t="default"/>
      </items>
    </pivotField>
    <pivotField showAll="0">
      <items count="16">
        <item x="12"/>
        <item x="0"/>
        <item x="3"/>
        <item x="11"/>
        <item x="1"/>
        <item x="7"/>
        <item x="9"/>
        <item x="13"/>
        <item x="10"/>
        <item x="14"/>
        <item x="2"/>
        <item x="6"/>
        <item x="4"/>
        <item x="8"/>
        <item x="5"/>
        <item t="default"/>
      </items>
    </pivotField>
  </pivotFields>
  <rowFields count="1">
    <field x="12"/>
  </rowFields>
  <rowItems count="7">
    <i>
      <x/>
    </i>
    <i>
      <x v="1"/>
    </i>
    <i>
      <x v="2"/>
    </i>
    <i>
      <x v="3"/>
    </i>
    <i>
      <x v="4"/>
    </i>
    <i>
      <x v="5"/>
    </i>
    <i t="grand">
      <x/>
    </i>
  </rowItems>
  <colItems count="1">
    <i/>
  </colItems>
  <dataFields count="1">
    <dataField name="Total Funding (Crore INR)" fld="14" baseField="12" baseItem="0" numFmtId="3"/>
  </dataFields>
  <formats count="2">
    <format dxfId="91">
      <pivotArea dataOnly="0" labelOnly="1" outline="0" axis="axisValues" fieldPosition="0"/>
    </format>
    <format dxfId="90">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13BDF2-BA83-4EF3-B2C5-9FCC03724B68}" name="PivotTable2" cacheId="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City">
  <location ref="A94:B110"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showAll="0">
      <items count="7">
        <item x="5"/>
        <item x="4"/>
        <item x="3"/>
        <item x="2"/>
        <item x="1"/>
        <item x="0"/>
        <item t="default"/>
      </items>
    </pivotField>
    <pivotField showAll="0"/>
    <pivotField dataField="1" showAll="0"/>
    <pivotField showAll="0"/>
    <pivotField showAll="0">
      <items count="16">
        <item x="11"/>
        <item x="2"/>
        <item x="9"/>
        <item x="10"/>
        <item x="4"/>
        <item x="3"/>
        <item x="5"/>
        <item x="8"/>
        <item x="14"/>
        <item x="1"/>
        <item x="7"/>
        <item x="6"/>
        <item x="12"/>
        <item x="0"/>
        <item x="13"/>
        <item t="default"/>
      </items>
    </pivotField>
    <pivotField axis="axisRow" showAll="0" sortType="descending">
      <items count="16">
        <item x="12"/>
        <item x="0"/>
        <item x="3"/>
        <item x="11"/>
        <item x="1"/>
        <item x="7"/>
        <item x="9"/>
        <item x="13"/>
        <item x="10"/>
        <item x="14"/>
        <item x="2"/>
        <item x="6"/>
        <item x="4"/>
        <item x="8"/>
        <item x="5"/>
        <item t="default"/>
      </items>
      <autoSortScope>
        <pivotArea dataOnly="0" outline="0" fieldPosition="0">
          <references count="1">
            <reference field="4294967294" count="1" selected="0">
              <x v="0"/>
            </reference>
          </references>
        </pivotArea>
      </autoSortScope>
    </pivotField>
  </pivotFields>
  <rowFields count="1">
    <field x="17"/>
  </rowFields>
  <rowItems count="16">
    <i>
      <x v="1"/>
    </i>
    <i>
      <x v="4"/>
    </i>
    <i>
      <x v="10"/>
    </i>
    <i>
      <x v="11"/>
    </i>
    <i>
      <x v="2"/>
    </i>
    <i>
      <x v="12"/>
    </i>
    <i>
      <x v="14"/>
    </i>
    <i>
      <x v="5"/>
    </i>
    <i>
      <x v="13"/>
    </i>
    <i>
      <x v="6"/>
    </i>
    <i>
      <x/>
    </i>
    <i>
      <x v="8"/>
    </i>
    <i>
      <x v="3"/>
    </i>
    <i>
      <x v="9"/>
    </i>
    <i>
      <x v="7"/>
    </i>
    <i t="grand">
      <x/>
    </i>
  </rowItems>
  <colItems count="1">
    <i/>
  </colItems>
  <dataFields count="1">
    <dataField name="Total Funding (Crore INR)" fld="14" baseField="17" baseItem="0" numFmtId="3"/>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CEE17D-FF4A-471D-83A0-1EFEDD36E5E3}" sourceName="Year">
  <pivotTables>
    <pivotTable tabId="6" name="PivotTable2"/>
    <pivotTable tabId="6" name="PivotTable1"/>
    <pivotTable tabId="6" name="PivotTable3"/>
  </pivotTables>
  <data>
    <tabular pivotCacheId="1717877173">
      <items count="6">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Clean" xr10:uid="{CB16EC4C-8F6D-4ABE-A7E8-55DBC1F147D6}" sourceName="City Clean">
  <pivotTables>
    <pivotTable tabId="6" name="PivotTable2"/>
    <pivotTable tabId="6" name="PivotTable1"/>
    <pivotTable tabId="6" name="PivotTable3"/>
  </pivotTables>
  <data>
    <tabular pivotCacheId="1717877173">
      <items count="15">
        <i x="12" s="1"/>
        <i x="0" s="1"/>
        <i x="3" s="1"/>
        <i x="11" s="1"/>
        <i x="1" s="1"/>
        <i x="7" s="1"/>
        <i x="9" s="1"/>
        <i x="13" s="1"/>
        <i x="10" s="1"/>
        <i x="14" s="1"/>
        <i x="2" s="1"/>
        <i x="6" s="1"/>
        <i x="4" s="1"/>
        <i x="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Category" xr10:uid="{FC2E3EE2-A864-4AC8-9065-5C2FBAFED495}" sourceName="Industry Category">
  <pivotTables>
    <pivotTable tabId="6" name="PivotTable2"/>
    <pivotTable tabId="6" name="PivotTable1"/>
    <pivotTable tabId="6" name="PivotTable3"/>
  </pivotTables>
  <data>
    <tabular pivotCacheId="1717877173">
      <items count="15">
        <i x="11" s="1"/>
        <i x="2" s="1"/>
        <i x="9" s="1"/>
        <i x="10" s="1"/>
        <i x="4" s="1"/>
        <i x="3" s="1"/>
        <i x="5" s="1"/>
        <i x="8" s="1"/>
        <i x="14" s="1"/>
        <i x="1" s="1"/>
        <i x="7" s="1"/>
        <i x="6" s="1"/>
        <i x="12" s="1"/>
        <i x="0"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D824C7-B4A8-45DF-8586-DA403AA9AD15}" cache="Slicer_Year" caption="Year" columnCount="3" style="SlicerStyleDark6" rowHeight="504000"/>
  <slicer name="City Clean" xr10:uid="{2551B2BE-D32C-4B95-B8F1-8898C57FCFFE}" cache="Slicer_City_Clean" caption="City Clean" columnCount="2" style="SlicerStyleDark1" rowHeight="324000"/>
  <slicer name="Industry Category" xr10:uid="{A708BB4B-82E7-457B-83D8-6214FF27E720}" cache="Slicer_Industry_Category" caption="Industry Category" columnCount="2" style="SlicerStyleDark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48FEB-F4C7-4820-A7A3-2D926270B0A3}" name="Table1" displayName="Table1" ref="A1:R3045" totalsRowShown="0" headerRowDxfId="113">
  <autoFilter ref="A1:R3045" xr:uid="{83D48FEB-F4C7-4820-A7A3-2D926270B0A3}"/>
  <sortState xmlns:xlrd2="http://schemas.microsoft.com/office/spreadsheetml/2017/richdata2" ref="A2:P3045">
    <sortCondition ref="A2:A3045"/>
  </sortState>
  <tableColumns count="18">
    <tableColumn id="1" xr3:uid="{CB205D6E-88D5-44AC-9C1E-A95D5E8ACC53}" name="Sr No"/>
    <tableColumn id="2" xr3:uid="{AB83DFC8-64A1-47F9-81DF-595BE6EFFDF5}" name="Date" dataDxfId="112"/>
    <tableColumn id="3" xr3:uid="{CB3083B8-8718-473D-8458-C5DF95D01255}" name="Startup Name"/>
    <tableColumn id="4" xr3:uid="{BE1922C6-8BFD-4C85-A830-AD096EDFE7A9}" name="Industry"/>
    <tableColumn id="5" xr3:uid="{B2581C33-A099-46DE-81B1-3F2B78ACE99B}" name="Sub Industry"/>
    <tableColumn id="6" xr3:uid="{A57E4ACB-AD62-4114-9DF1-B70F84285785}" name="City"/>
    <tableColumn id="20" xr3:uid="{C4F471F7-B85A-4589-8208-D76B54CFCA90}" name="Investors" dataDxfId="111"/>
    <tableColumn id="17" xr3:uid="{9366ED70-9C26-4BDB-9FF1-91CB642B2E42}" name="Primary Investor" dataDxfId="110">
      <calculatedColumnFormula>IFERROR(TRIM(LEFT(G2,FIND(",",G2)-1)),TRIM(G2))</calculatedColumnFormula>
    </tableColumn>
    <tableColumn id="19" xr3:uid="{ABB554E4-F35D-4C24-B76E-9A870062EFD5}" name="Investor Count" dataDxfId="109">
      <calculatedColumnFormula>IF(TRIM(G2)="",0,LEN(G2)-LEN(SUBSTITUTE(G2,",",""))+1)</calculatedColumnFormula>
    </tableColumn>
    <tableColumn id="18" xr3:uid="{3A63964A-F49B-490C-B083-9B098F400A08}" name="Multiple Investors">
      <calculatedColumnFormula>IF(Table1[[#This Row],[Investor Count]]&gt;1,"Yes","No")</calculatedColumnFormula>
    </tableColumn>
    <tableColumn id="8" xr3:uid="{3834F602-B156-4423-A7F4-F75A2C3F7C9F}" name="Investment Type"/>
    <tableColumn id="9" xr3:uid="{881108C7-2475-4C73-B499-240E1AB114B9}" name="Amount USD" dataDxfId="108"/>
    <tableColumn id="11" xr3:uid="{14BA38D0-6803-4B5F-B407-99EC6D02CE5E}" name="Year">
      <calculatedColumnFormula>YEAR(B2)</calculatedColumnFormula>
    </tableColumn>
    <tableColumn id="12" xr3:uid="{082D6D24-D5CC-47C2-AACD-C7F5676FAA1E}" name="Month">
      <calculatedColumnFormula>TEXT(B2,"mmmm")</calculatedColumnFormula>
    </tableColumn>
    <tableColumn id="13" xr3:uid="{CB522192-C2F0-4C25-A232-A56DF2270604}" name="Amount Crore INR" dataDxfId="107"/>
    <tableColumn id="14" xr3:uid="{2BAB39E5-9EFA-4894-9979-4E9F7E74750A}" name="Funding Stage Clean">
      <calculatedColumnFormula>IF(ISBLANK(K2),"Unknown",IF(OR(ISNUMBER(SEARCH("seed",K2)),ISNUMBER(SEARCH("Seed",K2))),"Seed",IF(ISNUMBER(SEARCH("Series A",K2)),"Series A",IF(ISNUMBER(SEARCH("Series B",K2)),"Series B",IF(ISNUMBER(SEARCH("Series C",K2)),"Series C",IF(ISNUMBER(SEARCH("Series D",K2)),"Series D",IF(ISNUMBER(SEARCH("Private Equity",K2)),"Private Equity","Other")))))))</calculatedColumnFormula>
    </tableColumn>
    <tableColumn id="10" xr3:uid="{2210DFAC-39EB-47CA-B43A-B3824AFBA84D}" name="Industry Category" dataDxfId="106">
      <calculatedColumnFormula>IF(IFERROR(SEARCH("ecom",D2),0)+IFERROR(SEARCH("commerce",D2),0)+IFERROR(SEARCH("retail",D2),0)&gt;0,"E-Commerce",
IF(IFERROR(SEARCH("fintech",D2),0)+IFERROR(SEARCH("finance",D2),0)+IFERROR(SEARCH("financial",D2),0)+IFERROR(SEARCH("lending",D2),0)+IFERROR(SEARCH("payment",D2),0)+IFERROR(SEARCH("banking",D2),0)+IFERROR(SEARCH("insurance",D2),0)&gt;0,"FinTech",
IF(IFERROR(SEARCH("tech",D2),0)+IFERROR(SEARCH("software",D2),0)+IFERROR(SEARCH("saas",D2),0)+IFERROR(SEARCH("ai",D2),0)+IFERROR(SEARCH("iot",D2),0)+IFERROR(SEARCH("cloud",D2),0)+IFERROR(SEARCH("data",D2),0)+IFERROR(SEARCH("analytics",D2),0)&gt;0,"Technology",
IF(IFERROR(SEARCH("food",D2),0)+IFERROR(SEARCH("restaurant",D2),0)+IFERROR(SEARCH("hospitality",D2),0)+IFERROR(SEARCH("beverage",D2),0)+IFERROR(SEARCH("delivery",D2),0)&gt;0,"Food &amp; Beverage",
IF(IFERROR(SEARCH("health",D2),0)+IFERROR(SEARCH("medical",D2),0)+IFERROR(SEARCH("pharma",D2),0)+IFERROR(SEARCH("wellness",D2),0)+IFERROR(SEARCH("fitness",D2),0)&gt;0,"Healthcare",
IF(IFERROR(SEARCH("edu",D2),0)+IFERROR(SEARCH("learning",D2),0)+IFERROR(SEARCH("school",D2),0)+IFERROR(SEARCH("e-tech",D2),0)&gt;0,"Education",
IF(IFERROR(SEARCH("logistics",D2),0)+IFERROR(SEARCH("transport",D2),0)+IFERROR(SEARCH("delivery",D2),0)+IFERROR(SEARCH("mobility",D2),0)+IFERROR(SEARCH("automobile",D2),0)&gt;0,"Logistics &amp; Transport",
IF(IFERROR(SEARCH("travel",D2),0)+IFERROR(SEARCH("hotel",D2),0)+IFERROR(SEARCH("booking",D2),0)+IFERROR(SEARCH("tourism",D2),0)&gt;0,"Travel &amp; Hospitality",
IF(IFERROR(SEARCH("fashion",D2),0)+IFERROR(SEARCH("apparel",D2),0)+IFERROR(SEARCH("clothing",D2),0)+IFERROR(SEARCH("jewelry",D2),0)+IFERROR(SEARCH("beauty",D2),0)&gt;0,"Fashion &amp; Lifestyle",
IF(IFERROR(SEARCH("media",D2),0)+IFERROR(SEARCH("entertainment",D2),0)+IFERROR(SEARCH("video",D2),0)+IFERROR(SEARCH("gaming",D2),0)+IFERROR(SEARCH("music",D2),0)+IFERROR(SEARCH("social",D2),0)&gt;0,"Media &amp; Entertainment",
IF(IFERROR(SEARCH("agri",D2),0)+IFERROR(SEARCH("farm",D2),0)+IFERROR(SEARCH("agtech",D2),0)&gt;0,"Agriculture",
IF(IFERROR(SEARCH("real estate",D2),0)+IFERROR(SEARCH("property",D2),0)+IFERROR(SEARCH("housing",D2),0)&gt;0,"Real Estate",
IF(IFERROR(SEARCH("energy",D2),0)+IFERROR(SEARCH("solar",D2),0)+IFERROR(SEARCH("clean tech",D2),0)+IFERROR(SEARCH("waste",D2),0)&gt;0,"Energy &amp; Environment",
IF(IFERROR(SEARCH("hr",D2),0)+IFERROR(SEARCH("recruit",D2),0)+IFERROR(SEARCH("hiring",D2),0)+IFERROR(SEARCH("job",D2),0)&gt;0,"HR &amp; Recruitment",
"Others"))))))))))))))</calculatedColumnFormula>
    </tableColumn>
    <tableColumn id="21" xr3:uid="{C4B35827-47EC-4763-BD97-F42680914FAD}" name="City Clean" dataDxfId="105">
      <calculatedColumnFormula>IF(ISNUMBER(SEARCH("bang",F2)),"Bangalore",IF(ISNUMBER(SEARCH("beng",F2)),"Bangalore",IF(ISNUMBER(SEARCH("mumbai",F2)),"Mumbai",IF(ISNUMBER(SEARCH("delhi",F2)),"Delhi-NCR",IF(ISNUMBER(SEARCH("gurgaon",F2)),"Delhi-NCR",IF(ISNUMBER(SEARCH("gurugram",F2)),"Delhi-NCR",IF(ISNUMBER(SEARCH("noida",F2)),"Delhi-NCR",IF(ISNUMBER(SEARCH("faridabad",F2)),"Delhi-NCR",IF(ISNUMBER(SEARCH("chennai",F2)),"Chennai",IF(ISNUMBER(SEARCH("hyderabad",F2)),"Hyderabad",IF(ISNUMBER(SEARCH("pune",F2)),"Pune",IF(ISNUMBER(SEARCH("kolkata",F2)),"Kolkata",IF(ISNUMBER(SEARCH("ahmedabad",F2)),"Ahmedabad",IF(ISNUMBER(SEARCH("jaipur",F2)),"Jaipur",IF(ISNUMBER(SEARCH("coimbatore",F2)),"Coimbatore",IF(ISNUMBER(SEARCH("kochi",F2)),"Kerala Cities",IF(ISNUMBER(SEARCH("cochin",F2)),"Kerala Cities",IF(ISNUMBER(SEARCH("francisco",F2)),"USA",IF(ISNUMBER(SEARCH("new york",F2)),"USA",IF(ISNUMBER(SEARCH("california",F2)),"USA",IF(ISNUMBER(SEARCH("palo alto",F2)),"USA",IF(ISNUMBER(SEARCH("santa",F2)),"USA",IF(ISNUMBER(SEARCH("singapore",F2)),"Singapore",IF(ISNUMBER(SEARCH("london",F2)),"London/UK",IF(F2="","Unknown","Other Cities")))))))))))))))))))))))))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5.bin"/><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J3045"/>
  <sheetViews>
    <sheetView topLeftCell="A1391" zoomScaleNormal="100" workbookViewId="0">
      <selection activeCell="L1411" sqref="L1411"/>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v>
      </c>
      <c r="B2" s="1">
        <v>43839</v>
      </c>
      <c r="C2" t="s">
        <v>10</v>
      </c>
      <c r="D2" t="s">
        <v>11</v>
      </c>
      <c r="E2" t="s">
        <v>12</v>
      </c>
      <c r="F2" t="s">
        <v>13</v>
      </c>
      <c r="G2" t="s">
        <v>14</v>
      </c>
      <c r="H2" t="s">
        <v>15</v>
      </c>
      <c r="I2" s="2">
        <v>200000000</v>
      </c>
    </row>
    <row r="3" spans="1:10" x14ac:dyDescent="0.3">
      <c r="A3">
        <v>2</v>
      </c>
      <c r="B3" s="1">
        <v>43843</v>
      </c>
      <c r="C3" t="s">
        <v>16</v>
      </c>
      <c r="D3" t="s">
        <v>17</v>
      </c>
      <c r="E3" t="s">
        <v>18</v>
      </c>
      <c r="F3" t="s">
        <v>19</v>
      </c>
      <c r="G3" t="s">
        <v>20</v>
      </c>
      <c r="H3" t="s">
        <v>21</v>
      </c>
      <c r="I3" s="2">
        <v>8048394</v>
      </c>
    </row>
    <row r="4" spans="1:10" x14ac:dyDescent="0.3">
      <c r="A4">
        <v>3</v>
      </c>
      <c r="B4" s="1">
        <v>43839</v>
      </c>
      <c r="C4" t="s">
        <v>22</v>
      </c>
      <c r="D4" t="s">
        <v>23</v>
      </c>
      <c r="E4" t="s">
        <v>24</v>
      </c>
      <c r="F4" t="s">
        <v>13</v>
      </c>
      <c r="G4" t="s">
        <v>25</v>
      </c>
      <c r="H4" t="s">
        <v>26</v>
      </c>
      <c r="I4" s="2">
        <v>18358860</v>
      </c>
    </row>
    <row r="5" spans="1:10" x14ac:dyDescent="0.3">
      <c r="A5">
        <v>4</v>
      </c>
      <c r="B5" s="1">
        <v>43832</v>
      </c>
      <c r="C5" t="s">
        <v>27</v>
      </c>
      <c r="D5" t="s">
        <v>28</v>
      </c>
      <c r="E5" t="s">
        <v>29</v>
      </c>
      <c r="F5" t="s">
        <v>30</v>
      </c>
      <c r="G5" t="s">
        <v>31</v>
      </c>
      <c r="H5" t="s">
        <v>32</v>
      </c>
      <c r="I5" s="2">
        <v>3000000</v>
      </c>
    </row>
    <row r="6" spans="1:10" x14ac:dyDescent="0.3">
      <c r="A6">
        <v>5</v>
      </c>
      <c r="B6" s="1">
        <v>43832</v>
      </c>
      <c r="C6" t="s">
        <v>33</v>
      </c>
      <c r="D6" t="s">
        <v>34</v>
      </c>
      <c r="E6" t="s">
        <v>35</v>
      </c>
      <c r="F6" t="s">
        <v>36</v>
      </c>
      <c r="G6" t="s">
        <v>37</v>
      </c>
      <c r="H6" t="s">
        <v>38</v>
      </c>
      <c r="I6" s="2">
        <v>1800000</v>
      </c>
    </row>
    <row r="7" spans="1:10" x14ac:dyDescent="0.3">
      <c r="A7">
        <v>6</v>
      </c>
      <c r="B7" s="1">
        <v>43843</v>
      </c>
      <c r="C7" t="s">
        <v>39</v>
      </c>
      <c r="D7" t="s">
        <v>40</v>
      </c>
      <c r="E7" t="s">
        <v>41</v>
      </c>
      <c r="F7" t="s">
        <v>42</v>
      </c>
      <c r="G7" t="s">
        <v>43</v>
      </c>
      <c r="H7" t="s">
        <v>44</v>
      </c>
      <c r="I7" s="2">
        <v>9000000</v>
      </c>
    </row>
    <row r="8" spans="1:10" x14ac:dyDescent="0.3">
      <c r="A8">
        <v>7</v>
      </c>
      <c r="B8" s="1">
        <v>43840</v>
      </c>
      <c r="C8" t="s">
        <v>45</v>
      </c>
      <c r="D8" t="s">
        <v>46</v>
      </c>
      <c r="E8" t="s">
        <v>47</v>
      </c>
      <c r="F8" t="s">
        <v>19</v>
      </c>
      <c r="G8" t="s">
        <v>48</v>
      </c>
      <c r="H8" t="s">
        <v>15</v>
      </c>
      <c r="I8" s="2">
        <v>150000000</v>
      </c>
    </row>
    <row r="9" spans="1:10" x14ac:dyDescent="0.3">
      <c r="A9">
        <v>8</v>
      </c>
      <c r="B9" s="1">
        <v>43811</v>
      </c>
      <c r="C9" t="s">
        <v>49</v>
      </c>
      <c r="D9" t="s">
        <v>50</v>
      </c>
      <c r="E9" t="s">
        <v>51</v>
      </c>
      <c r="F9" t="s">
        <v>52</v>
      </c>
      <c r="G9" t="s">
        <v>53</v>
      </c>
      <c r="H9" t="s">
        <v>44</v>
      </c>
      <c r="I9" s="2">
        <v>6000000</v>
      </c>
    </row>
    <row r="10" spans="1:10" x14ac:dyDescent="0.3">
      <c r="A10">
        <v>9</v>
      </c>
      <c r="B10" s="1">
        <v>43805</v>
      </c>
      <c r="C10" t="s">
        <v>54</v>
      </c>
      <c r="D10" t="s">
        <v>55</v>
      </c>
      <c r="E10" t="s">
        <v>56</v>
      </c>
      <c r="F10" t="s">
        <v>19</v>
      </c>
      <c r="G10" t="s">
        <v>57</v>
      </c>
      <c r="H10" t="s">
        <v>58</v>
      </c>
      <c r="I10" s="2">
        <v>70000000</v>
      </c>
    </row>
    <row r="11" spans="1:10" x14ac:dyDescent="0.3">
      <c r="A11">
        <v>10</v>
      </c>
      <c r="B11" s="1">
        <v>43802</v>
      </c>
      <c r="C11" t="s">
        <v>59</v>
      </c>
      <c r="D11" t="s">
        <v>60</v>
      </c>
      <c r="E11" t="s">
        <v>61</v>
      </c>
      <c r="F11" t="s">
        <v>13</v>
      </c>
      <c r="G11" t="s">
        <v>62</v>
      </c>
      <c r="H11" t="s">
        <v>63</v>
      </c>
      <c r="I11" s="2">
        <v>50000000</v>
      </c>
    </row>
    <row r="12" spans="1:10" x14ac:dyDescent="0.3">
      <c r="A12">
        <v>11</v>
      </c>
      <c r="B12" s="1">
        <v>43812</v>
      </c>
      <c r="C12" t="s">
        <v>64</v>
      </c>
      <c r="D12" t="s">
        <v>50</v>
      </c>
      <c r="E12" t="s">
        <v>65</v>
      </c>
      <c r="F12" t="s">
        <v>19</v>
      </c>
      <c r="G12" t="s">
        <v>66</v>
      </c>
      <c r="H12" t="s">
        <v>67</v>
      </c>
      <c r="I12" s="2">
        <v>20000000</v>
      </c>
    </row>
    <row r="13" spans="1:10" x14ac:dyDescent="0.3">
      <c r="A13">
        <v>12</v>
      </c>
      <c r="B13" s="1">
        <v>43816</v>
      </c>
      <c r="C13" t="s">
        <v>68</v>
      </c>
      <c r="D13" t="s">
        <v>69</v>
      </c>
      <c r="E13" t="s">
        <v>70</v>
      </c>
      <c r="F13" t="s">
        <v>13</v>
      </c>
      <c r="G13" t="s">
        <v>71</v>
      </c>
      <c r="H13" t="s">
        <v>21</v>
      </c>
      <c r="I13" s="2">
        <v>12000000</v>
      </c>
    </row>
    <row r="14" spans="1:10" x14ac:dyDescent="0.3">
      <c r="A14">
        <v>13</v>
      </c>
      <c r="B14" s="1">
        <v>43815</v>
      </c>
      <c r="C14" t="s">
        <v>72</v>
      </c>
      <c r="D14" t="s">
        <v>55</v>
      </c>
      <c r="E14" t="s">
        <v>73</v>
      </c>
      <c r="F14" t="s">
        <v>13</v>
      </c>
      <c r="G14" t="s">
        <v>74</v>
      </c>
      <c r="H14" t="s">
        <v>75</v>
      </c>
      <c r="I14" s="2">
        <v>30000000</v>
      </c>
    </row>
    <row r="15" spans="1:10" x14ac:dyDescent="0.3">
      <c r="A15">
        <v>14</v>
      </c>
      <c r="B15" s="1">
        <v>43815</v>
      </c>
      <c r="C15" t="s">
        <v>76</v>
      </c>
      <c r="D15" t="s">
        <v>77</v>
      </c>
      <c r="E15" t="s">
        <v>78</v>
      </c>
      <c r="F15" t="s">
        <v>36</v>
      </c>
      <c r="H15" t="s">
        <v>79</v>
      </c>
      <c r="I15" s="2">
        <v>5900000</v>
      </c>
    </row>
    <row r="16" spans="1:10" x14ac:dyDescent="0.3">
      <c r="A16">
        <v>15</v>
      </c>
      <c r="B16" s="1">
        <v>43813</v>
      </c>
      <c r="C16" t="s">
        <v>80</v>
      </c>
      <c r="D16" t="s">
        <v>81</v>
      </c>
      <c r="E16" t="s">
        <v>82</v>
      </c>
      <c r="F16" t="s">
        <v>13</v>
      </c>
      <c r="G16" t="s">
        <v>83</v>
      </c>
      <c r="H16" t="s">
        <v>38</v>
      </c>
      <c r="I16" s="2">
        <v>2000000</v>
      </c>
    </row>
    <row r="17" spans="1:9" x14ac:dyDescent="0.3">
      <c r="A17">
        <v>16</v>
      </c>
      <c r="B17" s="1">
        <v>43810</v>
      </c>
      <c r="C17" t="s">
        <v>84</v>
      </c>
      <c r="D17" t="s">
        <v>85</v>
      </c>
      <c r="E17" t="s">
        <v>86</v>
      </c>
      <c r="F17" t="s">
        <v>87</v>
      </c>
      <c r="G17" t="s">
        <v>88</v>
      </c>
      <c r="H17" t="s">
        <v>38</v>
      </c>
      <c r="I17" s="2">
        <v>50000000</v>
      </c>
    </row>
    <row r="18" spans="1:9" x14ac:dyDescent="0.3">
      <c r="A18">
        <v>17</v>
      </c>
      <c r="B18" s="1">
        <v>43819</v>
      </c>
      <c r="C18" t="s">
        <v>89</v>
      </c>
      <c r="D18" t="s">
        <v>55</v>
      </c>
      <c r="E18" t="s">
        <v>90</v>
      </c>
      <c r="F18" t="s">
        <v>91</v>
      </c>
      <c r="G18" t="s">
        <v>92</v>
      </c>
      <c r="H18" t="s">
        <v>93</v>
      </c>
      <c r="I18" s="2">
        <v>231000000</v>
      </c>
    </row>
    <row r="19" spans="1:9" x14ac:dyDescent="0.3">
      <c r="A19">
        <v>18</v>
      </c>
      <c r="B19" s="1">
        <v>43782</v>
      </c>
      <c r="C19" t="s">
        <v>94</v>
      </c>
      <c r="D19" t="s">
        <v>95</v>
      </c>
      <c r="E19" t="s">
        <v>96</v>
      </c>
      <c r="F19" t="s">
        <v>97</v>
      </c>
      <c r="G19" t="s">
        <v>98</v>
      </c>
      <c r="H19" t="s">
        <v>99</v>
      </c>
      <c r="I19" s="2">
        <v>150000000</v>
      </c>
    </row>
    <row r="20" spans="1:9" x14ac:dyDescent="0.3">
      <c r="A20">
        <v>19</v>
      </c>
      <c r="B20" s="1">
        <v>43783</v>
      </c>
      <c r="C20" t="s">
        <v>100</v>
      </c>
      <c r="D20" t="s">
        <v>101</v>
      </c>
      <c r="E20" t="s">
        <v>102</v>
      </c>
      <c r="F20" t="s">
        <v>19</v>
      </c>
      <c r="G20" t="s">
        <v>103</v>
      </c>
      <c r="H20" t="s">
        <v>26</v>
      </c>
      <c r="I20" s="2">
        <v>486000</v>
      </c>
    </row>
    <row r="21" spans="1:9" x14ac:dyDescent="0.3">
      <c r="A21">
        <v>20</v>
      </c>
      <c r="B21" s="1">
        <v>43782</v>
      </c>
      <c r="C21" t="s">
        <v>104</v>
      </c>
      <c r="D21" t="s">
        <v>105</v>
      </c>
      <c r="E21" t="s">
        <v>106</v>
      </c>
      <c r="F21" t="s">
        <v>19</v>
      </c>
      <c r="G21" t="s">
        <v>107</v>
      </c>
      <c r="H21" t="s">
        <v>63</v>
      </c>
      <c r="I21" s="2">
        <v>1500000</v>
      </c>
    </row>
    <row r="22" spans="1:9" x14ac:dyDescent="0.3">
      <c r="A22">
        <v>21</v>
      </c>
      <c r="B22" s="1">
        <v>43786</v>
      </c>
      <c r="C22" t="s">
        <v>108</v>
      </c>
      <c r="D22" t="s">
        <v>109</v>
      </c>
      <c r="E22" t="s">
        <v>110</v>
      </c>
      <c r="F22" t="s">
        <v>19</v>
      </c>
      <c r="G22" t="s">
        <v>111</v>
      </c>
      <c r="H22" t="s">
        <v>112</v>
      </c>
      <c r="I22" t="s">
        <v>113</v>
      </c>
    </row>
    <row r="23" spans="1:9" x14ac:dyDescent="0.3">
      <c r="A23">
        <v>22</v>
      </c>
      <c r="B23" s="1">
        <v>43787</v>
      </c>
      <c r="C23" t="s">
        <v>68</v>
      </c>
      <c r="D23" t="s">
        <v>114</v>
      </c>
      <c r="E23" t="s">
        <v>115</v>
      </c>
      <c r="F23" t="s">
        <v>19</v>
      </c>
      <c r="G23" t="s">
        <v>116</v>
      </c>
      <c r="H23" t="s">
        <v>26</v>
      </c>
      <c r="I23" s="2">
        <v>12000000</v>
      </c>
    </row>
    <row r="24" spans="1:9" x14ac:dyDescent="0.3">
      <c r="A24">
        <v>23</v>
      </c>
      <c r="B24" s="1">
        <v>43784</v>
      </c>
      <c r="C24" t="s">
        <v>117</v>
      </c>
      <c r="D24" t="s">
        <v>118</v>
      </c>
      <c r="E24" t="s">
        <v>51</v>
      </c>
      <c r="F24" t="s">
        <v>13</v>
      </c>
      <c r="G24" t="s">
        <v>119</v>
      </c>
      <c r="H24" t="s">
        <v>79</v>
      </c>
      <c r="I24" s="2">
        <v>26000000</v>
      </c>
    </row>
    <row r="25" spans="1:9" x14ac:dyDescent="0.3">
      <c r="A25">
        <v>24</v>
      </c>
      <c r="B25" s="1">
        <v>43789</v>
      </c>
      <c r="C25" t="s">
        <v>120</v>
      </c>
      <c r="D25" t="s">
        <v>28</v>
      </c>
      <c r="E25" t="s">
        <v>121</v>
      </c>
      <c r="F25" t="s">
        <v>19</v>
      </c>
      <c r="G25" t="s">
        <v>28</v>
      </c>
      <c r="H25" t="s">
        <v>79</v>
      </c>
      <c r="I25" s="2">
        <v>17411265</v>
      </c>
    </row>
    <row r="26" spans="1:9" x14ac:dyDescent="0.3">
      <c r="A26">
        <v>25</v>
      </c>
      <c r="B26" s="1">
        <v>43781</v>
      </c>
      <c r="C26" t="s">
        <v>122</v>
      </c>
      <c r="D26" t="s">
        <v>123</v>
      </c>
      <c r="E26" t="s">
        <v>124</v>
      </c>
      <c r="F26" t="s">
        <v>52</v>
      </c>
      <c r="G26" t="s">
        <v>125</v>
      </c>
      <c r="H26" t="s">
        <v>126</v>
      </c>
      <c r="I26" s="2">
        <v>1300000</v>
      </c>
    </row>
    <row r="27" spans="1:9" x14ac:dyDescent="0.3">
      <c r="A27">
        <v>26</v>
      </c>
      <c r="B27" s="1">
        <v>43789</v>
      </c>
      <c r="C27" t="s">
        <v>127</v>
      </c>
      <c r="D27" t="s">
        <v>128</v>
      </c>
      <c r="E27" t="s">
        <v>129</v>
      </c>
      <c r="F27" t="s">
        <v>130</v>
      </c>
      <c r="G27" t="s">
        <v>131</v>
      </c>
      <c r="H27" t="s">
        <v>21</v>
      </c>
      <c r="I27" s="2">
        <v>135000000</v>
      </c>
    </row>
    <row r="28" spans="1:9" x14ac:dyDescent="0.3">
      <c r="A28">
        <v>27</v>
      </c>
      <c r="B28" s="1">
        <v>43780</v>
      </c>
      <c r="C28" t="s">
        <v>132</v>
      </c>
      <c r="D28" t="s">
        <v>133</v>
      </c>
      <c r="E28" t="s">
        <v>134</v>
      </c>
      <c r="F28" t="s">
        <v>135</v>
      </c>
      <c r="G28" t="s">
        <v>136</v>
      </c>
      <c r="H28" t="s">
        <v>63</v>
      </c>
      <c r="I28" s="2">
        <v>300000</v>
      </c>
    </row>
    <row r="29" spans="1:9" x14ac:dyDescent="0.3">
      <c r="A29">
        <v>28</v>
      </c>
      <c r="B29" s="1">
        <v>43788</v>
      </c>
      <c r="C29" t="s">
        <v>137</v>
      </c>
      <c r="D29" t="s">
        <v>55</v>
      </c>
      <c r="E29" t="s">
        <v>138</v>
      </c>
      <c r="F29" t="s">
        <v>139</v>
      </c>
      <c r="G29" t="s">
        <v>140</v>
      </c>
      <c r="H29" t="s">
        <v>126</v>
      </c>
      <c r="I29" s="2">
        <v>220000000</v>
      </c>
    </row>
    <row r="30" spans="1:9" x14ac:dyDescent="0.3">
      <c r="A30">
        <v>29</v>
      </c>
      <c r="B30" s="1">
        <v>43787</v>
      </c>
      <c r="C30" t="s">
        <v>141</v>
      </c>
      <c r="D30" t="s">
        <v>142</v>
      </c>
      <c r="E30" t="s">
        <v>143</v>
      </c>
      <c r="F30" t="s">
        <v>36</v>
      </c>
      <c r="G30" t="s">
        <v>144</v>
      </c>
      <c r="H30" t="s">
        <v>26</v>
      </c>
      <c r="I30" s="2">
        <v>15800000</v>
      </c>
    </row>
    <row r="31" spans="1:9" x14ac:dyDescent="0.3">
      <c r="A31">
        <v>30</v>
      </c>
      <c r="B31" s="1">
        <v>43784</v>
      </c>
      <c r="C31" t="s">
        <v>145</v>
      </c>
      <c r="D31" t="s">
        <v>133</v>
      </c>
      <c r="E31" t="s">
        <v>146</v>
      </c>
      <c r="F31" t="s">
        <v>147</v>
      </c>
      <c r="G31" t="s">
        <v>148</v>
      </c>
      <c r="H31" t="s">
        <v>26</v>
      </c>
      <c r="I31" s="2">
        <v>283000000</v>
      </c>
    </row>
    <row r="32" spans="1:9" x14ac:dyDescent="0.3">
      <c r="A32">
        <v>31</v>
      </c>
      <c r="B32" s="1">
        <v>43788</v>
      </c>
      <c r="C32" t="s">
        <v>149</v>
      </c>
      <c r="D32" t="s">
        <v>105</v>
      </c>
      <c r="E32" t="s">
        <v>150</v>
      </c>
      <c r="F32" t="s">
        <v>151</v>
      </c>
      <c r="G32" t="s">
        <v>152</v>
      </c>
      <c r="I32" s="2">
        <v>200000000</v>
      </c>
    </row>
    <row r="33" spans="1:10" x14ac:dyDescent="0.3">
      <c r="A33">
        <v>32</v>
      </c>
      <c r="B33" s="1">
        <v>43794</v>
      </c>
      <c r="C33" t="s">
        <v>153</v>
      </c>
      <c r="D33" t="s">
        <v>28</v>
      </c>
      <c r="E33" t="s">
        <v>154</v>
      </c>
      <c r="F33" t="s">
        <v>87</v>
      </c>
      <c r="G33" t="s">
        <v>155</v>
      </c>
      <c r="H33" t="s">
        <v>156</v>
      </c>
      <c r="I33" s="2">
        <v>1000000000</v>
      </c>
    </row>
    <row r="34" spans="1:10" x14ac:dyDescent="0.3">
      <c r="A34">
        <v>33</v>
      </c>
      <c r="B34" s="1">
        <v>43742</v>
      </c>
      <c r="C34" t="s">
        <v>157</v>
      </c>
      <c r="D34" t="s">
        <v>158</v>
      </c>
      <c r="E34" t="s">
        <v>159</v>
      </c>
      <c r="F34" t="s">
        <v>13</v>
      </c>
      <c r="G34" t="s">
        <v>160</v>
      </c>
      <c r="H34" t="s">
        <v>58</v>
      </c>
      <c r="I34" s="2">
        <v>45000000</v>
      </c>
    </row>
    <row r="35" spans="1:10" x14ac:dyDescent="0.3">
      <c r="A35">
        <v>34</v>
      </c>
      <c r="B35" s="1">
        <v>43740</v>
      </c>
      <c r="C35" t="s">
        <v>161</v>
      </c>
      <c r="D35" t="s">
        <v>162</v>
      </c>
      <c r="E35" t="s">
        <v>163</v>
      </c>
      <c r="F35" t="s">
        <v>13</v>
      </c>
      <c r="G35" t="s">
        <v>164</v>
      </c>
      <c r="H35" t="s">
        <v>58</v>
      </c>
      <c r="I35" s="2">
        <v>585000000</v>
      </c>
    </row>
    <row r="36" spans="1:10" x14ac:dyDescent="0.3">
      <c r="A36">
        <v>35</v>
      </c>
      <c r="B36" s="1">
        <v>43759</v>
      </c>
      <c r="C36" t="s">
        <v>165</v>
      </c>
      <c r="D36" t="s">
        <v>166</v>
      </c>
      <c r="E36" t="s">
        <v>167</v>
      </c>
      <c r="F36" t="s">
        <v>19</v>
      </c>
      <c r="G36" t="s">
        <v>168</v>
      </c>
      <c r="H36" t="s">
        <v>169</v>
      </c>
      <c r="I36" t="s">
        <v>170</v>
      </c>
    </row>
    <row r="37" spans="1:10" x14ac:dyDescent="0.3">
      <c r="A37">
        <v>36</v>
      </c>
      <c r="B37" s="1">
        <v>43713</v>
      </c>
      <c r="C37" t="s">
        <v>171</v>
      </c>
      <c r="D37" t="s">
        <v>28</v>
      </c>
      <c r="E37" t="s">
        <v>172</v>
      </c>
      <c r="F37" t="s">
        <v>52</v>
      </c>
      <c r="G37" t="s">
        <v>173</v>
      </c>
      <c r="H37" t="s">
        <v>174</v>
      </c>
      <c r="I37" s="2">
        <v>4500000</v>
      </c>
    </row>
    <row r="38" spans="1:10" x14ac:dyDescent="0.3">
      <c r="A38">
        <v>37</v>
      </c>
      <c r="B38" s="1">
        <v>43712</v>
      </c>
      <c r="C38" t="s">
        <v>175</v>
      </c>
      <c r="D38" t="s">
        <v>28</v>
      </c>
      <c r="E38" t="s">
        <v>176</v>
      </c>
      <c r="F38" t="s">
        <v>36</v>
      </c>
      <c r="G38" t="s">
        <v>177</v>
      </c>
      <c r="H38" t="s">
        <v>44</v>
      </c>
      <c r="I38" s="2">
        <v>3300000</v>
      </c>
    </row>
    <row r="39" spans="1:10" x14ac:dyDescent="0.3">
      <c r="A39">
        <v>38</v>
      </c>
      <c r="B39" s="1">
        <v>43712</v>
      </c>
      <c r="C39" t="s">
        <v>178</v>
      </c>
      <c r="D39" t="s">
        <v>179</v>
      </c>
      <c r="E39" t="s">
        <v>180</v>
      </c>
      <c r="F39" t="s">
        <v>36</v>
      </c>
      <c r="G39" t="s">
        <v>181</v>
      </c>
      <c r="H39" t="s">
        <v>15</v>
      </c>
      <c r="I39" s="2">
        <v>6000000</v>
      </c>
    </row>
    <row r="40" spans="1:10" x14ac:dyDescent="0.3">
      <c r="A40">
        <v>39</v>
      </c>
      <c r="B40" s="1">
        <v>43712</v>
      </c>
      <c r="C40" t="s">
        <v>182</v>
      </c>
      <c r="D40" t="s">
        <v>128</v>
      </c>
      <c r="E40" t="s">
        <v>183</v>
      </c>
      <c r="F40" t="s">
        <v>184</v>
      </c>
      <c r="G40" t="s">
        <v>185</v>
      </c>
      <c r="H40" t="s">
        <v>186</v>
      </c>
      <c r="I40" s="2">
        <v>5000000</v>
      </c>
    </row>
    <row r="41" spans="1:10" x14ac:dyDescent="0.3">
      <c r="A41">
        <v>40</v>
      </c>
      <c r="B41" s="1">
        <v>43712</v>
      </c>
      <c r="C41" t="s">
        <v>187</v>
      </c>
      <c r="D41" t="s">
        <v>188</v>
      </c>
      <c r="E41" t="s">
        <v>189</v>
      </c>
      <c r="F41" t="s">
        <v>190</v>
      </c>
      <c r="G41" t="s">
        <v>191</v>
      </c>
      <c r="H41" t="s">
        <v>44</v>
      </c>
      <c r="I41" s="2">
        <v>18000000</v>
      </c>
    </row>
    <row r="42" spans="1:10" x14ac:dyDescent="0.3">
      <c r="A42">
        <v>41</v>
      </c>
      <c r="B42" s="1">
        <v>43712</v>
      </c>
      <c r="C42" t="s">
        <v>192</v>
      </c>
      <c r="D42" t="s">
        <v>193</v>
      </c>
      <c r="E42" t="s">
        <v>194</v>
      </c>
      <c r="F42" t="s">
        <v>13</v>
      </c>
      <c r="G42" t="s">
        <v>195</v>
      </c>
      <c r="H42" t="s">
        <v>63</v>
      </c>
      <c r="I42" s="2">
        <v>1000000</v>
      </c>
    </row>
    <row r="43" spans="1:10" x14ac:dyDescent="0.3">
      <c r="A43">
        <v>42</v>
      </c>
      <c r="B43" s="1">
        <v>43712</v>
      </c>
      <c r="C43" t="s">
        <v>196</v>
      </c>
      <c r="D43" t="s">
        <v>197</v>
      </c>
      <c r="E43" t="s">
        <v>198</v>
      </c>
      <c r="F43" t="s">
        <v>36</v>
      </c>
      <c r="G43" t="s">
        <v>199</v>
      </c>
      <c r="H43" t="s">
        <v>44</v>
      </c>
      <c r="I43" s="2">
        <v>10000000</v>
      </c>
    </row>
    <row r="44" spans="1:10" x14ac:dyDescent="0.3">
      <c r="A44">
        <v>43</v>
      </c>
      <c r="B44" s="1">
        <v>43712</v>
      </c>
      <c r="C44" t="s">
        <v>200</v>
      </c>
      <c r="D44" t="s">
        <v>114</v>
      </c>
      <c r="E44" t="s">
        <v>201</v>
      </c>
      <c r="F44" t="s">
        <v>202</v>
      </c>
      <c r="G44" t="s">
        <v>203</v>
      </c>
      <c r="H44" t="s">
        <v>21</v>
      </c>
      <c r="I44" s="2">
        <v>450000000</v>
      </c>
    </row>
    <row r="45" spans="1:10" x14ac:dyDescent="0.3">
      <c r="A45">
        <v>44</v>
      </c>
      <c r="B45" s="1">
        <v>43711</v>
      </c>
      <c r="C45" t="s">
        <v>204</v>
      </c>
      <c r="D45" t="s">
        <v>205</v>
      </c>
      <c r="E45" t="s">
        <v>206</v>
      </c>
      <c r="F45" t="s">
        <v>13</v>
      </c>
      <c r="G45" t="s">
        <v>207</v>
      </c>
      <c r="H45" t="s">
        <v>44</v>
      </c>
      <c r="I45" s="2">
        <v>5000000</v>
      </c>
    </row>
    <row r="46" spans="1:10" x14ac:dyDescent="0.3">
      <c r="A46">
        <v>45</v>
      </c>
      <c r="B46" s="1">
        <v>43678</v>
      </c>
      <c r="C46" t="s">
        <v>54</v>
      </c>
      <c r="D46" t="s">
        <v>55</v>
      </c>
      <c r="E46" t="s">
        <v>208</v>
      </c>
      <c r="F46" t="s">
        <v>19</v>
      </c>
      <c r="G46" t="s">
        <v>209</v>
      </c>
      <c r="H46" t="s">
        <v>21</v>
      </c>
      <c r="I46" s="2">
        <v>20000000</v>
      </c>
      <c r="J46" t="s">
        <v>210</v>
      </c>
    </row>
    <row r="47" spans="1:10" x14ac:dyDescent="0.3">
      <c r="A47">
        <v>46</v>
      </c>
      <c r="B47" s="1">
        <v>43678</v>
      </c>
      <c r="C47" t="s">
        <v>211</v>
      </c>
      <c r="D47" t="s">
        <v>77</v>
      </c>
      <c r="E47" t="s">
        <v>212</v>
      </c>
      <c r="F47" t="s">
        <v>30</v>
      </c>
      <c r="G47" t="s">
        <v>213</v>
      </c>
      <c r="H47" t="s">
        <v>44</v>
      </c>
      <c r="I47" s="2">
        <v>5000000</v>
      </c>
      <c r="J47" t="s">
        <v>210</v>
      </c>
    </row>
    <row r="48" spans="1:10" x14ac:dyDescent="0.3">
      <c r="A48">
        <v>47</v>
      </c>
      <c r="B48" s="1">
        <v>43678</v>
      </c>
      <c r="C48" t="s">
        <v>214</v>
      </c>
      <c r="D48" t="s">
        <v>215</v>
      </c>
      <c r="E48" t="s">
        <v>216</v>
      </c>
      <c r="F48" t="s">
        <v>13</v>
      </c>
      <c r="H48" t="s">
        <v>217</v>
      </c>
      <c r="I48" s="2">
        <v>1600000</v>
      </c>
      <c r="J48" t="s">
        <v>210</v>
      </c>
    </row>
    <row r="49" spans="1:10" x14ac:dyDescent="0.3">
      <c r="A49">
        <v>48</v>
      </c>
      <c r="B49" s="1">
        <v>43678</v>
      </c>
      <c r="C49" t="s">
        <v>218</v>
      </c>
      <c r="D49" t="s">
        <v>77</v>
      </c>
      <c r="E49" t="s">
        <v>219</v>
      </c>
      <c r="F49" t="s">
        <v>36</v>
      </c>
      <c r="G49" t="s">
        <v>220</v>
      </c>
      <c r="H49" t="s">
        <v>221</v>
      </c>
      <c r="I49" s="2">
        <v>140000000</v>
      </c>
      <c r="J49" t="s">
        <v>210</v>
      </c>
    </row>
    <row r="50" spans="1:10" x14ac:dyDescent="0.3">
      <c r="A50">
        <v>49</v>
      </c>
      <c r="B50" s="1">
        <v>43678</v>
      </c>
      <c r="C50" t="s">
        <v>222</v>
      </c>
      <c r="D50" t="s">
        <v>193</v>
      </c>
      <c r="E50" t="s">
        <v>223</v>
      </c>
      <c r="F50" t="s">
        <v>87</v>
      </c>
      <c r="G50" t="s">
        <v>224</v>
      </c>
      <c r="H50" t="s">
        <v>169</v>
      </c>
      <c r="I50" s="2">
        <v>38080000</v>
      </c>
      <c r="J50" t="s">
        <v>210</v>
      </c>
    </row>
    <row r="51" spans="1:10" x14ac:dyDescent="0.3">
      <c r="A51">
        <v>50</v>
      </c>
      <c r="B51" s="1">
        <v>43689</v>
      </c>
      <c r="C51" t="s">
        <v>225</v>
      </c>
      <c r="D51" t="s">
        <v>55</v>
      </c>
      <c r="E51" t="s">
        <v>226</v>
      </c>
      <c r="F51" t="s">
        <v>13</v>
      </c>
      <c r="G51" t="s">
        <v>227</v>
      </c>
      <c r="H51" t="s">
        <v>58</v>
      </c>
      <c r="I51" s="2">
        <v>125000000</v>
      </c>
      <c r="J51" t="s">
        <v>210</v>
      </c>
    </row>
    <row r="52" spans="1:10" x14ac:dyDescent="0.3">
      <c r="A52">
        <v>51</v>
      </c>
      <c r="B52" s="1">
        <v>43690</v>
      </c>
      <c r="C52" t="s">
        <v>228</v>
      </c>
      <c r="D52" t="s">
        <v>55</v>
      </c>
      <c r="E52" t="s">
        <v>229</v>
      </c>
      <c r="F52" t="s">
        <v>230</v>
      </c>
      <c r="G52" t="s">
        <v>231</v>
      </c>
      <c r="H52" t="s">
        <v>58</v>
      </c>
      <c r="I52" s="2">
        <v>11000000</v>
      </c>
      <c r="J52" t="s">
        <v>210</v>
      </c>
    </row>
    <row r="53" spans="1:10" x14ac:dyDescent="0.3">
      <c r="A53">
        <v>52</v>
      </c>
      <c r="B53" s="1">
        <v>43690</v>
      </c>
      <c r="C53" t="s">
        <v>232</v>
      </c>
      <c r="D53" t="s">
        <v>233</v>
      </c>
      <c r="E53" t="s">
        <v>234</v>
      </c>
      <c r="F53" t="s">
        <v>235</v>
      </c>
      <c r="G53" t="s">
        <v>236</v>
      </c>
      <c r="H53" t="s">
        <v>21</v>
      </c>
      <c r="I53" s="2">
        <v>51000000</v>
      </c>
      <c r="J53" t="s">
        <v>210</v>
      </c>
    </row>
    <row r="54" spans="1:10" x14ac:dyDescent="0.3">
      <c r="A54">
        <v>53</v>
      </c>
      <c r="B54" s="1">
        <v>43700</v>
      </c>
      <c r="C54" t="s">
        <v>237</v>
      </c>
      <c r="D54" t="s">
        <v>208</v>
      </c>
      <c r="E54" t="s">
        <v>238</v>
      </c>
      <c r="F54" t="s">
        <v>97</v>
      </c>
      <c r="G54" t="s">
        <v>239</v>
      </c>
      <c r="H54" t="s">
        <v>26</v>
      </c>
      <c r="I54" s="2">
        <v>37000000</v>
      </c>
      <c r="J54" t="s">
        <v>210</v>
      </c>
    </row>
    <row r="55" spans="1:10" x14ac:dyDescent="0.3">
      <c r="A55">
        <v>54</v>
      </c>
      <c r="B55" s="1">
        <v>43700</v>
      </c>
      <c r="C55" t="s">
        <v>240</v>
      </c>
      <c r="D55" t="s">
        <v>166</v>
      </c>
      <c r="E55" t="s">
        <v>241</v>
      </c>
      <c r="F55" t="s">
        <v>13</v>
      </c>
      <c r="G55" t="s">
        <v>242</v>
      </c>
      <c r="H55" t="s">
        <v>38</v>
      </c>
      <c r="I55" s="2">
        <v>500000</v>
      </c>
      <c r="J55" t="s">
        <v>210</v>
      </c>
    </row>
    <row r="56" spans="1:10" x14ac:dyDescent="0.3">
      <c r="A56">
        <v>55</v>
      </c>
      <c r="B56" s="1">
        <v>43700</v>
      </c>
      <c r="C56" t="s">
        <v>243</v>
      </c>
      <c r="D56" t="s">
        <v>28</v>
      </c>
      <c r="E56" t="s">
        <v>244</v>
      </c>
      <c r="F56" t="s">
        <v>245</v>
      </c>
      <c r="G56" t="s">
        <v>246</v>
      </c>
      <c r="H56" t="s">
        <v>58</v>
      </c>
      <c r="I56" s="2">
        <v>110000000</v>
      </c>
      <c r="J56" t="s">
        <v>210</v>
      </c>
    </row>
    <row r="57" spans="1:10" x14ac:dyDescent="0.3">
      <c r="A57">
        <v>56</v>
      </c>
      <c r="B57" s="1">
        <v>43699</v>
      </c>
      <c r="C57" t="s">
        <v>247</v>
      </c>
      <c r="D57" t="s">
        <v>28</v>
      </c>
      <c r="E57" t="s">
        <v>248</v>
      </c>
      <c r="F57" t="s">
        <v>19</v>
      </c>
      <c r="G57" t="s">
        <v>14</v>
      </c>
      <c r="H57" t="s">
        <v>249</v>
      </c>
      <c r="I57" s="2">
        <v>15000000</v>
      </c>
      <c r="J57" t="s">
        <v>210</v>
      </c>
    </row>
    <row r="58" spans="1:10" x14ac:dyDescent="0.3">
      <c r="A58">
        <v>57</v>
      </c>
      <c r="B58" s="1">
        <v>43698</v>
      </c>
      <c r="C58" t="s">
        <v>250</v>
      </c>
      <c r="D58" t="s">
        <v>109</v>
      </c>
      <c r="E58" t="s">
        <v>251</v>
      </c>
      <c r="F58" t="s">
        <v>13</v>
      </c>
      <c r="G58" t="s">
        <v>252</v>
      </c>
      <c r="H58" t="s">
        <v>21</v>
      </c>
      <c r="I58" s="2">
        <v>6590000</v>
      </c>
      <c r="J58" t="s">
        <v>210</v>
      </c>
    </row>
    <row r="59" spans="1:10" x14ac:dyDescent="0.3">
      <c r="A59">
        <v>58</v>
      </c>
      <c r="B59" s="1">
        <v>43700</v>
      </c>
      <c r="C59" t="s">
        <v>253</v>
      </c>
      <c r="D59" t="s">
        <v>254</v>
      </c>
      <c r="E59" t="s">
        <v>255</v>
      </c>
      <c r="F59" t="s">
        <v>87</v>
      </c>
      <c r="G59" t="s">
        <v>256</v>
      </c>
      <c r="H59" t="s">
        <v>38</v>
      </c>
      <c r="I59" s="2">
        <v>1000000</v>
      </c>
      <c r="J59" t="s">
        <v>210</v>
      </c>
    </row>
    <row r="60" spans="1:10" x14ac:dyDescent="0.3">
      <c r="A60">
        <v>59</v>
      </c>
      <c r="B60" s="1">
        <v>43696</v>
      </c>
      <c r="C60" t="s">
        <v>257</v>
      </c>
      <c r="D60" t="s">
        <v>258</v>
      </c>
      <c r="E60" t="s">
        <v>259</v>
      </c>
      <c r="F60" t="s">
        <v>19</v>
      </c>
      <c r="G60" t="s">
        <v>260</v>
      </c>
      <c r="H60" t="s">
        <v>44</v>
      </c>
      <c r="I60" t="s">
        <v>261</v>
      </c>
      <c r="J60" t="s">
        <v>210</v>
      </c>
    </row>
    <row r="61" spans="1:10" x14ac:dyDescent="0.3">
      <c r="A61">
        <v>60</v>
      </c>
      <c r="B61" s="1">
        <v>43696</v>
      </c>
      <c r="C61" t="s">
        <v>262</v>
      </c>
      <c r="D61" t="s">
        <v>55</v>
      </c>
      <c r="E61" t="s">
        <v>263</v>
      </c>
      <c r="F61" t="s">
        <v>19</v>
      </c>
      <c r="G61" t="s">
        <v>264</v>
      </c>
      <c r="H61" t="s">
        <v>67</v>
      </c>
      <c r="I61" s="2">
        <v>70000000</v>
      </c>
      <c r="J61" t="s">
        <v>210</v>
      </c>
    </row>
    <row r="62" spans="1:10" x14ac:dyDescent="0.3">
      <c r="A62">
        <v>61</v>
      </c>
      <c r="B62" s="1">
        <v>43704</v>
      </c>
      <c r="C62" t="s">
        <v>265</v>
      </c>
      <c r="D62" t="s">
        <v>17</v>
      </c>
      <c r="E62" t="s">
        <v>266</v>
      </c>
      <c r="F62" t="s">
        <v>13</v>
      </c>
      <c r="G62" t="s">
        <v>267</v>
      </c>
      <c r="H62" t="s">
        <v>26</v>
      </c>
      <c r="I62" s="2">
        <v>3900000000</v>
      </c>
      <c r="J62" t="s">
        <v>210</v>
      </c>
    </row>
    <row r="63" spans="1:10" x14ac:dyDescent="0.3">
      <c r="A63">
        <v>62</v>
      </c>
      <c r="B63" s="1">
        <v>43648</v>
      </c>
      <c r="C63" t="s">
        <v>268</v>
      </c>
      <c r="D63" t="s">
        <v>77</v>
      </c>
      <c r="E63" t="s">
        <v>269</v>
      </c>
      <c r="F63" t="s">
        <v>19</v>
      </c>
      <c r="G63" t="s">
        <v>270</v>
      </c>
      <c r="H63" t="s">
        <v>26</v>
      </c>
      <c r="I63" s="2">
        <v>19000000</v>
      </c>
      <c r="J63" t="s">
        <v>210</v>
      </c>
    </row>
    <row r="64" spans="1:10" x14ac:dyDescent="0.3">
      <c r="A64">
        <v>63</v>
      </c>
      <c r="B64" s="1">
        <v>43648</v>
      </c>
      <c r="C64" t="s">
        <v>271</v>
      </c>
      <c r="D64" t="s">
        <v>193</v>
      </c>
      <c r="E64" t="s">
        <v>272</v>
      </c>
      <c r="F64" t="s">
        <v>273</v>
      </c>
      <c r="G64" t="s">
        <v>274</v>
      </c>
      <c r="H64" t="s">
        <v>275</v>
      </c>
      <c r="I64" s="2">
        <v>2500000</v>
      </c>
      <c r="J64" t="s">
        <v>210</v>
      </c>
    </row>
    <row r="65" spans="1:10" x14ac:dyDescent="0.3">
      <c r="A65">
        <v>64</v>
      </c>
      <c r="B65" s="1">
        <v>43647</v>
      </c>
      <c r="C65" t="s">
        <v>276</v>
      </c>
      <c r="D65" t="s">
        <v>277</v>
      </c>
      <c r="E65" t="s">
        <v>278</v>
      </c>
      <c r="F65" t="s">
        <v>30</v>
      </c>
      <c r="G65" t="s">
        <v>279</v>
      </c>
      <c r="H65" t="s">
        <v>280</v>
      </c>
      <c r="I65" s="2">
        <v>145000</v>
      </c>
      <c r="J65" t="s">
        <v>210</v>
      </c>
    </row>
    <row r="66" spans="1:10" x14ac:dyDescent="0.3">
      <c r="A66">
        <v>65</v>
      </c>
      <c r="B66" s="1">
        <v>43649</v>
      </c>
      <c r="C66" t="s">
        <v>281</v>
      </c>
      <c r="D66" t="s">
        <v>282</v>
      </c>
      <c r="E66" t="s">
        <v>283</v>
      </c>
      <c r="F66" t="s">
        <v>147</v>
      </c>
      <c r="G66" t="s">
        <v>284</v>
      </c>
      <c r="H66" t="s">
        <v>285</v>
      </c>
      <c r="I66" s="2">
        <v>1000000</v>
      </c>
      <c r="J66" t="s">
        <v>210</v>
      </c>
    </row>
    <row r="67" spans="1:10" x14ac:dyDescent="0.3">
      <c r="A67">
        <v>66</v>
      </c>
      <c r="B67" s="1">
        <v>43647</v>
      </c>
      <c r="C67" t="s">
        <v>232</v>
      </c>
      <c r="D67" t="s">
        <v>286</v>
      </c>
      <c r="E67" t="s">
        <v>287</v>
      </c>
      <c r="F67" t="s">
        <v>288</v>
      </c>
      <c r="G67" t="s">
        <v>236</v>
      </c>
      <c r="H67" t="s">
        <v>21</v>
      </c>
      <c r="I67" s="2">
        <v>38080000</v>
      </c>
      <c r="J67" t="s">
        <v>210</v>
      </c>
    </row>
    <row r="68" spans="1:10" x14ac:dyDescent="0.3">
      <c r="A68">
        <v>67</v>
      </c>
      <c r="B68" s="1">
        <v>43650</v>
      </c>
      <c r="C68" t="s">
        <v>289</v>
      </c>
      <c r="D68" t="s">
        <v>109</v>
      </c>
      <c r="E68" t="s">
        <v>290</v>
      </c>
      <c r="F68" t="s">
        <v>30</v>
      </c>
      <c r="G68" t="s">
        <v>291</v>
      </c>
      <c r="H68" t="s">
        <v>38</v>
      </c>
      <c r="I68" s="2">
        <v>500000</v>
      </c>
      <c r="J68" t="s">
        <v>210</v>
      </c>
    </row>
    <row r="69" spans="1:10" x14ac:dyDescent="0.3">
      <c r="A69">
        <v>68</v>
      </c>
      <c r="B69" s="1">
        <v>43656</v>
      </c>
      <c r="C69" t="s">
        <v>292</v>
      </c>
      <c r="D69" t="s">
        <v>254</v>
      </c>
      <c r="E69" t="s">
        <v>105</v>
      </c>
      <c r="F69" t="s">
        <v>13</v>
      </c>
      <c r="G69" t="s">
        <v>293</v>
      </c>
      <c r="H69" t="s">
        <v>15</v>
      </c>
      <c r="I69" s="2">
        <v>150000000</v>
      </c>
      <c r="J69" t="s">
        <v>210</v>
      </c>
    </row>
    <row r="70" spans="1:10" x14ac:dyDescent="0.3">
      <c r="A70">
        <v>69</v>
      </c>
      <c r="B70" s="1">
        <v>43657</v>
      </c>
      <c r="C70" t="s">
        <v>294</v>
      </c>
      <c r="D70" t="s">
        <v>55</v>
      </c>
      <c r="E70" t="s">
        <v>295</v>
      </c>
      <c r="F70" t="s">
        <v>273</v>
      </c>
      <c r="G70" t="s">
        <v>296</v>
      </c>
      <c r="H70" t="s">
        <v>58</v>
      </c>
      <c r="I70" s="2">
        <v>60000000</v>
      </c>
      <c r="J70" t="s">
        <v>210</v>
      </c>
    </row>
    <row r="71" spans="1:10" x14ac:dyDescent="0.3">
      <c r="A71">
        <v>70</v>
      </c>
      <c r="B71" s="1">
        <v>43656</v>
      </c>
      <c r="C71" t="s">
        <v>297</v>
      </c>
      <c r="D71" t="s">
        <v>298</v>
      </c>
      <c r="E71" t="s">
        <v>40</v>
      </c>
      <c r="F71" t="s">
        <v>273</v>
      </c>
      <c r="G71" t="s">
        <v>261</v>
      </c>
      <c r="H71" t="s">
        <v>26</v>
      </c>
      <c r="I71" s="2">
        <v>16000000</v>
      </c>
      <c r="J71" t="s">
        <v>210</v>
      </c>
    </row>
    <row r="72" spans="1:10" x14ac:dyDescent="0.3">
      <c r="A72">
        <v>71</v>
      </c>
      <c r="B72" s="1">
        <v>43656</v>
      </c>
      <c r="C72" t="s">
        <v>299</v>
      </c>
      <c r="D72" t="s">
        <v>298</v>
      </c>
      <c r="E72" t="s">
        <v>300</v>
      </c>
      <c r="F72" t="s">
        <v>301</v>
      </c>
      <c r="G72" t="s">
        <v>302</v>
      </c>
      <c r="H72" t="s">
        <v>26</v>
      </c>
      <c r="I72" s="2">
        <v>5750000</v>
      </c>
      <c r="J72" t="s">
        <v>210</v>
      </c>
    </row>
    <row r="73" spans="1:10" x14ac:dyDescent="0.3">
      <c r="A73">
        <v>72</v>
      </c>
      <c r="B73" s="1">
        <v>43656</v>
      </c>
      <c r="C73" t="s">
        <v>303</v>
      </c>
      <c r="D73" t="s">
        <v>304</v>
      </c>
      <c r="E73" t="s">
        <v>305</v>
      </c>
      <c r="F73" t="s">
        <v>36</v>
      </c>
      <c r="G73" t="s">
        <v>306</v>
      </c>
      <c r="H73" t="s">
        <v>44</v>
      </c>
      <c r="I73" s="2">
        <v>2500000</v>
      </c>
      <c r="J73" t="s">
        <v>210</v>
      </c>
    </row>
    <row r="74" spans="1:10" x14ac:dyDescent="0.3">
      <c r="A74">
        <v>73</v>
      </c>
      <c r="B74" s="1">
        <v>43655</v>
      </c>
      <c r="C74" t="s">
        <v>307</v>
      </c>
      <c r="D74" t="s">
        <v>308</v>
      </c>
      <c r="E74" t="s">
        <v>309</v>
      </c>
      <c r="F74" t="s">
        <v>36</v>
      </c>
      <c r="G74" t="s">
        <v>310</v>
      </c>
      <c r="H74" t="s">
        <v>44</v>
      </c>
      <c r="I74" s="2">
        <v>1000000</v>
      </c>
      <c r="J74" t="s">
        <v>210</v>
      </c>
    </row>
    <row r="75" spans="1:10" x14ac:dyDescent="0.3">
      <c r="A75">
        <v>74</v>
      </c>
      <c r="B75" s="1">
        <v>43654</v>
      </c>
      <c r="C75" t="s">
        <v>311</v>
      </c>
      <c r="D75" t="s">
        <v>254</v>
      </c>
      <c r="E75" t="s">
        <v>312</v>
      </c>
      <c r="F75" t="s">
        <v>313</v>
      </c>
      <c r="G75" t="s">
        <v>314</v>
      </c>
      <c r="H75" t="s">
        <v>315</v>
      </c>
      <c r="I75" s="2">
        <v>319605</v>
      </c>
      <c r="J75" t="s">
        <v>210</v>
      </c>
    </row>
    <row r="76" spans="1:10" x14ac:dyDescent="0.3">
      <c r="A76">
        <v>75</v>
      </c>
      <c r="B76" s="1">
        <v>43621</v>
      </c>
      <c r="C76" t="s">
        <v>316</v>
      </c>
      <c r="D76" t="s">
        <v>55</v>
      </c>
      <c r="E76" t="s">
        <v>317</v>
      </c>
      <c r="F76" t="s">
        <v>13</v>
      </c>
      <c r="G76" t="s">
        <v>318</v>
      </c>
      <c r="H76" t="s">
        <v>21</v>
      </c>
      <c r="I76" s="2">
        <v>51000000</v>
      </c>
      <c r="J76" t="s">
        <v>210</v>
      </c>
    </row>
    <row r="77" spans="1:10" x14ac:dyDescent="0.3">
      <c r="A77">
        <v>76</v>
      </c>
      <c r="B77" s="1">
        <v>43620</v>
      </c>
      <c r="C77" t="s">
        <v>319</v>
      </c>
      <c r="D77" t="s">
        <v>109</v>
      </c>
      <c r="E77" t="s">
        <v>320</v>
      </c>
      <c r="F77" t="s">
        <v>30</v>
      </c>
      <c r="G77" t="s">
        <v>321</v>
      </c>
      <c r="H77" t="s">
        <v>79</v>
      </c>
      <c r="I77" s="2">
        <v>10000000</v>
      </c>
      <c r="J77" t="s">
        <v>210</v>
      </c>
    </row>
    <row r="78" spans="1:10" x14ac:dyDescent="0.3">
      <c r="A78">
        <v>77</v>
      </c>
      <c r="B78" s="1">
        <v>43619</v>
      </c>
      <c r="C78" t="s">
        <v>322</v>
      </c>
      <c r="D78" t="s">
        <v>55</v>
      </c>
      <c r="E78" t="s">
        <v>46</v>
      </c>
      <c r="F78" t="s">
        <v>19</v>
      </c>
      <c r="G78" t="s">
        <v>323</v>
      </c>
      <c r="I78" s="3">
        <v>4889975.54</v>
      </c>
      <c r="J78" t="s">
        <v>210</v>
      </c>
    </row>
    <row r="79" spans="1:10" x14ac:dyDescent="0.3">
      <c r="A79">
        <v>78</v>
      </c>
      <c r="B79" s="1">
        <v>43619</v>
      </c>
      <c r="C79" t="s">
        <v>324</v>
      </c>
      <c r="D79" t="s">
        <v>77</v>
      </c>
      <c r="E79" t="s">
        <v>28</v>
      </c>
      <c r="F79" t="s">
        <v>13</v>
      </c>
      <c r="G79" t="s">
        <v>325</v>
      </c>
      <c r="H79" t="s">
        <v>44</v>
      </c>
      <c r="I79" s="2">
        <v>9000000</v>
      </c>
      <c r="J79" t="s">
        <v>210</v>
      </c>
    </row>
    <row r="80" spans="1:10" x14ac:dyDescent="0.3">
      <c r="A80">
        <v>79</v>
      </c>
      <c r="B80" s="1">
        <v>43620</v>
      </c>
      <c r="C80" t="s">
        <v>326</v>
      </c>
      <c r="D80" t="s">
        <v>77</v>
      </c>
      <c r="E80" t="s">
        <v>28</v>
      </c>
      <c r="F80" t="s">
        <v>30</v>
      </c>
      <c r="G80" t="s">
        <v>327</v>
      </c>
      <c r="H80" t="s">
        <v>26</v>
      </c>
      <c r="I80" s="2">
        <v>75000000</v>
      </c>
      <c r="J80" t="s">
        <v>210</v>
      </c>
    </row>
    <row r="81" spans="1:10" x14ac:dyDescent="0.3">
      <c r="A81">
        <v>80</v>
      </c>
      <c r="B81" s="1">
        <v>43620</v>
      </c>
      <c r="C81" t="s">
        <v>328</v>
      </c>
      <c r="D81" t="s">
        <v>329</v>
      </c>
      <c r="E81" t="s">
        <v>330</v>
      </c>
      <c r="F81" t="s">
        <v>184</v>
      </c>
      <c r="G81" t="s">
        <v>331</v>
      </c>
      <c r="H81" t="s">
        <v>332</v>
      </c>
      <c r="I81" s="2">
        <v>26000000</v>
      </c>
      <c r="J81" t="s">
        <v>210</v>
      </c>
    </row>
    <row r="82" spans="1:10" x14ac:dyDescent="0.3">
      <c r="A82">
        <v>81</v>
      </c>
      <c r="B82" s="1">
        <v>43619</v>
      </c>
      <c r="C82" t="s">
        <v>333</v>
      </c>
      <c r="D82" t="s">
        <v>334</v>
      </c>
      <c r="E82" t="s">
        <v>286</v>
      </c>
      <c r="F82" t="s">
        <v>13</v>
      </c>
      <c r="G82" t="s">
        <v>335</v>
      </c>
      <c r="H82" t="s">
        <v>332</v>
      </c>
      <c r="I82" s="2">
        <v>2500000</v>
      </c>
      <c r="J82" t="s">
        <v>210</v>
      </c>
    </row>
    <row r="83" spans="1:10" x14ac:dyDescent="0.3">
      <c r="A83">
        <v>82</v>
      </c>
      <c r="B83" s="1">
        <v>43622</v>
      </c>
      <c r="C83" t="s">
        <v>336</v>
      </c>
      <c r="D83" t="s">
        <v>337</v>
      </c>
      <c r="E83" t="s">
        <v>338</v>
      </c>
      <c r="F83" t="s">
        <v>339</v>
      </c>
      <c r="G83" t="s">
        <v>340</v>
      </c>
      <c r="I83" s="3">
        <v>2739034.68</v>
      </c>
      <c r="J83" t="s">
        <v>210</v>
      </c>
    </row>
    <row r="84" spans="1:10" x14ac:dyDescent="0.3">
      <c r="A84">
        <v>83</v>
      </c>
      <c r="B84" s="1">
        <v>43622</v>
      </c>
      <c r="C84" t="s">
        <v>341</v>
      </c>
      <c r="D84" t="s">
        <v>342</v>
      </c>
      <c r="E84" t="s">
        <v>343</v>
      </c>
      <c r="F84" t="s">
        <v>30</v>
      </c>
      <c r="G84" t="s">
        <v>344</v>
      </c>
      <c r="H84" t="s">
        <v>44</v>
      </c>
      <c r="I84" s="2">
        <v>26000000</v>
      </c>
      <c r="J84" t="s">
        <v>210</v>
      </c>
    </row>
    <row r="85" spans="1:10" x14ac:dyDescent="0.3">
      <c r="A85">
        <v>84</v>
      </c>
      <c r="B85" s="1">
        <v>43622</v>
      </c>
      <c r="C85" t="s">
        <v>345</v>
      </c>
      <c r="D85" t="s">
        <v>346</v>
      </c>
      <c r="E85" t="s">
        <v>347</v>
      </c>
      <c r="F85" t="s">
        <v>13</v>
      </c>
      <c r="G85" t="s">
        <v>348</v>
      </c>
      <c r="H85" t="s">
        <v>26</v>
      </c>
      <c r="I85" s="3">
        <v>15109500</v>
      </c>
      <c r="J85" t="s">
        <v>210</v>
      </c>
    </row>
    <row r="86" spans="1:10" x14ac:dyDescent="0.3">
      <c r="A86">
        <v>85</v>
      </c>
      <c r="B86" s="1">
        <v>43626</v>
      </c>
      <c r="C86" t="s">
        <v>349</v>
      </c>
      <c r="D86" t="s">
        <v>346</v>
      </c>
      <c r="E86" t="s">
        <v>350</v>
      </c>
      <c r="F86" t="s">
        <v>13</v>
      </c>
      <c r="G86" t="s">
        <v>351</v>
      </c>
      <c r="H86" t="s">
        <v>126</v>
      </c>
      <c r="I86" s="2">
        <v>430200</v>
      </c>
      <c r="J86" t="s">
        <v>210</v>
      </c>
    </row>
    <row r="87" spans="1:10" x14ac:dyDescent="0.3">
      <c r="A87">
        <v>86</v>
      </c>
      <c r="B87" s="1">
        <v>43626</v>
      </c>
      <c r="C87" t="s">
        <v>352</v>
      </c>
      <c r="D87" t="s">
        <v>28</v>
      </c>
      <c r="E87" t="s">
        <v>172</v>
      </c>
      <c r="F87" t="s">
        <v>353</v>
      </c>
      <c r="G87" t="s">
        <v>14</v>
      </c>
      <c r="H87" t="s">
        <v>44</v>
      </c>
      <c r="I87" s="2">
        <v>15500000</v>
      </c>
      <c r="J87" t="s">
        <v>210</v>
      </c>
    </row>
    <row r="88" spans="1:10" x14ac:dyDescent="0.3">
      <c r="A88">
        <v>87</v>
      </c>
      <c r="B88" s="1">
        <v>43622</v>
      </c>
      <c r="C88" t="s">
        <v>354</v>
      </c>
      <c r="D88" t="s">
        <v>28</v>
      </c>
      <c r="E88" t="s">
        <v>355</v>
      </c>
      <c r="F88" t="s">
        <v>356</v>
      </c>
      <c r="G88" t="s">
        <v>357</v>
      </c>
      <c r="H88" t="s">
        <v>26</v>
      </c>
      <c r="I88" s="2">
        <v>52000000</v>
      </c>
      <c r="J88" t="s">
        <v>210</v>
      </c>
    </row>
    <row r="89" spans="1:10" x14ac:dyDescent="0.3">
      <c r="A89">
        <v>88</v>
      </c>
      <c r="B89" s="1">
        <v>43624</v>
      </c>
      <c r="C89" t="s">
        <v>358</v>
      </c>
      <c r="D89" t="s">
        <v>17</v>
      </c>
      <c r="E89" t="s">
        <v>359</v>
      </c>
      <c r="F89" t="s">
        <v>360</v>
      </c>
      <c r="G89" t="s">
        <v>218</v>
      </c>
      <c r="H89" t="s">
        <v>79</v>
      </c>
      <c r="I89" s="2">
        <v>3584000</v>
      </c>
      <c r="J89" t="s">
        <v>210</v>
      </c>
    </row>
    <row r="90" spans="1:10" x14ac:dyDescent="0.3">
      <c r="A90">
        <v>89</v>
      </c>
      <c r="B90" s="1">
        <v>43620</v>
      </c>
      <c r="C90" t="s">
        <v>361</v>
      </c>
      <c r="D90" t="s">
        <v>258</v>
      </c>
      <c r="E90" t="s">
        <v>362</v>
      </c>
      <c r="F90" t="s">
        <v>363</v>
      </c>
      <c r="G90" t="s">
        <v>364</v>
      </c>
      <c r="H90" t="s">
        <v>44</v>
      </c>
      <c r="I90" s="2">
        <v>3400000</v>
      </c>
      <c r="J90" t="s">
        <v>210</v>
      </c>
    </row>
    <row r="91" spans="1:10" x14ac:dyDescent="0.3">
      <c r="A91">
        <v>90</v>
      </c>
      <c r="B91" s="1">
        <v>43591</v>
      </c>
      <c r="C91" t="s">
        <v>365</v>
      </c>
      <c r="D91" t="s">
        <v>282</v>
      </c>
      <c r="E91" t="s">
        <v>283</v>
      </c>
      <c r="F91" t="s">
        <v>13</v>
      </c>
      <c r="G91" t="s">
        <v>366</v>
      </c>
      <c r="H91" t="s">
        <v>44</v>
      </c>
      <c r="I91" t="s">
        <v>113</v>
      </c>
      <c r="J91" t="s">
        <v>210</v>
      </c>
    </row>
    <row r="92" spans="1:10" x14ac:dyDescent="0.3">
      <c r="A92">
        <v>91</v>
      </c>
      <c r="B92" s="1">
        <v>43591</v>
      </c>
      <c r="C92" t="s">
        <v>367</v>
      </c>
      <c r="D92" t="s">
        <v>329</v>
      </c>
      <c r="E92" t="s">
        <v>330</v>
      </c>
      <c r="F92" t="s">
        <v>13</v>
      </c>
      <c r="G92" t="s">
        <v>368</v>
      </c>
      <c r="H92" t="s">
        <v>369</v>
      </c>
      <c r="I92" s="2">
        <v>868600</v>
      </c>
      <c r="J92" t="s">
        <v>210</v>
      </c>
    </row>
    <row r="93" spans="1:10" x14ac:dyDescent="0.3">
      <c r="A93">
        <v>92</v>
      </c>
      <c r="B93" s="1">
        <v>43590</v>
      </c>
      <c r="C93" t="s">
        <v>370</v>
      </c>
      <c r="D93" t="s">
        <v>23</v>
      </c>
      <c r="E93" t="s">
        <v>371</v>
      </c>
      <c r="F93" t="s">
        <v>139</v>
      </c>
      <c r="G93" t="s">
        <v>372</v>
      </c>
      <c r="H93" t="s">
        <v>373</v>
      </c>
      <c r="I93" t="s">
        <v>113</v>
      </c>
      <c r="J93" t="s">
        <v>210</v>
      </c>
    </row>
    <row r="94" spans="1:10" x14ac:dyDescent="0.3">
      <c r="A94">
        <v>93</v>
      </c>
      <c r="B94" s="1">
        <v>43586</v>
      </c>
      <c r="C94" t="s">
        <v>374</v>
      </c>
      <c r="D94" t="s">
        <v>282</v>
      </c>
      <c r="E94" t="s">
        <v>40</v>
      </c>
      <c r="F94" t="s">
        <v>13</v>
      </c>
      <c r="G94" t="s">
        <v>375</v>
      </c>
      <c r="H94" t="s">
        <v>58</v>
      </c>
      <c r="I94" s="2">
        <v>150000000</v>
      </c>
      <c r="J94" t="s">
        <v>210</v>
      </c>
    </row>
    <row r="95" spans="1:10" x14ac:dyDescent="0.3">
      <c r="A95">
        <v>94</v>
      </c>
      <c r="B95" s="1">
        <v>43587</v>
      </c>
      <c r="C95" t="s">
        <v>376</v>
      </c>
      <c r="D95" t="s">
        <v>377</v>
      </c>
      <c r="E95" t="s">
        <v>378</v>
      </c>
      <c r="F95" t="s">
        <v>184</v>
      </c>
      <c r="G95" t="s">
        <v>14</v>
      </c>
      <c r="H95" t="s">
        <v>21</v>
      </c>
      <c r="I95" s="2">
        <v>50000000</v>
      </c>
      <c r="J95" t="s">
        <v>210</v>
      </c>
    </row>
    <row r="96" spans="1:10" x14ac:dyDescent="0.3">
      <c r="A96">
        <v>95</v>
      </c>
      <c r="B96" s="1">
        <v>43613</v>
      </c>
      <c r="C96" t="s">
        <v>379</v>
      </c>
      <c r="D96" t="s">
        <v>56</v>
      </c>
      <c r="E96" t="s">
        <v>380</v>
      </c>
      <c r="F96" t="s">
        <v>13</v>
      </c>
      <c r="G96" t="s">
        <v>381</v>
      </c>
      <c r="H96" t="s">
        <v>21</v>
      </c>
      <c r="I96" s="2">
        <v>51000000</v>
      </c>
      <c r="J96" t="s">
        <v>210</v>
      </c>
    </row>
    <row r="97" spans="1:10" x14ac:dyDescent="0.3">
      <c r="A97">
        <v>96</v>
      </c>
      <c r="B97" s="1">
        <v>43613</v>
      </c>
      <c r="C97" t="s">
        <v>382</v>
      </c>
      <c r="D97" t="s">
        <v>383</v>
      </c>
      <c r="E97" t="s">
        <v>384</v>
      </c>
      <c r="F97" t="s">
        <v>36</v>
      </c>
      <c r="G97" t="s">
        <v>385</v>
      </c>
      <c r="H97" t="s">
        <v>38</v>
      </c>
      <c r="I97" s="2">
        <v>140000000</v>
      </c>
      <c r="J97" t="s">
        <v>210</v>
      </c>
    </row>
    <row r="98" spans="1:10" x14ac:dyDescent="0.3">
      <c r="A98">
        <v>97</v>
      </c>
      <c r="B98" s="1">
        <v>43615</v>
      </c>
      <c r="C98" t="s">
        <v>386</v>
      </c>
      <c r="D98" t="s">
        <v>23</v>
      </c>
      <c r="E98" t="s">
        <v>215</v>
      </c>
      <c r="F98" t="s">
        <v>13</v>
      </c>
      <c r="G98" t="s">
        <v>387</v>
      </c>
      <c r="H98" t="s">
        <v>26</v>
      </c>
      <c r="I98" s="2">
        <v>11500000</v>
      </c>
      <c r="J98" t="s">
        <v>210</v>
      </c>
    </row>
    <row r="99" spans="1:10" x14ac:dyDescent="0.3">
      <c r="A99">
        <v>98</v>
      </c>
      <c r="B99" s="1">
        <v>43616</v>
      </c>
      <c r="C99" t="s">
        <v>319</v>
      </c>
      <c r="D99" t="s">
        <v>109</v>
      </c>
      <c r="E99" t="s">
        <v>320</v>
      </c>
      <c r="F99" t="s">
        <v>30</v>
      </c>
      <c r="G99" t="s">
        <v>388</v>
      </c>
      <c r="H99" t="s">
        <v>26</v>
      </c>
      <c r="I99" s="2">
        <v>5600000</v>
      </c>
      <c r="J99" t="s">
        <v>210</v>
      </c>
    </row>
    <row r="100" spans="1:10" x14ac:dyDescent="0.3">
      <c r="A100">
        <v>99</v>
      </c>
      <c r="B100" s="1">
        <v>43571</v>
      </c>
      <c r="C100" t="s">
        <v>389</v>
      </c>
      <c r="D100" t="s">
        <v>77</v>
      </c>
      <c r="E100" t="s">
        <v>248</v>
      </c>
      <c r="F100" t="s">
        <v>13</v>
      </c>
      <c r="G100" t="s">
        <v>390</v>
      </c>
      <c r="H100" t="s">
        <v>44</v>
      </c>
      <c r="I100" s="2">
        <v>45000000</v>
      </c>
      <c r="J100" t="s">
        <v>210</v>
      </c>
    </row>
    <row r="101" spans="1:10" x14ac:dyDescent="0.3">
      <c r="A101">
        <v>100</v>
      </c>
      <c r="B101" s="1">
        <v>43567</v>
      </c>
      <c r="C101" t="s">
        <v>391</v>
      </c>
      <c r="D101" t="s">
        <v>23</v>
      </c>
      <c r="E101" t="s">
        <v>392</v>
      </c>
      <c r="F101" t="s">
        <v>13</v>
      </c>
      <c r="G101" t="s">
        <v>393</v>
      </c>
      <c r="H101" t="s">
        <v>394</v>
      </c>
      <c r="I101" s="2">
        <v>17000000</v>
      </c>
      <c r="J101" t="s">
        <v>210</v>
      </c>
    </row>
    <row r="102" spans="1:10" x14ac:dyDescent="0.3">
      <c r="A102">
        <v>101</v>
      </c>
      <c r="B102" s="1">
        <v>43565</v>
      </c>
      <c r="C102" t="s">
        <v>395</v>
      </c>
      <c r="D102" t="s">
        <v>23</v>
      </c>
      <c r="E102" t="s">
        <v>396</v>
      </c>
      <c r="F102" t="s">
        <v>397</v>
      </c>
      <c r="G102" t="s">
        <v>398</v>
      </c>
      <c r="H102" t="s">
        <v>394</v>
      </c>
      <c r="I102" s="2">
        <v>430665</v>
      </c>
      <c r="J102" t="s">
        <v>210</v>
      </c>
    </row>
    <row r="103" spans="1:10" x14ac:dyDescent="0.3">
      <c r="A103">
        <v>102</v>
      </c>
      <c r="B103" s="1">
        <v>43568</v>
      </c>
      <c r="C103" t="s">
        <v>399</v>
      </c>
      <c r="D103" t="s">
        <v>400</v>
      </c>
      <c r="E103" t="s">
        <v>401</v>
      </c>
      <c r="F103" t="s">
        <v>30</v>
      </c>
      <c r="G103" t="s">
        <v>402</v>
      </c>
      <c r="H103" t="s">
        <v>26</v>
      </c>
      <c r="I103" s="2">
        <v>3591375</v>
      </c>
      <c r="J103" t="s">
        <v>210</v>
      </c>
    </row>
    <row r="104" spans="1:10" x14ac:dyDescent="0.3">
      <c r="A104">
        <v>103</v>
      </c>
      <c r="B104" s="1">
        <v>43567</v>
      </c>
      <c r="C104" t="s">
        <v>403</v>
      </c>
      <c r="D104" t="s">
        <v>114</v>
      </c>
      <c r="E104" t="s">
        <v>404</v>
      </c>
      <c r="F104" t="s">
        <v>230</v>
      </c>
      <c r="G104" t="s">
        <v>405</v>
      </c>
      <c r="H104" t="s">
        <v>126</v>
      </c>
      <c r="I104" s="2">
        <v>200000</v>
      </c>
      <c r="J104" t="s">
        <v>210</v>
      </c>
    </row>
    <row r="105" spans="1:10" x14ac:dyDescent="0.3">
      <c r="A105">
        <v>104</v>
      </c>
      <c r="B105" s="1">
        <v>43566</v>
      </c>
      <c r="C105" t="s">
        <v>406</v>
      </c>
      <c r="D105" t="s">
        <v>407</v>
      </c>
      <c r="E105" t="s">
        <v>408</v>
      </c>
      <c r="F105" t="s">
        <v>13</v>
      </c>
      <c r="G105" t="s">
        <v>409</v>
      </c>
      <c r="H105" t="s">
        <v>126</v>
      </c>
      <c r="I105" s="2">
        <v>3500000</v>
      </c>
      <c r="J105" t="s">
        <v>210</v>
      </c>
    </row>
    <row r="106" spans="1:10" x14ac:dyDescent="0.3">
      <c r="A106">
        <v>105</v>
      </c>
      <c r="B106" s="1">
        <v>43565</v>
      </c>
      <c r="C106" t="s">
        <v>410</v>
      </c>
      <c r="D106" t="s">
        <v>411</v>
      </c>
      <c r="E106" t="s">
        <v>12</v>
      </c>
      <c r="F106" t="s">
        <v>36</v>
      </c>
      <c r="G106" t="s">
        <v>412</v>
      </c>
      <c r="H106" t="s">
        <v>413</v>
      </c>
      <c r="I106" s="2">
        <v>6320820</v>
      </c>
      <c r="J106" t="s">
        <v>210</v>
      </c>
    </row>
    <row r="107" spans="1:10" x14ac:dyDescent="0.3">
      <c r="A107">
        <v>106</v>
      </c>
      <c r="B107" s="1">
        <v>43565</v>
      </c>
      <c r="C107" t="s">
        <v>414</v>
      </c>
      <c r="D107" t="s">
        <v>23</v>
      </c>
      <c r="E107" t="s">
        <v>34</v>
      </c>
      <c r="F107" t="s">
        <v>36</v>
      </c>
      <c r="G107" t="s">
        <v>415</v>
      </c>
      <c r="H107" t="s">
        <v>416</v>
      </c>
      <c r="I107" s="2">
        <v>2443495</v>
      </c>
      <c r="J107" t="s">
        <v>210</v>
      </c>
    </row>
    <row r="108" spans="1:10" x14ac:dyDescent="0.3">
      <c r="A108">
        <v>107</v>
      </c>
      <c r="B108" s="1">
        <v>43565</v>
      </c>
      <c r="C108" t="s">
        <v>417</v>
      </c>
      <c r="D108" t="s">
        <v>411</v>
      </c>
      <c r="E108" t="s">
        <v>12</v>
      </c>
      <c r="F108" t="s">
        <v>13</v>
      </c>
      <c r="G108" t="s">
        <v>418</v>
      </c>
      <c r="H108" t="s">
        <v>419</v>
      </c>
      <c r="I108" s="2">
        <v>307000</v>
      </c>
      <c r="J108" t="s">
        <v>210</v>
      </c>
    </row>
    <row r="109" spans="1:10" x14ac:dyDescent="0.3">
      <c r="A109">
        <v>108</v>
      </c>
      <c r="B109" s="1">
        <v>43566</v>
      </c>
      <c r="C109" t="s">
        <v>420</v>
      </c>
      <c r="D109" t="s">
        <v>128</v>
      </c>
      <c r="E109" t="s">
        <v>421</v>
      </c>
      <c r="F109" t="s">
        <v>36</v>
      </c>
      <c r="G109" t="s">
        <v>422</v>
      </c>
      <c r="H109" t="s">
        <v>26</v>
      </c>
      <c r="I109" s="2">
        <v>26000000</v>
      </c>
      <c r="J109" t="s">
        <v>210</v>
      </c>
    </row>
    <row r="110" spans="1:10" x14ac:dyDescent="0.3">
      <c r="A110">
        <v>109</v>
      </c>
      <c r="B110" s="1">
        <v>43574</v>
      </c>
      <c r="C110" t="s">
        <v>423</v>
      </c>
      <c r="D110" t="s">
        <v>23</v>
      </c>
      <c r="E110" t="s">
        <v>424</v>
      </c>
      <c r="F110" t="s">
        <v>425</v>
      </c>
      <c r="G110" t="s">
        <v>388</v>
      </c>
      <c r="H110" t="s">
        <v>44</v>
      </c>
      <c r="I110" s="2">
        <v>3000000</v>
      </c>
      <c r="J110" t="s">
        <v>210</v>
      </c>
    </row>
    <row r="111" spans="1:10" x14ac:dyDescent="0.3">
      <c r="A111">
        <v>110</v>
      </c>
      <c r="B111" s="1">
        <v>43574</v>
      </c>
      <c r="C111" t="s">
        <v>426</v>
      </c>
      <c r="D111" t="s">
        <v>23</v>
      </c>
      <c r="E111" t="s">
        <v>427</v>
      </c>
      <c r="F111" t="s">
        <v>13</v>
      </c>
      <c r="G111" t="s">
        <v>428</v>
      </c>
      <c r="H111" t="s">
        <v>429</v>
      </c>
      <c r="I111" t="s">
        <v>430</v>
      </c>
      <c r="J111" t="s">
        <v>210</v>
      </c>
    </row>
    <row r="112" spans="1:10" x14ac:dyDescent="0.3">
      <c r="A112">
        <v>111</v>
      </c>
      <c r="B112" s="1">
        <v>43572</v>
      </c>
      <c r="C112" t="s">
        <v>16</v>
      </c>
      <c r="D112" t="s">
        <v>17</v>
      </c>
      <c r="E112" t="s">
        <v>431</v>
      </c>
      <c r="F112" t="s">
        <v>230</v>
      </c>
      <c r="G112" t="s">
        <v>432</v>
      </c>
      <c r="H112" t="s">
        <v>249</v>
      </c>
      <c r="I112" s="2">
        <v>5000000</v>
      </c>
      <c r="J112" t="s">
        <v>210</v>
      </c>
    </row>
    <row r="113" spans="1:10" x14ac:dyDescent="0.3">
      <c r="A113">
        <v>112</v>
      </c>
      <c r="B113" s="1">
        <v>43572</v>
      </c>
      <c r="C113" t="s">
        <v>433</v>
      </c>
      <c r="D113" t="s">
        <v>50</v>
      </c>
      <c r="E113" t="s">
        <v>434</v>
      </c>
      <c r="F113" t="s">
        <v>13</v>
      </c>
      <c r="G113" t="s">
        <v>435</v>
      </c>
      <c r="H113" t="s">
        <v>44</v>
      </c>
      <c r="I113" s="2">
        <v>3000000</v>
      </c>
      <c r="J113" t="s">
        <v>210</v>
      </c>
    </row>
    <row r="114" spans="1:10" x14ac:dyDescent="0.3">
      <c r="A114">
        <v>113</v>
      </c>
      <c r="B114" s="1">
        <v>43497</v>
      </c>
      <c r="C114" t="s">
        <v>436</v>
      </c>
      <c r="D114" t="s">
        <v>437</v>
      </c>
      <c r="E114" t="s">
        <v>40</v>
      </c>
      <c r="F114" t="s">
        <v>19</v>
      </c>
      <c r="G114" t="s">
        <v>438</v>
      </c>
      <c r="H114" t="s">
        <v>439</v>
      </c>
      <c r="I114" t="s">
        <v>261</v>
      </c>
      <c r="J114" t="s">
        <v>210</v>
      </c>
    </row>
    <row r="115" spans="1:10" x14ac:dyDescent="0.3">
      <c r="A115">
        <v>114</v>
      </c>
      <c r="B115" s="1">
        <v>43504</v>
      </c>
      <c r="C115" t="s">
        <v>440</v>
      </c>
      <c r="D115" t="s">
        <v>441</v>
      </c>
      <c r="E115" t="s">
        <v>442</v>
      </c>
      <c r="F115" t="s">
        <v>443</v>
      </c>
      <c r="G115" t="s">
        <v>444</v>
      </c>
      <c r="H115" t="s">
        <v>58</v>
      </c>
      <c r="I115" s="2">
        <v>226000000</v>
      </c>
      <c r="J115" t="s">
        <v>210</v>
      </c>
    </row>
    <row r="116" spans="1:10" x14ac:dyDescent="0.3">
      <c r="A116">
        <v>115</v>
      </c>
      <c r="B116" s="1">
        <v>43509</v>
      </c>
      <c r="C116" t="s">
        <v>445</v>
      </c>
      <c r="D116" t="s">
        <v>446</v>
      </c>
      <c r="E116" t="s">
        <v>447</v>
      </c>
      <c r="F116" t="s">
        <v>30</v>
      </c>
      <c r="G116" t="s">
        <v>448</v>
      </c>
      <c r="H116" t="s">
        <v>44</v>
      </c>
      <c r="I116" s="2">
        <v>600000</v>
      </c>
      <c r="J116" t="s">
        <v>210</v>
      </c>
    </row>
    <row r="117" spans="1:10" x14ac:dyDescent="0.3">
      <c r="A117">
        <v>116</v>
      </c>
      <c r="B117" s="1">
        <v>43145</v>
      </c>
      <c r="C117" t="s">
        <v>449</v>
      </c>
      <c r="D117" t="s">
        <v>46</v>
      </c>
      <c r="E117" t="s">
        <v>450</v>
      </c>
      <c r="F117" t="s">
        <v>19</v>
      </c>
      <c r="G117" t="s">
        <v>451</v>
      </c>
      <c r="H117" t="s">
        <v>452</v>
      </c>
      <c r="I117" s="2">
        <v>100000000</v>
      </c>
      <c r="J117" t="s">
        <v>210</v>
      </c>
    </row>
    <row r="118" spans="1:10" x14ac:dyDescent="0.3">
      <c r="A118">
        <v>117</v>
      </c>
      <c r="B118" s="1">
        <v>43468</v>
      </c>
      <c r="C118" t="s">
        <v>54</v>
      </c>
      <c r="D118" t="s">
        <v>56</v>
      </c>
      <c r="E118" t="s">
        <v>453</v>
      </c>
      <c r="F118" t="s">
        <v>454</v>
      </c>
      <c r="G118" t="s">
        <v>455</v>
      </c>
      <c r="H118" t="s">
        <v>21</v>
      </c>
      <c r="I118" s="2">
        <v>110000000</v>
      </c>
      <c r="J118" t="s">
        <v>210</v>
      </c>
    </row>
    <row r="119" spans="1:10" x14ac:dyDescent="0.3">
      <c r="A119">
        <v>118</v>
      </c>
      <c r="B119" s="1">
        <v>43469</v>
      </c>
      <c r="C119" t="s">
        <v>456</v>
      </c>
      <c r="D119" t="s">
        <v>114</v>
      </c>
      <c r="E119" t="s">
        <v>457</v>
      </c>
      <c r="F119" t="s">
        <v>458</v>
      </c>
      <c r="G119" t="s">
        <v>459</v>
      </c>
      <c r="H119" t="s">
        <v>58</v>
      </c>
      <c r="I119" s="2">
        <v>22000000</v>
      </c>
      <c r="J119" t="s">
        <v>210</v>
      </c>
    </row>
    <row r="120" spans="1:10" x14ac:dyDescent="0.3">
      <c r="A120">
        <v>119</v>
      </c>
      <c r="B120" s="1">
        <v>43469</v>
      </c>
      <c r="C120" t="s">
        <v>460</v>
      </c>
      <c r="D120" t="s">
        <v>77</v>
      </c>
      <c r="E120" t="s">
        <v>461</v>
      </c>
      <c r="F120" t="s">
        <v>42</v>
      </c>
      <c r="G120" t="s">
        <v>462</v>
      </c>
      <c r="H120" t="s">
        <v>463</v>
      </c>
      <c r="I120" s="2">
        <v>5000000</v>
      </c>
      <c r="J120" t="s">
        <v>210</v>
      </c>
    </row>
    <row r="121" spans="1:10" x14ac:dyDescent="0.3">
      <c r="A121">
        <v>120</v>
      </c>
      <c r="B121" s="1">
        <v>43438</v>
      </c>
      <c r="C121" t="s">
        <v>464</v>
      </c>
      <c r="D121" t="s">
        <v>400</v>
      </c>
      <c r="E121" t="s">
        <v>465</v>
      </c>
      <c r="F121" t="s">
        <v>139</v>
      </c>
      <c r="G121" t="s">
        <v>466</v>
      </c>
      <c r="H121" t="s">
        <v>126</v>
      </c>
      <c r="I121" s="2">
        <v>700000</v>
      </c>
      <c r="J121" t="s">
        <v>210</v>
      </c>
    </row>
    <row r="122" spans="1:10" x14ac:dyDescent="0.3">
      <c r="A122">
        <v>121</v>
      </c>
      <c r="B122" s="1">
        <v>43435</v>
      </c>
      <c r="C122" t="s">
        <v>467</v>
      </c>
      <c r="D122" t="s">
        <v>468</v>
      </c>
      <c r="E122" t="s">
        <v>469</v>
      </c>
      <c r="F122" t="s">
        <v>30</v>
      </c>
      <c r="G122" t="s">
        <v>470</v>
      </c>
      <c r="H122" t="s">
        <v>58</v>
      </c>
      <c r="I122" s="2">
        <v>50000000</v>
      </c>
      <c r="J122" t="s">
        <v>210</v>
      </c>
    </row>
    <row r="123" spans="1:10" x14ac:dyDescent="0.3">
      <c r="A123">
        <v>122</v>
      </c>
      <c r="B123" s="1">
        <v>43436</v>
      </c>
      <c r="C123" t="s">
        <v>471</v>
      </c>
      <c r="D123" t="s">
        <v>472</v>
      </c>
      <c r="E123" t="s">
        <v>473</v>
      </c>
      <c r="F123" t="s">
        <v>36</v>
      </c>
      <c r="G123" t="s">
        <v>474</v>
      </c>
      <c r="H123" t="s">
        <v>275</v>
      </c>
      <c r="I123" s="2">
        <v>800000</v>
      </c>
      <c r="J123" t="s">
        <v>210</v>
      </c>
    </row>
    <row r="124" spans="1:10" x14ac:dyDescent="0.3">
      <c r="A124">
        <v>123</v>
      </c>
      <c r="B124" s="1">
        <v>43436</v>
      </c>
      <c r="C124" t="s">
        <v>475</v>
      </c>
      <c r="D124" t="s">
        <v>476</v>
      </c>
      <c r="E124" t="s">
        <v>477</v>
      </c>
      <c r="F124" t="s">
        <v>230</v>
      </c>
      <c r="G124" t="s">
        <v>474</v>
      </c>
      <c r="H124" t="s">
        <v>275</v>
      </c>
      <c r="I124" s="2">
        <v>572000</v>
      </c>
      <c r="J124" t="s">
        <v>210</v>
      </c>
    </row>
    <row r="125" spans="1:10" x14ac:dyDescent="0.3">
      <c r="A125">
        <v>124</v>
      </c>
      <c r="B125" s="1">
        <v>43438</v>
      </c>
      <c r="C125" t="s">
        <v>478</v>
      </c>
      <c r="D125" t="s">
        <v>453</v>
      </c>
      <c r="E125" t="s">
        <v>479</v>
      </c>
      <c r="F125" t="s">
        <v>480</v>
      </c>
      <c r="G125" t="s">
        <v>481</v>
      </c>
      <c r="H125" t="s">
        <v>126</v>
      </c>
      <c r="I125" s="2">
        <v>143000</v>
      </c>
      <c r="J125" t="s">
        <v>210</v>
      </c>
    </row>
    <row r="126" spans="1:10" x14ac:dyDescent="0.3">
      <c r="A126">
        <v>125</v>
      </c>
      <c r="B126" s="1">
        <v>43440</v>
      </c>
      <c r="C126" t="s">
        <v>482</v>
      </c>
      <c r="D126" t="s">
        <v>162</v>
      </c>
      <c r="E126" t="s">
        <v>479</v>
      </c>
      <c r="F126" t="s">
        <v>483</v>
      </c>
      <c r="G126" t="s">
        <v>484</v>
      </c>
      <c r="H126" t="s">
        <v>126</v>
      </c>
      <c r="I126" s="2">
        <v>2000000</v>
      </c>
      <c r="J126" t="s">
        <v>210</v>
      </c>
    </row>
    <row r="127" spans="1:10" x14ac:dyDescent="0.3">
      <c r="A127">
        <v>126</v>
      </c>
      <c r="B127" s="1">
        <v>43440</v>
      </c>
      <c r="C127" t="s">
        <v>485</v>
      </c>
      <c r="D127" t="s">
        <v>486</v>
      </c>
      <c r="E127" t="s">
        <v>487</v>
      </c>
      <c r="F127" t="s">
        <v>230</v>
      </c>
      <c r="G127" t="s">
        <v>488</v>
      </c>
      <c r="H127" t="s">
        <v>44</v>
      </c>
      <c r="I127" s="2">
        <v>3500000</v>
      </c>
      <c r="J127" t="s">
        <v>210</v>
      </c>
    </row>
    <row r="128" spans="1:10" x14ac:dyDescent="0.3">
      <c r="A128">
        <v>127</v>
      </c>
      <c r="B128" s="1">
        <v>43405</v>
      </c>
      <c r="C128" t="s">
        <v>489</v>
      </c>
      <c r="D128" t="s">
        <v>109</v>
      </c>
      <c r="E128" t="s">
        <v>490</v>
      </c>
      <c r="F128" t="s">
        <v>13</v>
      </c>
      <c r="G128" t="s">
        <v>491</v>
      </c>
      <c r="H128" t="s">
        <v>419</v>
      </c>
      <c r="I128" s="2">
        <v>138995</v>
      </c>
      <c r="J128" t="s">
        <v>210</v>
      </c>
    </row>
    <row r="129" spans="1:10" x14ac:dyDescent="0.3">
      <c r="A129">
        <v>128</v>
      </c>
      <c r="B129" s="1">
        <v>43407</v>
      </c>
      <c r="C129" t="s">
        <v>492</v>
      </c>
      <c r="D129" t="s">
        <v>493</v>
      </c>
      <c r="E129" t="s">
        <v>494</v>
      </c>
      <c r="F129" t="s">
        <v>42</v>
      </c>
      <c r="G129" t="s">
        <v>495</v>
      </c>
      <c r="H129" t="s">
        <v>58</v>
      </c>
      <c r="I129" s="2">
        <v>27799000</v>
      </c>
      <c r="J129" t="s">
        <v>210</v>
      </c>
    </row>
    <row r="130" spans="1:10" x14ac:dyDescent="0.3">
      <c r="A130">
        <v>129</v>
      </c>
      <c r="B130" s="1">
        <v>43410</v>
      </c>
      <c r="C130" t="s">
        <v>225</v>
      </c>
      <c r="D130" t="s">
        <v>441</v>
      </c>
      <c r="E130" t="s">
        <v>226</v>
      </c>
      <c r="F130" t="s">
        <v>13</v>
      </c>
      <c r="G130" t="s">
        <v>496</v>
      </c>
      <c r="H130" t="s">
        <v>21</v>
      </c>
      <c r="I130" s="2">
        <v>50000000</v>
      </c>
      <c r="J130" t="s">
        <v>210</v>
      </c>
    </row>
    <row r="131" spans="1:10" x14ac:dyDescent="0.3">
      <c r="A131">
        <v>130</v>
      </c>
      <c r="B131" s="1">
        <v>43412</v>
      </c>
      <c r="C131" t="s">
        <v>497</v>
      </c>
      <c r="D131" t="s">
        <v>85</v>
      </c>
      <c r="E131" t="s">
        <v>498</v>
      </c>
      <c r="F131" t="s">
        <v>13</v>
      </c>
      <c r="G131" t="s">
        <v>261</v>
      </c>
      <c r="H131" t="s">
        <v>44</v>
      </c>
      <c r="I131" s="2">
        <v>500000</v>
      </c>
      <c r="J131" t="s">
        <v>210</v>
      </c>
    </row>
    <row r="132" spans="1:10" x14ac:dyDescent="0.3">
      <c r="A132">
        <v>131</v>
      </c>
      <c r="B132" s="1">
        <v>43412</v>
      </c>
      <c r="C132" t="s">
        <v>499</v>
      </c>
      <c r="D132" t="s">
        <v>500</v>
      </c>
      <c r="E132" t="s">
        <v>501</v>
      </c>
      <c r="F132" t="s">
        <v>454</v>
      </c>
      <c r="G132" t="s">
        <v>502</v>
      </c>
      <c r="H132" t="s">
        <v>452</v>
      </c>
      <c r="I132" s="2">
        <v>1000000</v>
      </c>
      <c r="J132" t="s">
        <v>210</v>
      </c>
    </row>
    <row r="133" spans="1:10" x14ac:dyDescent="0.3">
      <c r="A133">
        <v>132</v>
      </c>
      <c r="B133" s="1">
        <v>43416</v>
      </c>
      <c r="C133" t="s">
        <v>503</v>
      </c>
      <c r="D133" t="s">
        <v>504</v>
      </c>
      <c r="E133" t="s">
        <v>505</v>
      </c>
      <c r="F133" t="s">
        <v>506</v>
      </c>
      <c r="G133" t="s">
        <v>507</v>
      </c>
      <c r="H133" t="s">
        <v>44</v>
      </c>
      <c r="I133" s="2">
        <v>1000000</v>
      </c>
      <c r="J133" t="s">
        <v>210</v>
      </c>
    </row>
    <row r="134" spans="1:10" x14ac:dyDescent="0.3">
      <c r="A134">
        <v>133</v>
      </c>
      <c r="B134" s="1">
        <v>43416</v>
      </c>
      <c r="C134" t="s">
        <v>508</v>
      </c>
      <c r="D134" t="s">
        <v>500</v>
      </c>
      <c r="E134" t="s">
        <v>509</v>
      </c>
      <c r="F134" t="s">
        <v>30</v>
      </c>
      <c r="G134" t="s">
        <v>510</v>
      </c>
      <c r="H134" t="s">
        <v>26</v>
      </c>
      <c r="I134" s="2">
        <v>1300000</v>
      </c>
      <c r="J134" t="s">
        <v>210</v>
      </c>
    </row>
    <row r="135" spans="1:10" x14ac:dyDescent="0.3">
      <c r="A135">
        <v>134</v>
      </c>
      <c r="B135" s="1">
        <v>43417</v>
      </c>
      <c r="C135" t="s">
        <v>511</v>
      </c>
      <c r="D135" t="s">
        <v>282</v>
      </c>
      <c r="E135" t="s">
        <v>512</v>
      </c>
      <c r="F135" t="s">
        <v>13</v>
      </c>
      <c r="G135" t="s">
        <v>513</v>
      </c>
      <c r="H135" t="s">
        <v>514</v>
      </c>
      <c r="I135" s="2">
        <v>1000000</v>
      </c>
      <c r="J135" t="s">
        <v>210</v>
      </c>
    </row>
    <row r="136" spans="1:10" x14ac:dyDescent="0.3">
      <c r="A136">
        <v>135</v>
      </c>
      <c r="B136" s="1">
        <v>43418</v>
      </c>
      <c r="C136" t="s">
        <v>515</v>
      </c>
      <c r="D136" t="s">
        <v>258</v>
      </c>
      <c r="E136" t="s">
        <v>516</v>
      </c>
      <c r="F136" t="s">
        <v>13</v>
      </c>
      <c r="G136" t="s">
        <v>517</v>
      </c>
      <c r="H136" t="s">
        <v>419</v>
      </c>
      <c r="I136" s="2">
        <v>500000</v>
      </c>
      <c r="J136" t="s">
        <v>210</v>
      </c>
    </row>
    <row r="137" spans="1:10" x14ac:dyDescent="0.3">
      <c r="A137">
        <v>136</v>
      </c>
      <c r="B137" s="1">
        <v>43423</v>
      </c>
      <c r="C137" t="s">
        <v>518</v>
      </c>
      <c r="D137" t="s">
        <v>519</v>
      </c>
      <c r="E137" t="s">
        <v>520</v>
      </c>
      <c r="F137" t="s">
        <v>521</v>
      </c>
      <c r="G137" t="s">
        <v>92</v>
      </c>
      <c r="H137" t="s">
        <v>26</v>
      </c>
      <c r="I137" s="2">
        <v>300000000</v>
      </c>
      <c r="J137" t="s">
        <v>210</v>
      </c>
    </row>
    <row r="138" spans="1:10" x14ac:dyDescent="0.3">
      <c r="A138">
        <v>137</v>
      </c>
      <c r="B138" s="1">
        <v>43424</v>
      </c>
      <c r="C138" t="s">
        <v>522</v>
      </c>
      <c r="D138" t="s">
        <v>114</v>
      </c>
      <c r="E138" t="s">
        <v>523</v>
      </c>
      <c r="F138" t="s">
        <v>13</v>
      </c>
      <c r="G138" t="s">
        <v>524</v>
      </c>
      <c r="H138" t="s">
        <v>525</v>
      </c>
      <c r="I138" s="2">
        <v>6000000</v>
      </c>
      <c r="J138" t="s">
        <v>210</v>
      </c>
    </row>
    <row r="139" spans="1:10" x14ac:dyDescent="0.3">
      <c r="A139">
        <v>138</v>
      </c>
      <c r="B139" s="1">
        <v>43425</v>
      </c>
      <c r="C139" t="s">
        <v>526</v>
      </c>
      <c r="D139" t="s">
        <v>105</v>
      </c>
      <c r="E139" t="s">
        <v>527</v>
      </c>
      <c r="F139" t="s">
        <v>87</v>
      </c>
      <c r="G139" t="s">
        <v>528</v>
      </c>
      <c r="H139" t="s">
        <v>126</v>
      </c>
      <c r="I139" s="2">
        <v>278000</v>
      </c>
      <c r="J139" t="s">
        <v>210</v>
      </c>
    </row>
    <row r="140" spans="1:10" x14ac:dyDescent="0.3">
      <c r="A140">
        <v>139</v>
      </c>
      <c r="B140" s="1">
        <v>43426</v>
      </c>
      <c r="C140" t="s">
        <v>529</v>
      </c>
      <c r="D140" t="s">
        <v>530</v>
      </c>
      <c r="E140" t="s">
        <v>531</v>
      </c>
      <c r="F140" t="s">
        <v>36</v>
      </c>
      <c r="G140" t="s">
        <v>532</v>
      </c>
      <c r="H140" t="s">
        <v>533</v>
      </c>
      <c r="I140" s="2">
        <v>31000000</v>
      </c>
      <c r="J140" t="s">
        <v>210</v>
      </c>
    </row>
    <row r="141" spans="1:10" x14ac:dyDescent="0.3">
      <c r="A141">
        <v>140</v>
      </c>
      <c r="B141" s="1">
        <v>43426</v>
      </c>
      <c r="C141" t="s">
        <v>534</v>
      </c>
      <c r="D141" t="s">
        <v>535</v>
      </c>
      <c r="E141" t="s">
        <v>536</v>
      </c>
      <c r="F141" t="s">
        <v>230</v>
      </c>
      <c r="G141" t="s">
        <v>528</v>
      </c>
      <c r="H141" t="s">
        <v>126</v>
      </c>
      <c r="I141" t="s">
        <v>261</v>
      </c>
      <c r="J141" t="s">
        <v>210</v>
      </c>
    </row>
    <row r="142" spans="1:10" x14ac:dyDescent="0.3">
      <c r="A142">
        <v>141</v>
      </c>
      <c r="B142" s="1">
        <v>43427</v>
      </c>
      <c r="C142" t="s">
        <v>537</v>
      </c>
      <c r="D142" t="s">
        <v>538</v>
      </c>
      <c r="E142" t="s">
        <v>539</v>
      </c>
      <c r="F142" t="s">
        <v>363</v>
      </c>
      <c r="G142" t="s">
        <v>540</v>
      </c>
      <c r="H142" t="s">
        <v>44</v>
      </c>
      <c r="I142" s="2">
        <v>3400000</v>
      </c>
      <c r="J142" t="s">
        <v>210</v>
      </c>
    </row>
    <row r="143" spans="1:10" x14ac:dyDescent="0.3">
      <c r="A143">
        <v>142</v>
      </c>
      <c r="B143" s="1">
        <v>43428</v>
      </c>
      <c r="C143" t="s">
        <v>541</v>
      </c>
      <c r="D143" t="s">
        <v>95</v>
      </c>
      <c r="E143" t="s">
        <v>542</v>
      </c>
      <c r="F143" t="s">
        <v>458</v>
      </c>
      <c r="G143" t="s">
        <v>543</v>
      </c>
      <c r="H143" t="s">
        <v>44</v>
      </c>
      <c r="I143" s="2">
        <v>29500000</v>
      </c>
      <c r="J143" t="s">
        <v>210</v>
      </c>
    </row>
    <row r="144" spans="1:10" x14ac:dyDescent="0.3">
      <c r="A144">
        <v>143</v>
      </c>
      <c r="B144" s="1">
        <v>43429</v>
      </c>
      <c r="C144" t="s">
        <v>544</v>
      </c>
      <c r="D144" t="s">
        <v>77</v>
      </c>
      <c r="E144" t="s">
        <v>545</v>
      </c>
      <c r="F144" t="s">
        <v>546</v>
      </c>
      <c r="G144" t="s">
        <v>547</v>
      </c>
      <c r="H144" t="s">
        <v>394</v>
      </c>
      <c r="I144" s="2">
        <v>42000000</v>
      </c>
      <c r="J144" t="s">
        <v>210</v>
      </c>
    </row>
    <row r="145" spans="1:10" x14ac:dyDescent="0.3">
      <c r="A145">
        <v>144</v>
      </c>
      <c r="B145" s="1">
        <v>43429</v>
      </c>
      <c r="C145" t="s">
        <v>548</v>
      </c>
      <c r="D145" t="s">
        <v>400</v>
      </c>
      <c r="E145" t="s">
        <v>549</v>
      </c>
      <c r="F145" t="s">
        <v>139</v>
      </c>
      <c r="G145" t="s">
        <v>550</v>
      </c>
      <c r="H145" t="s">
        <v>26</v>
      </c>
      <c r="I145" s="2">
        <v>1700000</v>
      </c>
      <c r="J145" t="s">
        <v>210</v>
      </c>
    </row>
    <row r="146" spans="1:10" x14ac:dyDescent="0.3">
      <c r="A146">
        <v>145</v>
      </c>
      <c r="B146" s="1">
        <v>43374</v>
      </c>
      <c r="C146" t="s">
        <v>551</v>
      </c>
      <c r="D146" t="s">
        <v>552</v>
      </c>
      <c r="E146" t="s">
        <v>553</v>
      </c>
      <c r="F146" t="s">
        <v>139</v>
      </c>
      <c r="G146" t="s">
        <v>554</v>
      </c>
      <c r="H146" t="s">
        <v>419</v>
      </c>
      <c r="I146" t="s">
        <v>555</v>
      </c>
      <c r="J146" t="s">
        <v>210</v>
      </c>
    </row>
    <row r="147" spans="1:10" x14ac:dyDescent="0.3">
      <c r="A147">
        <v>146</v>
      </c>
      <c r="B147" s="1">
        <v>43375</v>
      </c>
      <c r="C147" t="s">
        <v>556</v>
      </c>
      <c r="D147" t="s">
        <v>40</v>
      </c>
      <c r="E147" t="s">
        <v>557</v>
      </c>
      <c r="F147" t="s">
        <v>184</v>
      </c>
      <c r="G147" t="s">
        <v>558</v>
      </c>
      <c r="H147" t="s">
        <v>419</v>
      </c>
      <c r="I147" s="2">
        <v>11000000</v>
      </c>
      <c r="J147" t="s">
        <v>210</v>
      </c>
    </row>
    <row r="148" spans="1:10" x14ac:dyDescent="0.3">
      <c r="A148">
        <v>147</v>
      </c>
      <c r="B148" s="1">
        <v>43377</v>
      </c>
      <c r="C148" t="s">
        <v>559</v>
      </c>
      <c r="D148" t="s">
        <v>500</v>
      </c>
      <c r="E148" t="s">
        <v>560</v>
      </c>
      <c r="F148" t="s">
        <v>36</v>
      </c>
      <c r="G148" t="s">
        <v>561</v>
      </c>
      <c r="H148" t="s">
        <v>394</v>
      </c>
      <c r="I148" s="2">
        <v>8200000</v>
      </c>
      <c r="J148" t="s">
        <v>210</v>
      </c>
    </row>
    <row r="149" spans="1:10" x14ac:dyDescent="0.3">
      <c r="A149">
        <v>148</v>
      </c>
      <c r="B149" s="1">
        <v>43378</v>
      </c>
      <c r="C149" t="s">
        <v>562</v>
      </c>
      <c r="D149" t="s">
        <v>56</v>
      </c>
      <c r="E149" t="s">
        <v>563</v>
      </c>
      <c r="F149" t="s">
        <v>19</v>
      </c>
      <c r="G149" t="s">
        <v>564</v>
      </c>
      <c r="H149" t="s">
        <v>75</v>
      </c>
      <c r="I149" s="2">
        <v>3000000</v>
      </c>
      <c r="J149" t="s">
        <v>210</v>
      </c>
    </row>
    <row r="150" spans="1:10" x14ac:dyDescent="0.3">
      <c r="A150">
        <v>149</v>
      </c>
      <c r="B150" s="1">
        <v>43384</v>
      </c>
      <c r="C150" t="s">
        <v>565</v>
      </c>
      <c r="D150" t="s">
        <v>317</v>
      </c>
      <c r="E150" t="s">
        <v>566</v>
      </c>
      <c r="F150" t="s">
        <v>30</v>
      </c>
      <c r="G150" t="s">
        <v>567</v>
      </c>
      <c r="H150" t="s">
        <v>275</v>
      </c>
      <c r="I150" s="2">
        <v>4000000</v>
      </c>
      <c r="J150" t="s">
        <v>210</v>
      </c>
    </row>
    <row r="151" spans="1:10" x14ac:dyDescent="0.3">
      <c r="A151">
        <v>150</v>
      </c>
      <c r="B151" s="1">
        <v>43385</v>
      </c>
      <c r="C151" t="s">
        <v>503</v>
      </c>
      <c r="D151" t="s">
        <v>568</v>
      </c>
      <c r="E151" t="s">
        <v>569</v>
      </c>
      <c r="F151" t="s">
        <v>13</v>
      </c>
      <c r="G151" t="s">
        <v>25</v>
      </c>
      <c r="H151" t="s">
        <v>570</v>
      </c>
      <c r="I151" s="2">
        <v>14680000</v>
      </c>
      <c r="J151" t="s">
        <v>210</v>
      </c>
    </row>
    <row r="152" spans="1:10" x14ac:dyDescent="0.3">
      <c r="A152">
        <v>151</v>
      </c>
      <c r="B152" s="1">
        <v>43385</v>
      </c>
      <c r="C152" t="s">
        <v>571</v>
      </c>
      <c r="D152" t="s">
        <v>568</v>
      </c>
      <c r="E152" t="s">
        <v>572</v>
      </c>
      <c r="F152" t="s">
        <v>13</v>
      </c>
      <c r="G152" t="s">
        <v>573</v>
      </c>
      <c r="H152" t="s">
        <v>21</v>
      </c>
      <c r="I152" s="2">
        <v>12000000</v>
      </c>
      <c r="J152" t="s">
        <v>210</v>
      </c>
    </row>
    <row r="153" spans="1:10" x14ac:dyDescent="0.3">
      <c r="A153">
        <v>152</v>
      </c>
      <c r="B153" s="1">
        <v>43344</v>
      </c>
      <c r="C153" t="s">
        <v>574</v>
      </c>
      <c r="D153" t="s">
        <v>575</v>
      </c>
      <c r="E153" t="s">
        <v>576</v>
      </c>
      <c r="F153" t="s">
        <v>42</v>
      </c>
      <c r="G153" t="s">
        <v>577</v>
      </c>
      <c r="H153" t="s">
        <v>394</v>
      </c>
      <c r="I153" s="2">
        <v>35000000</v>
      </c>
      <c r="J153" t="s">
        <v>210</v>
      </c>
    </row>
    <row r="154" spans="1:10" x14ac:dyDescent="0.3">
      <c r="A154">
        <v>153</v>
      </c>
      <c r="B154" s="1">
        <v>43346</v>
      </c>
      <c r="C154" t="s">
        <v>161</v>
      </c>
      <c r="D154" t="s">
        <v>578</v>
      </c>
      <c r="E154" t="s">
        <v>579</v>
      </c>
      <c r="F154" t="s">
        <v>13</v>
      </c>
      <c r="G154" t="s">
        <v>580</v>
      </c>
      <c r="H154" t="s">
        <v>394</v>
      </c>
      <c r="I154" s="2">
        <v>225000000</v>
      </c>
      <c r="J154" t="s">
        <v>210</v>
      </c>
    </row>
    <row r="155" spans="1:10" x14ac:dyDescent="0.3">
      <c r="A155">
        <v>154</v>
      </c>
      <c r="B155" s="1">
        <v>43346</v>
      </c>
      <c r="C155" t="s">
        <v>581</v>
      </c>
      <c r="D155" t="s">
        <v>575</v>
      </c>
      <c r="E155" t="s">
        <v>582</v>
      </c>
      <c r="F155" t="s">
        <v>13</v>
      </c>
      <c r="G155" t="s">
        <v>583</v>
      </c>
      <c r="H155" t="s">
        <v>394</v>
      </c>
      <c r="I155" s="2">
        <v>6390000</v>
      </c>
      <c r="J155" t="s">
        <v>210</v>
      </c>
    </row>
    <row r="156" spans="1:10" x14ac:dyDescent="0.3">
      <c r="A156">
        <v>155</v>
      </c>
      <c r="B156" s="1">
        <v>43347</v>
      </c>
      <c r="C156" t="s">
        <v>584</v>
      </c>
      <c r="D156" t="s">
        <v>142</v>
      </c>
      <c r="E156" t="s">
        <v>585</v>
      </c>
      <c r="F156" t="s">
        <v>139</v>
      </c>
      <c r="G156" t="s">
        <v>555</v>
      </c>
      <c r="H156" t="s">
        <v>586</v>
      </c>
      <c r="I156" s="2">
        <v>1000000</v>
      </c>
      <c r="J156" t="s">
        <v>210</v>
      </c>
    </row>
    <row r="157" spans="1:10" x14ac:dyDescent="0.3">
      <c r="A157">
        <v>156</v>
      </c>
      <c r="B157" s="1">
        <v>43347</v>
      </c>
      <c r="C157" t="s">
        <v>587</v>
      </c>
      <c r="D157" t="s">
        <v>575</v>
      </c>
      <c r="E157" t="s">
        <v>588</v>
      </c>
      <c r="F157" t="s">
        <v>230</v>
      </c>
      <c r="G157" t="s">
        <v>589</v>
      </c>
      <c r="H157" t="s">
        <v>394</v>
      </c>
      <c r="I157" t="s">
        <v>555</v>
      </c>
      <c r="J157" t="s">
        <v>210</v>
      </c>
    </row>
    <row r="158" spans="1:10" x14ac:dyDescent="0.3">
      <c r="A158">
        <v>157</v>
      </c>
      <c r="B158" s="1">
        <v>43348</v>
      </c>
      <c r="C158" t="s">
        <v>590</v>
      </c>
      <c r="D158" t="s">
        <v>575</v>
      </c>
      <c r="E158" t="s">
        <v>591</v>
      </c>
      <c r="F158" t="s">
        <v>36</v>
      </c>
      <c r="G158" t="s">
        <v>592</v>
      </c>
      <c r="H158" t="s">
        <v>394</v>
      </c>
      <c r="I158" s="2">
        <v>157200000</v>
      </c>
      <c r="J158" t="s">
        <v>210</v>
      </c>
    </row>
    <row r="159" spans="1:10" x14ac:dyDescent="0.3">
      <c r="A159">
        <v>158</v>
      </c>
      <c r="B159" s="1">
        <v>43348</v>
      </c>
      <c r="C159" t="s">
        <v>593</v>
      </c>
      <c r="D159" t="s">
        <v>50</v>
      </c>
      <c r="E159" t="s">
        <v>594</v>
      </c>
      <c r="F159" t="s">
        <v>42</v>
      </c>
      <c r="G159" t="s">
        <v>595</v>
      </c>
      <c r="H159" t="s">
        <v>394</v>
      </c>
      <c r="I159" t="s">
        <v>555</v>
      </c>
      <c r="J159" t="s">
        <v>210</v>
      </c>
    </row>
    <row r="160" spans="1:10" x14ac:dyDescent="0.3">
      <c r="A160">
        <v>159</v>
      </c>
      <c r="B160" s="1">
        <v>43349</v>
      </c>
      <c r="C160" t="s">
        <v>596</v>
      </c>
      <c r="D160" t="s">
        <v>575</v>
      </c>
      <c r="E160" t="s">
        <v>597</v>
      </c>
      <c r="F160" t="s">
        <v>36</v>
      </c>
      <c r="G160" t="s">
        <v>598</v>
      </c>
      <c r="H160" t="s">
        <v>394</v>
      </c>
      <c r="I160" s="2">
        <v>100000000</v>
      </c>
      <c r="J160" t="s">
        <v>210</v>
      </c>
    </row>
    <row r="161" spans="1:10" x14ac:dyDescent="0.3">
      <c r="A161">
        <v>160</v>
      </c>
      <c r="B161" s="1">
        <v>43353</v>
      </c>
      <c r="C161" t="s">
        <v>599</v>
      </c>
      <c r="D161" t="s">
        <v>142</v>
      </c>
      <c r="E161" t="s">
        <v>600</v>
      </c>
      <c r="F161" t="s">
        <v>230</v>
      </c>
      <c r="G161" t="s">
        <v>601</v>
      </c>
      <c r="H161" t="s">
        <v>394</v>
      </c>
      <c r="I161" s="2">
        <v>4000000</v>
      </c>
      <c r="J161" t="s">
        <v>210</v>
      </c>
    </row>
    <row r="162" spans="1:10" x14ac:dyDescent="0.3">
      <c r="A162">
        <v>161</v>
      </c>
      <c r="B162" s="1">
        <v>43354</v>
      </c>
      <c r="C162" t="s">
        <v>602</v>
      </c>
      <c r="D162" t="s">
        <v>50</v>
      </c>
      <c r="E162" t="s">
        <v>603</v>
      </c>
      <c r="F162" t="s">
        <v>13</v>
      </c>
      <c r="G162" t="s">
        <v>604</v>
      </c>
      <c r="H162" t="s">
        <v>394</v>
      </c>
      <c r="I162" s="2">
        <v>32000000</v>
      </c>
      <c r="J162" t="s">
        <v>210</v>
      </c>
    </row>
    <row r="163" spans="1:10" x14ac:dyDescent="0.3">
      <c r="A163">
        <v>162</v>
      </c>
      <c r="B163" s="1">
        <v>43354</v>
      </c>
      <c r="C163" t="s">
        <v>605</v>
      </c>
      <c r="D163" t="s">
        <v>575</v>
      </c>
      <c r="E163" t="s">
        <v>606</v>
      </c>
      <c r="F163" t="s">
        <v>36</v>
      </c>
      <c r="G163" t="s">
        <v>607</v>
      </c>
      <c r="H163" t="s">
        <v>79</v>
      </c>
      <c r="I163" s="2">
        <v>5500000</v>
      </c>
      <c r="J163" t="s">
        <v>210</v>
      </c>
    </row>
    <row r="164" spans="1:10" x14ac:dyDescent="0.3">
      <c r="A164">
        <v>163</v>
      </c>
      <c r="B164" s="1">
        <v>43354</v>
      </c>
      <c r="C164" t="s">
        <v>608</v>
      </c>
      <c r="D164" t="s">
        <v>609</v>
      </c>
      <c r="E164" t="s">
        <v>610</v>
      </c>
      <c r="F164" t="s">
        <v>36</v>
      </c>
      <c r="G164" t="s">
        <v>611</v>
      </c>
      <c r="H164" t="s">
        <v>394</v>
      </c>
      <c r="I164" s="2">
        <v>5000000</v>
      </c>
      <c r="J164" t="s">
        <v>210</v>
      </c>
    </row>
    <row r="165" spans="1:10" x14ac:dyDescent="0.3">
      <c r="A165">
        <v>164</v>
      </c>
      <c r="B165" s="1">
        <v>43355</v>
      </c>
      <c r="C165" t="s">
        <v>612</v>
      </c>
      <c r="D165" t="s">
        <v>609</v>
      </c>
      <c r="E165" t="s">
        <v>613</v>
      </c>
      <c r="F165" t="s">
        <v>36</v>
      </c>
      <c r="G165" t="s">
        <v>614</v>
      </c>
      <c r="H165" t="s">
        <v>394</v>
      </c>
      <c r="I165" s="2">
        <v>30000000</v>
      </c>
      <c r="J165" t="s">
        <v>210</v>
      </c>
    </row>
    <row r="166" spans="1:10" x14ac:dyDescent="0.3">
      <c r="A166">
        <v>165</v>
      </c>
      <c r="B166" s="1">
        <v>43313</v>
      </c>
      <c r="C166" t="s">
        <v>615</v>
      </c>
      <c r="D166" t="s">
        <v>616</v>
      </c>
      <c r="E166" t="s">
        <v>617</v>
      </c>
      <c r="F166" t="s">
        <v>13</v>
      </c>
      <c r="G166" t="s">
        <v>618</v>
      </c>
      <c r="H166" t="s">
        <v>419</v>
      </c>
      <c r="I166" s="2">
        <v>400000</v>
      </c>
      <c r="J166" t="s">
        <v>210</v>
      </c>
    </row>
    <row r="167" spans="1:10" x14ac:dyDescent="0.3">
      <c r="A167">
        <v>166</v>
      </c>
      <c r="B167" s="1">
        <v>43313</v>
      </c>
      <c r="C167" t="s">
        <v>619</v>
      </c>
      <c r="D167" t="s">
        <v>77</v>
      </c>
      <c r="E167" t="s">
        <v>620</v>
      </c>
      <c r="F167" t="s">
        <v>52</v>
      </c>
      <c r="G167" t="s">
        <v>621</v>
      </c>
      <c r="H167" t="s">
        <v>419</v>
      </c>
      <c r="I167" t="s">
        <v>555</v>
      </c>
      <c r="J167" t="s">
        <v>210</v>
      </c>
    </row>
    <row r="168" spans="1:10" x14ac:dyDescent="0.3">
      <c r="A168">
        <v>167</v>
      </c>
      <c r="B168" s="1">
        <v>43314</v>
      </c>
      <c r="C168" t="s">
        <v>622</v>
      </c>
      <c r="D168" t="s">
        <v>575</v>
      </c>
      <c r="E168" t="s">
        <v>623</v>
      </c>
      <c r="F168" t="s">
        <v>184</v>
      </c>
      <c r="G168" t="s">
        <v>624</v>
      </c>
      <c r="H168" t="s">
        <v>394</v>
      </c>
      <c r="I168" s="2">
        <v>7000000</v>
      </c>
      <c r="J168" t="s">
        <v>210</v>
      </c>
    </row>
    <row r="169" spans="1:10" x14ac:dyDescent="0.3">
      <c r="A169">
        <v>168</v>
      </c>
      <c r="B169" s="1">
        <v>43315</v>
      </c>
      <c r="C169" t="s">
        <v>625</v>
      </c>
      <c r="D169" t="s">
        <v>575</v>
      </c>
      <c r="E169" t="s">
        <v>626</v>
      </c>
      <c r="F169" t="s">
        <v>230</v>
      </c>
      <c r="G169" t="s">
        <v>627</v>
      </c>
      <c r="H169" t="s">
        <v>394</v>
      </c>
      <c r="I169" s="2">
        <v>120000</v>
      </c>
      <c r="J169" t="s">
        <v>210</v>
      </c>
    </row>
    <row r="170" spans="1:10" x14ac:dyDescent="0.3">
      <c r="A170">
        <v>169</v>
      </c>
      <c r="B170" s="1">
        <v>43319</v>
      </c>
      <c r="C170" t="s">
        <v>628</v>
      </c>
      <c r="D170" t="s">
        <v>575</v>
      </c>
      <c r="E170" t="s">
        <v>629</v>
      </c>
      <c r="F170" t="s">
        <v>36</v>
      </c>
      <c r="G170" t="s">
        <v>555</v>
      </c>
      <c r="H170" t="s">
        <v>419</v>
      </c>
      <c r="I170" s="2">
        <v>1000000</v>
      </c>
      <c r="J170" t="s">
        <v>210</v>
      </c>
    </row>
    <row r="171" spans="1:10" x14ac:dyDescent="0.3">
      <c r="A171">
        <v>170</v>
      </c>
      <c r="B171" s="1">
        <v>43319</v>
      </c>
      <c r="C171" t="s">
        <v>630</v>
      </c>
      <c r="D171" t="s">
        <v>575</v>
      </c>
      <c r="E171" t="s">
        <v>631</v>
      </c>
      <c r="F171" t="s">
        <v>13</v>
      </c>
      <c r="G171" t="s">
        <v>632</v>
      </c>
      <c r="H171" t="s">
        <v>394</v>
      </c>
      <c r="I171" s="2">
        <v>35000000</v>
      </c>
      <c r="J171" t="s">
        <v>210</v>
      </c>
    </row>
    <row r="172" spans="1:10" x14ac:dyDescent="0.3">
      <c r="A172">
        <v>171</v>
      </c>
      <c r="B172" s="1">
        <v>43319</v>
      </c>
      <c r="C172" t="s">
        <v>633</v>
      </c>
      <c r="D172" t="s">
        <v>575</v>
      </c>
      <c r="E172" t="s">
        <v>634</v>
      </c>
      <c r="F172" t="s">
        <v>230</v>
      </c>
      <c r="G172" t="s">
        <v>635</v>
      </c>
      <c r="H172" t="s">
        <v>394</v>
      </c>
      <c r="I172" s="2">
        <v>10000000</v>
      </c>
      <c r="J172" t="s">
        <v>210</v>
      </c>
    </row>
    <row r="173" spans="1:10" x14ac:dyDescent="0.3">
      <c r="A173">
        <v>172</v>
      </c>
      <c r="B173" s="1">
        <v>43320</v>
      </c>
      <c r="C173" t="s">
        <v>636</v>
      </c>
      <c r="D173" t="s">
        <v>575</v>
      </c>
      <c r="E173" t="s">
        <v>637</v>
      </c>
      <c r="F173" t="s">
        <v>13</v>
      </c>
      <c r="G173" t="s">
        <v>638</v>
      </c>
      <c r="H173" t="s">
        <v>419</v>
      </c>
      <c r="I173" s="2">
        <v>4000000</v>
      </c>
      <c r="J173" t="s">
        <v>210</v>
      </c>
    </row>
    <row r="174" spans="1:10" x14ac:dyDescent="0.3">
      <c r="A174">
        <v>173</v>
      </c>
      <c r="B174" s="1">
        <v>43320</v>
      </c>
      <c r="C174" t="s">
        <v>639</v>
      </c>
      <c r="D174" t="s">
        <v>575</v>
      </c>
      <c r="E174" t="s">
        <v>640</v>
      </c>
      <c r="F174" t="s">
        <v>13</v>
      </c>
      <c r="G174" t="s">
        <v>641</v>
      </c>
      <c r="H174" t="s">
        <v>394</v>
      </c>
      <c r="I174" s="2">
        <v>12200000</v>
      </c>
      <c r="J174" t="s">
        <v>210</v>
      </c>
    </row>
    <row r="175" spans="1:10" x14ac:dyDescent="0.3">
      <c r="A175">
        <v>174</v>
      </c>
      <c r="B175" s="1">
        <v>43320</v>
      </c>
      <c r="C175" t="s">
        <v>642</v>
      </c>
      <c r="D175" t="s">
        <v>575</v>
      </c>
      <c r="E175" t="s">
        <v>643</v>
      </c>
      <c r="F175" t="s">
        <v>13</v>
      </c>
      <c r="G175" t="s">
        <v>644</v>
      </c>
      <c r="H175" t="s">
        <v>394</v>
      </c>
      <c r="I175" s="2">
        <v>66000000</v>
      </c>
      <c r="J175" t="s">
        <v>210</v>
      </c>
    </row>
    <row r="176" spans="1:10" x14ac:dyDescent="0.3">
      <c r="A176">
        <v>175</v>
      </c>
      <c r="B176" s="1">
        <v>43321</v>
      </c>
      <c r="C176" t="s">
        <v>645</v>
      </c>
      <c r="D176" t="s">
        <v>646</v>
      </c>
      <c r="E176" t="s">
        <v>647</v>
      </c>
      <c r="F176" t="s">
        <v>13</v>
      </c>
      <c r="G176" t="s">
        <v>648</v>
      </c>
      <c r="H176" t="s">
        <v>419</v>
      </c>
      <c r="I176" s="2">
        <v>3000000</v>
      </c>
      <c r="J176" t="s">
        <v>210</v>
      </c>
    </row>
    <row r="177" spans="1:10" x14ac:dyDescent="0.3">
      <c r="A177">
        <v>176</v>
      </c>
      <c r="B177" s="1">
        <v>43321</v>
      </c>
      <c r="C177" t="s">
        <v>649</v>
      </c>
      <c r="D177" t="s">
        <v>609</v>
      </c>
      <c r="E177" t="s">
        <v>650</v>
      </c>
      <c r="F177" t="s">
        <v>13</v>
      </c>
      <c r="G177" t="s">
        <v>651</v>
      </c>
      <c r="H177" t="s">
        <v>419</v>
      </c>
      <c r="I177" s="2">
        <v>1000000</v>
      </c>
      <c r="J177" t="s">
        <v>210</v>
      </c>
    </row>
    <row r="178" spans="1:10" x14ac:dyDescent="0.3">
      <c r="A178">
        <v>177</v>
      </c>
      <c r="B178" s="1">
        <v>43325</v>
      </c>
      <c r="C178" t="s">
        <v>652</v>
      </c>
      <c r="D178" t="s">
        <v>575</v>
      </c>
      <c r="E178" t="s">
        <v>653</v>
      </c>
      <c r="F178" t="s">
        <v>42</v>
      </c>
      <c r="G178" t="s">
        <v>654</v>
      </c>
      <c r="H178" t="s">
        <v>419</v>
      </c>
      <c r="I178" s="2">
        <v>4000000</v>
      </c>
      <c r="J178" t="s">
        <v>210</v>
      </c>
    </row>
    <row r="179" spans="1:10" x14ac:dyDescent="0.3">
      <c r="A179">
        <v>178</v>
      </c>
      <c r="B179" s="1">
        <v>43325</v>
      </c>
      <c r="C179" t="s">
        <v>655</v>
      </c>
      <c r="D179" t="s">
        <v>50</v>
      </c>
      <c r="E179" t="s">
        <v>656</v>
      </c>
      <c r="F179" t="s">
        <v>13</v>
      </c>
      <c r="G179" t="s">
        <v>657</v>
      </c>
      <c r="H179" t="s">
        <v>394</v>
      </c>
      <c r="I179" s="2">
        <v>8000000</v>
      </c>
      <c r="J179" t="s">
        <v>210</v>
      </c>
    </row>
    <row r="180" spans="1:10" x14ac:dyDescent="0.3">
      <c r="A180">
        <v>179</v>
      </c>
      <c r="B180" s="1">
        <v>43328</v>
      </c>
      <c r="C180" t="s">
        <v>658</v>
      </c>
      <c r="D180" t="s">
        <v>575</v>
      </c>
      <c r="E180" t="s">
        <v>656</v>
      </c>
      <c r="F180" t="s">
        <v>659</v>
      </c>
      <c r="G180" t="s">
        <v>555</v>
      </c>
      <c r="H180" t="s">
        <v>419</v>
      </c>
      <c r="I180" s="2">
        <v>114811</v>
      </c>
      <c r="J180" t="s">
        <v>210</v>
      </c>
    </row>
    <row r="181" spans="1:10" x14ac:dyDescent="0.3">
      <c r="A181">
        <v>180</v>
      </c>
      <c r="B181" s="1">
        <v>43329</v>
      </c>
      <c r="C181" t="s">
        <v>660</v>
      </c>
      <c r="D181" t="s">
        <v>575</v>
      </c>
      <c r="E181" t="s">
        <v>661</v>
      </c>
      <c r="F181" t="s">
        <v>230</v>
      </c>
      <c r="G181" t="s">
        <v>662</v>
      </c>
      <c r="H181" t="s">
        <v>394</v>
      </c>
      <c r="I181" s="2">
        <v>5850000</v>
      </c>
      <c r="J181" t="s">
        <v>210</v>
      </c>
    </row>
    <row r="182" spans="1:10" x14ac:dyDescent="0.3">
      <c r="A182">
        <v>181</v>
      </c>
      <c r="B182" s="1">
        <v>43332</v>
      </c>
      <c r="C182" t="s">
        <v>663</v>
      </c>
      <c r="D182" t="s">
        <v>77</v>
      </c>
      <c r="E182" t="s">
        <v>664</v>
      </c>
      <c r="F182" t="s">
        <v>13</v>
      </c>
      <c r="G182" t="s">
        <v>555</v>
      </c>
      <c r="H182" t="s">
        <v>586</v>
      </c>
      <c r="I182" s="2">
        <v>1000000</v>
      </c>
      <c r="J182" t="s">
        <v>210</v>
      </c>
    </row>
    <row r="183" spans="1:10" x14ac:dyDescent="0.3">
      <c r="A183">
        <v>182</v>
      </c>
      <c r="B183" s="1">
        <v>43332</v>
      </c>
      <c r="C183" t="s">
        <v>665</v>
      </c>
      <c r="D183" t="s">
        <v>575</v>
      </c>
      <c r="E183" t="s">
        <v>666</v>
      </c>
      <c r="F183" t="s">
        <v>36</v>
      </c>
      <c r="G183" t="s">
        <v>218</v>
      </c>
      <c r="H183" t="s">
        <v>79</v>
      </c>
      <c r="I183" s="2">
        <v>4800000</v>
      </c>
      <c r="J183" t="s">
        <v>210</v>
      </c>
    </row>
    <row r="184" spans="1:10" x14ac:dyDescent="0.3">
      <c r="A184">
        <v>183</v>
      </c>
      <c r="B184" s="1">
        <v>43334</v>
      </c>
      <c r="C184" t="s">
        <v>667</v>
      </c>
      <c r="D184" t="s">
        <v>50</v>
      </c>
      <c r="E184" t="s">
        <v>668</v>
      </c>
      <c r="F184" t="s">
        <v>13</v>
      </c>
      <c r="G184" t="s">
        <v>669</v>
      </c>
      <c r="H184" t="s">
        <v>394</v>
      </c>
      <c r="I184" s="2">
        <v>6000000</v>
      </c>
      <c r="J184" t="s">
        <v>210</v>
      </c>
    </row>
    <row r="185" spans="1:10" x14ac:dyDescent="0.3">
      <c r="A185">
        <v>184</v>
      </c>
      <c r="B185" s="1">
        <v>43334</v>
      </c>
      <c r="C185" t="s">
        <v>670</v>
      </c>
      <c r="D185" t="s">
        <v>575</v>
      </c>
      <c r="E185" t="s">
        <v>671</v>
      </c>
      <c r="F185" t="s">
        <v>230</v>
      </c>
      <c r="G185" t="s">
        <v>672</v>
      </c>
      <c r="H185" t="s">
        <v>394</v>
      </c>
      <c r="I185" s="2">
        <v>14270000</v>
      </c>
      <c r="J185" t="s">
        <v>210</v>
      </c>
    </row>
    <row r="186" spans="1:10" x14ac:dyDescent="0.3">
      <c r="A186">
        <v>185</v>
      </c>
      <c r="B186" s="1">
        <v>43338</v>
      </c>
      <c r="C186" t="s">
        <v>673</v>
      </c>
      <c r="D186" t="s">
        <v>575</v>
      </c>
      <c r="E186" t="s">
        <v>355</v>
      </c>
      <c r="F186" t="s">
        <v>13</v>
      </c>
      <c r="G186" t="s">
        <v>674</v>
      </c>
      <c r="H186" t="s">
        <v>394</v>
      </c>
      <c r="I186" s="2">
        <v>13400000</v>
      </c>
      <c r="J186" t="s">
        <v>210</v>
      </c>
    </row>
    <row r="187" spans="1:10" x14ac:dyDescent="0.3">
      <c r="A187">
        <v>186</v>
      </c>
      <c r="B187" s="1">
        <v>43338</v>
      </c>
      <c r="C187" t="s">
        <v>675</v>
      </c>
      <c r="D187" t="s">
        <v>609</v>
      </c>
      <c r="E187" t="s">
        <v>676</v>
      </c>
      <c r="F187" t="s">
        <v>13</v>
      </c>
      <c r="G187" t="s">
        <v>677</v>
      </c>
      <c r="H187" t="s">
        <v>394</v>
      </c>
      <c r="I187" s="2">
        <v>4200000</v>
      </c>
      <c r="J187" t="s">
        <v>210</v>
      </c>
    </row>
    <row r="188" spans="1:10" x14ac:dyDescent="0.3">
      <c r="A188">
        <v>187</v>
      </c>
      <c r="B188" s="1">
        <v>43339</v>
      </c>
      <c r="C188" t="s">
        <v>678</v>
      </c>
      <c r="D188" t="s">
        <v>142</v>
      </c>
      <c r="E188" t="s">
        <v>679</v>
      </c>
      <c r="F188" t="s">
        <v>139</v>
      </c>
      <c r="G188" t="s">
        <v>680</v>
      </c>
      <c r="H188" t="s">
        <v>394</v>
      </c>
      <c r="I188" s="2">
        <v>5000000</v>
      </c>
      <c r="J188" t="s">
        <v>210</v>
      </c>
    </row>
    <row r="189" spans="1:10" x14ac:dyDescent="0.3">
      <c r="A189">
        <v>188</v>
      </c>
      <c r="B189" s="1">
        <v>43340</v>
      </c>
      <c r="C189" t="s">
        <v>681</v>
      </c>
      <c r="D189" t="s">
        <v>682</v>
      </c>
      <c r="E189" t="s">
        <v>683</v>
      </c>
      <c r="F189" t="s">
        <v>13</v>
      </c>
      <c r="G189" t="s">
        <v>684</v>
      </c>
      <c r="H189" t="s">
        <v>394</v>
      </c>
      <c r="I189" s="2">
        <v>3000000</v>
      </c>
      <c r="J189" t="s">
        <v>210</v>
      </c>
    </row>
    <row r="190" spans="1:10" x14ac:dyDescent="0.3">
      <c r="A190">
        <v>189</v>
      </c>
      <c r="B190" s="1">
        <v>43342</v>
      </c>
      <c r="C190" t="s">
        <v>685</v>
      </c>
      <c r="D190" t="s">
        <v>77</v>
      </c>
      <c r="E190" t="s">
        <v>686</v>
      </c>
      <c r="F190" t="s">
        <v>36</v>
      </c>
      <c r="G190" t="s">
        <v>555</v>
      </c>
      <c r="H190" t="s">
        <v>394</v>
      </c>
      <c r="I190" s="2">
        <v>600000000</v>
      </c>
      <c r="J190" t="s">
        <v>210</v>
      </c>
    </row>
    <row r="191" spans="1:10" x14ac:dyDescent="0.3">
      <c r="A191">
        <v>190</v>
      </c>
      <c r="B191" s="1">
        <v>43282</v>
      </c>
      <c r="C191" t="s">
        <v>687</v>
      </c>
      <c r="D191" t="s">
        <v>50</v>
      </c>
      <c r="E191" t="s">
        <v>688</v>
      </c>
      <c r="F191" t="s">
        <v>230</v>
      </c>
      <c r="G191" t="s">
        <v>627</v>
      </c>
      <c r="H191" t="s">
        <v>419</v>
      </c>
      <c r="I191" t="s">
        <v>555</v>
      </c>
      <c r="J191" t="s">
        <v>210</v>
      </c>
    </row>
    <row r="192" spans="1:10" x14ac:dyDescent="0.3">
      <c r="A192">
        <v>191</v>
      </c>
      <c r="B192" s="1">
        <v>43283</v>
      </c>
      <c r="C192" t="s">
        <v>689</v>
      </c>
      <c r="D192" t="s">
        <v>575</v>
      </c>
      <c r="E192" t="s">
        <v>690</v>
      </c>
      <c r="F192" t="s">
        <v>230</v>
      </c>
      <c r="G192" t="s">
        <v>691</v>
      </c>
      <c r="H192" t="s">
        <v>419</v>
      </c>
      <c r="I192" s="2">
        <v>1000000</v>
      </c>
      <c r="J192" t="s">
        <v>210</v>
      </c>
    </row>
    <row r="193" spans="1:10" x14ac:dyDescent="0.3">
      <c r="A193">
        <v>192</v>
      </c>
      <c r="B193" s="1">
        <v>43285</v>
      </c>
      <c r="C193" t="s">
        <v>692</v>
      </c>
      <c r="D193" t="s">
        <v>682</v>
      </c>
      <c r="E193" t="s">
        <v>693</v>
      </c>
      <c r="F193" t="s">
        <v>52</v>
      </c>
      <c r="G193" t="s">
        <v>694</v>
      </c>
      <c r="H193" t="s">
        <v>394</v>
      </c>
      <c r="I193" s="2">
        <v>4000000</v>
      </c>
      <c r="J193" t="s">
        <v>210</v>
      </c>
    </row>
    <row r="194" spans="1:10" x14ac:dyDescent="0.3">
      <c r="A194">
        <v>193</v>
      </c>
      <c r="B194" t="s">
        <v>695</v>
      </c>
      <c r="C194" t="s">
        <v>696</v>
      </c>
      <c r="D194" t="s">
        <v>575</v>
      </c>
      <c r="E194" t="s">
        <v>697</v>
      </c>
      <c r="F194" t="s">
        <v>36</v>
      </c>
      <c r="G194" t="s">
        <v>698</v>
      </c>
      <c r="H194" t="s">
        <v>394</v>
      </c>
      <c r="I194" s="2">
        <v>6250000</v>
      </c>
      <c r="J194" t="s">
        <v>210</v>
      </c>
    </row>
    <row r="195" spans="1:10" x14ac:dyDescent="0.3">
      <c r="A195">
        <v>194</v>
      </c>
      <c r="B195" s="1">
        <v>43287</v>
      </c>
      <c r="C195" t="s">
        <v>699</v>
      </c>
      <c r="D195" t="s">
        <v>575</v>
      </c>
      <c r="E195" t="s">
        <v>700</v>
      </c>
      <c r="F195" t="s">
        <v>230</v>
      </c>
      <c r="G195" t="s">
        <v>701</v>
      </c>
      <c r="H195" t="s">
        <v>394</v>
      </c>
      <c r="I195" s="2">
        <v>27700000</v>
      </c>
      <c r="J195" t="s">
        <v>210</v>
      </c>
    </row>
    <row r="196" spans="1:10" x14ac:dyDescent="0.3">
      <c r="A196">
        <v>195</v>
      </c>
      <c r="B196" s="1">
        <v>43290</v>
      </c>
      <c r="C196" t="s">
        <v>702</v>
      </c>
      <c r="D196" t="s">
        <v>575</v>
      </c>
      <c r="E196" t="s">
        <v>703</v>
      </c>
      <c r="F196" t="s">
        <v>13</v>
      </c>
      <c r="G196" t="s">
        <v>704</v>
      </c>
      <c r="H196" t="s">
        <v>419</v>
      </c>
      <c r="I196" s="2">
        <v>440000</v>
      </c>
      <c r="J196" t="s">
        <v>210</v>
      </c>
    </row>
    <row r="197" spans="1:10" x14ac:dyDescent="0.3">
      <c r="A197">
        <v>196</v>
      </c>
      <c r="B197" s="1">
        <v>43290</v>
      </c>
      <c r="C197" t="s">
        <v>705</v>
      </c>
      <c r="D197" t="s">
        <v>575</v>
      </c>
      <c r="E197" t="s">
        <v>706</v>
      </c>
      <c r="F197" t="s">
        <v>13</v>
      </c>
      <c r="G197" t="s">
        <v>707</v>
      </c>
      <c r="H197" t="s">
        <v>419</v>
      </c>
      <c r="I197" s="2">
        <v>1100000</v>
      </c>
      <c r="J197" t="s">
        <v>210</v>
      </c>
    </row>
    <row r="198" spans="1:10" x14ac:dyDescent="0.3">
      <c r="A198">
        <v>197</v>
      </c>
      <c r="B198" s="1">
        <v>43291</v>
      </c>
      <c r="C198" t="s">
        <v>708</v>
      </c>
      <c r="D198" t="s">
        <v>575</v>
      </c>
      <c r="E198" t="s">
        <v>709</v>
      </c>
      <c r="F198" t="s">
        <v>230</v>
      </c>
      <c r="G198" t="s">
        <v>710</v>
      </c>
      <c r="H198" t="s">
        <v>419</v>
      </c>
      <c r="I198" s="2">
        <v>437000</v>
      </c>
      <c r="J198" t="s">
        <v>210</v>
      </c>
    </row>
    <row r="199" spans="1:10" x14ac:dyDescent="0.3">
      <c r="A199">
        <v>198</v>
      </c>
      <c r="B199" s="1">
        <v>43291</v>
      </c>
      <c r="C199" t="s">
        <v>711</v>
      </c>
      <c r="D199" t="s">
        <v>142</v>
      </c>
      <c r="E199" t="s">
        <v>712</v>
      </c>
      <c r="F199" t="s">
        <v>139</v>
      </c>
      <c r="G199" t="s">
        <v>517</v>
      </c>
      <c r="H199" t="s">
        <v>419</v>
      </c>
      <c r="I199" t="s">
        <v>555</v>
      </c>
      <c r="J199" t="s">
        <v>210</v>
      </c>
    </row>
    <row r="200" spans="1:10" x14ac:dyDescent="0.3">
      <c r="A200">
        <v>199</v>
      </c>
      <c r="B200" s="1">
        <v>43291</v>
      </c>
      <c r="C200" t="s">
        <v>713</v>
      </c>
      <c r="D200" t="s">
        <v>77</v>
      </c>
      <c r="E200" t="s">
        <v>714</v>
      </c>
      <c r="F200" t="s">
        <v>13</v>
      </c>
      <c r="G200" t="s">
        <v>715</v>
      </c>
      <c r="H200" t="s">
        <v>394</v>
      </c>
      <c r="I200" s="2">
        <v>5000000</v>
      </c>
      <c r="J200" t="s">
        <v>210</v>
      </c>
    </row>
    <row r="201" spans="1:10" x14ac:dyDescent="0.3">
      <c r="A201">
        <v>200</v>
      </c>
      <c r="B201" s="1">
        <v>43291</v>
      </c>
      <c r="C201" t="s">
        <v>716</v>
      </c>
      <c r="D201" t="s">
        <v>575</v>
      </c>
      <c r="E201" t="s">
        <v>717</v>
      </c>
      <c r="F201" t="s">
        <v>36</v>
      </c>
      <c r="G201" t="s">
        <v>718</v>
      </c>
      <c r="H201" t="s">
        <v>394</v>
      </c>
      <c r="I201" s="2">
        <v>5000000</v>
      </c>
      <c r="J201" t="s">
        <v>210</v>
      </c>
    </row>
    <row r="202" spans="1:10" x14ac:dyDescent="0.3">
      <c r="A202">
        <v>201</v>
      </c>
      <c r="B202" s="1">
        <v>43292</v>
      </c>
      <c r="C202" t="s">
        <v>719</v>
      </c>
      <c r="D202" t="s">
        <v>575</v>
      </c>
      <c r="E202" t="s">
        <v>720</v>
      </c>
      <c r="F202" t="s">
        <v>721</v>
      </c>
      <c r="G202" t="s">
        <v>722</v>
      </c>
      <c r="H202" t="s">
        <v>394</v>
      </c>
      <c r="I202" s="2">
        <v>2500000</v>
      </c>
      <c r="J202" t="s">
        <v>210</v>
      </c>
    </row>
    <row r="203" spans="1:10" x14ac:dyDescent="0.3">
      <c r="A203">
        <v>202</v>
      </c>
      <c r="B203" s="1">
        <v>43293</v>
      </c>
      <c r="C203" t="s">
        <v>723</v>
      </c>
      <c r="D203" t="s">
        <v>682</v>
      </c>
      <c r="E203" t="s">
        <v>724</v>
      </c>
      <c r="F203" t="s">
        <v>230</v>
      </c>
      <c r="G203" t="s">
        <v>725</v>
      </c>
      <c r="H203" t="s">
        <v>419</v>
      </c>
      <c r="I203" s="2">
        <v>180000</v>
      </c>
      <c r="J203" t="s">
        <v>210</v>
      </c>
    </row>
    <row r="204" spans="1:10" x14ac:dyDescent="0.3">
      <c r="A204">
        <v>203</v>
      </c>
      <c r="B204" s="1">
        <v>43293</v>
      </c>
      <c r="C204" t="s">
        <v>726</v>
      </c>
      <c r="D204" t="s">
        <v>142</v>
      </c>
      <c r="E204" t="s">
        <v>727</v>
      </c>
      <c r="F204" t="s">
        <v>13</v>
      </c>
      <c r="G204" t="s">
        <v>728</v>
      </c>
      <c r="H204" t="s">
        <v>419</v>
      </c>
      <c r="I204" s="2">
        <v>500000</v>
      </c>
      <c r="J204" t="s">
        <v>210</v>
      </c>
    </row>
    <row r="205" spans="1:10" x14ac:dyDescent="0.3">
      <c r="A205">
        <v>204</v>
      </c>
      <c r="B205" s="1">
        <v>43294</v>
      </c>
      <c r="C205" t="s">
        <v>729</v>
      </c>
      <c r="D205" t="s">
        <v>142</v>
      </c>
      <c r="E205" t="s">
        <v>730</v>
      </c>
      <c r="F205" t="s">
        <v>454</v>
      </c>
      <c r="G205" t="s">
        <v>731</v>
      </c>
      <c r="H205" t="s">
        <v>419</v>
      </c>
      <c r="I205" s="2">
        <v>175000</v>
      </c>
      <c r="J205" t="s">
        <v>210</v>
      </c>
    </row>
    <row r="206" spans="1:10" x14ac:dyDescent="0.3">
      <c r="A206">
        <v>205</v>
      </c>
      <c r="B206" s="1">
        <v>43298</v>
      </c>
      <c r="C206" t="s">
        <v>732</v>
      </c>
      <c r="D206" t="s">
        <v>77</v>
      </c>
      <c r="E206" t="s">
        <v>733</v>
      </c>
      <c r="F206" t="s">
        <v>230</v>
      </c>
      <c r="G206" t="s">
        <v>734</v>
      </c>
      <c r="H206" t="s">
        <v>394</v>
      </c>
      <c r="I206" s="2">
        <v>29000000</v>
      </c>
      <c r="J206" t="s">
        <v>210</v>
      </c>
    </row>
    <row r="207" spans="1:10" x14ac:dyDescent="0.3">
      <c r="A207">
        <v>206</v>
      </c>
      <c r="B207" s="1">
        <v>43298</v>
      </c>
      <c r="C207" t="s">
        <v>228</v>
      </c>
      <c r="D207" t="s">
        <v>575</v>
      </c>
      <c r="E207" t="s">
        <v>735</v>
      </c>
      <c r="F207" t="s">
        <v>230</v>
      </c>
      <c r="G207" t="s">
        <v>736</v>
      </c>
      <c r="H207" t="s">
        <v>394</v>
      </c>
      <c r="I207" s="2">
        <v>49700000</v>
      </c>
      <c r="J207" t="s">
        <v>210</v>
      </c>
    </row>
    <row r="208" spans="1:10" x14ac:dyDescent="0.3">
      <c r="A208">
        <v>207</v>
      </c>
      <c r="B208" s="1">
        <v>43299</v>
      </c>
      <c r="C208" t="s">
        <v>737</v>
      </c>
      <c r="D208" t="s">
        <v>575</v>
      </c>
      <c r="E208" t="s">
        <v>738</v>
      </c>
      <c r="F208" t="s">
        <v>13</v>
      </c>
      <c r="G208" t="s">
        <v>739</v>
      </c>
      <c r="H208" t="s">
        <v>419</v>
      </c>
      <c r="I208" s="2">
        <v>1500000</v>
      </c>
      <c r="J208" t="s">
        <v>210</v>
      </c>
    </row>
    <row r="209" spans="1:10" x14ac:dyDescent="0.3">
      <c r="A209">
        <v>208</v>
      </c>
      <c r="B209" s="1">
        <v>43300</v>
      </c>
      <c r="C209" t="s">
        <v>740</v>
      </c>
      <c r="D209" t="s">
        <v>575</v>
      </c>
      <c r="E209" t="s">
        <v>741</v>
      </c>
      <c r="F209" t="s">
        <v>36</v>
      </c>
      <c r="G209" t="s">
        <v>742</v>
      </c>
      <c r="H209" t="s">
        <v>394</v>
      </c>
      <c r="I209" s="2">
        <v>100000000</v>
      </c>
      <c r="J209" t="s">
        <v>210</v>
      </c>
    </row>
    <row r="210" spans="1:10" x14ac:dyDescent="0.3">
      <c r="A210">
        <v>209</v>
      </c>
      <c r="B210" s="1">
        <v>43301</v>
      </c>
      <c r="C210" t="s">
        <v>743</v>
      </c>
      <c r="D210" t="s">
        <v>575</v>
      </c>
      <c r="E210" t="s">
        <v>744</v>
      </c>
      <c r="F210" t="s">
        <v>13</v>
      </c>
      <c r="G210" t="s">
        <v>555</v>
      </c>
      <c r="H210" t="s">
        <v>419</v>
      </c>
      <c r="I210" s="2">
        <v>1500000</v>
      </c>
      <c r="J210" t="s">
        <v>210</v>
      </c>
    </row>
    <row r="211" spans="1:10" x14ac:dyDescent="0.3">
      <c r="A211">
        <v>210</v>
      </c>
      <c r="B211" s="1">
        <v>43302</v>
      </c>
      <c r="C211" t="s">
        <v>745</v>
      </c>
      <c r="D211" t="s">
        <v>575</v>
      </c>
      <c r="E211" t="s">
        <v>746</v>
      </c>
      <c r="F211" t="s">
        <v>36</v>
      </c>
      <c r="G211" t="s">
        <v>747</v>
      </c>
      <c r="H211" t="s">
        <v>394</v>
      </c>
      <c r="I211" s="2">
        <v>18000000</v>
      </c>
      <c r="J211" t="s">
        <v>210</v>
      </c>
    </row>
    <row r="212" spans="1:10" x14ac:dyDescent="0.3">
      <c r="A212">
        <v>211</v>
      </c>
      <c r="B212" s="1">
        <v>43304</v>
      </c>
      <c r="C212" t="s">
        <v>748</v>
      </c>
      <c r="D212" t="s">
        <v>50</v>
      </c>
      <c r="E212" t="s">
        <v>749</v>
      </c>
      <c r="F212" t="s">
        <v>13</v>
      </c>
      <c r="G212" t="s">
        <v>555</v>
      </c>
      <c r="H212" t="s">
        <v>419</v>
      </c>
      <c r="I212" t="s">
        <v>555</v>
      </c>
      <c r="J212" t="s">
        <v>210</v>
      </c>
    </row>
    <row r="213" spans="1:10" x14ac:dyDescent="0.3">
      <c r="A213">
        <v>212</v>
      </c>
      <c r="B213" s="1">
        <v>43304</v>
      </c>
      <c r="C213" t="s">
        <v>750</v>
      </c>
      <c r="D213" t="s">
        <v>50</v>
      </c>
      <c r="E213" t="s">
        <v>751</v>
      </c>
      <c r="F213" t="s">
        <v>230</v>
      </c>
      <c r="G213" t="s">
        <v>752</v>
      </c>
      <c r="H213" t="s">
        <v>419</v>
      </c>
      <c r="I213" s="2">
        <v>280000</v>
      </c>
      <c r="J213" t="s">
        <v>210</v>
      </c>
    </row>
    <row r="214" spans="1:10" x14ac:dyDescent="0.3">
      <c r="A214">
        <v>213</v>
      </c>
      <c r="B214" s="1">
        <v>43304</v>
      </c>
      <c r="C214" t="s">
        <v>753</v>
      </c>
      <c r="D214" t="s">
        <v>50</v>
      </c>
      <c r="E214" t="s">
        <v>754</v>
      </c>
      <c r="F214" t="s">
        <v>13</v>
      </c>
      <c r="G214" t="s">
        <v>755</v>
      </c>
      <c r="H214" t="s">
        <v>419</v>
      </c>
      <c r="I214" s="2">
        <v>436000</v>
      </c>
      <c r="J214" t="s">
        <v>210</v>
      </c>
    </row>
    <row r="215" spans="1:10" x14ac:dyDescent="0.3">
      <c r="A215">
        <v>214</v>
      </c>
      <c r="B215" s="1">
        <v>43305</v>
      </c>
      <c r="C215" t="s">
        <v>756</v>
      </c>
      <c r="D215" t="s">
        <v>646</v>
      </c>
      <c r="E215" t="s">
        <v>757</v>
      </c>
      <c r="F215" t="s">
        <v>13</v>
      </c>
      <c r="G215" t="s">
        <v>758</v>
      </c>
      <c r="H215" t="s">
        <v>419</v>
      </c>
      <c r="I215" s="2">
        <v>180000</v>
      </c>
      <c r="J215" t="s">
        <v>210</v>
      </c>
    </row>
    <row r="216" spans="1:10" x14ac:dyDescent="0.3">
      <c r="A216">
        <v>215</v>
      </c>
      <c r="B216" s="1">
        <v>43305</v>
      </c>
      <c r="C216" t="s">
        <v>759</v>
      </c>
      <c r="D216" t="s">
        <v>575</v>
      </c>
      <c r="E216" t="s">
        <v>760</v>
      </c>
      <c r="F216" t="s">
        <v>52</v>
      </c>
      <c r="G216" t="s">
        <v>761</v>
      </c>
      <c r="H216" t="s">
        <v>394</v>
      </c>
      <c r="I216" s="2">
        <v>45000000</v>
      </c>
      <c r="J216" t="s">
        <v>210</v>
      </c>
    </row>
    <row r="217" spans="1:10" x14ac:dyDescent="0.3">
      <c r="A217">
        <v>216</v>
      </c>
      <c r="B217" s="1">
        <v>43306</v>
      </c>
      <c r="C217" t="s">
        <v>762</v>
      </c>
      <c r="D217" t="s">
        <v>77</v>
      </c>
      <c r="E217" t="s">
        <v>78</v>
      </c>
      <c r="F217" t="s">
        <v>36</v>
      </c>
      <c r="G217" t="s">
        <v>763</v>
      </c>
      <c r="H217" t="s">
        <v>394</v>
      </c>
      <c r="I217" s="2">
        <v>17000000</v>
      </c>
      <c r="J217" t="s">
        <v>210</v>
      </c>
    </row>
    <row r="218" spans="1:10" x14ac:dyDescent="0.3">
      <c r="A218">
        <v>217</v>
      </c>
      <c r="B218" s="1">
        <v>43306</v>
      </c>
      <c r="C218" t="s">
        <v>80</v>
      </c>
      <c r="D218" t="s">
        <v>575</v>
      </c>
      <c r="E218" t="s">
        <v>764</v>
      </c>
      <c r="F218" t="s">
        <v>13</v>
      </c>
      <c r="G218" t="s">
        <v>765</v>
      </c>
      <c r="H218" t="s">
        <v>419</v>
      </c>
      <c r="I218" s="2">
        <v>1250000</v>
      </c>
      <c r="J218" t="s">
        <v>210</v>
      </c>
    </row>
    <row r="219" spans="1:10" x14ac:dyDescent="0.3">
      <c r="A219">
        <v>218</v>
      </c>
      <c r="B219" s="1">
        <v>43306</v>
      </c>
      <c r="C219" t="s">
        <v>766</v>
      </c>
      <c r="D219" t="s">
        <v>50</v>
      </c>
      <c r="E219" t="s">
        <v>767</v>
      </c>
      <c r="F219" t="s">
        <v>13</v>
      </c>
      <c r="G219" t="s">
        <v>768</v>
      </c>
      <c r="H219" t="s">
        <v>419</v>
      </c>
      <c r="I219" s="2">
        <v>2500000</v>
      </c>
      <c r="J219" t="s">
        <v>210</v>
      </c>
    </row>
    <row r="220" spans="1:10" x14ac:dyDescent="0.3">
      <c r="A220">
        <v>219</v>
      </c>
      <c r="B220" s="1">
        <v>43307</v>
      </c>
      <c r="C220" t="s">
        <v>769</v>
      </c>
      <c r="D220" t="s">
        <v>682</v>
      </c>
      <c r="E220" t="s">
        <v>770</v>
      </c>
      <c r="F220" t="s">
        <v>13</v>
      </c>
      <c r="G220" t="s">
        <v>771</v>
      </c>
      <c r="H220" t="s">
        <v>419</v>
      </c>
      <c r="I220" s="2">
        <v>1100000</v>
      </c>
      <c r="J220" t="s">
        <v>210</v>
      </c>
    </row>
    <row r="221" spans="1:10" x14ac:dyDescent="0.3">
      <c r="A221">
        <v>220</v>
      </c>
      <c r="B221" s="1">
        <v>43307</v>
      </c>
      <c r="C221" t="s">
        <v>772</v>
      </c>
      <c r="D221" t="s">
        <v>50</v>
      </c>
      <c r="E221" t="s">
        <v>773</v>
      </c>
      <c r="F221" t="s">
        <v>13</v>
      </c>
      <c r="G221" t="s">
        <v>633</v>
      </c>
      <c r="H221" t="s">
        <v>394</v>
      </c>
      <c r="I221" t="s">
        <v>555</v>
      </c>
      <c r="J221" t="s">
        <v>210</v>
      </c>
    </row>
    <row r="222" spans="1:10" x14ac:dyDescent="0.3">
      <c r="A222">
        <v>221</v>
      </c>
      <c r="B222" s="1">
        <v>43307</v>
      </c>
      <c r="C222" t="s">
        <v>774</v>
      </c>
      <c r="D222" t="s">
        <v>609</v>
      </c>
      <c r="E222" t="s">
        <v>775</v>
      </c>
      <c r="F222" t="s">
        <v>184</v>
      </c>
      <c r="G222" t="s">
        <v>776</v>
      </c>
      <c r="H222" t="s">
        <v>394</v>
      </c>
      <c r="I222" s="2">
        <v>500000</v>
      </c>
      <c r="J222" t="s">
        <v>210</v>
      </c>
    </row>
    <row r="223" spans="1:10" x14ac:dyDescent="0.3">
      <c r="A223">
        <v>222</v>
      </c>
      <c r="B223" s="1">
        <v>43311</v>
      </c>
      <c r="C223" t="s">
        <v>16</v>
      </c>
      <c r="D223" t="s">
        <v>575</v>
      </c>
      <c r="E223" t="s">
        <v>777</v>
      </c>
      <c r="F223" t="s">
        <v>230</v>
      </c>
      <c r="G223" t="s">
        <v>778</v>
      </c>
      <c r="H223" t="s">
        <v>394</v>
      </c>
      <c r="I223" s="2">
        <v>11000000</v>
      </c>
      <c r="J223" t="s">
        <v>210</v>
      </c>
    </row>
    <row r="224" spans="1:10" x14ac:dyDescent="0.3">
      <c r="A224">
        <v>223</v>
      </c>
      <c r="B224" s="1">
        <v>43311</v>
      </c>
      <c r="C224" t="s">
        <v>779</v>
      </c>
      <c r="D224" t="s">
        <v>575</v>
      </c>
      <c r="E224" t="s">
        <v>780</v>
      </c>
      <c r="F224" t="s">
        <v>13</v>
      </c>
      <c r="G224" t="s">
        <v>781</v>
      </c>
      <c r="H224" t="s">
        <v>394</v>
      </c>
      <c r="I224" s="2">
        <v>120000000</v>
      </c>
      <c r="J224" t="s">
        <v>210</v>
      </c>
    </row>
    <row r="225" spans="1:10" x14ac:dyDescent="0.3">
      <c r="A225">
        <v>224</v>
      </c>
      <c r="B225" s="1">
        <v>43312</v>
      </c>
      <c r="C225" t="s">
        <v>782</v>
      </c>
      <c r="D225" t="s">
        <v>609</v>
      </c>
      <c r="E225" t="s">
        <v>783</v>
      </c>
      <c r="F225" t="s">
        <v>42</v>
      </c>
      <c r="G225" t="s">
        <v>784</v>
      </c>
      <c r="H225" t="s">
        <v>394</v>
      </c>
      <c r="I225" s="2">
        <v>100000000</v>
      </c>
      <c r="J225" t="s">
        <v>210</v>
      </c>
    </row>
    <row r="226" spans="1:10" x14ac:dyDescent="0.3">
      <c r="A226">
        <v>225</v>
      </c>
      <c r="B226" s="1">
        <v>43312</v>
      </c>
      <c r="C226" t="s">
        <v>785</v>
      </c>
      <c r="D226" t="s">
        <v>142</v>
      </c>
      <c r="E226" t="s">
        <v>786</v>
      </c>
      <c r="F226" t="s">
        <v>184</v>
      </c>
      <c r="G226" t="s">
        <v>787</v>
      </c>
      <c r="H226" t="s">
        <v>419</v>
      </c>
      <c r="I226" s="2">
        <v>5000000</v>
      </c>
      <c r="J226" t="s">
        <v>210</v>
      </c>
    </row>
    <row r="227" spans="1:10" x14ac:dyDescent="0.3">
      <c r="A227">
        <v>226</v>
      </c>
      <c r="B227" s="1">
        <v>43252</v>
      </c>
      <c r="C227" t="s">
        <v>788</v>
      </c>
      <c r="D227" t="s">
        <v>77</v>
      </c>
      <c r="E227" t="s">
        <v>789</v>
      </c>
      <c r="F227" t="s">
        <v>230</v>
      </c>
      <c r="G227" t="s">
        <v>790</v>
      </c>
      <c r="H227" t="s">
        <v>394</v>
      </c>
      <c r="I227" s="2">
        <v>10000000</v>
      </c>
      <c r="J227" t="s">
        <v>210</v>
      </c>
    </row>
    <row r="228" spans="1:10" x14ac:dyDescent="0.3">
      <c r="A228">
        <v>227</v>
      </c>
      <c r="B228" s="1">
        <v>43255</v>
      </c>
      <c r="C228" t="s">
        <v>791</v>
      </c>
      <c r="D228" t="s">
        <v>50</v>
      </c>
      <c r="E228" t="s">
        <v>792</v>
      </c>
      <c r="F228" t="s">
        <v>13</v>
      </c>
      <c r="G228" t="s">
        <v>793</v>
      </c>
      <c r="H228" t="s">
        <v>419</v>
      </c>
      <c r="I228" s="2">
        <v>125000</v>
      </c>
      <c r="J228" t="s">
        <v>210</v>
      </c>
    </row>
    <row r="229" spans="1:10" x14ac:dyDescent="0.3">
      <c r="A229">
        <v>228</v>
      </c>
      <c r="B229" s="1">
        <v>43255</v>
      </c>
      <c r="C229" t="s">
        <v>794</v>
      </c>
      <c r="D229" t="s">
        <v>55</v>
      </c>
      <c r="E229" t="s">
        <v>795</v>
      </c>
      <c r="F229" t="s">
        <v>796</v>
      </c>
      <c r="G229" t="s">
        <v>797</v>
      </c>
      <c r="H229" t="s">
        <v>419</v>
      </c>
      <c r="I229" t="s">
        <v>555</v>
      </c>
      <c r="J229" t="s">
        <v>210</v>
      </c>
    </row>
    <row r="230" spans="1:10" x14ac:dyDescent="0.3">
      <c r="A230">
        <v>229</v>
      </c>
      <c r="B230" s="1">
        <v>43256</v>
      </c>
      <c r="C230" t="s">
        <v>798</v>
      </c>
      <c r="D230" t="s">
        <v>77</v>
      </c>
      <c r="E230" t="s">
        <v>799</v>
      </c>
      <c r="F230" t="s">
        <v>480</v>
      </c>
      <c r="G230" t="s">
        <v>800</v>
      </c>
      <c r="H230" t="s">
        <v>419</v>
      </c>
      <c r="I230" t="s">
        <v>555</v>
      </c>
      <c r="J230" t="s">
        <v>210</v>
      </c>
    </row>
    <row r="231" spans="1:10" x14ac:dyDescent="0.3">
      <c r="A231">
        <v>230</v>
      </c>
      <c r="B231" s="1">
        <v>43256</v>
      </c>
      <c r="C231" t="s">
        <v>801</v>
      </c>
      <c r="D231" t="s">
        <v>142</v>
      </c>
      <c r="E231" t="s">
        <v>802</v>
      </c>
      <c r="F231" t="s">
        <v>36</v>
      </c>
      <c r="G231" t="s">
        <v>803</v>
      </c>
      <c r="H231" t="s">
        <v>419</v>
      </c>
      <c r="I231" t="s">
        <v>555</v>
      </c>
      <c r="J231" t="s">
        <v>210</v>
      </c>
    </row>
    <row r="232" spans="1:10" x14ac:dyDescent="0.3">
      <c r="A232">
        <v>231</v>
      </c>
      <c r="B232" s="1">
        <v>43258</v>
      </c>
      <c r="C232" t="s">
        <v>804</v>
      </c>
      <c r="D232" t="s">
        <v>77</v>
      </c>
      <c r="E232" t="s">
        <v>78</v>
      </c>
      <c r="F232" t="s">
        <v>805</v>
      </c>
      <c r="G232" t="s">
        <v>806</v>
      </c>
      <c r="H232" t="s">
        <v>394</v>
      </c>
      <c r="I232" s="2">
        <v>23000000</v>
      </c>
      <c r="J232" t="s">
        <v>210</v>
      </c>
    </row>
    <row r="233" spans="1:10" x14ac:dyDescent="0.3">
      <c r="A233">
        <v>232</v>
      </c>
      <c r="B233" s="1">
        <v>43258</v>
      </c>
      <c r="C233" t="s">
        <v>225</v>
      </c>
      <c r="D233" t="s">
        <v>575</v>
      </c>
      <c r="E233" t="s">
        <v>807</v>
      </c>
      <c r="F233" t="s">
        <v>13</v>
      </c>
      <c r="G233" t="s">
        <v>808</v>
      </c>
      <c r="H233" t="s">
        <v>394</v>
      </c>
      <c r="I233" s="2">
        <v>11500000</v>
      </c>
      <c r="J233" t="s">
        <v>210</v>
      </c>
    </row>
    <row r="234" spans="1:10" x14ac:dyDescent="0.3">
      <c r="A234">
        <v>233</v>
      </c>
      <c r="B234" s="1">
        <v>43261</v>
      </c>
      <c r="C234" t="s">
        <v>809</v>
      </c>
      <c r="D234" t="s">
        <v>77</v>
      </c>
      <c r="E234" t="s">
        <v>355</v>
      </c>
      <c r="F234" t="s">
        <v>230</v>
      </c>
      <c r="G234" t="s">
        <v>810</v>
      </c>
      <c r="H234" t="s">
        <v>394</v>
      </c>
      <c r="I234" s="2">
        <v>21500000</v>
      </c>
      <c r="J234" t="s">
        <v>210</v>
      </c>
    </row>
    <row r="235" spans="1:10" x14ac:dyDescent="0.3">
      <c r="A235">
        <v>234</v>
      </c>
      <c r="B235" s="1">
        <v>43262</v>
      </c>
      <c r="C235" t="s">
        <v>811</v>
      </c>
      <c r="D235" t="s">
        <v>142</v>
      </c>
      <c r="E235" t="s">
        <v>812</v>
      </c>
      <c r="F235" t="s">
        <v>184</v>
      </c>
      <c r="G235" t="s">
        <v>813</v>
      </c>
      <c r="H235" t="s">
        <v>419</v>
      </c>
      <c r="I235" t="s">
        <v>555</v>
      </c>
      <c r="J235" t="s">
        <v>210</v>
      </c>
    </row>
    <row r="236" spans="1:10" x14ac:dyDescent="0.3">
      <c r="A236">
        <v>235</v>
      </c>
      <c r="B236" s="1">
        <v>43263</v>
      </c>
      <c r="C236" t="s">
        <v>814</v>
      </c>
      <c r="D236" t="s">
        <v>77</v>
      </c>
      <c r="E236" t="s">
        <v>815</v>
      </c>
      <c r="F236" t="s">
        <v>36</v>
      </c>
      <c r="G236" t="s">
        <v>814</v>
      </c>
      <c r="H236" t="s">
        <v>394</v>
      </c>
      <c r="I236" s="2">
        <v>14800000</v>
      </c>
      <c r="J236" t="s">
        <v>210</v>
      </c>
    </row>
    <row r="237" spans="1:10" x14ac:dyDescent="0.3">
      <c r="A237">
        <v>236</v>
      </c>
      <c r="B237" s="1">
        <v>43263</v>
      </c>
      <c r="C237" t="s">
        <v>816</v>
      </c>
      <c r="D237" t="s">
        <v>55</v>
      </c>
      <c r="E237" t="s">
        <v>817</v>
      </c>
      <c r="F237" t="s">
        <v>42</v>
      </c>
      <c r="G237" t="s">
        <v>818</v>
      </c>
      <c r="H237" t="s">
        <v>394</v>
      </c>
      <c r="I237" s="2">
        <v>10100000</v>
      </c>
      <c r="J237" t="s">
        <v>210</v>
      </c>
    </row>
    <row r="238" spans="1:10" x14ac:dyDescent="0.3">
      <c r="A238">
        <v>237</v>
      </c>
      <c r="B238" s="1">
        <v>43263</v>
      </c>
      <c r="C238" t="s">
        <v>819</v>
      </c>
      <c r="D238" t="s">
        <v>575</v>
      </c>
      <c r="E238" t="s">
        <v>820</v>
      </c>
      <c r="F238" t="s">
        <v>13</v>
      </c>
      <c r="G238" t="s">
        <v>821</v>
      </c>
      <c r="H238" t="s">
        <v>419</v>
      </c>
      <c r="I238" s="2">
        <v>3000000</v>
      </c>
      <c r="J238" t="s">
        <v>210</v>
      </c>
    </row>
    <row r="239" spans="1:10" x14ac:dyDescent="0.3">
      <c r="A239">
        <v>238</v>
      </c>
      <c r="B239" s="1">
        <v>43264</v>
      </c>
      <c r="C239" t="s">
        <v>822</v>
      </c>
      <c r="D239" t="s">
        <v>142</v>
      </c>
      <c r="E239" t="s">
        <v>823</v>
      </c>
      <c r="F239" t="s">
        <v>230</v>
      </c>
      <c r="G239" t="s">
        <v>824</v>
      </c>
      <c r="H239" t="s">
        <v>419</v>
      </c>
      <c r="I239" t="s">
        <v>825</v>
      </c>
      <c r="J239" t="s">
        <v>210</v>
      </c>
    </row>
    <row r="240" spans="1:10" x14ac:dyDescent="0.3">
      <c r="A240">
        <v>239</v>
      </c>
      <c r="B240" s="1">
        <v>43264</v>
      </c>
      <c r="C240" t="s">
        <v>826</v>
      </c>
      <c r="D240" t="s">
        <v>77</v>
      </c>
      <c r="E240" t="s">
        <v>827</v>
      </c>
      <c r="F240" t="s">
        <v>87</v>
      </c>
      <c r="G240" t="s">
        <v>828</v>
      </c>
      <c r="H240" t="s">
        <v>419</v>
      </c>
      <c r="I240" s="2">
        <v>450000</v>
      </c>
      <c r="J240" t="s">
        <v>210</v>
      </c>
    </row>
    <row r="241" spans="1:10" x14ac:dyDescent="0.3">
      <c r="A241">
        <v>240</v>
      </c>
      <c r="B241" s="1">
        <v>43264</v>
      </c>
      <c r="C241" t="s">
        <v>829</v>
      </c>
      <c r="D241" t="s">
        <v>575</v>
      </c>
      <c r="E241" t="s">
        <v>830</v>
      </c>
      <c r="F241" t="s">
        <v>230</v>
      </c>
      <c r="G241" t="s">
        <v>831</v>
      </c>
      <c r="H241" t="s">
        <v>419</v>
      </c>
      <c r="I241" t="s">
        <v>555</v>
      </c>
      <c r="J241" t="s">
        <v>210</v>
      </c>
    </row>
    <row r="242" spans="1:10" x14ac:dyDescent="0.3">
      <c r="A242">
        <v>241</v>
      </c>
      <c r="B242" s="1">
        <v>43265</v>
      </c>
      <c r="C242" t="s">
        <v>832</v>
      </c>
      <c r="D242" t="s">
        <v>575</v>
      </c>
      <c r="E242" t="s">
        <v>833</v>
      </c>
      <c r="F242" t="s">
        <v>13</v>
      </c>
      <c r="G242" t="s">
        <v>834</v>
      </c>
      <c r="H242" t="s">
        <v>419</v>
      </c>
      <c r="I242" s="2">
        <v>3450000</v>
      </c>
      <c r="J242" t="s">
        <v>210</v>
      </c>
    </row>
    <row r="243" spans="1:10" x14ac:dyDescent="0.3">
      <c r="A243">
        <v>242</v>
      </c>
      <c r="B243" s="1">
        <v>43265</v>
      </c>
      <c r="C243" t="s">
        <v>835</v>
      </c>
      <c r="D243" t="s">
        <v>50</v>
      </c>
      <c r="E243" t="s">
        <v>836</v>
      </c>
      <c r="F243" t="s">
        <v>36</v>
      </c>
      <c r="G243" t="s">
        <v>837</v>
      </c>
      <c r="H243" t="s">
        <v>394</v>
      </c>
      <c r="I243" s="2">
        <v>4800000</v>
      </c>
      <c r="J243" t="s">
        <v>210</v>
      </c>
    </row>
    <row r="244" spans="1:10" x14ac:dyDescent="0.3">
      <c r="A244">
        <v>243</v>
      </c>
      <c r="B244" s="1">
        <v>43269</v>
      </c>
      <c r="C244" t="s">
        <v>838</v>
      </c>
      <c r="D244" t="s">
        <v>142</v>
      </c>
      <c r="E244" t="s">
        <v>839</v>
      </c>
      <c r="F244" t="s">
        <v>840</v>
      </c>
      <c r="G244" t="s">
        <v>841</v>
      </c>
      <c r="H244" t="s">
        <v>394</v>
      </c>
      <c r="I244" s="2">
        <v>21000000</v>
      </c>
      <c r="J244" t="s">
        <v>210</v>
      </c>
    </row>
    <row r="245" spans="1:10" x14ac:dyDescent="0.3">
      <c r="A245">
        <v>244</v>
      </c>
      <c r="B245" s="1">
        <v>43269</v>
      </c>
      <c r="C245" t="s">
        <v>842</v>
      </c>
      <c r="D245" t="s">
        <v>682</v>
      </c>
      <c r="E245" t="s">
        <v>843</v>
      </c>
      <c r="F245" t="s">
        <v>844</v>
      </c>
      <c r="G245" t="s">
        <v>845</v>
      </c>
      <c r="H245" t="s">
        <v>419</v>
      </c>
      <c r="I245" s="2">
        <v>1700000</v>
      </c>
      <c r="J245" t="s">
        <v>210</v>
      </c>
    </row>
    <row r="246" spans="1:10" x14ac:dyDescent="0.3">
      <c r="A246">
        <v>245</v>
      </c>
      <c r="B246" s="1">
        <v>43270</v>
      </c>
      <c r="C246" t="s">
        <v>846</v>
      </c>
      <c r="D246" t="s">
        <v>646</v>
      </c>
      <c r="E246" t="s">
        <v>847</v>
      </c>
      <c r="F246" t="s">
        <v>52</v>
      </c>
      <c r="G246" t="s">
        <v>848</v>
      </c>
      <c r="H246" t="s">
        <v>419</v>
      </c>
      <c r="I246" t="s">
        <v>555</v>
      </c>
      <c r="J246" t="s">
        <v>210</v>
      </c>
    </row>
    <row r="247" spans="1:10" x14ac:dyDescent="0.3">
      <c r="A247">
        <v>246</v>
      </c>
      <c r="B247" s="1">
        <v>43270</v>
      </c>
      <c r="C247" t="s">
        <v>849</v>
      </c>
      <c r="D247" t="s">
        <v>575</v>
      </c>
      <c r="E247" t="s">
        <v>850</v>
      </c>
      <c r="F247" t="s">
        <v>13</v>
      </c>
      <c r="G247" t="s">
        <v>851</v>
      </c>
      <c r="H247" t="s">
        <v>419</v>
      </c>
      <c r="I247" s="2">
        <v>1100000</v>
      </c>
      <c r="J247" t="s">
        <v>210</v>
      </c>
    </row>
    <row r="248" spans="1:10" x14ac:dyDescent="0.3">
      <c r="A248">
        <v>247</v>
      </c>
      <c r="B248" s="1">
        <v>43271</v>
      </c>
      <c r="C248" t="s">
        <v>852</v>
      </c>
      <c r="D248" t="s">
        <v>77</v>
      </c>
      <c r="E248" t="s">
        <v>853</v>
      </c>
      <c r="F248" t="s">
        <v>36</v>
      </c>
      <c r="G248" t="s">
        <v>854</v>
      </c>
      <c r="H248" t="s">
        <v>394</v>
      </c>
      <c r="I248" s="2">
        <v>15000000</v>
      </c>
      <c r="J248" t="s">
        <v>210</v>
      </c>
    </row>
    <row r="249" spans="1:10" x14ac:dyDescent="0.3">
      <c r="A249">
        <v>248</v>
      </c>
      <c r="B249" s="1">
        <v>43273</v>
      </c>
      <c r="C249" t="s">
        <v>855</v>
      </c>
      <c r="D249" t="s">
        <v>575</v>
      </c>
      <c r="E249" t="s">
        <v>856</v>
      </c>
      <c r="F249" t="s">
        <v>13</v>
      </c>
      <c r="G249" t="s">
        <v>857</v>
      </c>
      <c r="H249" t="s">
        <v>394</v>
      </c>
      <c r="I249" s="2">
        <v>9100000</v>
      </c>
      <c r="J249" t="s">
        <v>210</v>
      </c>
    </row>
    <row r="250" spans="1:10" x14ac:dyDescent="0.3">
      <c r="A250">
        <v>249</v>
      </c>
      <c r="B250" s="1">
        <v>43276</v>
      </c>
      <c r="C250" t="s">
        <v>699</v>
      </c>
      <c r="D250" t="s">
        <v>575</v>
      </c>
      <c r="E250" t="s">
        <v>700</v>
      </c>
      <c r="F250" t="s">
        <v>230</v>
      </c>
      <c r="G250" t="s">
        <v>858</v>
      </c>
      <c r="H250" t="s">
        <v>394</v>
      </c>
      <c r="I250" s="2">
        <v>200000000</v>
      </c>
      <c r="J250" t="s">
        <v>210</v>
      </c>
    </row>
    <row r="251" spans="1:10" x14ac:dyDescent="0.3">
      <c r="A251">
        <v>250</v>
      </c>
      <c r="B251" s="1">
        <v>43276</v>
      </c>
      <c r="C251" t="s">
        <v>859</v>
      </c>
      <c r="D251" t="s">
        <v>575</v>
      </c>
      <c r="E251" t="s">
        <v>860</v>
      </c>
      <c r="F251" t="s">
        <v>13</v>
      </c>
      <c r="G251" t="s">
        <v>861</v>
      </c>
      <c r="H251" t="s">
        <v>394</v>
      </c>
      <c r="I251" s="2">
        <v>4000000</v>
      </c>
      <c r="J251" t="s">
        <v>210</v>
      </c>
    </row>
    <row r="252" spans="1:10" x14ac:dyDescent="0.3">
      <c r="A252">
        <v>251</v>
      </c>
      <c r="B252" s="1">
        <v>43276</v>
      </c>
      <c r="C252" t="s">
        <v>862</v>
      </c>
      <c r="D252" t="s">
        <v>77</v>
      </c>
      <c r="E252" t="s">
        <v>863</v>
      </c>
      <c r="F252" t="s">
        <v>230</v>
      </c>
      <c r="G252" t="s">
        <v>864</v>
      </c>
      <c r="H252" t="s">
        <v>419</v>
      </c>
      <c r="I252" s="2">
        <v>1000000</v>
      </c>
      <c r="J252" t="s">
        <v>210</v>
      </c>
    </row>
    <row r="253" spans="1:10" x14ac:dyDescent="0.3">
      <c r="A253">
        <v>252</v>
      </c>
      <c r="B253" s="1">
        <v>43277</v>
      </c>
      <c r="C253" t="s">
        <v>153</v>
      </c>
      <c r="D253" t="s">
        <v>50</v>
      </c>
      <c r="E253" t="s">
        <v>865</v>
      </c>
      <c r="F253" t="s">
        <v>87</v>
      </c>
      <c r="G253" t="s">
        <v>866</v>
      </c>
      <c r="H253" t="s">
        <v>394</v>
      </c>
      <c r="I253" s="2">
        <v>8950000</v>
      </c>
      <c r="J253" t="s">
        <v>210</v>
      </c>
    </row>
    <row r="254" spans="1:10" x14ac:dyDescent="0.3">
      <c r="A254">
        <v>253</v>
      </c>
      <c r="B254" s="1">
        <v>43277</v>
      </c>
      <c r="C254" t="s">
        <v>867</v>
      </c>
      <c r="D254" t="s">
        <v>142</v>
      </c>
      <c r="E254" t="s">
        <v>868</v>
      </c>
      <c r="F254" t="s">
        <v>13</v>
      </c>
      <c r="G254" t="s">
        <v>869</v>
      </c>
      <c r="H254" t="s">
        <v>394</v>
      </c>
      <c r="I254" s="2">
        <v>19000000</v>
      </c>
      <c r="J254" t="s">
        <v>210</v>
      </c>
    </row>
    <row r="255" spans="1:10" x14ac:dyDescent="0.3">
      <c r="A255">
        <v>254</v>
      </c>
      <c r="B255" s="1">
        <v>43278</v>
      </c>
      <c r="C255" t="s">
        <v>870</v>
      </c>
      <c r="D255" t="s">
        <v>50</v>
      </c>
      <c r="E255" t="s">
        <v>871</v>
      </c>
      <c r="F255" t="s">
        <v>36</v>
      </c>
      <c r="G255" t="s">
        <v>872</v>
      </c>
      <c r="H255" t="s">
        <v>394</v>
      </c>
      <c r="I255" s="2">
        <v>4500000</v>
      </c>
      <c r="J255" t="s">
        <v>210</v>
      </c>
    </row>
    <row r="256" spans="1:10" x14ac:dyDescent="0.3">
      <c r="A256">
        <v>255</v>
      </c>
      <c r="B256" s="1">
        <v>43279</v>
      </c>
      <c r="C256" t="s">
        <v>873</v>
      </c>
      <c r="D256" t="s">
        <v>50</v>
      </c>
      <c r="E256" t="s">
        <v>874</v>
      </c>
      <c r="F256" t="s">
        <v>13</v>
      </c>
      <c r="G256" t="s">
        <v>875</v>
      </c>
      <c r="H256" t="s">
        <v>419</v>
      </c>
      <c r="I256" s="2">
        <v>1100000</v>
      </c>
      <c r="J256" t="s">
        <v>210</v>
      </c>
    </row>
    <row r="257" spans="1:10" x14ac:dyDescent="0.3">
      <c r="A257">
        <v>256</v>
      </c>
      <c r="B257" s="1">
        <v>43279</v>
      </c>
      <c r="C257" t="s">
        <v>876</v>
      </c>
      <c r="D257" t="s">
        <v>646</v>
      </c>
      <c r="E257" t="s">
        <v>877</v>
      </c>
      <c r="F257" t="s">
        <v>13</v>
      </c>
      <c r="G257" t="s">
        <v>878</v>
      </c>
      <c r="H257" t="s">
        <v>419</v>
      </c>
      <c r="I257" s="2">
        <v>2000000</v>
      </c>
      <c r="J257" t="s">
        <v>210</v>
      </c>
    </row>
    <row r="258" spans="1:10" x14ac:dyDescent="0.3">
      <c r="A258">
        <v>257</v>
      </c>
      <c r="B258" s="1">
        <v>43280</v>
      </c>
      <c r="C258" t="s">
        <v>879</v>
      </c>
      <c r="D258" t="s">
        <v>50</v>
      </c>
      <c r="E258" t="s">
        <v>880</v>
      </c>
      <c r="F258" t="s">
        <v>881</v>
      </c>
      <c r="G258" t="s">
        <v>882</v>
      </c>
      <c r="H258" t="s">
        <v>419</v>
      </c>
      <c r="I258" t="s">
        <v>555</v>
      </c>
      <c r="J258" t="s">
        <v>210</v>
      </c>
    </row>
    <row r="259" spans="1:10" x14ac:dyDescent="0.3">
      <c r="A259">
        <v>258</v>
      </c>
      <c r="B259" s="1">
        <v>43222</v>
      </c>
      <c r="C259" t="s">
        <v>883</v>
      </c>
      <c r="D259" t="s">
        <v>77</v>
      </c>
      <c r="E259" t="s">
        <v>355</v>
      </c>
      <c r="F259" t="s">
        <v>42</v>
      </c>
      <c r="G259" t="s">
        <v>884</v>
      </c>
      <c r="H259" t="s">
        <v>586</v>
      </c>
      <c r="I259" s="2">
        <v>450000</v>
      </c>
      <c r="J259" t="s">
        <v>210</v>
      </c>
    </row>
    <row r="260" spans="1:10" x14ac:dyDescent="0.3">
      <c r="A260">
        <v>259</v>
      </c>
      <c r="B260" s="1">
        <v>43222</v>
      </c>
      <c r="C260" t="s">
        <v>885</v>
      </c>
      <c r="D260" t="s">
        <v>575</v>
      </c>
      <c r="E260" t="s">
        <v>886</v>
      </c>
      <c r="F260" t="s">
        <v>36</v>
      </c>
      <c r="G260" t="s">
        <v>887</v>
      </c>
      <c r="H260" t="s">
        <v>394</v>
      </c>
      <c r="I260" s="2">
        <v>22000000</v>
      </c>
      <c r="J260" t="s">
        <v>210</v>
      </c>
    </row>
    <row r="261" spans="1:10" x14ac:dyDescent="0.3">
      <c r="A261">
        <v>260</v>
      </c>
      <c r="B261" s="1">
        <v>43223</v>
      </c>
      <c r="C261" t="s">
        <v>888</v>
      </c>
      <c r="D261" t="s">
        <v>682</v>
      </c>
      <c r="E261" t="s">
        <v>128</v>
      </c>
      <c r="F261" t="s">
        <v>42</v>
      </c>
      <c r="G261" t="s">
        <v>889</v>
      </c>
      <c r="H261" t="s">
        <v>586</v>
      </c>
      <c r="I261" s="2">
        <v>2500000</v>
      </c>
      <c r="J261" t="s">
        <v>210</v>
      </c>
    </row>
    <row r="262" spans="1:10" x14ac:dyDescent="0.3">
      <c r="A262">
        <v>261</v>
      </c>
      <c r="B262" s="1">
        <v>43227</v>
      </c>
      <c r="C262" t="s">
        <v>890</v>
      </c>
      <c r="D262" t="s">
        <v>575</v>
      </c>
      <c r="E262" t="s">
        <v>891</v>
      </c>
      <c r="F262" t="s">
        <v>36</v>
      </c>
      <c r="G262" t="s">
        <v>555</v>
      </c>
      <c r="H262" t="s">
        <v>586</v>
      </c>
      <c r="I262" s="2">
        <v>225000</v>
      </c>
      <c r="J262" t="s">
        <v>210</v>
      </c>
    </row>
    <row r="263" spans="1:10" x14ac:dyDescent="0.3">
      <c r="A263">
        <v>262</v>
      </c>
      <c r="B263" s="1">
        <v>43229</v>
      </c>
      <c r="C263" t="s">
        <v>892</v>
      </c>
      <c r="D263" t="s">
        <v>50</v>
      </c>
      <c r="E263" t="s">
        <v>893</v>
      </c>
      <c r="F263" t="s">
        <v>36</v>
      </c>
      <c r="G263" t="s">
        <v>894</v>
      </c>
      <c r="H263" t="s">
        <v>586</v>
      </c>
      <c r="I263" s="2">
        <v>1000000</v>
      </c>
      <c r="J263" t="s">
        <v>210</v>
      </c>
    </row>
    <row r="264" spans="1:10" x14ac:dyDescent="0.3">
      <c r="A264">
        <v>263</v>
      </c>
      <c r="B264" s="1">
        <v>43231</v>
      </c>
      <c r="C264" t="s">
        <v>895</v>
      </c>
      <c r="D264" t="s">
        <v>575</v>
      </c>
      <c r="E264" t="s">
        <v>896</v>
      </c>
      <c r="F264" t="s">
        <v>52</v>
      </c>
      <c r="G264" t="s">
        <v>897</v>
      </c>
      <c r="H264" t="s">
        <v>586</v>
      </c>
      <c r="I264" s="2">
        <v>949000</v>
      </c>
      <c r="J264" t="s">
        <v>210</v>
      </c>
    </row>
    <row r="265" spans="1:10" x14ac:dyDescent="0.3">
      <c r="A265">
        <v>264</v>
      </c>
      <c r="B265" s="1">
        <v>43234</v>
      </c>
      <c r="C265" t="s">
        <v>590</v>
      </c>
      <c r="D265" t="s">
        <v>575</v>
      </c>
      <c r="E265" t="s">
        <v>898</v>
      </c>
      <c r="F265" t="s">
        <v>36</v>
      </c>
      <c r="G265" t="s">
        <v>899</v>
      </c>
      <c r="H265" t="s">
        <v>394</v>
      </c>
      <c r="I265" s="2">
        <v>24000000</v>
      </c>
      <c r="J265" t="s">
        <v>210</v>
      </c>
    </row>
    <row r="266" spans="1:10" x14ac:dyDescent="0.3">
      <c r="A266">
        <v>265</v>
      </c>
      <c r="B266" s="1">
        <v>43236</v>
      </c>
      <c r="C266" t="s">
        <v>900</v>
      </c>
      <c r="D266" t="s">
        <v>142</v>
      </c>
      <c r="E266" t="s">
        <v>901</v>
      </c>
      <c r="F266" t="s">
        <v>13</v>
      </c>
      <c r="G266" t="s">
        <v>902</v>
      </c>
      <c r="H266" t="s">
        <v>394</v>
      </c>
      <c r="I266">
        <v>4200000</v>
      </c>
      <c r="J266" t="s">
        <v>210</v>
      </c>
    </row>
    <row r="267" spans="1:10" x14ac:dyDescent="0.3">
      <c r="A267">
        <v>266</v>
      </c>
      <c r="B267" s="1">
        <v>43241</v>
      </c>
      <c r="C267" t="s">
        <v>903</v>
      </c>
      <c r="D267" t="s">
        <v>50</v>
      </c>
      <c r="E267" t="s">
        <v>904</v>
      </c>
      <c r="F267" t="s">
        <v>13</v>
      </c>
      <c r="G267" t="s">
        <v>905</v>
      </c>
      <c r="H267" t="s">
        <v>419</v>
      </c>
      <c r="I267" s="2">
        <v>300000</v>
      </c>
      <c r="J267" t="s">
        <v>210</v>
      </c>
    </row>
    <row r="268" spans="1:10" x14ac:dyDescent="0.3">
      <c r="A268">
        <v>267</v>
      </c>
      <c r="B268" s="1">
        <v>43241</v>
      </c>
      <c r="C268" t="s">
        <v>906</v>
      </c>
      <c r="D268" t="s">
        <v>50</v>
      </c>
      <c r="E268" t="s">
        <v>907</v>
      </c>
      <c r="F268" t="s">
        <v>230</v>
      </c>
      <c r="G268" t="s">
        <v>908</v>
      </c>
      <c r="H268" t="s">
        <v>394</v>
      </c>
      <c r="I268" s="2">
        <v>7000000</v>
      </c>
      <c r="J268" t="s">
        <v>210</v>
      </c>
    </row>
    <row r="269" spans="1:10" x14ac:dyDescent="0.3">
      <c r="A269">
        <v>268</v>
      </c>
      <c r="B269" s="1">
        <v>43242</v>
      </c>
      <c r="C269" t="s">
        <v>909</v>
      </c>
      <c r="D269" t="s">
        <v>77</v>
      </c>
      <c r="E269" t="s">
        <v>910</v>
      </c>
      <c r="F269" t="s">
        <v>13</v>
      </c>
      <c r="G269" t="s">
        <v>911</v>
      </c>
      <c r="H269" t="s">
        <v>419</v>
      </c>
      <c r="I269" s="2">
        <v>500000</v>
      </c>
      <c r="J269" t="s">
        <v>210</v>
      </c>
    </row>
    <row r="270" spans="1:10" x14ac:dyDescent="0.3">
      <c r="A270">
        <v>269</v>
      </c>
      <c r="B270" s="1">
        <v>43242</v>
      </c>
      <c r="C270" t="s">
        <v>912</v>
      </c>
      <c r="D270" t="s">
        <v>575</v>
      </c>
      <c r="E270" t="s">
        <v>891</v>
      </c>
      <c r="F270" t="s">
        <v>13</v>
      </c>
      <c r="G270" t="s">
        <v>913</v>
      </c>
      <c r="H270" t="s">
        <v>419</v>
      </c>
      <c r="I270" s="2">
        <v>735000</v>
      </c>
      <c r="J270" t="s">
        <v>210</v>
      </c>
    </row>
    <row r="271" spans="1:10" x14ac:dyDescent="0.3">
      <c r="A271">
        <v>270</v>
      </c>
      <c r="B271" s="1">
        <v>43243</v>
      </c>
      <c r="C271" t="s">
        <v>914</v>
      </c>
      <c r="D271" t="s">
        <v>55</v>
      </c>
      <c r="E271" t="s">
        <v>915</v>
      </c>
      <c r="F271" t="s">
        <v>13</v>
      </c>
      <c r="G271" t="s">
        <v>916</v>
      </c>
      <c r="H271" t="s">
        <v>419</v>
      </c>
      <c r="I271" s="2">
        <v>735000</v>
      </c>
      <c r="J271" t="s">
        <v>210</v>
      </c>
    </row>
    <row r="272" spans="1:10" x14ac:dyDescent="0.3">
      <c r="A272">
        <v>271</v>
      </c>
      <c r="B272" s="1">
        <v>43243</v>
      </c>
      <c r="C272" t="s">
        <v>917</v>
      </c>
      <c r="D272" t="s">
        <v>77</v>
      </c>
      <c r="E272" t="s">
        <v>918</v>
      </c>
      <c r="F272" t="s">
        <v>919</v>
      </c>
      <c r="G272" t="s">
        <v>920</v>
      </c>
      <c r="H272" t="s">
        <v>419</v>
      </c>
      <c r="I272" s="2">
        <v>2000000</v>
      </c>
      <c r="J272" t="s">
        <v>210</v>
      </c>
    </row>
    <row r="273" spans="1:10" x14ac:dyDescent="0.3">
      <c r="A273">
        <v>272</v>
      </c>
      <c r="B273" s="1">
        <v>43244</v>
      </c>
      <c r="C273" t="s">
        <v>921</v>
      </c>
      <c r="D273" t="s">
        <v>922</v>
      </c>
      <c r="E273" t="s">
        <v>923</v>
      </c>
      <c r="F273" t="s">
        <v>139</v>
      </c>
      <c r="G273" t="s">
        <v>924</v>
      </c>
      <c r="H273" t="s">
        <v>419</v>
      </c>
      <c r="I273" s="2">
        <v>2000000</v>
      </c>
      <c r="J273" t="s">
        <v>210</v>
      </c>
    </row>
    <row r="274" spans="1:10" x14ac:dyDescent="0.3">
      <c r="A274">
        <v>273</v>
      </c>
      <c r="B274" s="1">
        <v>43244</v>
      </c>
      <c r="C274" t="s">
        <v>925</v>
      </c>
      <c r="D274" t="s">
        <v>926</v>
      </c>
      <c r="E274" t="s">
        <v>927</v>
      </c>
      <c r="F274" t="s">
        <v>139</v>
      </c>
      <c r="G274" t="s">
        <v>928</v>
      </c>
      <c r="H274" t="s">
        <v>419</v>
      </c>
      <c r="I274" s="2">
        <v>293000</v>
      </c>
      <c r="J274" t="s">
        <v>210</v>
      </c>
    </row>
    <row r="275" spans="1:10" x14ac:dyDescent="0.3">
      <c r="A275">
        <v>274</v>
      </c>
      <c r="B275" s="1">
        <v>43247</v>
      </c>
      <c r="C275" t="s">
        <v>929</v>
      </c>
      <c r="D275" t="s">
        <v>575</v>
      </c>
      <c r="E275" t="s">
        <v>930</v>
      </c>
      <c r="F275" t="s">
        <v>36</v>
      </c>
      <c r="G275" t="s">
        <v>931</v>
      </c>
      <c r="H275" t="s">
        <v>419</v>
      </c>
      <c r="I275" s="2">
        <v>12000000</v>
      </c>
      <c r="J275" t="s">
        <v>210</v>
      </c>
    </row>
    <row r="276" spans="1:10" x14ac:dyDescent="0.3">
      <c r="A276">
        <v>275</v>
      </c>
      <c r="B276" s="1">
        <v>43248</v>
      </c>
      <c r="C276" t="s">
        <v>932</v>
      </c>
      <c r="D276" t="s">
        <v>142</v>
      </c>
      <c r="E276" t="s">
        <v>933</v>
      </c>
      <c r="F276" t="s">
        <v>36</v>
      </c>
      <c r="G276" t="s">
        <v>934</v>
      </c>
      <c r="H276" t="s">
        <v>419</v>
      </c>
      <c r="I276" s="2">
        <v>200000</v>
      </c>
      <c r="J276" t="s">
        <v>210</v>
      </c>
    </row>
    <row r="277" spans="1:10" x14ac:dyDescent="0.3">
      <c r="A277">
        <v>276</v>
      </c>
      <c r="B277" s="1">
        <v>43249</v>
      </c>
      <c r="C277" t="s">
        <v>935</v>
      </c>
      <c r="D277" t="s">
        <v>575</v>
      </c>
      <c r="E277" t="s">
        <v>930</v>
      </c>
      <c r="F277" t="s">
        <v>230</v>
      </c>
      <c r="G277" t="s">
        <v>936</v>
      </c>
      <c r="H277" t="s">
        <v>419</v>
      </c>
      <c r="I277" s="2">
        <v>1500000</v>
      </c>
      <c r="J277" t="s">
        <v>210</v>
      </c>
    </row>
    <row r="278" spans="1:10" x14ac:dyDescent="0.3">
      <c r="A278">
        <v>277</v>
      </c>
      <c r="B278" s="1">
        <v>43249</v>
      </c>
      <c r="C278" t="s">
        <v>937</v>
      </c>
      <c r="D278" t="s">
        <v>50</v>
      </c>
      <c r="E278" t="s">
        <v>938</v>
      </c>
      <c r="F278" t="s">
        <v>13</v>
      </c>
      <c r="G278" t="s">
        <v>939</v>
      </c>
      <c r="H278" t="s">
        <v>394</v>
      </c>
      <c r="I278" s="2">
        <v>8000000</v>
      </c>
      <c r="J278" t="s">
        <v>210</v>
      </c>
    </row>
    <row r="279" spans="1:10" x14ac:dyDescent="0.3">
      <c r="A279">
        <v>278</v>
      </c>
      <c r="B279" s="1">
        <v>43250</v>
      </c>
      <c r="C279" t="s">
        <v>940</v>
      </c>
      <c r="D279" t="s">
        <v>575</v>
      </c>
      <c r="E279" t="s">
        <v>941</v>
      </c>
      <c r="F279" t="s">
        <v>13</v>
      </c>
      <c r="G279" t="s">
        <v>942</v>
      </c>
      <c r="H279" t="s">
        <v>394</v>
      </c>
      <c r="I279" t="s">
        <v>555</v>
      </c>
      <c r="J279" t="s">
        <v>210</v>
      </c>
    </row>
    <row r="280" spans="1:10" x14ac:dyDescent="0.3">
      <c r="A280">
        <v>279</v>
      </c>
      <c r="B280" s="1">
        <v>43250</v>
      </c>
      <c r="C280" t="s">
        <v>943</v>
      </c>
      <c r="D280" t="s">
        <v>50</v>
      </c>
      <c r="E280" t="s">
        <v>944</v>
      </c>
      <c r="F280" t="s">
        <v>13</v>
      </c>
      <c r="G280" t="s">
        <v>945</v>
      </c>
      <c r="H280" t="s">
        <v>394</v>
      </c>
      <c r="I280" s="2">
        <v>14000000</v>
      </c>
      <c r="J280" t="s">
        <v>210</v>
      </c>
    </row>
    <row r="281" spans="1:10" x14ac:dyDescent="0.3">
      <c r="A281">
        <v>280</v>
      </c>
      <c r="B281" s="1">
        <v>43251</v>
      </c>
      <c r="C281" t="s">
        <v>946</v>
      </c>
      <c r="D281" t="s">
        <v>575</v>
      </c>
      <c r="E281" t="s">
        <v>947</v>
      </c>
      <c r="F281" t="s">
        <v>184</v>
      </c>
      <c r="G281" t="s">
        <v>948</v>
      </c>
      <c r="H281" t="s">
        <v>419</v>
      </c>
      <c r="I281" t="s">
        <v>949</v>
      </c>
      <c r="J281" t="s">
        <v>210</v>
      </c>
    </row>
    <row r="282" spans="1:10" x14ac:dyDescent="0.3">
      <c r="A282">
        <v>281</v>
      </c>
      <c r="B282" s="1">
        <v>43192</v>
      </c>
      <c r="C282" t="s">
        <v>950</v>
      </c>
      <c r="D282" t="s">
        <v>575</v>
      </c>
      <c r="E282" t="s">
        <v>951</v>
      </c>
      <c r="F282" t="s">
        <v>36</v>
      </c>
      <c r="G282" t="s">
        <v>952</v>
      </c>
      <c r="H282" t="s">
        <v>394</v>
      </c>
      <c r="I282" s="2">
        <v>2000000</v>
      </c>
      <c r="J282" t="s">
        <v>210</v>
      </c>
    </row>
    <row r="283" spans="1:10" x14ac:dyDescent="0.3">
      <c r="A283">
        <v>282</v>
      </c>
      <c r="B283" s="1">
        <v>43192</v>
      </c>
      <c r="C283" t="s">
        <v>953</v>
      </c>
      <c r="D283" t="s">
        <v>50</v>
      </c>
      <c r="E283" t="s">
        <v>954</v>
      </c>
      <c r="F283" t="s">
        <v>955</v>
      </c>
      <c r="G283" t="s">
        <v>956</v>
      </c>
      <c r="H283" t="s">
        <v>586</v>
      </c>
      <c r="I283" s="2">
        <v>307600</v>
      </c>
      <c r="J283" t="s">
        <v>210</v>
      </c>
    </row>
    <row r="284" spans="1:10" x14ac:dyDescent="0.3">
      <c r="A284">
        <v>283</v>
      </c>
      <c r="B284" s="1">
        <v>43192</v>
      </c>
      <c r="C284" t="s">
        <v>957</v>
      </c>
      <c r="D284" t="s">
        <v>50</v>
      </c>
      <c r="E284" t="s">
        <v>958</v>
      </c>
      <c r="F284" t="s">
        <v>230</v>
      </c>
      <c r="G284" t="s">
        <v>959</v>
      </c>
      <c r="H284" t="s">
        <v>586</v>
      </c>
      <c r="I284" t="s">
        <v>555</v>
      </c>
      <c r="J284" t="s">
        <v>210</v>
      </c>
    </row>
    <row r="285" spans="1:10" x14ac:dyDescent="0.3">
      <c r="A285">
        <v>284</v>
      </c>
      <c r="B285" s="1">
        <v>43192</v>
      </c>
      <c r="C285" t="s">
        <v>663</v>
      </c>
      <c r="D285" t="s">
        <v>575</v>
      </c>
      <c r="E285" t="s">
        <v>664</v>
      </c>
      <c r="F285" t="s">
        <v>13</v>
      </c>
      <c r="G285" t="s">
        <v>555</v>
      </c>
      <c r="H285" t="s">
        <v>586</v>
      </c>
      <c r="I285" s="2">
        <v>1300000</v>
      </c>
      <c r="J285" t="s">
        <v>210</v>
      </c>
    </row>
    <row r="286" spans="1:10" x14ac:dyDescent="0.3">
      <c r="A286">
        <v>285</v>
      </c>
      <c r="B286" s="1">
        <v>43194</v>
      </c>
      <c r="C286" t="s">
        <v>960</v>
      </c>
      <c r="D286" t="s">
        <v>77</v>
      </c>
      <c r="E286" t="s">
        <v>961</v>
      </c>
      <c r="F286" t="s">
        <v>13</v>
      </c>
      <c r="G286" t="s">
        <v>962</v>
      </c>
      <c r="H286" t="s">
        <v>394</v>
      </c>
      <c r="I286" s="2">
        <v>55000000</v>
      </c>
      <c r="J286" t="s">
        <v>210</v>
      </c>
    </row>
    <row r="287" spans="1:10" x14ac:dyDescent="0.3">
      <c r="A287">
        <v>286</v>
      </c>
      <c r="B287" s="1">
        <v>43195</v>
      </c>
      <c r="C287" t="s">
        <v>963</v>
      </c>
      <c r="D287" t="s">
        <v>646</v>
      </c>
      <c r="E287" t="s">
        <v>877</v>
      </c>
      <c r="F287" t="s">
        <v>184</v>
      </c>
      <c r="G287" t="s">
        <v>964</v>
      </c>
      <c r="H287" t="s">
        <v>586</v>
      </c>
      <c r="I287" s="2">
        <v>150000</v>
      </c>
      <c r="J287" t="s">
        <v>210</v>
      </c>
    </row>
    <row r="288" spans="1:10" x14ac:dyDescent="0.3">
      <c r="A288">
        <v>287</v>
      </c>
      <c r="B288" s="1">
        <v>43195</v>
      </c>
      <c r="C288" t="s">
        <v>965</v>
      </c>
      <c r="D288" t="s">
        <v>646</v>
      </c>
      <c r="E288" t="s">
        <v>966</v>
      </c>
      <c r="F288" t="s">
        <v>967</v>
      </c>
      <c r="G288" t="s">
        <v>968</v>
      </c>
      <c r="H288" t="s">
        <v>394</v>
      </c>
      <c r="I288" s="2">
        <v>10000000</v>
      </c>
      <c r="J288" t="s">
        <v>210</v>
      </c>
    </row>
    <row r="289" spans="1:10" x14ac:dyDescent="0.3">
      <c r="A289">
        <v>288</v>
      </c>
      <c r="B289" s="1">
        <v>43199</v>
      </c>
      <c r="C289" t="s">
        <v>969</v>
      </c>
      <c r="D289" t="s">
        <v>970</v>
      </c>
      <c r="E289" t="s">
        <v>971</v>
      </c>
      <c r="F289" t="s">
        <v>42</v>
      </c>
      <c r="G289" t="s">
        <v>972</v>
      </c>
      <c r="H289" t="s">
        <v>586</v>
      </c>
      <c r="I289" s="2">
        <v>2800000</v>
      </c>
      <c r="J289" t="s">
        <v>210</v>
      </c>
    </row>
    <row r="290" spans="1:10" x14ac:dyDescent="0.3">
      <c r="A290">
        <v>289</v>
      </c>
      <c r="B290" s="1">
        <v>43199</v>
      </c>
      <c r="C290" t="s">
        <v>973</v>
      </c>
      <c r="D290" t="s">
        <v>575</v>
      </c>
      <c r="E290" t="s">
        <v>974</v>
      </c>
      <c r="F290" t="s">
        <v>36</v>
      </c>
      <c r="G290" t="s">
        <v>975</v>
      </c>
      <c r="H290" t="s">
        <v>586</v>
      </c>
      <c r="I290" t="s">
        <v>976</v>
      </c>
      <c r="J290" t="s">
        <v>210</v>
      </c>
    </row>
    <row r="291" spans="1:10" x14ac:dyDescent="0.3">
      <c r="A291">
        <v>290</v>
      </c>
      <c r="B291" s="1">
        <v>43199</v>
      </c>
      <c r="C291" t="s">
        <v>977</v>
      </c>
      <c r="D291" t="s">
        <v>50</v>
      </c>
      <c r="E291" t="s">
        <v>978</v>
      </c>
      <c r="F291" t="s">
        <v>36</v>
      </c>
      <c r="G291" t="s">
        <v>979</v>
      </c>
      <c r="H291" t="s">
        <v>586</v>
      </c>
      <c r="I291" t="s">
        <v>555</v>
      </c>
      <c r="J291" t="s">
        <v>210</v>
      </c>
    </row>
    <row r="292" spans="1:10" x14ac:dyDescent="0.3">
      <c r="A292">
        <v>291</v>
      </c>
      <c r="B292" s="1">
        <v>43199</v>
      </c>
      <c r="C292" t="s">
        <v>980</v>
      </c>
      <c r="D292" t="s">
        <v>646</v>
      </c>
      <c r="E292" t="s">
        <v>981</v>
      </c>
      <c r="F292" t="s">
        <v>139</v>
      </c>
      <c r="G292" t="s">
        <v>555</v>
      </c>
      <c r="H292" t="s">
        <v>586</v>
      </c>
      <c r="I292" s="2">
        <v>46140</v>
      </c>
      <c r="J292" t="s">
        <v>210</v>
      </c>
    </row>
    <row r="293" spans="1:10" x14ac:dyDescent="0.3">
      <c r="A293">
        <v>292</v>
      </c>
      <c r="B293" s="1">
        <v>43200</v>
      </c>
      <c r="C293" t="s">
        <v>982</v>
      </c>
      <c r="D293" t="s">
        <v>77</v>
      </c>
      <c r="E293" t="s">
        <v>983</v>
      </c>
      <c r="F293" t="s">
        <v>13</v>
      </c>
      <c r="G293" t="s">
        <v>984</v>
      </c>
      <c r="H293" t="s">
        <v>586</v>
      </c>
      <c r="I293" t="s">
        <v>555</v>
      </c>
      <c r="J293" t="s">
        <v>210</v>
      </c>
    </row>
    <row r="294" spans="1:10" x14ac:dyDescent="0.3">
      <c r="A294">
        <v>293</v>
      </c>
      <c r="B294" s="1">
        <v>43200</v>
      </c>
      <c r="C294" t="s">
        <v>985</v>
      </c>
      <c r="D294" t="s">
        <v>575</v>
      </c>
      <c r="E294" t="s">
        <v>986</v>
      </c>
      <c r="F294" t="s">
        <v>230</v>
      </c>
      <c r="G294" t="s">
        <v>987</v>
      </c>
      <c r="H294" t="s">
        <v>394</v>
      </c>
      <c r="I294" s="2">
        <v>12000000</v>
      </c>
      <c r="J294" t="s">
        <v>210</v>
      </c>
    </row>
    <row r="295" spans="1:10" x14ac:dyDescent="0.3">
      <c r="A295">
        <v>294</v>
      </c>
      <c r="B295" s="1">
        <v>43202</v>
      </c>
      <c r="C295" t="s">
        <v>988</v>
      </c>
      <c r="D295" t="s">
        <v>142</v>
      </c>
      <c r="E295" t="s">
        <v>989</v>
      </c>
      <c r="F295" t="s">
        <v>139</v>
      </c>
      <c r="G295" t="s">
        <v>990</v>
      </c>
      <c r="H295" t="s">
        <v>586</v>
      </c>
      <c r="I295" s="2">
        <v>1000000</v>
      </c>
      <c r="J295" t="s">
        <v>210</v>
      </c>
    </row>
    <row r="296" spans="1:10" x14ac:dyDescent="0.3">
      <c r="A296">
        <v>295</v>
      </c>
      <c r="B296" s="1">
        <v>43202</v>
      </c>
      <c r="C296" t="s">
        <v>809</v>
      </c>
      <c r="D296" t="s">
        <v>77</v>
      </c>
      <c r="E296" t="s">
        <v>355</v>
      </c>
      <c r="F296" t="s">
        <v>230</v>
      </c>
      <c r="G296" t="s">
        <v>991</v>
      </c>
      <c r="H296" t="s">
        <v>79</v>
      </c>
      <c r="I296" t="s">
        <v>992</v>
      </c>
      <c r="J296" t="s">
        <v>210</v>
      </c>
    </row>
    <row r="297" spans="1:10" x14ac:dyDescent="0.3">
      <c r="A297">
        <v>296</v>
      </c>
      <c r="B297" s="1">
        <v>43203</v>
      </c>
      <c r="C297" t="s">
        <v>993</v>
      </c>
      <c r="D297" t="s">
        <v>77</v>
      </c>
      <c r="E297" t="s">
        <v>355</v>
      </c>
      <c r="F297" t="s">
        <v>36</v>
      </c>
      <c r="G297" t="s">
        <v>994</v>
      </c>
      <c r="H297" t="s">
        <v>586</v>
      </c>
      <c r="I297" s="2">
        <v>2000000</v>
      </c>
      <c r="J297" t="s">
        <v>210</v>
      </c>
    </row>
    <row r="298" spans="1:10" x14ac:dyDescent="0.3">
      <c r="A298">
        <v>297</v>
      </c>
      <c r="B298" s="1">
        <v>43206</v>
      </c>
      <c r="C298" t="s">
        <v>995</v>
      </c>
      <c r="D298" t="s">
        <v>575</v>
      </c>
      <c r="E298" t="s">
        <v>996</v>
      </c>
      <c r="F298" t="s">
        <v>139</v>
      </c>
      <c r="G298" t="s">
        <v>997</v>
      </c>
      <c r="H298" t="s">
        <v>586</v>
      </c>
      <c r="I298" s="2">
        <v>500000</v>
      </c>
      <c r="J298" t="s">
        <v>210</v>
      </c>
    </row>
    <row r="299" spans="1:10" x14ac:dyDescent="0.3">
      <c r="A299">
        <v>298</v>
      </c>
      <c r="B299" s="1">
        <v>43206</v>
      </c>
      <c r="C299" t="s">
        <v>998</v>
      </c>
      <c r="D299" t="s">
        <v>142</v>
      </c>
      <c r="E299" t="s">
        <v>999</v>
      </c>
      <c r="F299" t="s">
        <v>13</v>
      </c>
      <c r="G299" t="s">
        <v>1000</v>
      </c>
      <c r="H299" t="s">
        <v>586</v>
      </c>
      <c r="I299" t="s">
        <v>555</v>
      </c>
      <c r="J299" t="s">
        <v>210</v>
      </c>
    </row>
    <row r="300" spans="1:10" x14ac:dyDescent="0.3">
      <c r="A300">
        <v>299</v>
      </c>
      <c r="B300" s="1">
        <v>43208</v>
      </c>
      <c r="C300" t="s">
        <v>1001</v>
      </c>
      <c r="D300" t="s">
        <v>575</v>
      </c>
      <c r="E300" t="s">
        <v>1002</v>
      </c>
      <c r="F300" t="s">
        <v>36</v>
      </c>
      <c r="G300" t="s">
        <v>1003</v>
      </c>
      <c r="H300" t="s">
        <v>394</v>
      </c>
      <c r="I300" s="2">
        <v>22000000</v>
      </c>
      <c r="J300" t="s">
        <v>210</v>
      </c>
    </row>
    <row r="301" spans="1:10" x14ac:dyDescent="0.3">
      <c r="A301">
        <v>300</v>
      </c>
      <c r="B301" s="1">
        <v>43209</v>
      </c>
      <c r="C301" t="s">
        <v>1004</v>
      </c>
      <c r="D301" t="s">
        <v>575</v>
      </c>
      <c r="E301" t="s">
        <v>1005</v>
      </c>
      <c r="F301" t="s">
        <v>91</v>
      </c>
      <c r="G301" t="s">
        <v>1006</v>
      </c>
      <c r="H301" t="s">
        <v>394</v>
      </c>
      <c r="I301" t="s">
        <v>555</v>
      </c>
      <c r="J301" t="s">
        <v>210</v>
      </c>
    </row>
    <row r="302" spans="1:10" x14ac:dyDescent="0.3">
      <c r="A302">
        <v>301</v>
      </c>
      <c r="B302" s="1">
        <v>43209</v>
      </c>
      <c r="C302" t="s">
        <v>1007</v>
      </c>
      <c r="D302" t="s">
        <v>142</v>
      </c>
      <c r="E302" t="s">
        <v>1008</v>
      </c>
      <c r="F302" t="s">
        <v>230</v>
      </c>
      <c r="G302" t="s">
        <v>1009</v>
      </c>
      <c r="H302" t="s">
        <v>394</v>
      </c>
      <c r="I302" t="s">
        <v>555</v>
      </c>
      <c r="J302" t="s">
        <v>210</v>
      </c>
    </row>
    <row r="303" spans="1:10" x14ac:dyDescent="0.3">
      <c r="A303">
        <v>302</v>
      </c>
      <c r="B303" s="1">
        <v>43209</v>
      </c>
      <c r="C303" t="s">
        <v>1010</v>
      </c>
      <c r="D303" t="s">
        <v>50</v>
      </c>
      <c r="E303" t="s">
        <v>1011</v>
      </c>
      <c r="F303" t="s">
        <v>13</v>
      </c>
      <c r="G303" t="s">
        <v>1012</v>
      </c>
      <c r="H303" t="s">
        <v>586</v>
      </c>
      <c r="I303" t="s">
        <v>1013</v>
      </c>
      <c r="J303" t="s">
        <v>210</v>
      </c>
    </row>
    <row r="304" spans="1:10" x14ac:dyDescent="0.3">
      <c r="A304">
        <v>303</v>
      </c>
      <c r="B304" s="1">
        <v>43209</v>
      </c>
      <c r="C304" t="s">
        <v>1014</v>
      </c>
      <c r="D304" t="s">
        <v>50</v>
      </c>
      <c r="E304" t="s">
        <v>1015</v>
      </c>
      <c r="F304" t="s">
        <v>230</v>
      </c>
      <c r="G304" t="s">
        <v>1016</v>
      </c>
      <c r="H304" t="s">
        <v>394</v>
      </c>
      <c r="I304" s="2">
        <v>23000000</v>
      </c>
      <c r="J304" t="s">
        <v>210</v>
      </c>
    </row>
    <row r="305" spans="1:10" x14ac:dyDescent="0.3">
      <c r="A305">
        <v>304</v>
      </c>
      <c r="B305" s="1">
        <v>43212</v>
      </c>
      <c r="C305" t="s">
        <v>1017</v>
      </c>
      <c r="D305" t="s">
        <v>142</v>
      </c>
      <c r="E305" t="s">
        <v>1018</v>
      </c>
      <c r="F305" t="s">
        <v>139</v>
      </c>
      <c r="G305" t="s">
        <v>1019</v>
      </c>
      <c r="H305" t="s">
        <v>394</v>
      </c>
      <c r="I305" t="s">
        <v>555</v>
      </c>
      <c r="J305" t="s">
        <v>210</v>
      </c>
    </row>
    <row r="306" spans="1:10" x14ac:dyDescent="0.3">
      <c r="A306">
        <v>305</v>
      </c>
      <c r="B306" s="1">
        <v>43212</v>
      </c>
      <c r="C306" t="s">
        <v>1020</v>
      </c>
      <c r="D306" t="s">
        <v>142</v>
      </c>
      <c r="E306" t="s">
        <v>1021</v>
      </c>
      <c r="F306" t="s">
        <v>36</v>
      </c>
      <c r="G306" t="s">
        <v>1022</v>
      </c>
      <c r="H306" t="s">
        <v>586</v>
      </c>
      <c r="I306" s="2">
        <v>1900000</v>
      </c>
      <c r="J306" t="s">
        <v>210</v>
      </c>
    </row>
    <row r="307" spans="1:10" x14ac:dyDescent="0.3">
      <c r="A307">
        <v>306</v>
      </c>
      <c r="B307" s="1">
        <v>43212</v>
      </c>
      <c r="C307" t="s">
        <v>590</v>
      </c>
      <c r="D307" t="s">
        <v>575</v>
      </c>
      <c r="E307" t="s">
        <v>898</v>
      </c>
      <c r="F307" t="s">
        <v>36</v>
      </c>
      <c r="G307" t="s">
        <v>899</v>
      </c>
      <c r="H307" t="s">
        <v>394</v>
      </c>
      <c r="I307" s="2">
        <v>11000000</v>
      </c>
      <c r="J307" t="s">
        <v>210</v>
      </c>
    </row>
    <row r="308" spans="1:10" x14ac:dyDescent="0.3">
      <c r="A308">
        <v>307</v>
      </c>
      <c r="B308" s="1">
        <v>43213</v>
      </c>
      <c r="C308" t="s">
        <v>1023</v>
      </c>
      <c r="D308" t="s">
        <v>77</v>
      </c>
      <c r="E308" t="s">
        <v>1024</v>
      </c>
      <c r="F308" t="s">
        <v>36</v>
      </c>
      <c r="G308" t="s">
        <v>555</v>
      </c>
      <c r="H308" t="s">
        <v>586</v>
      </c>
      <c r="I308" s="2">
        <v>150000</v>
      </c>
      <c r="J308" t="s">
        <v>210</v>
      </c>
    </row>
    <row r="309" spans="1:10" x14ac:dyDescent="0.3">
      <c r="A309">
        <v>308</v>
      </c>
      <c r="B309" s="1">
        <v>43213</v>
      </c>
      <c r="C309" t="s">
        <v>1025</v>
      </c>
      <c r="D309" t="s">
        <v>77</v>
      </c>
      <c r="E309" t="s">
        <v>355</v>
      </c>
      <c r="F309" t="s">
        <v>13</v>
      </c>
      <c r="G309" t="s">
        <v>1026</v>
      </c>
      <c r="H309" t="s">
        <v>394</v>
      </c>
      <c r="I309" s="2">
        <v>22000000</v>
      </c>
      <c r="J309" t="s">
        <v>210</v>
      </c>
    </row>
    <row r="310" spans="1:10" x14ac:dyDescent="0.3">
      <c r="A310">
        <v>309</v>
      </c>
      <c r="B310" s="1">
        <v>43215</v>
      </c>
      <c r="C310" t="s">
        <v>1027</v>
      </c>
      <c r="D310" t="s">
        <v>575</v>
      </c>
      <c r="E310" t="s">
        <v>986</v>
      </c>
      <c r="F310" t="s">
        <v>139</v>
      </c>
      <c r="G310" t="s">
        <v>1028</v>
      </c>
      <c r="H310" t="s">
        <v>586</v>
      </c>
      <c r="I310" s="2">
        <v>246000</v>
      </c>
      <c r="J310" t="s">
        <v>210</v>
      </c>
    </row>
    <row r="311" spans="1:10" x14ac:dyDescent="0.3">
      <c r="A311">
        <v>310</v>
      </c>
      <c r="B311" s="1">
        <v>43216</v>
      </c>
      <c r="C311" t="s">
        <v>1029</v>
      </c>
      <c r="D311" t="s">
        <v>50</v>
      </c>
      <c r="E311" t="s">
        <v>1030</v>
      </c>
      <c r="F311" t="s">
        <v>139</v>
      </c>
      <c r="G311" t="s">
        <v>1031</v>
      </c>
      <c r="H311" t="s">
        <v>394</v>
      </c>
      <c r="I311" s="2">
        <v>5500000</v>
      </c>
      <c r="J311" t="s">
        <v>210</v>
      </c>
    </row>
    <row r="312" spans="1:10" x14ac:dyDescent="0.3">
      <c r="A312">
        <v>311</v>
      </c>
      <c r="B312" s="1">
        <v>43216</v>
      </c>
      <c r="C312" t="s">
        <v>1032</v>
      </c>
      <c r="D312" t="s">
        <v>575</v>
      </c>
      <c r="E312" t="s">
        <v>1033</v>
      </c>
      <c r="F312" t="s">
        <v>87</v>
      </c>
      <c r="G312" t="s">
        <v>1034</v>
      </c>
      <c r="H312" t="s">
        <v>394</v>
      </c>
      <c r="I312" t="s">
        <v>555</v>
      </c>
      <c r="J312" t="s">
        <v>210</v>
      </c>
    </row>
    <row r="313" spans="1:10" x14ac:dyDescent="0.3">
      <c r="A313">
        <v>312</v>
      </c>
      <c r="B313" s="1">
        <v>43217</v>
      </c>
      <c r="C313" t="s">
        <v>1035</v>
      </c>
      <c r="D313" t="s">
        <v>575</v>
      </c>
      <c r="E313" t="s">
        <v>1036</v>
      </c>
      <c r="F313" t="s">
        <v>230</v>
      </c>
      <c r="G313" t="s">
        <v>1037</v>
      </c>
      <c r="H313" t="s">
        <v>394</v>
      </c>
      <c r="I313" s="2">
        <v>10000000</v>
      </c>
      <c r="J313" t="s">
        <v>210</v>
      </c>
    </row>
    <row r="314" spans="1:10" x14ac:dyDescent="0.3">
      <c r="A314">
        <v>313</v>
      </c>
      <c r="B314" s="1">
        <v>43219</v>
      </c>
      <c r="C314" t="s">
        <v>1038</v>
      </c>
      <c r="D314" t="s">
        <v>575</v>
      </c>
      <c r="E314" t="s">
        <v>1039</v>
      </c>
      <c r="F314" t="s">
        <v>36</v>
      </c>
      <c r="G314" t="s">
        <v>1040</v>
      </c>
      <c r="H314" t="s">
        <v>394</v>
      </c>
      <c r="I314" t="s">
        <v>555</v>
      </c>
      <c r="J314" t="s">
        <v>210</v>
      </c>
    </row>
    <row r="315" spans="1:10" x14ac:dyDescent="0.3">
      <c r="A315">
        <v>314</v>
      </c>
      <c r="B315" s="1">
        <v>43220</v>
      </c>
      <c r="C315" t="s">
        <v>1041</v>
      </c>
      <c r="D315" t="s">
        <v>575</v>
      </c>
      <c r="E315" t="s">
        <v>1042</v>
      </c>
      <c r="F315" t="s">
        <v>36</v>
      </c>
      <c r="G315" t="s">
        <v>1043</v>
      </c>
      <c r="H315" t="s">
        <v>394</v>
      </c>
      <c r="I315" s="2">
        <v>7500000</v>
      </c>
      <c r="J315" t="s">
        <v>210</v>
      </c>
    </row>
    <row r="316" spans="1:10" x14ac:dyDescent="0.3">
      <c r="A316">
        <v>315</v>
      </c>
      <c r="B316" s="1">
        <v>43220</v>
      </c>
      <c r="C316" t="s">
        <v>1044</v>
      </c>
      <c r="D316" t="s">
        <v>77</v>
      </c>
      <c r="E316" t="s">
        <v>1045</v>
      </c>
      <c r="F316" t="s">
        <v>19</v>
      </c>
      <c r="G316" t="s">
        <v>1046</v>
      </c>
      <c r="H316" t="s">
        <v>586</v>
      </c>
      <c r="I316" s="2">
        <v>978000</v>
      </c>
      <c r="J316" t="s">
        <v>210</v>
      </c>
    </row>
    <row r="317" spans="1:10" x14ac:dyDescent="0.3">
      <c r="A317">
        <v>316</v>
      </c>
      <c r="B317" s="1">
        <v>43160</v>
      </c>
      <c r="C317" t="s">
        <v>1047</v>
      </c>
      <c r="D317" t="s">
        <v>575</v>
      </c>
      <c r="E317" t="s">
        <v>1036</v>
      </c>
      <c r="F317" t="s">
        <v>36</v>
      </c>
      <c r="G317" t="s">
        <v>1048</v>
      </c>
      <c r="H317" t="s">
        <v>394</v>
      </c>
      <c r="I317" t="s">
        <v>555</v>
      </c>
      <c r="J317" t="s">
        <v>210</v>
      </c>
    </row>
    <row r="318" spans="1:10" x14ac:dyDescent="0.3">
      <c r="A318">
        <v>317</v>
      </c>
      <c r="B318" s="1">
        <v>43160</v>
      </c>
      <c r="C318" t="s">
        <v>1049</v>
      </c>
      <c r="D318" t="s">
        <v>575</v>
      </c>
      <c r="E318" t="s">
        <v>1050</v>
      </c>
      <c r="F318" t="s">
        <v>87</v>
      </c>
      <c r="G318" t="s">
        <v>1051</v>
      </c>
      <c r="H318" t="s">
        <v>394</v>
      </c>
      <c r="I318" s="2">
        <v>3000000</v>
      </c>
      <c r="J318" t="s">
        <v>210</v>
      </c>
    </row>
    <row r="319" spans="1:10" x14ac:dyDescent="0.3">
      <c r="A319">
        <v>318</v>
      </c>
      <c r="B319" s="1">
        <v>43160</v>
      </c>
      <c r="C319" t="s">
        <v>1052</v>
      </c>
      <c r="D319" t="s">
        <v>55</v>
      </c>
      <c r="E319" t="s">
        <v>1053</v>
      </c>
      <c r="F319" t="s">
        <v>13</v>
      </c>
      <c r="G319" t="s">
        <v>1054</v>
      </c>
      <c r="H319" t="s">
        <v>394</v>
      </c>
      <c r="I319" s="2">
        <v>12000000</v>
      </c>
      <c r="J319" t="s">
        <v>210</v>
      </c>
    </row>
    <row r="320" spans="1:10" x14ac:dyDescent="0.3">
      <c r="A320">
        <v>319</v>
      </c>
      <c r="B320" s="1">
        <v>43162</v>
      </c>
      <c r="C320" t="s">
        <v>389</v>
      </c>
      <c r="D320" t="s">
        <v>575</v>
      </c>
      <c r="E320" t="s">
        <v>1055</v>
      </c>
      <c r="F320" t="s">
        <v>13</v>
      </c>
      <c r="G320" t="s">
        <v>1056</v>
      </c>
      <c r="H320" t="s">
        <v>586</v>
      </c>
      <c r="I320" s="2">
        <v>250000</v>
      </c>
      <c r="J320" t="s">
        <v>210</v>
      </c>
    </row>
    <row r="321" spans="1:10" x14ac:dyDescent="0.3">
      <c r="A321">
        <v>320</v>
      </c>
      <c r="B321" s="1">
        <v>43163</v>
      </c>
      <c r="C321" t="s">
        <v>1057</v>
      </c>
      <c r="D321" t="s">
        <v>50</v>
      </c>
      <c r="E321" t="s">
        <v>896</v>
      </c>
      <c r="F321" t="s">
        <v>483</v>
      </c>
      <c r="G321" t="s">
        <v>1058</v>
      </c>
      <c r="H321" t="s">
        <v>1059</v>
      </c>
      <c r="I321" s="2">
        <v>1000000</v>
      </c>
      <c r="J321" t="s">
        <v>210</v>
      </c>
    </row>
    <row r="322" spans="1:10" x14ac:dyDescent="0.3">
      <c r="A322">
        <v>321</v>
      </c>
      <c r="B322" s="1">
        <v>43164</v>
      </c>
      <c r="C322" t="s">
        <v>1060</v>
      </c>
      <c r="D322" t="s">
        <v>142</v>
      </c>
      <c r="E322" t="s">
        <v>1061</v>
      </c>
      <c r="F322" t="s">
        <v>36</v>
      </c>
      <c r="G322" t="s">
        <v>1062</v>
      </c>
      <c r="H322" t="s">
        <v>394</v>
      </c>
      <c r="I322" s="2">
        <v>2100000</v>
      </c>
      <c r="J322" t="s">
        <v>210</v>
      </c>
    </row>
    <row r="323" spans="1:10" x14ac:dyDescent="0.3">
      <c r="A323">
        <v>322</v>
      </c>
      <c r="B323" s="1">
        <v>43164</v>
      </c>
      <c r="C323" t="s">
        <v>1063</v>
      </c>
      <c r="D323" t="s">
        <v>142</v>
      </c>
      <c r="E323" t="s">
        <v>1064</v>
      </c>
      <c r="F323" t="s">
        <v>13</v>
      </c>
      <c r="G323" t="s">
        <v>1065</v>
      </c>
      <c r="H323" t="s">
        <v>394</v>
      </c>
      <c r="I323" s="2">
        <v>10000000</v>
      </c>
      <c r="J323" t="s">
        <v>210</v>
      </c>
    </row>
    <row r="324" spans="1:10" x14ac:dyDescent="0.3">
      <c r="A324">
        <v>323</v>
      </c>
      <c r="B324" s="1">
        <v>43164</v>
      </c>
      <c r="C324" t="s">
        <v>1066</v>
      </c>
      <c r="D324" t="s">
        <v>575</v>
      </c>
      <c r="E324" t="s">
        <v>1067</v>
      </c>
      <c r="F324" t="s">
        <v>454</v>
      </c>
      <c r="G324" t="s">
        <v>1068</v>
      </c>
      <c r="H324" t="s">
        <v>394</v>
      </c>
      <c r="I324" s="2">
        <v>6000000</v>
      </c>
      <c r="J324" t="s">
        <v>210</v>
      </c>
    </row>
    <row r="325" spans="1:10" x14ac:dyDescent="0.3">
      <c r="A325">
        <v>324</v>
      </c>
      <c r="B325" s="1">
        <v>43164</v>
      </c>
      <c r="C325" t="s">
        <v>1069</v>
      </c>
      <c r="D325" t="s">
        <v>50</v>
      </c>
      <c r="E325" t="s">
        <v>1070</v>
      </c>
      <c r="F325" t="s">
        <v>87</v>
      </c>
      <c r="G325" t="s">
        <v>1071</v>
      </c>
      <c r="H325" t="s">
        <v>394</v>
      </c>
      <c r="I325" s="2">
        <v>5000000</v>
      </c>
      <c r="J325" t="s">
        <v>210</v>
      </c>
    </row>
    <row r="326" spans="1:10" x14ac:dyDescent="0.3">
      <c r="A326">
        <v>325</v>
      </c>
      <c r="B326" s="1">
        <v>43163</v>
      </c>
      <c r="C326" t="s">
        <v>1072</v>
      </c>
      <c r="D326" t="s">
        <v>575</v>
      </c>
      <c r="E326" t="s">
        <v>1073</v>
      </c>
      <c r="F326" t="s">
        <v>52</v>
      </c>
      <c r="G326" t="s">
        <v>351</v>
      </c>
      <c r="H326" t="s">
        <v>586</v>
      </c>
      <c r="I326" s="2">
        <v>1100000</v>
      </c>
      <c r="J326" t="s">
        <v>210</v>
      </c>
    </row>
    <row r="327" spans="1:10" x14ac:dyDescent="0.3">
      <c r="A327">
        <v>326</v>
      </c>
      <c r="B327" s="1">
        <v>43165</v>
      </c>
      <c r="C327" t="s">
        <v>1074</v>
      </c>
      <c r="D327" t="s">
        <v>50</v>
      </c>
      <c r="E327" t="s">
        <v>1075</v>
      </c>
      <c r="F327" t="s">
        <v>42</v>
      </c>
      <c r="G327" t="s">
        <v>1076</v>
      </c>
      <c r="H327" t="s">
        <v>79</v>
      </c>
      <c r="I327" s="2">
        <v>9700000</v>
      </c>
      <c r="J327" t="s">
        <v>210</v>
      </c>
    </row>
    <row r="328" spans="1:10" x14ac:dyDescent="0.3">
      <c r="A328">
        <v>327</v>
      </c>
      <c r="B328" s="1">
        <v>43165</v>
      </c>
      <c r="C328" t="s">
        <v>1001</v>
      </c>
      <c r="D328" t="s">
        <v>575</v>
      </c>
      <c r="E328" t="s">
        <v>1002</v>
      </c>
      <c r="F328" t="s">
        <v>36</v>
      </c>
      <c r="G328" t="s">
        <v>1077</v>
      </c>
      <c r="H328" t="s">
        <v>394</v>
      </c>
      <c r="I328" s="2">
        <v>7600000</v>
      </c>
      <c r="J328" t="s">
        <v>210</v>
      </c>
    </row>
    <row r="329" spans="1:10" x14ac:dyDescent="0.3">
      <c r="A329">
        <v>328</v>
      </c>
      <c r="B329" s="1">
        <v>43167</v>
      </c>
      <c r="C329" t="s">
        <v>1078</v>
      </c>
      <c r="D329" t="s">
        <v>575</v>
      </c>
      <c r="E329" t="s">
        <v>1079</v>
      </c>
      <c r="F329" t="s">
        <v>36</v>
      </c>
      <c r="G329" t="s">
        <v>1080</v>
      </c>
      <c r="H329" t="s">
        <v>394</v>
      </c>
      <c r="I329" s="2">
        <v>38400000</v>
      </c>
      <c r="J329" t="s">
        <v>210</v>
      </c>
    </row>
    <row r="330" spans="1:10" x14ac:dyDescent="0.3">
      <c r="A330">
        <v>329</v>
      </c>
      <c r="B330" s="1">
        <v>43167</v>
      </c>
      <c r="C330" t="s">
        <v>1081</v>
      </c>
      <c r="D330" t="s">
        <v>575</v>
      </c>
      <c r="E330" t="s">
        <v>1082</v>
      </c>
      <c r="F330" t="s">
        <v>230</v>
      </c>
      <c r="G330" t="s">
        <v>1083</v>
      </c>
      <c r="H330" t="s">
        <v>79</v>
      </c>
      <c r="I330" s="2">
        <v>1000000</v>
      </c>
      <c r="J330" t="s">
        <v>210</v>
      </c>
    </row>
    <row r="331" spans="1:10" x14ac:dyDescent="0.3">
      <c r="A331">
        <v>330</v>
      </c>
      <c r="B331" s="1">
        <v>43171</v>
      </c>
      <c r="C331" t="s">
        <v>1084</v>
      </c>
      <c r="D331" t="s">
        <v>575</v>
      </c>
      <c r="E331" t="s">
        <v>1085</v>
      </c>
      <c r="F331" t="s">
        <v>36</v>
      </c>
      <c r="G331" t="s">
        <v>1086</v>
      </c>
      <c r="H331" t="s">
        <v>586</v>
      </c>
      <c r="I331" s="2">
        <v>1000000</v>
      </c>
      <c r="J331" t="s">
        <v>210</v>
      </c>
    </row>
    <row r="332" spans="1:10" x14ac:dyDescent="0.3">
      <c r="A332">
        <v>331</v>
      </c>
      <c r="B332" s="1">
        <v>43172</v>
      </c>
      <c r="C332" t="s">
        <v>1087</v>
      </c>
      <c r="D332" t="s">
        <v>50</v>
      </c>
      <c r="E332" t="s">
        <v>865</v>
      </c>
      <c r="F332" t="s">
        <v>36</v>
      </c>
      <c r="G332" t="s">
        <v>1088</v>
      </c>
      <c r="H332" t="s">
        <v>394</v>
      </c>
      <c r="I332" s="2">
        <v>82000000</v>
      </c>
      <c r="J332" t="s">
        <v>210</v>
      </c>
    </row>
    <row r="333" spans="1:10" x14ac:dyDescent="0.3">
      <c r="A333">
        <v>332</v>
      </c>
      <c r="B333" s="1">
        <v>43173</v>
      </c>
      <c r="C333" t="s">
        <v>1089</v>
      </c>
      <c r="D333" t="s">
        <v>575</v>
      </c>
      <c r="E333" t="s">
        <v>1090</v>
      </c>
      <c r="F333" t="s">
        <v>184</v>
      </c>
      <c r="G333" t="s">
        <v>1091</v>
      </c>
      <c r="H333" t="s">
        <v>586</v>
      </c>
      <c r="I333" t="s">
        <v>555</v>
      </c>
      <c r="J333" t="s">
        <v>210</v>
      </c>
    </row>
    <row r="334" spans="1:10" x14ac:dyDescent="0.3">
      <c r="A334">
        <v>333</v>
      </c>
      <c r="B334" s="1">
        <v>43173</v>
      </c>
      <c r="C334" t="s">
        <v>1092</v>
      </c>
      <c r="D334" t="s">
        <v>575</v>
      </c>
      <c r="E334" t="s">
        <v>355</v>
      </c>
      <c r="F334" t="s">
        <v>13</v>
      </c>
      <c r="G334" t="s">
        <v>1093</v>
      </c>
      <c r="H334" t="s">
        <v>394</v>
      </c>
      <c r="I334" s="2">
        <v>17200000</v>
      </c>
      <c r="J334" t="s">
        <v>210</v>
      </c>
    </row>
    <row r="335" spans="1:10" x14ac:dyDescent="0.3">
      <c r="A335">
        <v>334</v>
      </c>
      <c r="B335" s="1">
        <v>43174</v>
      </c>
      <c r="C335" t="s">
        <v>262</v>
      </c>
      <c r="D335" t="s">
        <v>575</v>
      </c>
      <c r="E335" t="s">
        <v>1094</v>
      </c>
      <c r="F335" t="s">
        <v>230</v>
      </c>
      <c r="G335" t="s">
        <v>1095</v>
      </c>
      <c r="H335" t="s">
        <v>394</v>
      </c>
      <c r="I335" s="2">
        <v>62000000</v>
      </c>
      <c r="J335" t="s">
        <v>210</v>
      </c>
    </row>
    <row r="336" spans="1:10" x14ac:dyDescent="0.3">
      <c r="A336">
        <v>335</v>
      </c>
      <c r="B336" s="1">
        <v>43178</v>
      </c>
      <c r="C336" t="s">
        <v>1096</v>
      </c>
      <c r="D336" t="s">
        <v>575</v>
      </c>
      <c r="E336" t="s">
        <v>1097</v>
      </c>
      <c r="F336" t="s">
        <v>36</v>
      </c>
      <c r="G336" t="s">
        <v>218</v>
      </c>
      <c r="H336" t="s">
        <v>79</v>
      </c>
      <c r="I336" s="2">
        <v>1310000</v>
      </c>
      <c r="J336" t="s">
        <v>210</v>
      </c>
    </row>
    <row r="337" spans="1:10" x14ac:dyDescent="0.3">
      <c r="A337">
        <v>336</v>
      </c>
      <c r="B337" s="1">
        <v>43178</v>
      </c>
      <c r="C337" t="s">
        <v>1098</v>
      </c>
      <c r="D337" t="s">
        <v>142</v>
      </c>
      <c r="E337" t="s">
        <v>1099</v>
      </c>
      <c r="F337" t="s">
        <v>1100</v>
      </c>
      <c r="G337" t="s">
        <v>1101</v>
      </c>
      <c r="H337" t="s">
        <v>586</v>
      </c>
      <c r="I337" s="2">
        <v>500000</v>
      </c>
      <c r="J337" t="s">
        <v>210</v>
      </c>
    </row>
    <row r="338" spans="1:10" x14ac:dyDescent="0.3">
      <c r="A338">
        <v>337</v>
      </c>
      <c r="B338" s="1">
        <v>43178</v>
      </c>
      <c r="C338" t="s">
        <v>1102</v>
      </c>
      <c r="D338" t="s">
        <v>1103</v>
      </c>
      <c r="E338" t="s">
        <v>1104</v>
      </c>
      <c r="F338" t="s">
        <v>230</v>
      </c>
      <c r="G338" t="s">
        <v>1105</v>
      </c>
      <c r="H338" t="s">
        <v>586</v>
      </c>
      <c r="I338" s="2">
        <v>3000000</v>
      </c>
      <c r="J338" t="s">
        <v>210</v>
      </c>
    </row>
    <row r="339" spans="1:10" x14ac:dyDescent="0.3">
      <c r="A339">
        <v>338</v>
      </c>
      <c r="B339" s="1">
        <v>43178</v>
      </c>
      <c r="C339" t="s">
        <v>1106</v>
      </c>
      <c r="D339" t="s">
        <v>50</v>
      </c>
      <c r="E339" t="s">
        <v>1107</v>
      </c>
      <c r="F339" t="s">
        <v>230</v>
      </c>
      <c r="G339" t="s">
        <v>1108</v>
      </c>
      <c r="H339" t="s">
        <v>586</v>
      </c>
      <c r="I339" s="2">
        <v>1000000</v>
      </c>
      <c r="J339" t="s">
        <v>210</v>
      </c>
    </row>
    <row r="340" spans="1:10" x14ac:dyDescent="0.3">
      <c r="A340">
        <v>339</v>
      </c>
      <c r="B340" s="1">
        <v>43179</v>
      </c>
      <c r="C340" t="s">
        <v>1109</v>
      </c>
      <c r="D340" t="s">
        <v>575</v>
      </c>
      <c r="E340" t="s">
        <v>1110</v>
      </c>
      <c r="F340" t="s">
        <v>555</v>
      </c>
      <c r="G340" t="s">
        <v>1111</v>
      </c>
      <c r="H340" t="s">
        <v>394</v>
      </c>
      <c r="I340" t="s">
        <v>555</v>
      </c>
      <c r="J340" t="s">
        <v>210</v>
      </c>
    </row>
    <row r="341" spans="1:10" x14ac:dyDescent="0.3">
      <c r="A341">
        <v>340</v>
      </c>
      <c r="B341" s="1">
        <v>43180</v>
      </c>
      <c r="C341" t="s">
        <v>1112</v>
      </c>
      <c r="D341" t="s">
        <v>575</v>
      </c>
      <c r="E341" t="s">
        <v>1113</v>
      </c>
      <c r="F341" t="s">
        <v>52</v>
      </c>
      <c r="G341" t="s">
        <v>1114</v>
      </c>
      <c r="H341" t="s">
        <v>586</v>
      </c>
      <c r="I341" t="s">
        <v>555</v>
      </c>
      <c r="J341" t="s">
        <v>210</v>
      </c>
    </row>
    <row r="342" spans="1:10" x14ac:dyDescent="0.3">
      <c r="A342">
        <v>341</v>
      </c>
      <c r="B342" s="1">
        <v>43181</v>
      </c>
      <c r="C342" t="s">
        <v>1115</v>
      </c>
      <c r="D342" t="s">
        <v>50</v>
      </c>
      <c r="E342" t="s">
        <v>1116</v>
      </c>
      <c r="F342" t="s">
        <v>42</v>
      </c>
      <c r="G342" t="s">
        <v>1117</v>
      </c>
      <c r="H342" t="s">
        <v>394</v>
      </c>
      <c r="I342" s="2">
        <v>18000000</v>
      </c>
      <c r="J342" t="s">
        <v>210</v>
      </c>
    </row>
    <row r="343" spans="1:10" x14ac:dyDescent="0.3">
      <c r="A343">
        <v>342</v>
      </c>
      <c r="B343" s="1">
        <v>43181</v>
      </c>
      <c r="C343" t="s">
        <v>1118</v>
      </c>
      <c r="D343" t="s">
        <v>575</v>
      </c>
      <c r="E343" t="s">
        <v>1119</v>
      </c>
      <c r="F343" t="s">
        <v>87</v>
      </c>
      <c r="G343" t="s">
        <v>1120</v>
      </c>
      <c r="H343" t="s">
        <v>586</v>
      </c>
      <c r="I343" s="2">
        <v>768000</v>
      </c>
      <c r="J343" t="s">
        <v>210</v>
      </c>
    </row>
    <row r="344" spans="1:10" x14ac:dyDescent="0.3">
      <c r="A344">
        <v>343</v>
      </c>
      <c r="B344" s="1">
        <v>43181</v>
      </c>
      <c r="C344" t="s">
        <v>1121</v>
      </c>
      <c r="D344" t="s">
        <v>50</v>
      </c>
      <c r="E344" t="s">
        <v>1122</v>
      </c>
      <c r="F344" t="s">
        <v>13</v>
      </c>
      <c r="G344" t="s">
        <v>195</v>
      </c>
      <c r="H344" t="s">
        <v>586</v>
      </c>
      <c r="I344" s="2">
        <v>1240000</v>
      </c>
      <c r="J344" t="s">
        <v>210</v>
      </c>
    </row>
    <row r="345" spans="1:10" x14ac:dyDescent="0.3">
      <c r="A345">
        <v>344</v>
      </c>
      <c r="B345" s="1">
        <v>43181</v>
      </c>
      <c r="C345" t="s">
        <v>1123</v>
      </c>
      <c r="D345" t="s">
        <v>50</v>
      </c>
      <c r="E345" t="s">
        <v>1124</v>
      </c>
      <c r="F345" t="s">
        <v>13</v>
      </c>
      <c r="G345" t="s">
        <v>1125</v>
      </c>
      <c r="H345" t="s">
        <v>586</v>
      </c>
      <c r="I345" t="s">
        <v>555</v>
      </c>
      <c r="J345" t="s">
        <v>210</v>
      </c>
    </row>
    <row r="346" spans="1:10" x14ac:dyDescent="0.3">
      <c r="A346">
        <v>345</v>
      </c>
      <c r="B346" s="1">
        <v>43185</v>
      </c>
      <c r="C346" t="s">
        <v>1126</v>
      </c>
      <c r="D346" t="s">
        <v>575</v>
      </c>
      <c r="E346" t="s">
        <v>1119</v>
      </c>
      <c r="F346" t="s">
        <v>139</v>
      </c>
      <c r="G346" t="s">
        <v>1127</v>
      </c>
      <c r="H346" t="s">
        <v>586</v>
      </c>
      <c r="I346" s="2">
        <v>1000000</v>
      </c>
      <c r="J346" t="s">
        <v>210</v>
      </c>
    </row>
    <row r="347" spans="1:10" x14ac:dyDescent="0.3">
      <c r="A347">
        <v>346</v>
      </c>
      <c r="B347" s="1">
        <v>43187</v>
      </c>
      <c r="C347" t="s">
        <v>1128</v>
      </c>
      <c r="D347" t="s">
        <v>50</v>
      </c>
      <c r="E347" t="s">
        <v>1129</v>
      </c>
      <c r="F347" t="s">
        <v>139</v>
      </c>
      <c r="G347" t="s">
        <v>555</v>
      </c>
      <c r="H347" t="s">
        <v>394</v>
      </c>
      <c r="I347" s="2">
        <v>250000</v>
      </c>
      <c r="J347" t="s">
        <v>210</v>
      </c>
    </row>
    <row r="348" spans="1:10" x14ac:dyDescent="0.3">
      <c r="A348">
        <v>347</v>
      </c>
      <c r="B348" s="1">
        <v>43187</v>
      </c>
      <c r="C348" t="s">
        <v>1130</v>
      </c>
      <c r="D348" t="s">
        <v>77</v>
      </c>
      <c r="E348" t="s">
        <v>1131</v>
      </c>
      <c r="F348" t="s">
        <v>13</v>
      </c>
      <c r="G348" t="s">
        <v>1132</v>
      </c>
      <c r="H348" t="s">
        <v>586</v>
      </c>
      <c r="I348" s="2">
        <v>2000000</v>
      </c>
      <c r="J348" t="s">
        <v>210</v>
      </c>
    </row>
    <row r="349" spans="1:10" x14ac:dyDescent="0.3">
      <c r="A349">
        <v>348</v>
      </c>
      <c r="B349" s="1">
        <v>43186</v>
      </c>
      <c r="C349" t="s">
        <v>1133</v>
      </c>
      <c r="D349" t="s">
        <v>1134</v>
      </c>
      <c r="E349" t="s">
        <v>1135</v>
      </c>
      <c r="F349" t="s">
        <v>139</v>
      </c>
      <c r="G349" t="s">
        <v>1136</v>
      </c>
      <c r="H349" t="s">
        <v>586</v>
      </c>
      <c r="I349" s="2">
        <v>535000</v>
      </c>
      <c r="J349" t="s">
        <v>210</v>
      </c>
    </row>
    <row r="350" spans="1:10" x14ac:dyDescent="0.3">
      <c r="A350">
        <v>349</v>
      </c>
      <c r="B350" s="1">
        <v>43186</v>
      </c>
      <c r="C350" t="s">
        <v>511</v>
      </c>
      <c r="D350" t="s">
        <v>50</v>
      </c>
      <c r="E350" t="s">
        <v>1137</v>
      </c>
      <c r="F350" t="s">
        <v>13</v>
      </c>
      <c r="G350" t="s">
        <v>1138</v>
      </c>
      <c r="H350" t="s">
        <v>394</v>
      </c>
      <c r="I350" s="2">
        <v>3000000</v>
      </c>
      <c r="J350" t="s">
        <v>210</v>
      </c>
    </row>
    <row r="351" spans="1:10" x14ac:dyDescent="0.3">
      <c r="A351">
        <v>350</v>
      </c>
      <c r="B351" s="1">
        <v>43188</v>
      </c>
      <c r="C351" t="s">
        <v>1139</v>
      </c>
      <c r="D351" t="s">
        <v>575</v>
      </c>
      <c r="E351" t="s">
        <v>1140</v>
      </c>
      <c r="F351" t="s">
        <v>36</v>
      </c>
      <c r="G351" t="s">
        <v>1141</v>
      </c>
      <c r="H351" t="s">
        <v>586</v>
      </c>
      <c r="I351" t="s">
        <v>555</v>
      </c>
      <c r="J351" t="s">
        <v>210</v>
      </c>
    </row>
    <row r="352" spans="1:10" x14ac:dyDescent="0.3">
      <c r="A352">
        <v>351</v>
      </c>
      <c r="B352" s="1">
        <v>43132</v>
      </c>
      <c r="C352" t="s">
        <v>1142</v>
      </c>
      <c r="D352" t="s">
        <v>575</v>
      </c>
      <c r="E352" t="s">
        <v>1143</v>
      </c>
      <c r="F352" t="s">
        <v>13</v>
      </c>
      <c r="G352" t="s">
        <v>1144</v>
      </c>
      <c r="H352" t="s">
        <v>394</v>
      </c>
      <c r="I352" s="2">
        <v>300000000</v>
      </c>
      <c r="J352" t="s">
        <v>210</v>
      </c>
    </row>
    <row r="353" spans="1:10" x14ac:dyDescent="0.3">
      <c r="A353">
        <v>352</v>
      </c>
      <c r="B353" s="1">
        <v>43132</v>
      </c>
      <c r="C353" t="s">
        <v>45</v>
      </c>
      <c r="D353" t="s">
        <v>1145</v>
      </c>
      <c r="E353" t="s">
        <v>1146</v>
      </c>
      <c r="F353" t="s">
        <v>230</v>
      </c>
      <c r="G353" t="s">
        <v>1147</v>
      </c>
      <c r="H353" t="s">
        <v>394</v>
      </c>
      <c r="I353" s="2">
        <v>200000000</v>
      </c>
      <c r="J353" t="s">
        <v>210</v>
      </c>
    </row>
    <row r="354" spans="1:10" x14ac:dyDescent="0.3">
      <c r="A354">
        <v>353</v>
      </c>
      <c r="B354" s="1">
        <v>43136</v>
      </c>
      <c r="C354" t="s">
        <v>345</v>
      </c>
      <c r="D354" t="s">
        <v>1148</v>
      </c>
      <c r="E354" t="s">
        <v>1149</v>
      </c>
      <c r="F354" t="s">
        <v>13</v>
      </c>
      <c r="G354" t="s">
        <v>1150</v>
      </c>
      <c r="H354" t="s">
        <v>394</v>
      </c>
      <c r="I354" s="2">
        <v>4300000</v>
      </c>
      <c r="J354" t="s">
        <v>210</v>
      </c>
    </row>
    <row r="355" spans="1:10" x14ac:dyDescent="0.3">
      <c r="A355">
        <v>354</v>
      </c>
      <c r="B355" s="1">
        <v>43136</v>
      </c>
      <c r="C355" t="s">
        <v>1151</v>
      </c>
      <c r="D355" t="s">
        <v>142</v>
      </c>
      <c r="E355" t="s">
        <v>1152</v>
      </c>
      <c r="F355" t="s">
        <v>91</v>
      </c>
      <c r="G355" t="s">
        <v>1153</v>
      </c>
      <c r="H355" t="s">
        <v>394</v>
      </c>
      <c r="I355" s="2">
        <v>21000000</v>
      </c>
      <c r="J355" t="s">
        <v>210</v>
      </c>
    </row>
    <row r="356" spans="1:10" x14ac:dyDescent="0.3">
      <c r="A356">
        <v>355</v>
      </c>
      <c r="B356" s="1">
        <v>43136</v>
      </c>
      <c r="C356" t="s">
        <v>1154</v>
      </c>
      <c r="D356" t="s">
        <v>575</v>
      </c>
      <c r="E356" t="s">
        <v>1155</v>
      </c>
      <c r="F356" t="s">
        <v>230</v>
      </c>
      <c r="G356" t="s">
        <v>1156</v>
      </c>
      <c r="H356" t="s">
        <v>394</v>
      </c>
      <c r="I356" s="2">
        <v>2000000</v>
      </c>
      <c r="J356" t="s">
        <v>210</v>
      </c>
    </row>
    <row r="357" spans="1:10" x14ac:dyDescent="0.3">
      <c r="A357">
        <v>356</v>
      </c>
      <c r="B357" s="1">
        <v>43137</v>
      </c>
      <c r="C357" t="s">
        <v>1157</v>
      </c>
      <c r="D357" t="s">
        <v>575</v>
      </c>
      <c r="E357" t="s">
        <v>1158</v>
      </c>
      <c r="F357" t="s">
        <v>1159</v>
      </c>
      <c r="G357" t="s">
        <v>1160</v>
      </c>
      <c r="H357" t="s">
        <v>1161</v>
      </c>
      <c r="I357" t="s">
        <v>555</v>
      </c>
      <c r="J357" t="s">
        <v>210</v>
      </c>
    </row>
    <row r="358" spans="1:10" x14ac:dyDescent="0.3">
      <c r="A358">
        <v>357</v>
      </c>
      <c r="B358" s="1">
        <v>43137</v>
      </c>
      <c r="C358" t="s">
        <v>1162</v>
      </c>
      <c r="D358" t="s">
        <v>142</v>
      </c>
      <c r="E358" t="s">
        <v>1163</v>
      </c>
      <c r="F358" t="s">
        <v>13</v>
      </c>
      <c r="G358" t="s">
        <v>1164</v>
      </c>
      <c r="H358" t="s">
        <v>394</v>
      </c>
      <c r="I358" s="2">
        <v>3100000</v>
      </c>
      <c r="J358" t="s">
        <v>210</v>
      </c>
    </row>
    <row r="359" spans="1:10" x14ac:dyDescent="0.3">
      <c r="A359">
        <v>358</v>
      </c>
      <c r="B359" s="1">
        <v>43138</v>
      </c>
      <c r="C359" t="s">
        <v>1165</v>
      </c>
      <c r="D359" t="s">
        <v>1145</v>
      </c>
      <c r="E359" t="s">
        <v>690</v>
      </c>
      <c r="F359" t="s">
        <v>13</v>
      </c>
      <c r="G359" t="s">
        <v>227</v>
      </c>
      <c r="H359" t="s">
        <v>394</v>
      </c>
      <c r="I359" s="2">
        <v>100000000</v>
      </c>
      <c r="J359" t="s">
        <v>210</v>
      </c>
    </row>
    <row r="360" spans="1:10" x14ac:dyDescent="0.3">
      <c r="A360">
        <v>359</v>
      </c>
      <c r="B360" s="1">
        <v>43139</v>
      </c>
      <c r="C360" t="s">
        <v>1166</v>
      </c>
      <c r="D360" t="s">
        <v>142</v>
      </c>
      <c r="E360" t="s">
        <v>1167</v>
      </c>
      <c r="F360" t="s">
        <v>52</v>
      </c>
      <c r="G360" t="s">
        <v>1168</v>
      </c>
      <c r="H360" t="s">
        <v>1169</v>
      </c>
      <c r="I360" s="2">
        <v>100000000</v>
      </c>
      <c r="J360" t="s">
        <v>210</v>
      </c>
    </row>
    <row r="361" spans="1:10" x14ac:dyDescent="0.3">
      <c r="A361">
        <v>360</v>
      </c>
      <c r="B361" s="1">
        <v>43139</v>
      </c>
      <c r="C361" t="s">
        <v>1170</v>
      </c>
      <c r="D361" t="s">
        <v>575</v>
      </c>
      <c r="E361" t="s">
        <v>1171</v>
      </c>
      <c r="F361" t="s">
        <v>52</v>
      </c>
      <c r="G361" t="s">
        <v>1172</v>
      </c>
      <c r="H361" t="s">
        <v>394</v>
      </c>
      <c r="I361" s="2">
        <v>50000000</v>
      </c>
      <c r="J361" t="s">
        <v>210</v>
      </c>
    </row>
    <row r="362" spans="1:10" x14ac:dyDescent="0.3">
      <c r="A362">
        <v>361</v>
      </c>
      <c r="B362" s="1">
        <v>43140</v>
      </c>
      <c r="C362" t="s">
        <v>1173</v>
      </c>
      <c r="D362" t="s">
        <v>142</v>
      </c>
      <c r="E362" t="s">
        <v>1174</v>
      </c>
      <c r="F362" t="s">
        <v>13</v>
      </c>
      <c r="G362" t="s">
        <v>1175</v>
      </c>
      <c r="H362" t="s">
        <v>394</v>
      </c>
      <c r="I362" s="2">
        <v>12000000</v>
      </c>
      <c r="J362" t="s">
        <v>210</v>
      </c>
    </row>
    <row r="363" spans="1:10" x14ac:dyDescent="0.3">
      <c r="A363">
        <v>362</v>
      </c>
      <c r="B363" s="1">
        <v>43140</v>
      </c>
      <c r="C363" t="s">
        <v>1176</v>
      </c>
      <c r="D363" t="s">
        <v>142</v>
      </c>
      <c r="E363" t="s">
        <v>1177</v>
      </c>
      <c r="F363" t="s">
        <v>1178</v>
      </c>
      <c r="G363" t="s">
        <v>1179</v>
      </c>
      <c r="H363" t="s">
        <v>394</v>
      </c>
      <c r="I363" t="s">
        <v>555</v>
      </c>
      <c r="J363" t="s">
        <v>210</v>
      </c>
    </row>
    <row r="364" spans="1:10" x14ac:dyDescent="0.3">
      <c r="A364">
        <v>363</v>
      </c>
      <c r="B364" s="1">
        <v>43140</v>
      </c>
      <c r="C364" t="s">
        <v>1180</v>
      </c>
      <c r="D364" t="s">
        <v>575</v>
      </c>
      <c r="E364" t="s">
        <v>1181</v>
      </c>
      <c r="F364" t="s">
        <v>13</v>
      </c>
      <c r="G364" t="s">
        <v>1182</v>
      </c>
      <c r="H364" t="s">
        <v>394</v>
      </c>
      <c r="I364" s="2">
        <v>6830000</v>
      </c>
      <c r="J364" t="s">
        <v>210</v>
      </c>
    </row>
    <row r="365" spans="1:10" x14ac:dyDescent="0.3">
      <c r="A365">
        <v>364</v>
      </c>
      <c r="B365" s="1">
        <v>43140</v>
      </c>
      <c r="C365" t="s">
        <v>1183</v>
      </c>
      <c r="D365" t="s">
        <v>50</v>
      </c>
      <c r="E365" t="s">
        <v>1184</v>
      </c>
      <c r="F365" t="s">
        <v>36</v>
      </c>
      <c r="G365" t="s">
        <v>1185</v>
      </c>
      <c r="H365" t="s">
        <v>394</v>
      </c>
      <c r="I365" t="s">
        <v>555</v>
      </c>
      <c r="J365" t="s">
        <v>210</v>
      </c>
    </row>
    <row r="366" spans="1:10" x14ac:dyDescent="0.3">
      <c r="A366">
        <v>365</v>
      </c>
      <c r="B366" s="1">
        <v>43143</v>
      </c>
      <c r="C366" t="s">
        <v>1186</v>
      </c>
      <c r="D366" t="s">
        <v>77</v>
      </c>
      <c r="E366" t="s">
        <v>355</v>
      </c>
      <c r="F366" t="s">
        <v>13</v>
      </c>
      <c r="G366" t="s">
        <v>1187</v>
      </c>
      <c r="H366" t="s">
        <v>394</v>
      </c>
      <c r="I366" s="2">
        <v>87000000</v>
      </c>
      <c r="J366" t="s">
        <v>210</v>
      </c>
    </row>
    <row r="367" spans="1:10" x14ac:dyDescent="0.3">
      <c r="A367">
        <v>366</v>
      </c>
      <c r="B367" s="1">
        <v>43143</v>
      </c>
      <c r="C367" t="s">
        <v>1188</v>
      </c>
      <c r="D367" t="s">
        <v>575</v>
      </c>
      <c r="E367" t="s">
        <v>1189</v>
      </c>
      <c r="F367" t="s">
        <v>230</v>
      </c>
      <c r="G367" t="s">
        <v>1190</v>
      </c>
      <c r="H367" t="s">
        <v>394</v>
      </c>
      <c r="I367" t="s">
        <v>555</v>
      </c>
      <c r="J367" t="s">
        <v>210</v>
      </c>
    </row>
    <row r="368" spans="1:10" x14ac:dyDescent="0.3">
      <c r="A368">
        <v>367</v>
      </c>
      <c r="B368" s="1">
        <v>43143</v>
      </c>
      <c r="C368" t="s">
        <v>1191</v>
      </c>
      <c r="D368" t="s">
        <v>55</v>
      </c>
      <c r="E368" t="s">
        <v>1192</v>
      </c>
      <c r="F368" t="s">
        <v>230</v>
      </c>
      <c r="G368" t="s">
        <v>1083</v>
      </c>
      <c r="H368" t="s">
        <v>79</v>
      </c>
      <c r="I368" s="2">
        <v>935089</v>
      </c>
      <c r="J368" t="s">
        <v>210</v>
      </c>
    </row>
    <row r="369" spans="1:10" x14ac:dyDescent="0.3">
      <c r="A369">
        <v>368</v>
      </c>
      <c r="B369" s="1">
        <v>43144</v>
      </c>
      <c r="C369" t="s">
        <v>1193</v>
      </c>
      <c r="D369" t="s">
        <v>1145</v>
      </c>
      <c r="E369" t="s">
        <v>690</v>
      </c>
      <c r="F369" t="s">
        <v>36</v>
      </c>
      <c r="G369" t="s">
        <v>1194</v>
      </c>
      <c r="H369" t="s">
        <v>1169</v>
      </c>
      <c r="I369" s="2">
        <v>311200</v>
      </c>
      <c r="J369" t="s">
        <v>210</v>
      </c>
    </row>
    <row r="370" spans="1:10" x14ac:dyDescent="0.3">
      <c r="A370">
        <v>369</v>
      </c>
      <c r="B370" s="1">
        <v>43144</v>
      </c>
      <c r="C370" t="s">
        <v>1195</v>
      </c>
      <c r="D370" t="s">
        <v>50</v>
      </c>
      <c r="E370" t="s">
        <v>1196</v>
      </c>
      <c r="F370" t="s">
        <v>1197</v>
      </c>
      <c r="G370" t="s">
        <v>1198</v>
      </c>
      <c r="H370" t="s">
        <v>1169</v>
      </c>
      <c r="I370" t="s">
        <v>555</v>
      </c>
      <c r="J370" t="s">
        <v>210</v>
      </c>
    </row>
    <row r="371" spans="1:10" x14ac:dyDescent="0.3">
      <c r="A371">
        <v>370</v>
      </c>
      <c r="B371" s="1">
        <v>43144</v>
      </c>
      <c r="C371" t="s">
        <v>1199</v>
      </c>
      <c r="D371" t="s">
        <v>646</v>
      </c>
      <c r="E371" t="s">
        <v>1200</v>
      </c>
      <c r="F371" t="s">
        <v>13</v>
      </c>
      <c r="G371" t="s">
        <v>1201</v>
      </c>
      <c r="H371" t="s">
        <v>394</v>
      </c>
      <c r="I371" s="2">
        <v>13500000</v>
      </c>
      <c r="J371" t="s">
        <v>210</v>
      </c>
    </row>
    <row r="372" spans="1:10" x14ac:dyDescent="0.3">
      <c r="A372">
        <v>371</v>
      </c>
      <c r="B372" s="1">
        <v>43145</v>
      </c>
      <c r="C372" t="s">
        <v>1202</v>
      </c>
      <c r="D372" t="s">
        <v>646</v>
      </c>
      <c r="E372" t="s">
        <v>877</v>
      </c>
      <c r="F372" t="s">
        <v>42</v>
      </c>
      <c r="G372" t="s">
        <v>1203</v>
      </c>
      <c r="H372" t="s">
        <v>394</v>
      </c>
      <c r="I372" s="2">
        <v>3000000</v>
      </c>
      <c r="J372" t="s">
        <v>210</v>
      </c>
    </row>
    <row r="373" spans="1:10" x14ac:dyDescent="0.3">
      <c r="A373">
        <v>372</v>
      </c>
      <c r="B373" s="1">
        <v>43145</v>
      </c>
      <c r="C373" t="s">
        <v>410</v>
      </c>
      <c r="D373" t="s">
        <v>646</v>
      </c>
      <c r="E373" t="s">
        <v>877</v>
      </c>
      <c r="F373" t="s">
        <v>36</v>
      </c>
      <c r="G373" t="s">
        <v>1204</v>
      </c>
      <c r="H373" t="s">
        <v>394</v>
      </c>
      <c r="I373" s="2">
        <v>100000</v>
      </c>
      <c r="J373" t="s">
        <v>210</v>
      </c>
    </row>
    <row r="374" spans="1:10" x14ac:dyDescent="0.3">
      <c r="A374">
        <v>373</v>
      </c>
      <c r="B374" s="1">
        <v>43145</v>
      </c>
      <c r="C374" t="s">
        <v>1205</v>
      </c>
      <c r="D374" t="s">
        <v>646</v>
      </c>
      <c r="E374" t="s">
        <v>1206</v>
      </c>
      <c r="F374" t="s">
        <v>36</v>
      </c>
      <c r="G374" t="s">
        <v>1207</v>
      </c>
      <c r="H374" t="s">
        <v>394</v>
      </c>
      <c r="I374" s="2">
        <v>500000</v>
      </c>
      <c r="J374" t="s">
        <v>210</v>
      </c>
    </row>
    <row r="375" spans="1:10" x14ac:dyDescent="0.3">
      <c r="A375">
        <v>374</v>
      </c>
      <c r="B375" s="1">
        <v>43145</v>
      </c>
      <c r="C375" t="s">
        <v>1208</v>
      </c>
      <c r="D375" t="s">
        <v>50</v>
      </c>
      <c r="E375" t="s">
        <v>1209</v>
      </c>
      <c r="F375" t="s">
        <v>36</v>
      </c>
      <c r="G375" t="s">
        <v>1210</v>
      </c>
      <c r="H375" t="s">
        <v>394</v>
      </c>
      <c r="I375" s="2">
        <v>5000000</v>
      </c>
      <c r="J375" t="s">
        <v>210</v>
      </c>
    </row>
    <row r="376" spans="1:10" x14ac:dyDescent="0.3">
      <c r="A376">
        <v>375</v>
      </c>
      <c r="B376" s="1">
        <v>43146</v>
      </c>
      <c r="C376" t="s">
        <v>1211</v>
      </c>
      <c r="D376" t="s">
        <v>575</v>
      </c>
      <c r="E376" t="s">
        <v>1212</v>
      </c>
      <c r="F376" t="s">
        <v>230</v>
      </c>
      <c r="G376" t="s">
        <v>1213</v>
      </c>
      <c r="H376" t="s">
        <v>586</v>
      </c>
      <c r="I376" s="2">
        <v>148434</v>
      </c>
      <c r="J376" t="s">
        <v>210</v>
      </c>
    </row>
    <row r="377" spans="1:10" x14ac:dyDescent="0.3">
      <c r="A377">
        <v>376</v>
      </c>
      <c r="B377" s="1">
        <v>43146</v>
      </c>
      <c r="C377" t="s">
        <v>1214</v>
      </c>
      <c r="D377" t="s">
        <v>55</v>
      </c>
      <c r="E377" t="s">
        <v>1215</v>
      </c>
      <c r="F377" t="s">
        <v>659</v>
      </c>
      <c r="G377" t="s">
        <v>1216</v>
      </c>
      <c r="H377" t="s">
        <v>394</v>
      </c>
      <c r="I377" s="2">
        <v>6230000</v>
      </c>
      <c r="J377" t="s">
        <v>210</v>
      </c>
    </row>
    <row r="378" spans="1:10" x14ac:dyDescent="0.3">
      <c r="A378">
        <v>377</v>
      </c>
      <c r="B378" s="1">
        <v>43147</v>
      </c>
      <c r="C378" t="s">
        <v>1217</v>
      </c>
      <c r="D378" t="s">
        <v>77</v>
      </c>
      <c r="E378" t="s">
        <v>1218</v>
      </c>
      <c r="F378" t="s">
        <v>13</v>
      </c>
      <c r="G378" t="s">
        <v>1219</v>
      </c>
      <c r="H378" t="s">
        <v>586</v>
      </c>
      <c r="I378" s="2">
        <v>250000</v>
      </c>
      <c r="J378" t="s">
        <v>210</v>
      </c>
    </row>
    <row r="379" spans="1:10" x14ac:dyDescent="0.3">
      <c r="A379">
        <v>378</v>
      </c>
      <c r="B379" s="1">
        <v>43147</v>
      </c>
      <c r="C379" t="s">
        <v>1220</v>
      </c>
      <c r="D379" t="s">
        <v>77</v>
      </c>
      <c r="E379" t="s">
        <v>609</v>
      </c>
      <c r="F379" t="s">
        <v>36</v>
      </c>
      <c r="G379" t="s">
        <v>1221</v>
      </c>
      <c r="H379" t="s">
        <v>586</v>
      </c>
      <c r="I379" s="2">
        <v>150000</v>
      </c>
      <c r="J379" t="s">
        <v>210</v>
      </c>
    </row>
    <row r="380" spans="1:10" x14ac:dyDescent="0.3">
      <c r="A380">
        <v>379</v>
      </c>
      <c r="B380" s="1">
        <v>43150</v>
      </c>
      <c r="C380" t="s">
        <v>809</v>
      </c>
      <c r="D380" t="s">
        <v>77</v>
      </c>
      <c r="E380" t="s">
        <v>1067</v>
      </c>
      <c r="F380" t="s">
        <v>230</v>
      </c>
      <c r="G380" t="s">
        <v>1222</v>
      </c>
      <c r="H380" t="s">
        <v>394</v>
      </c>
      <c r="I380" s="2">
        <v>3800000</v>
      </c>
      <c r="J380" t="s">
        <v>210</v>
      </c>
    </row>
    <row r="381" spans="1:10" x14ac:dyDescent="0.3">
      <c r="A381">
        <v>380</v>
      </c>
      <c r="B381" s="1">
        <v>43151</v>
      </c>
      <c r="C381" t="s">
        <v>1223</v>
      </c>
      <c r="D381" t="s">
        <v>337</v>
      </c>
      <c r="E381" t="s">
        <v>896</v>
      </c>
      <c r="F381" t="s">
        <v>36</v>
      </c>
      <c r="G381" t="s">
        <v>1224</v>
      </c>
      <c r="H381" t="s">
        <v>586</v>
      </c>
      <c r="I381" s="2">
        <v>500000</v>
      </c>
      <c r="J381" t="s">
        <v>210</v>
      </c>
    </row>
    <row r="382" spans="1:10" x14ac:dyDescent="0.3">
      <c r="A382">
        <v>381</v>
      </c>
      <c r="B382" s="1">
        <v>43152</v>
      </c>
      <c r="C382" t="s">
        <v>161</v>
      </c>
      <c r="D382" t="s">
        <v>55</v>
      </c>
      <c r="E382" t="s">
        <v>1189</v>
      </c>
      <c r="F382" t="s">
        <v>13</v>
      </c>
      <c r="G382" t="s">
        <v>1225</v>
      </c>
      <c r="H382" t="s">
        <v>394</v>
      </c>
      <c r="I382" s="2">
        <v>50000000</v>
      </c>
      <c r="J382" t="s">
        <v>210</v>
      </c>
    </row>
    <row r="383" spans="1:10" x14ac:dyDescent="0.3">
      <c r="A383">
        <v>382</v>
      </c>
      <c r="B383" s="1">
        <v>43152</v>
      </c>
      <c r="C383" t="s">
        <v>1226</v>
      </c>
      <c r="D383" t="s">
        <v>682</v>
      </c>
      <c r="E383" t="s">
        <v>128</v>
      </c>
      <c r="F383" t="s">
        <v>13</v>
      </c>
      <c r="G383" t="s">
        <v>1227</v>
      </c>
      <c r="H383" t="s">
        <v>394</v>
      </c>
      <c r="I383" s="2">
        <v>20000000</v>
      </c>
      <c r="J383" t="s">
        <v>210</v>
      </c>
    </row>
    <row r="384" spans="1:10" x14ac:dyDescent="0.3">
      <c r="A384">
        <v>383</v>
      </c>
      <c r="B384" s="1">
        <v>43152</v>
      </c>
      <c r="C384" t="s">
        <v>1228</v>
      </c>
      <c r="D384" t="s">
        <v>142</v>
      </c>
      <c r="E384" t="s">
        <v>1229</v>
      </c>
      <c r="F384" t="s">
        <v>230</v>
      </c>
      <c r="G384" t="s">
        <v>1230</v>
      </c>
      <c r="H384" t="s">
        <v>394</v>
      </c>
      <c r="I384" s="2">
        <v>2100000</v>
      </c>
      <c r="J384" t="s">
        <v>210</v>
      </c>
    </row>
    <row r="385" spans="1:10" x14ac:dyDescent="0.3">
      <c r="A385">
        <v>384</v>
      </c>
      <c r="B385" s="1">
        <v>43152</v>
      </c>
      <c r="C385" t="s">
        <v>1231</v>
      </c>
      <c r="D385" t="s">
        <v>50</v>
      </c>
      <c r="E385" t="s">
        <v>1232</v>
      </c>
      <c r="F385" t="s">
        <v>184</v>
      </c>
      <c r="G385" t="s">
        <v>1233</v>
      </c>
      <c r="H385" t="s">
        <v>394</v>
      </c>
      <c r="I385" t="s">
        <v>555</v>
      </c>
      <c r="J385" t="s">
        <v>210</v>
      </c>
    </row>
    <row r="386" spans="1:10" x14ac:dyDescent="0.3">
      <c r="A386">
        <v>385</v>
      </c>
      <c r="B386" s="1">
        <v>43157</v>
      </c>
      <c r="C386" t="s">
        <v>1234</v>
      </c>
      <c r="D386" t="s">
        <v>646</v>
      </c>
      <c r="E386" t="s">
        <v>105</v>
      </c>
      <c r="F386" t="s">
        <v>139</v>
      </c>
      <c r="G386" t="s">
        <v>1235</v>
      </c>
      <c r="H386" t="s">
        <v>394</v>
      </c>
      <c r="I386" s="2">
        <v>772500</v>
      </c>
      <c r="J386" t="s">
        <v>210</v>
      </c>
    </row>
    <row r="387" spans="1:10" x14ac:dyDescent="0.3">
      <c r="A387">
        <v>386</v>
      </c>
      <c r="B387" s="1">
        <v>43157</v>
      </c>
      <c r="C387" t="s">
        <v>1236</v>
      </c>
      <c r="D387" t="s">
        <v>50</v>
      </c>
      <c r="E387" t="s">
        <v>1237</v>
      </c>
      <c r="F387" t="s">
        <v>42</v>
      </c>
      <c r="G387" t="s">
        <v>1238</v>
      </c>
      <c r="H387" t="s">
        <v>394</v>
      </c>
      <c r="I387" s="2">
        <v>1040000</v>
      </c>
      <c r="J387" t="s">
        <v>210</v>
      </c>
    </row>
    <row r="388" spans="1:10" x14ac:dyDescent="0.3">
      <c r="A388">
        <v>387</v>
      </c>
      <c r="B388" s="1">
        <v>43158</v>
      </c>
      <c r="C388" t="s">
        <v>1239</v>
      </c>
      <c r="D388" t="s">
        <v>50</v>
      </c>
      <c r="E388" t="s">
        <v>1240</v>
      </c>
      <c r="F388" t="s">
        <v>13</v>
      </c>
      <c r="G388" t="s">
        <v>1241</v>
      </c>
      <c r="H388" t="s">
        <v>586</v>
      </c>
      <c r="I388" t="s">
        <v>555</v>
      </c>
      <c r="J388" t="s">
        <v>210</v>
      </c>
    </row>
    <row r="389" spans="1:10" x14ac:dyDescent="0.3">
      <c r="A389">
        <v>388</v>
      </c>
      <c r="B389" s="1">
        <v>43158</v>
      </c>
      <c r="C389" t="s">
        <v>1242</v>
      </c>
      <c r="D389" t="s">
        <v>50</v>
      </c>
      <c r="E389" t="s">
        <v>1243</v>
      </c>
      <c r="F389" t="s">
        <v>36</v>
      </c>
      <c r="G389" t="s">
        <v>1244</v>
      </c>
      <c r="H389" t="s">
        <v>586</v>
      </c>
      <c r="I389" s="2">
        <v>250000</v>
      </c>
      <c r="J389" t="s">
        <v>210</v>
      </c>
    </row>
    <row r="390" spans="1:10" x14ac:dyDescent="0.3">
      <c r="A390">
        <v>389</v>
      </c>
      <c r="B390" s="1">
        <v>43159</v>
      </c>
      <c r="C390" t="s">
        <v>1245</v>
      </c>
      <c r="D390" t="s">
        <v>50</v>
      </c>
      <c r="E390" t="s">
        <v>1246</v>
      </c>
      <c r="F390" t="s">
        <v>230</v>
      </c>
      <c r="G390" t="s">
        <v>1247</v>
      </c>
      <c r="H390" t="s">
        <v>394</v>
      </c>
      <c r="I390" s="2">
        <v>115000000</v>
      </c>
      <c r="J390" t="s">
        <v>210</v>
      </c>
    </row>
    <row r="391" spans="1:10" x14ac:dyDescent="0.3">
      <c r="A391">
        <v>390</v>
      </c>
      <c r="B391" s="1">
        <v>43159</v>
      </c>
      <c r="C391" t="s">
        <v>1248</v>
      </c>
      <c r="D391" t="s">
        <v>682</v>
      </c>
      <c r="E391" t="s">
        <v>128</v>
      </c>
      <c r="F391" t="s">
        <v>13</v>
      </c>
      <c r="G391" t="s">
        <v>1249</v>
      </c>
      <c r="H391" t="s">
        <v>586</v>
      </c>
      <c r="I391" s="2">
        <v>1400000</v>
      </c>
      <c r="J391" t="s">
        <v>210</v>
      </c>
    </row>
    <row r="392" spans="1:10" x14ac:dyDescent="0.3">
      <c r="A392">
        <v>391</v>
      </c>
      <c r="B392" s="1">
        <v>43159</v>
      </c>
      <c r="C392" t="s">
        <v>1250</v>
      </c>
      <c r="D392" t="s">
        <v>142</v>
      </c>
      <c r="E392" t="s">
        <v>1251</v>
      </c>
      <c r="F392" t="s">
        <v>13</v>
      </c>
      <c r="G392" t="s">
        <v>1252</v>
      </c>
      <c r="H392" t="s">
        <v>1059</v>
      </c>
      <c r="I392" t="s">
        <v>555</v>
      </c>
      <c r="J392" t="s">
        <v>210</v>
      </c>
    </row>
    <row r="393" spans="1:10" x14ac:dyDescent="0.3">
      <c r="A393">
        <v>392</v>
      </c>
      <c r="B393" s="1">
        <v>43102</v>
      </c>
      <c r="C393" t="s">
        <v>420</v>
      </c>
      <c r="D393" t="s">
        <v>50</v>
      </c>
      <c r="E393" t="s">
        <v>1253</v>
      </c>
      <c r="F393" t="s">
        <v>36</v>
      </c>
      <c r="G393" t="s">
        <v>1254</v>
      </c>
      <c r="H393" t="s">
        <v>1255</v>
      </c>
      <c r="I393" t="s">
        <v>555</v>
      </c>
      <c r="J393" t="s">
        <v>210</v>
      </c>
    </row>
    <row r="394" spans="1:10" x14ac:dyDescent="0.3">
      <c r="A394">
        <v>393</v>
      </c>
      <c r="B394" s="1">
        <v>43104</v>
      </c>
      <c r="C394" t="s">
        <v>1256</v>
      </c>
      <c r="D394" t="s">
        <v>77</v>
      </c>
      <c r="E394" t="s">
        <v>1067</v>
      </c>
      <c r="F394" t="s">
        <v>52</v>
      </c>
      <c r="G394" t="s">
        <v>1257</v>
      </c>
      <c r="H394" t="s">
        <v>1258</v>
      </c>
      <c r="I394" s="2">
        <v>15700000</v>
      </c>
      <c r="J394" t="s">
        <v>210</v>
      </c>
    </row>
    <row r="395" spans="1:10" x14ac:dyDescent="0.3">
      <c r="A395">
        <v>394</v>
      </c>
      <c r="B395" s="1">
        <v>43105</v>
      </c>
      <c r="C395" t="s">
        <v>1259</v>
      </c>
      <c r="D395" t="s">
        <v>23</v>
      </c>
      <c r="E395" t="s">
        <v>1145</v>
      </c>
      <c r="F395" t="s">
        <v>13</v>
      </c>
      <c r="G395" t="s">
        <v>1260</v>
      </c>
      <c r="H395" t="s">
        <v>1255</v>
      </c>
      <c r="I395" t="s">
        <v>555</v>
      </c>
      <c r="J395" t="s">
        <v>210</v>
      </c>
    </row>
    <row r="396" spans="1:10" x14ac:dyDescent="0.3">
      <c r="A396">
        <v>395</v>
      </c>
      <c r="B396" s="1">
        <v>43108</v>
      </c>
      <c r="C396" t="s">
        <v>1261</v>
      </c>
      <c r="D396" t="s">
        <v>23</v>
      </c>
      <c r="E396" t="s">
        <v>1262</v>
      </c>
      <c r="F396" t="s">
        <v>13</v>
      </c>
      <c r="G396" t="s">
        <v>1263</v>
      </c>
      <c r="H396" t="s">
        <v>1255</v>
      </c>
      <c r="I396" t="s">
        <v>555</v>
      </c>
      <c r="J396" t="s">
        <v>210</v>
      </c>
    </row>
    <row r="397" spans="1:10" x14ac:dyDescent="0.3">
      <c r="A397">
        <v>396</v>
      </c>
      <c r="B397" s="1">
        <v>43109</v>
      </c>
      <c r="C397" t="s">
        <v>1186</v>
      </c>
      <c r="D397" t="s">
        <v>77</v>
      </c>
      <c r="E397" t="s">
        <v>1067</v>
      </c>
      <c r="F397" t="s">
        <v>1197</v>
      </c>
      <c r="G397" t="s">
        <v>1264</v>
      </c>
      <c r="H397" t="s">
        <v>79</v>
      </c>
      <c r="I397" s="2">
        <v>4700000</v>
      </c>
      <c r="J397" t="s">
        <v>210</v>
      </c>
    </row>
    <row r="398" spans="1:10" x14ac:dyDescent="0.3">
      <c r="A398">
        <v>397</v>
      </c>
      <c r="B398" s="1">
        <v>43109</v>
      </c>
      <c r="C398" t="s">
        <v>1265</v>
      </c>
      <c r="D398" t="s">
        <v>1266</v>
      </c>
      <c r="E398" t="s">
        <v>1267</v>
      </c>
      <c r="F398" t="s">
        <v>36</v>
      </c>
      <c r="G398" t="s">
        <v>555</v>
      </c>
      <c r="H398" t="s">
        <v>1059</v>
      </c>
      <c r="I398" s="2">
        <v>2500000</v>
      </c>
      <c r="J398" t="s">
        <v>210</v>
      </c>
    </row>
    <row r="399" spans="1:10" x14ac:dyDescent="0.3">
      <c r="A399">
        <v>398</v>
      </c>
      <c r="B399" s="1">
        <v>43110</v>
      </c>
      <c r="C399" t="s">
        <v>1268</v>
      </c>
      <c r="D399" t="s">
        <v>50</v>
      </c>
      <c r="E399" t="s">
        <v>1269</v>
      </c>
      <c r="F399" t="s">
        <v>13</v>
      </c>
      <c r="G399" t="s">
        <v>1270</v>
      </c>
      <c r="H399" t="s">
        <v>394</v>
      </c>
      <c r="I399" s="2">
        <v>1930000</v>
      </c>
      <c r="J399" t="s">
        <v>210</v>
      </c>
    </row>
    <row r="400" spans="1:10" x14ac:dyDescent="0.3">
      <c r="A400">
        <v>399</v>
      </c>
      <c r="B400" s="1">
        <v>43110</v>
      </c>
      <c r="C400" t="s">
        <v>1271</v>
      </c>
      <c r="D400" t="s">
        <v>23</v>
      </c>
      <c r="E400" t="s">
        <v>215</v>
      </c>
      <c r="F400" t="s">
        <v>139</v>
      </c>
      <c r="G400" t="s">
        <v>1272</v>
      </c>
      <c r="H400" t="s">
        <v>394</v>
      </c>
      <c r="I400" s="2">
        <v>18840000</v>
      </c>
      <c r="J400" t="s">
        <v>210</v>
      </c>
    </row>
    <row r="401" spans="1:10" x14ac:dyDescent="0.3">
      <c r="A401">
        <v>400</v>
      </c>
      <c r="B401" s="1">
        <v>43110</v>
      </c>
      <c r="C401" t="s">
        <v>1273</v>
      </c>
      <c r="D401" t="s">
        <v>77</v>
      </c>
      <c r="E401" t="s">
        <v>1274</v>
      </c>
      <c r="F401" t="s">
        <v>42</v>
      </c>
      <c r="G401" t="s">
        <v>1275</v>
      </c>
      <c r="H401" t="s">
        <v>394</v>
      </c>
      <c r="I401" s="2">
        <v>23500000</v>
      </c>
      <c r="J401" t="s">
        <v>210</v>
      </c>
    </row>
    <row r="402" spans="1:10" x14ac:dyDescent="0.3">
      <c r="A402">
        <v>401</v>
      </c>
      <c r="B402" s="1">
        <v>43110</v>
      </c>
      <c r="C402" t="s">
        <v>1276</v>
      </c>
      <c r="D402" t="s">
        <v>50</v>
      </c>
      <c r="E402" t="s">
        <v>1277</v>
      </c>
      <c r="F402" t="s">
        <v>1278</v>
      </c>
      <c r="G402" t="s">
        <v>1279</v>
      </c>
      <c r="H402" t="s">
        <v>394</v>
      </c>
      <c r="I402" s="2">
        <v>36230000</v>
      </c>
      <c r="J402" t="s">
        <v>210</v>
      </c>
    </row>
    <row r="403" spans="1:10" x14ac:dyDescent="0.3">
      <c r="A403">
        <v>402</v>
      </c>
      <c r="B403" s="1">
        <v>43112</v>
      </c>
      <c r="C403" t="s">
        <v>1280</v>
      </c>
      <c r="D403" t="s">
        <v>50</v>
      </c>
      <c r="E403" t="s">
        <v>1281</v>
      </c>
      <c r="F403" t="s">
        <v>19</v>
      </c>
      <c r="G403" t="s">
        <v>1282</v>
      </c>
      <c r="H403" t="s">
        <v>1255</v>
      </c>
      <c r="I403" s="2">
        <v>80000</v>
      </c>
      <c r="J403" t="s">
        <v>210</v>
      </c>
    </row>
    <row r="404" spans="1:10" x14ac:dyDescent="0.3">
      <c r="A404">
        <v>403</v>
      </c>
      <c r="B404" s="1">
        <v>43112</v>
      </c>
      <c r="C404" t="s">
        <v>1283</v>
      </c>
      <c r="D404" t="s">
        <v>50</v>
      </c>
      <c r="E404" t="s">
        <v>1284</v>
      </c>
      <c r="F404" t="s">
        <v>13</v>
      </c>
      <c r="G404" t="s">
        <v>1285</v>
      </c>
      <c r="H404" t="s">
        <v>394</v>
      </c>
      <c r="I404" s="2">
        <v>20000000</v>
      </c>
      <c r="J404" t="s">
        <v>210</v>
      </c>
    </row>
    <row r="405" spans="1:10" x14ac:dyDescent="0.3">
      <c r="A405">
        <v>404</v>
      </c>
      <c r="B405" s="1">
        <v>43115</v>
      </c>
      <c r="C405" t="s">
        <v>1286</v>
      </c>
      <c r="D405" t="s">
        <v>50</v>
      </c>
      <c r="E405" t="s">
        <v>1281</v>
      </c>
      <c r="F405" t="s">
        <v>13</v>
      </c>
      <c r="G405" t="s">
        <v>1287</v>
      </c>
      <c r="H405" t="s">
        <v>1255</v>
      </c>
      <c r="I405" s="2">
        <v>354600</v>
      </c>
      <c r="J405" t="s">
        <v>210</v>
      </c>
    </row>
    <row r="406" spans="1:10" x14ac:dyDescent="0.3">
      <c r="A406">
        <v>405</v>
      </c>
      <c r="B406" s="1">
        <v>43115</v>
      </c>
      <c r="C406" t="s">
        <v>1288</v>
      </c>
      <c r="D406" t="s">
        <v>77</v>
      </c>
      <c r="E406" t="s">
        <v>1289</v>
      </c>
      <c r="F406" t="s">
        <v>13</v>
      </c>
      <c r="G406" t="s">
        <v>1290</v>
      </c>
      <c r="H406" t="s">
        <v>394</v>
      </c>
      <c r="I406" s="2">
        <v>25000000</v>
      </c>
      <c r="J406" t="s">
        <v>210</v>
      </c>
    </row>
    <row r="407" spans="1:10" x14ac:dyDescent="0.3">
      <c r="A407">
        <v>406</v>
      </c>
      <c r="B407" s="1">
        <v>43115</v>
      </c>
      <c r="C407" t="s">
        <v>1291</v>
      </c>
      <c r="D407" t="s">
        <v>50</v>
      </c>
      <c r="E407" t="s">
        <v>682</v>
      </c>
      <c r="F407" t="s">
        <v>30</v>
      </c>
      <c r="G407" t="s">
        <v>1292</v>
      </c>
      <c r="H407" t="s">
        <v>394</v>
      </c>
      <c r="I407" s="2">
        <v>20000000</v>
      </c>
      <c r="J407" t="s">
        <v>210</v>
      </c>
    </row>
    <row r="408" spans="1:10" x14ac:dyDescent="0.3">
      <c r="A408">
        <v>407</v>
      </c>
      <c r="B408" s="1">
        <v>43117</v>
      </c>
      <c r="C408" t="s">
        <v>1293</v>
      </c>
      <c r="D408" t="s">
        <v>50</v>
      </c>
      <c r="E408" t="s">
        <v>105</v>
      </c>
      <c r="F408" t="s">
        <v>52</v>
      </c>
      <c r="G408" t="s">
        <v>1294</v>
      </c>
      <c r="H408" t="s">
        <v>394</v>
      </c>
      <c r="I408" s="2">
        <v>1000000</v>
      </c>
      <c r="J408" t="s">
        <v>210</v>
      </c>
    </row>
    <row r="409" spans="1:10" x14ac:dyDescent="0.3">
      <c r="A409">
        <v>408</v>
      </c>
      <c r="B409" s="1">
        <v>43118</v>
      </c>
      <c r="C409" t="s">
        <v>1295</v>
      </c>
      <c r="D409" t="s">
        <v>50</v>
      </c>
      <c r="E409" t="s">
        <v>1296</v>
      </c>
      <c r="F409" t="s">
        <v>13</v>
      </c>
      <c r="G409" t="s">
        <v>1297</v>
      </c>
      <c r="H409" t="s">
        <v>394</v>
      </c>
      <c r="I409" s="2">
        <v>18200000</v>
      </c>
      <c r="J409" t="s">
        <v>210</v>
      </c>
    </row>
    <row r="410" spans="1:10" x14ac:dyDescent="0.3">
      <c r="A410">
        <v>409</v>
      </c>
      <c r="B410" s="1">
        <v>43122</v>
      </c>
      <c r="C410" t="s">
        <v>1298</v>
      </c>
      <c r="D410" t="s">
        <v>50</v>
      </c>
      <c r="E410" t="s">
        <v>682</v>
      </c>
      <c r="F410" t="s">
        <v>42</v>
      </c>
      <c r="G410" t="s">
        <v>1299</v>
      </c>
      <c r="H410" t="s">
        <v>1255</v>
      </c>
      <c r="I410" s="2">
        <v>400000</v>
      </c>
      <c r="J410" t="s">
        <v>210</v>
      </c>
    </row>
    <row r="411" spans="1:10" x14ac:dyDescent="0.3">
      <c r="A411">
        <v>410</v>
      </c>
      <c r="B411" s="1">
        <v>43122</v>
      </c>
      <c r="C411" t="s">
        <v>250</v>
      </c>
      <c r="D411" t="s">
        <v>575</v>
      </c>
      <c r="E411" t="s">
        <v>1145</v>
      </c>
      <c r="F411" t="s">
        <v>967</v>
      </c>
      <c r="G411" t="s">
        <v>1300</v>
      </c>
      <c r="H411" t="s">
        <v>394</v>
      </c>
      <c r="I411" s="2">
        <v>2500000</v>
      </c>
      <c r="J411" t="s">
        <v>210</v>
      </c>
    </row>
    <row r="412" spans="1:10" x14ac:dyDescent="0.3">
      <c r="A412">
        <v>411</v>
      </c>
      <c r="B412" s="1">
        <v>43122</v>
      </c>
      <c r="C412" t="s">
        <v>1301</v>
      </c>
      <c r="D412" t="s">
        <v>50</v>
      </c>
      <c r="E412" t="s">
        <v>1302</v>
      </c>
      <c r="F412" t="s">
        <v>13</v>
      </c>
      <c r="G412" t="s">
        <v>1303</v>
      </c>
      <c r="H412" t="s">
        <v>394</v>
      </c>
      <c r="I412" t="s">
        <v>555</v>
      </c>
      <c r="J412" t="s">
        <v>210</v>
      </c>
    </row>
    <row r="413" spans="1:10" x14ac:dyDescent="0.3">
      <c r="A413">
        <v>412</v>
      </c>
      <c r="B413" s="1">
        <v>43122</v>
      </c>
      <c r="C413" t="s">
        <v>1304</v>
      </c>
      <c r="D413" t="s">
        <v>77</v>
      </c>
      <c r="E413" t="s">
        <v>1305</v>
      </c>
      <c r="F413" t="s">
        <v>42</v>
      </c>
      <c r="G413" t="s">
        <v>1306</v>
      </c>
      <c r="H413" t="s">
        <v>394</v>
      </c>
      <c r="I413" s="2">
        <v>4000000</v>
      </c>
      <c r="J413" t="s">
        <v>210</v>
      </c>
    </row>
    <row r="414" spans="1:10" x14ac:dyDescent="0.3">
      <c r="A414">
        <v>413</v>
      </c>
      <c r="B414" s="1">
        <v>43122</v>
      </c>
      <c r="C414" t="s">
        <v>1307</v>
      </c>
      <c r="D414" t="s">
        <v>50</v>
      </c>
      <c r="E414" t="s">
        <v>105</v>
      </c>
      <c r="F414" t="s">
        <v>13</v>
      </c>
      <c r="G414" t="s">
        <v>1308</v>
      </c>
      <c r="H414" t="s">
        <v>394</v>
      </c>
      <c r="I414" s="2">
        <v>3200000</v>
      </c>
      <c r="J414" t="s">
        <v>210</v>
      </c>
    </row>
    <row r="415" spans="1:10" x14ac:dyDescent="0.3">
      <c r="A415">
        <v>414</v>
      </c>
      <c r="B415" s="1">
        <v>43123</v>
      </c>
      <c r="C415" t="s">
        <v>1309</v>
      </c>
      <c r="D415" t="s">
        <v>23</v>
      </c>
      <c r="E415" t="s">
        <v>1310</v>
      </c>
      <c r="F415" t="s">
        <v>230</v>
      </c>
      <c r="G415" t="s">
        <v>1311</v>
      </c>
      <c r="H415" t="s">
        <v>394</v>
      </c>
      <c r="I415" s="2">
        <v>3000000</v>
      </c>
      <c r="J415" t="s">
        <v>210</v>
      </c>
    </row>
    <row r="416" spans="1:10" x14ac:dyDescent="0.3">
      <c r="A416">
        <v>415</v>
      </c>
      <c r="B416" s="1">
        <v>43124</v>
      </c>
      <c r="C416" t="s">
        <v>1312</v>
      </c>
      <c r="D416" t="s">
        <v>77</v>
      </c>
      <c r="E416" t="s">
        <v>1313</v>
      </c>
      <c r="F416" t="s">
        <v>36</v>
      </c>
      <c r="G416" t="s">
        <v>1314</v>
      </c>
      <c r="H416" t="s">
        <v>394</v>
      </c>
      <c r="I416" s="2">
        <v>47000000</v>
      </c>
      <c r="J416" t="s">
        <v>210</v>
      </c>
    </row>
    <row r="417" spans="1:10" x14ac:dyDescent="0.3">
      <c r="A417">
        <v>416</v>
      </c>
      <c r="B417" s="1">
        <v>43124</v>
      </c>
      <c r="C417" t="s">
        <v>1315</v>
      </c>
      <c r="D417" t="s">
        <v>105</v>
      </c>
      <c r="E417" t="s">
        <v>1316</v>
      </c>
      <c r="F417" t="s">
        <v>36</v>
      </c>
      <c r="G417" t="s">
        <v>1317</v>
      </c>
      <c r="H417" t="s">
        <v>1318</v>
      </c>
      <c r="I417" s="2">
        <v>8600000</v>
      </c>
      <c r="J417" t="s">
        <v>210</v>
      </c>
    </row>
    <row r="418" spans="1:10" x14ac:dyDescent="0.3">
      <c r="A418">
        <v>417</v>
      </c>
      <c r="B418" s="1">
        <v>43124</v>
      </c>
      <c r="C418" t="s">
        <v>120</v>
      </c>
      <c r="D418" t="s">
        <v>77</v>
      </c>
      <c r="E418" t="s">
        <v>1067</v>
      </c>
      <c r="F418" t="s">
        <v>230</v>
      </c>
      <c r="G418" t="s">
        <v>1319</v>
      </c>
      <c r="H418" t="s">
        <v>1320</v>
      </c>
      <c r="I418" s="2">
        <v>6240000</v>
      </c>
      <c r="J418" t="s">
        <v>210</v>
      </c>
    </row>
    <row r="419" spans="1:10" x14ac:dyDescent="0.3">
      <c r="A419">
        <v>418</v>
      </c>
      <c r="B419" s="1">
        <v>43125</v>
      </c>
      <c r="C419" t="s">
        <v>1321</v>
      </c>
      <c r="D419" t="s">
        <v>441</v>
      </c>
      <c r="E419" t="s">
        <v>1322</v>
      </c>
      <c r="F419" t="s">
        <v>13</v>
      </c>
      <c r="G419" t="s">
        <v>1323</v>
      </c>
      <c r="H419" t="s">
        <v>1255</v>
      </c>
      <c r="I419" t="s">
        <v>555</v>
      </c>
      <c r="J419" t="s">
        <v>210</v>
      </c>
    </row>
    <row r="420" spans="1:10" x14ac:dyDescent="0.3">
      <c r="A420">
        <v>419</v>
      </c>
      <c r="B420" s="1">
        <v>43125</v>
      </c>
      <c r="C420" t="s">
        <v>1324</v>
      </c>
      <c r="D420" t="s">
        <v>50</v>
      </c>
      <c r="E420" t="s">
        <v>105</v>
      </c>
      <c r="F420" t="s">
        <v>36</v>
      </c>
      <c r="G420" t="s">
        <v>1325</v>
      </c>
      <c r="H420" t="s">
        <v>394</v>
      </c>
      <c r="I420" s="2">
        <v>1000000</v>
      </c>
      <c r="J420" t="s">
        <v>210</v>
      </c>
    </row>
    <row r="421" spans="1:10" x14ac:dyDescent="0.3">
      <c r="A421">
        <v>420</v>
      </c>
      <c r="B421" s="1">
        <v>43126</v>
      </c>
      <c r="C421" t="s">
        <v>1326</v>
      </c>
      <c r="D421" t="s">
        <v>142</v>
      </c>
      <c r="E421" t="s">
        <v>1327</v>
      </c>
      <c r="F421" t="s">
        <v>13</v>
      </c>
      <c r="G421" t="s">
        <v>1328</v>
      </c>
      <c r="H421" t="s">
        <v>394</v>
      </c>
      <c r="I421" s="2">
        <v>7400000</v>
      </c>
      <c r="J421" t="s">
        <v>210</v>
      </c>
    </row>
    <row r="422" spans="1:10" x14ac:dyDescent="0.3">
      <c r="A422">
        <v>421</v>
      </c>
      <c r="B422" s="1">
        <v>43129</v>
      </c>
      <c r="C422" t="s">
        <v>1329</v>
      </c>
      <c r="D422" t="s">
        <v>142</v>
      </c>
      <c r="E422" t="s">
        <v>50</v>
      </c>
      <c r="F422" t="s">
        <v>184</v>
      </c>
      <c r="G422" t="s">
        <v>1330</v>
      </c>
      <c r="H422" t="s">
        <v>394</v>
      </c>
      <c r="I422" s="2">
        <v>1500000</v>
      </c>
      <c r="J422" t="s">
        <v>210</v>
      </c>
    </row>
    <row r="423" spans="1:10" x14ac:dyDescent="0.3">
      <c r="A423">
        <v>422</v>
      </c>
      <c r="B423" s="1">
        <v>43129</v>
      </c>
      <c r="C423" t="s">
        <v>1331</v>
      </c>
      <c r="D423" t="s">
        <v>1332</v>
      </c>
      <c r="E423" t="s">
        <v>1333</v>
      </c>
      <c r="F423" t="s">
        <v>36</v>
      </c>
      <c r="G423" t="s">
        <v>306</v>
      </c>
      <c r="H423" t="s">
        <v>394</v>
      </c>
      <c r="I423" s="2">
        <v>1000000</v>
      </c>
      <c r="J423" t="s">
        <v>210</v>
      </c>
    </row>
    <row r="424" spans="1:10" x14ac:dyDescent="0.3">
      <c r="A424">
        <v>423</v>
      </c>
      <c r="B424" s="1">
        <v>43130</v>
      </c>
      <c r="C424" t="s">
        <v>1334</v>
      </c>
      <c r="D424" t="s">
        <v>142</v>
      </c>
      <c r="E424" t="s">
        <v>1335</v>
      </c>
      <c r="F424" t="s">
        <v>230</v>
      </c>
      <c r="G424" t="s">
        <v>1336</v>
      </c>
      <c r="H424" t="s">
        <v>394</v>
      </c>
      <c r="I424" s="2">
        <v>1000000</v>
      </c>
      <c r="J424" t="s">
        <v>210</v>
      </c>
    </row>
    <row r="425" spans="1:10" x14ac:dyDescent="0.3">
      <c r="A425">
        <v>424</v>
      </c>
      <c r="B425" s="1">
        <v>43130</v>
      </c>
      <c r="C425" t="s">
        <v>1337</v>
      </c>
      <c r="D425" t="s">
        <v>50</v>
      </c>
      <c r="E425" t="s">
        <v>1338</v>
      </c>
      <c r="F425" t="s">
        <v>36</v>
      </c>
      <c r="G425" t="s">
        <v>1339</v>
      </c>
      <c r="H425" t="s">
        <v>394</v>
      </c>
      <c r="I425" s="2">
        <v>50000000</v>
      </c>
      <c r="J425" t="s">
        <v>210</v>
      </c>
    </row>
    <row r="426" spans="1:10" x14ac:dyDescent="0.3">
      <c r="A426">
        <v>425</v>
      </c>
      <c r="B426" s="1">
        <v>43130</v>
      </c>
      <c r="C426" t="s">
        <v>1340</v>
      </c>
      <c r="D426" t="s">
        <v>50</v>
      </c>
      <c r="E426" t="s">
        <v>1341</v>
      </c>
      <c r="F426" t="s">
        <v>13</v>
      </c>
      <c r="G426" t="s">
        <v>1342</v>
      </c>
      <c r="H426" t="s">
        <v>1255</v>
      </c>
      <c r="I426" s="2">
        <v>500000</v>
      </c>
      <c r="J426" t="s">
        <v>210</v>
      </c>
    </row>
    <row r="427" spans="1:10" x14ac:dyDescent="0.3">
      <c r="A427">
        <v>426</v>
      </c>
      <c r="B427" s="1">
        <v>43130</v>
      </c>
      <c r="C427" t="s">
        <v>1208</v>
      </c>
      <c r="D427" t="s">
        <v>50</v>
      </c>
      <c r="E427" t="s">
        <v>1343</v>
      </c>
      <c r="F427" t="s">
        <v>36</v>
      </c>
      <c r="G427" t="s">
        <v>1344</v>
      </c>
      <c r="H427" t="s">
        <v>394</v>
      </c>
      <c r="I427" s="2">
        <v>7600000</v>
      </c>
      <c r="J427" t="s">
        <v>210</v>
      </c>
    </row>
    <row r="428" spans="1:10" x14ac:dyDescent="0.3">
      <c r="A428">
        <v>427</v>
      </c>
      <c r="B428" s="1">
        <v>43130</v>
      </c>
      <c r="C428" t="s">
        <v>1345</v>
      </c>
      <c r="D428" t="s">
        <v>142</v>
      </c>
      <c r="E428" t="s">
        <v>1346</v>
      </c>
      <c r="F428" t="s">
        <v>13</v>
      </c>
      <c r="G428" t="s">
        <v>1347</v>
      </c>
      <c r="H428" t="s">
        <v>79</v>
      </c>
      <c r="I428" s="2">
        <v>10000000</v>
      </c>
      <c r="J428" t="s">
        <v>210</v>
      </c>
    </row>
    <row r="429" spans="1:10" x14ac:dyDescent="0.3">
      <c r="A429">
        <v>428</v>
      </c>
      <c r="B429" s="1">
        <v>43131</v>
      </c>
      <c r="C429" t="s">
        <v>1348</v>
      </c>
      <c r="D429" t="s">
        <v>50</v>
      </c>
      <c r="E429" t="s">
        <v>1349</v>
      </c>
      <c r="F429" t="s">
        <v>13</v>
      </c>
      <c r="G429" t="s">
        <v>302</v>
      </c>
      <c r="H429" t="s">
        <v>394</v>
      </c>
      <c r="I429" s="2">
        <v>4400000</v>
      </c>
      <c r="J429" t="s">
        <v>210</v>
      </c>
    </row>
    <row r="430" spans="1:10" x14ac:dyDescent="0.3">
      <c r="A430">
        <v>429</v>
      </c>
      <c r="B430" s="1">
        <v>43070</v>
      </c>
      <c r="C430" t="s">
        <v>1350</v>
      </c>
      <c r="D430" t="s">
        <v>50</v>
      </c>
      <c r="E430" t="s">
        <v>1351</v>
      </c>
      <c r="F430" t="s">
        <v>36</v>
      </c>
      <c r="G430" t="s">
        <v>1352</v>
      </c>
      <c r="H430" t="s">
        <v>394</v>
      </c>
      <c r="I430" t="s">
        <v>555</v>
      </c>
      <c r="J430" t="s">
        <v>210</v>
      </c>
    </row>
    <row r="431" spans="1:10" x14ac:dyDescent="0.3">
      <c r="A431">
        <v>430</v>
      </c>
      <c r="B431" s="1">
        <v>43074</v>
      </c>
      <c r="C431" t="s">
        <v>157</v>
      </c>
      <c r="D431" t="s">
        <v>50</v>
      </c>
      <c r="E431" t="s">
        <v>1353</v>
      </c>
      <c r="F431" t="s">
        <v>967</v>
      </c>
      <c r="G431" t="s">
        <v>1354</v>
      </c>
      <c r="H431" t="s">
        <v>394</v>
      </c>
      <c r="I431" s="2">
        <v>12300000</v>
      </c>
      <c r="J431" t="s">
        <v>210</v>
      </c>
    </row>
    <row r="432" spans="1:10" x14ac:dyDescent="0.3">
      <c r="A432">
        <v>431</v>
      </c>
      <c r="B432" s="1">
        <v>43074</v>
      </c>
      <c r="C432" t="s">
        <v>1355</v>
      </c>
      <c r="D432" t="s">
        <v>317</v>
      </c>
      <c r="E432" t="s">
        <v>1356</v>
      </c>
      <c r="F432" t="s">
        <v>36</v>
      </c>
      <c r="G432" t="s">
        <v>1357</v>
      </c>
      <c r="H432" t="s">
        <v>394</v>
      </c>
      <c r="I432" s="2">
        <v>23000000</v>
      </c>
      <c r="J432" t="s">
        <v>210</v>
      </c>
    </row>
    <row r="433" spans="1:10" x14ac:dyDescent="0.3">
      <c r="A433">
        <v>432</v>
      </c>
      <c r="B433" s="1">
        <v>43074</v>
      </c>
      <c r="C433" t="s">
        <v>1358</v>
      </c>
      <c r="D433" t="s">
        <v>50</v>
      </c>
      <c r="E433" t="s">
        <v>1359</v>
      </c>
      <c r="F433" t="s">
        <v>1360</v>
      </c>
      <c r="G433" t="s">
        <v>1361</v>
      </c>
      <c r="H433" t="s">
        <v>394</v>
      </c>
      <c r="I433" s="2">
        <v>1000000</v>
      </c>
      <c r="J433" t="s">
        <v>210</v>
      </c>
    </row>
    <row r="434" spans="1:10" x14ac:dyDescent="0.3">
      <c r="A434">
        <v>433</v>
      </c>
      <c r="B434" s="1">
        <v>43074</v>
      </c>
      <c r="C434" t="s">
        <v>1362</v>
      </c>
      <c r="D434" t="s">
        <v>50</v>
      </c>
      <c r="E434" t="s">
        <v>1363</v>
      </c>
      <c r="F434" t="s">
        <v>19</v>
      </c>
      <c r="G434" t="s">
        <v>1344</v>
      </c>
      <c r="H434" t="s">
        <v>1059</v>
      </c>
      <c r="I434" s="2">
        <v>500000</v>
      </c>
      <c r="J434" t="s">
        <v>210</v>
      </c>
    </row>
    <row r="435" spans="1:10" x14ac:dyDescent="0.3">
      <c r="A435">
        <v>434</v>
      </c>
      <c r="B435" s="1">
        <v>43075</v>
      </c>
      <c r="C435" t="s">
        <v>1364</v>
      </c>
      <c r="D435" t="s">
        <v>50</v>
      </c>
      <c r="E435" t="s">
        <v>1365</v>
      </c>
      <c r="F435" t="s">
        <v>36</v>
      </c>
      <c r="G435" t="s">
        <v>1366</v>
      </c>
      <c r="H435" t="s">
        <v>394</v>
      </c>
      <c r="I435" s="2">
        <v>60000000</v>
      </c>
      <c r="J435" t="s">
        <v>210</v>
      </c>
    </row>
    <row r="436" spans="1:10" x14ac:dyDescent="0.3">
      <c r="A436">
        <v>435</v>
      </c>
      <c r="B436" s="1">
        <v>43075</v>
      </c>
      <c r="C436" t="s">
        <v>1367</v>
      </c>
      <c r="D436" t="s">
        <v>50</v>
      </c>
      <c r="E436" t="s">
        <v>1368</v>
      </c>
      <c r="F436" t="s">
        <v>42</v>
      </c>
      <c r="G436" t="s">
        <v>160</v>
      </c>
      <c r="H436" t="s">
        <v>394</v>
      </c>
      <c r="I436" s="2">
        <v>7000000</v>
      </c>
      <c r="J436" t="s">
        <v>210</v>
      </c>
    </row>
    <row r="437" spans="1:10" x14ac:dyDescent="0.3">
      <c r="A437">
        <v>436</v>
      </c>
      <c r="B437" s="1">
        <v>43076</v>
      </c>
      <c r="C437" t="s">
        <v>1369</v>
      </c>
      <c r="D437" t="s">
        <v>50</v>
      </c>
      <c r="E437" t="s">
        <v>1370</v>
      </c>
      <c r="F437" t="s">
        <v>36</v>
      </c>
      <c r="G437" t="s">
        <v>1371</v>
      </c>
      <c r="H437" t="s">
        <v>394</v>
      </c>
      <c r="I437" s="2">
        <v>10000000</v>
      </c>
      <c r="J437" t="s">
        <v>210</v>
      </c>
    </row>
    <row r="438" spans="1:10" x14ac:dyDescent="0.3">
      <c r="A438">
        <v>437</v>
      </c>
      <c r="B438" s="1">
        <v>43076</v>
      </c>
      <c r="C438" t="s">
        <v>1372</v>
      </c>
      <c r="D438" t="s">
        <v>55</v>
      </c>
      <c r="E438" t="s">
        <v>1373</v>
      </c>
      <c r="F438" t="s">
        <v>36</v>
      </c>
      <c r="G438" t="s">
        <v>1374</v>
      </c>
      <c r="H438" t="s">
        <v>394</v>
      </c>
      <c r="I438" s="2">
        <v>3100000</v>
      </c>
      <c r="J438" t="s">
        <v>210</v>
      </c>
    </row>
    <row r="439" spans="1:10" x14ac:dyDescent="0.3">
      <c r="A439">
        <v>438</v>
      </c>
      <c r="B439" s="1">
        <v>43076</v>
      </c>
      <c r="C439" t="s">
        <v>1375</v>
      </c>
      <c r="D439" t="s">
        <v>142</v>
      </c>
      <c r="E439" t="s">
        <v>1376</v>
      </c>
      <c r="F439" t="s">
        <v>19</v>
      </c>
      <c r="G439" t="s">
        <v>1377</v>
      </c>
      <c r="H439" t="s">
        <v>1059</v>
      </c>
      <c r="I439" s="2">
        <v>750000</v>
      </c>
      <c r="J439" t="s">
        <v>210</v>
      </c>
    </row>
    <row r="440" spans="1:10" x14ac:dyDescent="0.3">
      <c r="A440">
        <v>439</v>
      </c>
      <c r="B440" s="1">
        <v>43076</v>
      </c>
      <c r="C440" t="s">
        <v>1378</v>
      </c>
      <c r="D440" t="s">
        <v>441</v>
      </c>
      <c r="E440" t="s">
        <v>1379</v>
      </c>
      <c r="F440" t="s">
        <v>42</v>
      </c>
      <c r="G440" t="s">
        <v>1380</v>
      </c>
      <c r="H440" t="s">
        <v>79</v>
      </c>
      <c r="I440" s="2">
        <v>2300000</v>
      </c>
      <c r="J440" t="s">
        <v>210</v>
      </c>
    </row>
    <row r="441" spans="1:10" x14ac:dyDescent="0.3">
      <c r="A441">
        <v>440</v>
      </c>
      <c r="B441" s="1">
        <v>43077</v>
      </c>
      <c r="C441" t="s">
        <v>1381</v>
      </c>
      <c r="D441" t="s">
        <v>50</v>
      </c>
      <c r="E441" t="s">
        <v>1382</v>
      </c>
      <c r="F441" t="s">
        <v>87</v>
      </c>
      <c r="G441" t="s">
        <v>507</v>
      </c>
      <c r="H441" t="s">
        <v>394</v>
      </c>
      <c r="I441" s="2">
        <v>5000000</v>
      </c>
      <c r="J441" t="s">
        <v>210</v>
      </c>
    </row>
    <row r="442" spans="1:10" x14ac:dyDescent="0.3">
      <c r="A442">
        <v>441</v>
      </c>
      <c r="B442" s="1">
        <v>43080</v>
      </c>
      <c r="C442" t="s">
        <v>1383</v>
      </c>
      <c r="D442" t="s">
        <v>55</v>
      </c>
      <c r="E442" t="s">
        <v>1384</v>
      </c>
      <c r="F442" t="s">
        <v>139</v>
      </c>
      <c r="G442" t="s">
        <v>1385</v>
      </c>
      <c r="H442" t="s">
        <v>394</v>
      </c>
      <c r="I442" s="2">
        <v>1500000</v>
      </c>
      <c r="J442" t="s">
        <v>210</v>
      </c>
    </row>
    <row r="443" spans="1:10" x14ac:dyDescent="0.3">
      <c r="A443">
        <v>442</v>
      </c>
      <c r="B443" s="1">
        <v>43080</v>
      </c>
      <c r="C443" t="s">
        <v>1386</v>
      </c>
      <c r="D443" t="s">
        <v>50</v>
      </c>
      <c r="E443" t="s">
        <v>1387</v>
      </c>
      <c r="F443" t="s">
        <v>36</v>
      </c>
      <c r="G443" t="s">
        <v>1388</v>
      </c>
      <c r="H443" t="s">
        <v>1059</v>
      </c>
      <c r="I443" s="2">
        <v>50000</v>
      </c>
      <c r="J443" t="s">
        <v>210</v>
      </c>
    </row>
    <row r="444" spans="1:10" x14ac:dyDescent="0.3">
      <c r="A444">
        <v>443</v>
      </c>
      <c r="B444" s="1">
        <v>43080</v>
      </c>
      <c r="C444" t="s">
        <v>1389</v>
      </c>
      <c r="D444" t="s">
        <v>50</v>
      </c>
      <c r="E444" t="s">
        <v>1390</v>
      </c>
      <c r="F444" t="s">
        <v>13</v>
      </c>
      <c r="G444" t="s">
        <v>1388</v>
      </c>
      <c r="H444" t="s">
        <v>1059</v>
      </c>
      <c r="I444" s="2">
        <v>50000</v>
      </c>
      <c r="J444" t="s">
        <v>210</v>
      </c>
    </row>
    <row r="445" spans="1:10" x14ac:dyDescent="0.3">
      <c r="A445">
        <v>444</v>
      </c>
      <c r="B445" s="1">
        <v>43080</v>
      </c>
      <c r="C445" t="s">
        <v>1391</v>
      </c>
      <c r="D445" t="s">
        <v>50</v>
      </c>
      <c r="E445" t="s">
        <v>1392</v>
      </c>
      <c r="F445" t="s">
        <v>13</v>
      </c>
      <c r="G445" t="s">
        <v>1393</v>
      </c>
      <c r="H445" t="s">
        <v>79</v>
      </c>
      <c r="I445" s="2">
        <v>1200000</v>
      </c>
      <c r="J445" t="s">
        <v>210</v>
      </c>
    </row>
    <row r="446" spans="1:10" x14ac:dyDescent="0.3">
      <c r="A446">
        <v>445</v>
      </c>
      <c r="B446" s="1">
        <v>43081</v>
      </c>
      <c r="C446" t="s">
        <v>1394</v>
      </c>
      <c r="D446" t="s">
        <v>50</v>
      </c>
      <c r="E446" t="s">
        <v>1395</v>
      </c>
      <c r="F446" t="s">
        <v>139</v>
      </c>
      <c r="G446" t="s">
        <v>1396</v>
      </c>
      <c r="H446" t="s">
        <v>394</v>
      </c>
      <c r="I446" s="2">
        <v>1800000</v>
      </c>
      <c r="J446" t="s">
        <v>210</v>
      </c>
    </row>
    <row r="447" spans="1:10" x14ac:dyDescent="0.3">
      <c r="A447">
        <v>446</v>
      </c>
      <c r="B447" s="1">
        <v>43081</v>
      </c>
      <c r="C447" t="s">
        <v>1397</v>
      </c>
      <c r="D447" t="s">
        <v>50</v>
      </c>
      <c r="E447" t="s">
        <v>1398</v>
      </c>
      <c r="F447" t="s">
        <v>13</v>
      </c>
      <c r="G447" t="s">
        <v>1399</v>
      </c>
      <c r="H447" t="s">
        <v>1059</v>
      </c>
      <c r="I447" t="s">
        <v>555</v>
      </c>
      <c r="J447" t="s">
        <v>210</v>
      </c>
    </row>
    <row r="448" spans="1:10" x14ac:dyDescent="0.3">
      <c r="A448">
        <v>447</v>
      </c>
      <c r="B448" s="1">
        <v>43081</v>
      </c>
      <c r="C448" t="s">
        <v>1400</v>
      </c>
      <c r="D448" t="s">
        <v>50</v>
      </c>
      <c r="E448" t="s">
        <v>1401</v>
      </c>
      <c r="F448" t="s">
        <v>184</v>
      </c>
      <c r="G448" t="s">
        <v>1339</v>
      </c>
      <c r="H448" t="s">
        <v>394</v>
      </c>
      <c r="I448" s="2">
        <v>17500000</v>
      </c>
      <c r="J448" t="s">
        <v>210</v>
      </c>
    </row>
    <row r="449" spans="1:10" x14ac:dyDescent="0.3">
      <c r="A449">
        <v>448</v>
      </c>
      <c r="B449" s="1">
        <v>43081</v>
      </c>
      <c r="C449" t="s">
        <v>1402</v>
      </c>
      <c r="D449" t="s">
        <v>55</v>
      </c>
      <c r="E449" t="s">
        <v>1403</v>
      </c>
      <c r="F449" t="s">
        <v>19</v>
      </c>
      <c r="G449" t="s">
        <v>1404</v>
      </c>
      <c r="H449" t="s">
        <v>1059</v>
      </c>
      <c r="I449" s="2">
        <v>233000</v>
      </c>
      <c r="J449" t="s">
        <v>210</v>
      </c>
    </row>
    <row r="450" spans="1:10" x14ac:dyDescent="0.3">
      <c r="A450">
        <v>449</v>
      </c>
      <c r="B450" s="1">
        <v>43082</v>
      </c>
      <c r="C450" t="s">
        <v>1405</v>
      </c>
      <c r="D450" t="s">
        <v>50</v>
      </c>
      <c r="E450" t="s">
        <v>1406</v>
      </c>
      <c r="F450" t="s">
        <v>52</v>
      </c>
      <c r="G450" t="s">
        <v>1407</v>
      </c>
      <c r="H450" t="s">
        <v>394</v>
      </c>
      <c r="I450" s="2">
        <v>27000000</v>
      </c>
      <c r="J450" t="s">
        <v>210</v>
      </c>
    </row>
    <row r="451" spans="1:10" x14ac:dyDescent="0.3">
      <c r="A451">
        <v>450</v>
      </c>
      <c r="B451" s="1">
        <v>43082</v>
      </c>
      <c r="C451" t="s">
        <v>1408</v>
      </c>
      <c r="D451" t="s">
        <v>50</v>
      </c>
      <c r="E451" t="s">
        <v>1409</v>
      </c>
      <c r="F451" t="s">
        <v>36</v>
      </c>
      <c r="G451" t="s">
        <v>1410</v>
      </c>
      <c r="H451" t="s">
        <v>394</v>
      </c>
      <c r="I451" s="2">
        <v>27000000</v>
      </c>
      <c r="J451" t="s">
        <v>210</v>
      </c>
    </row>
    <row r="452" spans="1:10" x14ac:dyDescent="0.3">
      <c r="A452">
        <v>451</v>
      </c>
      <c r="B452" s="1">
        <v>43082</v>
      </c>
      <c r="C452" t="s">
        <v>1411</v>
      </c>
      <c r="D452" t="s">
        <v>50</v>
      </c>
      <c r="E452" t="s">
        <v>1412</v>
      </c>
      <c r="F452" t="s">
        <v>13</v>
      </c>
      <c r="G452" t="s">
        <v>1413</v>
      </c>
      <c r="H452" t="s">
        <v>394</v>
      </c>
      <c r="I452" s="2">
        <v>7200000</v>
      </c>
      <c r="J452" t="s">
        <v>210</v>
      </c>
    </row>
    <row r="453" spans="1:10" x14ac:dyDescent="0.3">
      <c r="A453">
        <v>452</v>
      </c>
      <c r="B453" s="1">
        <v>43082</v>
      </c>
      <c r="C453" t="s">
        <v>1414</v>
      </c>
      <c r="D453" t="s">
        <v>50</v>
      </c>
      <c r="E453" t="s">
        <v>1415</v>
      </c>
      <c r="F453" t="s">
        <v>36</v>
      </c>
      <c r="G453" t="s">
        <v>1416</v>
      </c>
      <c r="H453" t="s">
        <v>394</v>
      </c>
      <c r="I453" t="s">
        <v>555</v>
      </c>
      <c r="J453" t="s">
        <v>210</v>
      </c>
    </row>
    <row r="454" spans="1:10" x14ac:dyDescent="0.3">
      <c r="A454">
        <v>453</v>
      </c>
      <c r="B454" s="1">
        <v>43083</v>
      </c>
      <c r="C454" t="s">
        <v>1417</v>
      </c>
      <c r="D454" t="s">
        <v>55</v>
      </c>
      <c r="E454" t="s">
        <v>1418</v>
      </c>
      <c r="F454" t="s">
        <v>13</v>
      </c>
      <c r="G454" t="s">
        <v>111</v>
      </c>
      <c r="H454" t="s">
        <v>394</v>
      </c>
      <c r="I454" s="2">
        <v>7000000</v>
      </c>
      <c r="J454" t="s">
        <v>210</v>
      </c>
    </row>
    <row r="455" spans="1:10" x14ac:dyDescent="0.3">
      <c r="A455">
        <v>454</v>
      </c>
      <c r="B455" s="1">
        <v>43083</v>
      </c>
      <c r="C455" t="s">
        <v>1419</v>
      </c>
      <c r="D455" t="s">
        <v>50</v>
      </c>
      <c r="E455" t="s">
        <v>1420</v>
      </c>
      <c r="F455" t="s">
        <v>13</v>
      </c>
      <c r="G455" t="s">
        <v>325</v>
      </c>
      <c r="H455" t="s">
        <v>394</v>
      </c>
      <c r="I455" s="2">
        <v>6000000</v>
      </c>
      <c r="J455" t="s">
        <v>210</v>
      </c>
    </row>
    <row r="456" spans="1:10" x14ac:dyDescent="0.3">
      <c r="A456">
        <v>455</v>
      </c>
      <c r="B456" s="1">
        <v>43083</v>
      </c>
      <c r="C456" t="s">
        <v>1421</v>
      </c>
      <c r="D456" t="s">
        <v>50</v>
      </c>
      <c r="E456" t="s">
        <v>1422</v>
      </c>
      <c r="F456" t="s">
        <v>19</v>
      </c>
      <c r="G456" t="s">
        <v>1423</v>
      </c>
      <c r="H456" t="s">
        <v>1059</v>
      </c>
      <c r="I456" s="2">
        <v>250000</v>
      </c>
      <c r="J456" t="s">
        <v>210</v>
      </c>
    </row>
    <row r="457" spans="1:10" x14ac:dyDescent="0.3">
      <c r="A457">
        <v>456</v>
      </c>
      <c r="B457" s="1">
        <v>43083</v>
      </c>
      <c r="C457" t="s">
        <v>832</v>
      </c>
      <c r="D457" t="s">
        <v>55</v>
      </c>
      <c r="E457" t="s">
        <v>1424</v>
      </c>
      <c r="F457" t="s">
        <v>13</v>
      </c>
      <c r="G457" t="s">
        <v>1425</v>
      </c>
      <c r="H457" t="s">
        <v>394</v>
      </c>
      <c r="I457" s="2">
        <v>10000000</v>
      </c>
      <c r="J457" t="s">
        <v>210</v>
      </c>
    </row>
    <row r="458" spans="1:10" x14ac:dyDescent="0.3">
      <c r="A458">
        <v>457</v>
      </c>
      <c r="B458" s="1">
        <v>43083</v>
      </c>
      <c r="C458" t="s">
        <v>1426</v>
      </c>
      <c r="D458" t="s">
        <v>50</v>
      </c>
      <c r="E458" t="s">
        <v>1427</v>
      </c>
      <c r="F458" t="s">
        <v>139</v>
      </c>
      <c r="G458" t="s">
        <v>813</v>
      </c>
      <c r="H458" t="s">
        <v>394</v>
      </c>
      <c r="I458" t="s">
        <v>555</v>
      </c>
      <c r="J458" t="s">
        <v>210</v>
      </c>
    </row>
    <row r="459" spans="1:10" x14ac:dyDescent="0.3">
      <c r="A459">
        <v>458</v>
      </c>
      <c r="B459" s="1">
        <v>43084</v>
      </c>
      <c r="C459" t="s">
        <v>1428</v>
      </c>
      <c r="D459" t="s">
        <v>55</v>
      </c>
      <c r="E459" t="s">
        <v>1429</v>
      </c>
      <c r="F459" t="s">
        <v>36</v>
      </c>
      <c r="G459" t="s">
        <v>1430</v>
      </c>
      <c r="H459" t="s">
        <v>1059</v>
      </c>
      <c r="I459" s="2">
        <v>537000</v>
      </c>
      <c r="J459" t="s">
        <v>210</v>
      </c>
    </row>
    <row r="460" spans="1:10" x14ac:dyDescent="0.3">
      <c r="A460">
        <v>459</v>
      </c>
      <c r="B460" s="1">
        <v>43084</v>
      </c>
      <c r="C460" t="s">
        <v>1126</v>
      </c>
      <c r="D460" t="s">
        <v>55</v>
      </c>
      <c r="E460" t="s">
        <v>1431</v>
      </c>
      <c r="F460" t="s">
        <v>139</v>
      </c>
      <c r="G460" t="s">
        <v>555</v>
      </c>
      <c r="H460" t="s">
        <v>79</v>
      </c>
      <c r="I460" s="2">
        <v>2700000</v>
      </c>
      <c r="J460" t="s">
        <v>210</v>
      </c>
    </row>
    <row r="461" spans="1:10" x14ac:dyDescent="0.3">
      <c r="A461">
        <v>460</v>
      </c>
      <c r="B461" s="1">
        <v>43087</v>
      </c>
      <c r="C461" t="s">
        <v>1432</v>
      </c>
      <c r="D461" t="s">
        <v>50</v>
      </c>
      <c r="E461" t="s">
        <v>1433</v>
      </c>
      <c r="F461" t="s">
        <v>87</v>
      </c>
      <c r="G461" t="s">
        <v>1434</v>
      </c>
      <c r="H461" t="s">
        <v>394</v>
      </c>
      <c r="I461" t="s">
        <v>555</v>
      </c>
      <c r="J461" t="s">
        <v>210</v>
      </c>
    </row>
    <row r="462" spans="1:10" x14ac:dyDescent="0.3">
      <c r="A462">
        <v>461</v>
      </c>
      <c r="B462" s="1">
        <v>43088</v>
      </c>
      <c r="C462" t="s">
        <v>1435</v>
      </c>
      <c r="D462" t="s">
        <v>50</v>
      </c>
      <c r="E462" t="s">
        <v>1436</v>
      </c>
      <c r="F462" t="s">
        <v>13</v>
      </c>
      <c r="G462" t="s">
        <v>1437</v>
      </c>
      <c r="H462" t="s">
        <v>394</v>
      </c>
      <c r="I462" s="2">
        <v>9500000</v>
      </c>
      <c r="J462" t="s">
        <v>210</v>
      </c>
    </row>
    <row r="463" spans="1:10" x14ac:dyDescent="0.3">
      <c r="A463">
        <v>462</v>
      </c>
      <c r="B463" s="1">
        <v>43088</v>
      </c>
      <c r="C463" t="s">
        <v>1438</v>
      </c>
      <c r="D463" t="s">
        <v>50</v>
      </c>
      <c r="E463" t="s">
        <v>1439</v>
      </c>
      <c r="F463" t="s">
        <v>36</v>
      </c>
      <c r="G463" t="s">
        <v>1311</v>
      </c>
      <c r="H463" t="s">
        <v>394</v>
      </c>
      <c r="I463" t="s">
        <v>555</v>
      </c>
      <c r="J463" t="s">
        <v>210</v>
      </c>
    </row>
    <row r="464" spans="1:10" x14ac:dyDescent="0.3">
      <c r="A464">
        <v>463</v>
      </c>
      <c r="B464" s="1">
        <v>43088</v>
      </c>
      <c r="C464" t="s">
        <v>1440</v>
      </c>
      <c r="D464" t="s">
        <v>50</v>
      </c>
      <c r="E464" t="s">
        <v>1441</v>
      </c>
      <c r="F464" t="s">
        <v>139</v>
      </c>
      <c r="G464" t="s">
        <v>1442</v>
      </c>
      <c r="H464" t="s">
        <v>394</v>
      </c>
      <c r="I464" s="2">
        <v>1500000</v>
      </c>
      <c r="J464" t="s">
        <v>210</v>
      </c>
    </row>
    <row r="465" spans="1:10" x14ac:dyDescent="0.3">
      <c r="A465">
        <v>464</v>
      </c>
      <c r="B465" s="1">
        <v>43089</v>
      </c>
      <c r="C465" t="s">
        <v>1443</v>
      </c>
      <c r="D465" t="s">
        <v>50</v>
      </c>
      <c r="E465" t="s">
        <v>1444</v>
      </c>
      <c r="F465" t="s">
        <v>13</v>
      </c>
      <c r="G465" t="s">
        <v>1445</v>
      </c>
      <c r="H465" t="s">
        <v>394</v>
      </c>
      <c r="I465" s="2">
        <v>1000000</v>
      </c>
      <c r="J465" t="s">
        <v>210</v>
      </c>
    </row>
    <row r="466" spans="1:10" x14ac:dyDescent="0.3">
      <c r="A466">
        <v>465</v>
      </c>
      <c r="B466" s="1">
        <v>43089</v>
      </c>
      <c r="C466" t="s">
        <v>1446</v>
      </c>
      <c r="D466" t="s">
        <v>77</v>
      </c>
      <c r="E466" t="s">
        <v>1447</v>
      </c>
      <c r="F466" t="s">
        <v>184</v>
      </c>
      <c r="G466" t="s">
        <v>1448</v>
      </c>
      <c r="H466" t="s">
        <v>394</v>
      </c>
      <c r="I466" s="2">
        <v>19500000</v>
      </c>
      <c r="J466" t="s">
        <v>210</v>
      </c>
    </row>
    <row r="467" spans="1:10" x14ac:dyDescent="0.3">
      <c r="A467">
        <v>466</v>
      </c>
      <c r="B467" s="1">
        <v>43090</v>
      </c>
      <c r="C467" t="s">
        <v>299</v>
      </c>
      <c r="D467" t="s">
        <v>50</v>
      </c>
      <c r="E467" t="s">
        <v>1449</v>
      </c>
      <c r="F467" t="s">
        <v>36</v>
      </c>
      <c r="G467" t="s">
        <v>1150</v>
      </c>
      <c r="H467" t="s">
        <v>394</v>
      </c>
      <c r="I467" s="2">
        <v>4000000</v>
      </c>
      <c r="J467" t="s">
        <v>210</v>
      </c>
    </row>
    <row r="468" spans="1:10" x14ac:dyDescent="0.3">
      <c r="A468">
        <v>467</v>
      </c>
      <c r="B468" s="1">
        <v>43090</v>
      </c>
      <c r="C468" t="s">
        <v>1450</v>
      </c>
      <c r="D468" t="s">
        <v>55</v>
      </c>
      <c r="E468" t="s">
        <v>1451</v>
      </c>
      <c r="F468" t="s">
        <v>13</v>
      </c>
      <c r="G468" t="s">
        <v>1452</v>
      </c>
      <c r="H468" t="s">
        <v>1059</v>
      </c>
      <c r="I468" s="2">
        <v>150000</v>
      </c>
      <c r="J468" t="s">
        <v>210</v>
      </c>
    </row>
    <row r="469" spans="1:10" x14ac:dyDescent="0.3">
      <c r="A469">
        <v>468</v>
      </c>
      <c r="B469" s="1">
        <v>43090</v>
      </c>
      <c r="C469" t="s">
        <v>1453</v>
      </c>
      <c r="D469" t="s">
        <v>55</v>
      </c>
      <c r="E469" t="s">
        <v>1454</v>
      </c>
      <c r="F469" t="s">
        <v>1455</v>
      </c>
      <c r="G469" t="s">
        <v>517</v>
      </c>
      <c r="H469" t="s">
        <v>394</v>
      </c>
      <c r="I469" t="s">
        <v>555</v>
      </c>
      <c r="J469" t="s">
        <v>210</v>
      </c>
    </row>
    <row r="470" spans="1:10" x14ac:dyDescent="0.3">
      <c r="A470">
        <v>469</v>
      </c>
      <c r="B470" s="1">
        <v>43095</v>
      </c>
      <c r="C470" t="s">
        <v>1456</v>
      </c>
      <c r="D470" t="s">
        <v>55</v>
      </c>
      <c r="E470" t="s">
        <v>1457</v>
      </c>
      <c r="F470" t="s">
        <v>42</v>
      </c>
      <c r="G470" t="s">
        <v>1257</v>
      </c>
      <c r="H470" t="s">
        <v>394</v>
      </c>
      <c r="I470" s="2">
        <v>10000000</v>
      </c>
      <c r="J470" t="s">
        <v>210</v>
      </c>
    </row>
    <row r="471" spans="1:10" x14ac:dyDescent="0.3">
      <c r="A471">
        <v>470</v>
      </c>
      <c r="B471" s="1">
        <v>43096</v>
      </c>
      <c r="C471" t="s">
        <v>1458</v>
      </c>
      <c r="D471" t="s">
        <v>55</v>
      </c>
      <c r="E471" t="s">
        <v>1459</v>
      </c>
      <c r="F471" t="s">
        <v>87</v>
      </c>
      <c r="G471" t="s">
        <v>1460</v>
      </c>
      <c r="H471" t="s">
        <v>394</v>
      </c>
      <c r="I471" t="s">
        <v>555</v>
      </c>
      <c r="J471" t="s">
        <v>210</v>
      </c>
    </row>
    <row r="472" spans="1:10" x14ac:dyDescent="0.3">
      <c r="A472">
        <v>471</v>
      </c>
      <c r="B472" s="1">
        <v>43096</v>
      </c>
      <c r="C472" t="s">
        <v>1461</v>
      </c>
      <c r="D472" t="s">
        <v>50</v>
      </c>
      <c r="E472" t="s">
        <v>1462</v>
      </c>
      <c r="F472" t="s">
        <v>184</v>
      </c>
      <c r="G472" t="s">
        <v>1463</v>
      </c>
      <c r="H472" t="s">
        <v>394</v>
      </c>
      <c r="I472" s="2">
        <v>3800000</v>
      </c>
      <c r="J472" t="s">
        <v>210</v>
      </c>
    </row>
    <row r="473" spans="1:10" x14ac:dyDescent="0.3">
      <c r="A473">
        <v>472</v>
      </c>
      <c r="B473" s="1">
        <v>43041</v>
      </c>
      <c r="C473" t="s">
        <v>1464</v>
      </c>
      <c r="D473" t="s">
        <v>77</v>
      </c>
      <c r="E473" t="s">
        <v>1465</v>
      </c>
      <c r="F473" t="s">
        <v>30</v>
      </c>
      <c r="G473" t="s">
        <v>1466</v>
      </c>
      <c r="H473" t="s">
        <v>126</v>
      </c>
      <c r="I473" s="2">
        <v>570000</v>
      </c>
      <c r="J473" t="s">
        <v>210</v>
      </c>
    </row>
    <row r="474" spans="1:10" x14ac:dyDescent="0.3">
      <c r="A474">
        <v>473</v>
      </c>
      <c r="B474" s="1">
        <v>43041</v>
      </c>
      <c r="C474" t="s">
        <v>1467</v>
      </c>
      <c r="D474" t="s">
        <v>50</v>
      </c>
      <c r="E474" t="s">
        <v>1468</v>
      </c>
      <c r="F474" t="s">
        <v>52</v>
      </c>
      <c r="G474" t="s">
        <v>1469</v>
      </c>
      <c r="H474" t="s">
        <v>126</v>
      </c>
      <c r="I474" t="s">
        <v>555</v>
      </c>
      <c r="J474" t="s">
        <v>210</v>
      </c>
    </row>
    <row r="475" spans="1:10" x14ac:dyDescent="0.3">
      <c r="A475">
        <v>474</v>
      </c>
      <c r="B475" s="1">
        <v>43041</v>
      </c>
      <c r="C475" t="s">
        <v>1470</v>
      </c>
      <c r="D475" t="s">
        <v>1471</v>
      </c>
      <c r="E475" t="s">
        <v>1472</v>
      </c>
      <c r="F475" t="s">
        <v>967</v>
      </c>
      <c r="G475" t="s">
        <v>1473</v>
      </c>
      <c r="H475" t="s">
        <v>126</v>
      </c>
      <c r="I475" t="s">
        <v>555</v>
      </c>
      <c r="J475" t="s">
        <v>210</v>
      </c>
    </row>
    <row r="476" spans="1:10" x14ac:dyDescent="0.3">
      <c r="A476">
        <v>475</v>
      </c>
      <c r="B476" s="1">
        <v>43042</v>
      </c>
      <c r="C476" t="s">
        <v>1474</v>
      </c>
      <c r="D476" t="s">
        <v>50</v>
      </c>
      <c r="E476" t="s">
        <v>1475</v>
      </c>
      <c r="F476" t="s">
        <v>967</v>
      </c>
      <c r="G476" t="s">
        <v>1344</v>
      </c>
      <c r="H476" t="s">
        <v>126</v>
      </c>
      <c r="I476" s="2">
        <v>1000000</v>
      </c>
      <c r="J476" t="s">
        <v>210</v>
      </c>
    </row>
    <row r="477" spans="1:10" x14ac:dyDescent="0.3">
      <c r="A477">
        <v>476</v>
      </c>
      <c r="B477" s="1">
        <v>43042</v>
      </c>
      <c r="C477" t="s">
        <v>1476</v>
      </c>
      <c r="D477" t="s">
        <v>575</v>
      </c>
      <c r="E477" t="s">
        <v>1477</v>
      </c>
      <c r="F477" t="s">
        <v>36</v>
      </c>
      <c r="G477" t="s">
        <v>1478</v>
      </c>
      <c r="H477" t="s">
        <v>126</v>
      </c>
      <c r="I477" t="s">
        <v>555</v>
      </c>
      <c r="J477" t="s">
        <v>210</v>
      </c>
    </row>
    <row r="478" spans="1:10" x14ac:dyDescent="0.3">
      <c r="A478">
        <v>477</v>
      </c>
      <c r="B478" s="1">
        <v>43042</v>
      </c>
      <c r="C478" t="s">
        <v>1479</v>
      </c>
      <c r="D478" t="s">
        <v>50</v>
      </c>
      <c r="E478" t="s">
        <v>1480</v>
      </c>
      <c r="F478" t="s">
        <v>967</v>
      </c>
      <c r="G478" t="s">
        <v>517</v>
      </c>
      <c r="H478" t="s">
        <v>126</v>
      </c>
      <c r="I478" s="2">
        <v>500000</v>
      </c>
      <c r="J478" t="s">
        <v>210</v>
      </c>
    </row>
    <row r="479" spans="1:10" x14ac:dyDescent="0.3">
      <c r="A479">
        <v>478</v>
      </c>
      <c r="B479" s="1">
        <v>43043</v>
      </c>
      <c r="C479" t="s">
        <v>1481</v>
      </c>
      <c r="D479" t="s">
        <v>50</v>
      </c>
      <c r="E479" t="s">
        <v>1482</v>
      </c>
      <c r="F479" t="s">
        <v>967</v>
      </c>
      <c r="G479" t="s">
        <v>1483</v>
      </c>
      <c r="H479" t="s">
        <v>394</v>
      </c>
      <c r="I479" s="2">
        <v>1000000</v>
      </c>
      <c r="J479" t="s">
        <v>210</v>
      </c>
    </row>
    <row r="480" spans="1:10" x14ac:dyDescent="0.3">
      <c r="A480">
        <v>479</v>
      </c>
      <c r="B480" s="1">
        <v>43045</v>
      </c>
      <c r="C480" t="s">
        <v>1484</v>
      </c>
      <c r="D480" t="s">
        <v>50</v>
      </c>
      <c r="E480" t="s">
        <v>1485</v>
      </c>
      <c r="F480" t="s">
        <v>967</v>
      </c>
      <c r="G480" t="s">
        <v>1483</v>
      </c>
      <c r="H480" t="s">
        <v>394</v>
      </c>
      <c r="I480" t="s">
        <v>555</v>
      </c>
      <c r="J480" t="s">
        <v>210</v>
      </c>
    </row>
    <row r="481" spans="1:10" x14ac:dyDescent="0.3">
      <c r="A481">
        <v>480</v>
      </c>
      <c r="B481" s="1">
        <v>43045</v>
      </c>
      <c r="C481" t="s">
        <v>1486</v>
      </c>
      <c r="D481" t="s">
        <v>1471</v>
      </c>
      <c r="E481" t="s">
        <v>1155</v>
      </c>
      <c r="F481" t="s">
        <v>30</v>
      </c>
      <c r="G481" t="s">
        <v>1487</v>
      </c>
      <c r="H481" t="s">
        <v>126</v>
      </c>
      <c r="I481" t="s">
        <v>555</v>
      </c>
      <c r="J481" t="s">
        <v>210</v>
      </c>
    </row>
    <row r="482" spans="1:10" x14ac:dyDescent="0.3">
      <c r="A482">
        <v>481</v>
      </c>
      <c r="B482" s="1">
        <v>43046</v>
      </c>
      <c r="C482" t="s">
        <v>1488</v>
      </c>
      <c r="D482" t="s">
        <v>50</v>
      </c>
      <c r="E482" t="s">
        <v>1489</v>
      </c>
      <c r="F482" t="s">
        <v>30</v>
      </c>
      <c r="G482" t="s">
        <v>1490</v>
      </c>
      <c r="H482" t="s">
        <v>126</v>
      </c>
      <c r="I482" t="s">
        <v>555</v>
      </c>
      <c r="J482" t="s">
        <v>210</v>
      </c>
    </row>
    <row r="483" spans="1:10" x14ac:dyDescent="0.3">
      <c r="A483">
        <v>482</v>
      </c>
      <c r="B483" s="1">
        <v>43046</v>
      </c>
      <c r="C483" t="s">
        <v>1491</v>
      </c>
      <c r="D483" t="s">
        <v>50</v>
      </c>
      <c r="E483" t="s">
        <v>1492</v>
      </c>
      <c r="F483" t="s">
        <v>36</v>
      </c>
      <c r="G483" t="s">
        <v>1493</v>
      </c>
      <c r="H483" t="s">
        <v>394</v>
      </c>
      <c r="I483" s="2">
        <v>5000000</v>
      </c>
      <c r="J483" t="s">
        <v>210</v>
      </c>
    </row>
    <row r="484" spans="1:10" x14ac:dyDescent="0.3">
      <c r="A484">
        <v>483</v>
      </c>
      <c r="B484" s="1">
        <v>43046</v>
      </c>
      <c r="C484" t="s">
        <v>1494</v>
      </c>
      <c r="D484" t="s">
        <v>50</v>
      </c>
      <c r="E484" t="s">
        <v>1495</v>
      </c>
      <c r="F484" t="s">
        <v>967</v>
      </c>
      <c r="G484" t="s">
        <v>1496</v>
      </c>
      <c r="H484" t="s">
        <v>394</v>
      </c>
      <c r="I484" s="2">
        <v>5000000</v>
      </c>
      <c r="J484" t="s">
        <v>210</v>
      </c>
    </row>
    <row r="485" spans="1:10" x14ac:dyDescent="0.3">
      <c r="A485">
        <v>484</v>
      </c>
      <c r="B485" s="1">
        <v>43047</v>
      </c>
      <c r="C485" t="s">
        <v>1497</v>
      </c>
      <c r="D485" t="s">
        <v>50</v>
      </c>
      <c r="E485" t="s">
        <v>1498</v>
      </c>
      <c r="F485" t="s">
        <v>967</v>
      </c>
      <c r="G485" t="s">
        <v>1499</v>
      </c>
      <c r="H485" t="s">
        <v>394</v>
      </c>
      <c r="I485" s="2">
        <v>7600000</v>
      </c>
      <c r="J485" t="s">
        <v>210</v>
      </c>
    </row>
    <row r="486" spans="1:10" x14ac:dyDescent="0.3">
      <c r="A486">
        <v>485</v>
      </c>
      <c r="B486" s="1">
        <v>43047</v>
      </c>
      <c r="C486" t="s">
        <v>1500</v>
      </c>
      <c r="D486" t="s">
        <v>77</v>
      </c>
      <c r="E486" t="s">
        <v>1501</v>
      </c>
      <c r="F486" t="s">
        <v>967</v>
      </c>
      <c r="G486" t="s">
        <v>1502</v>
      </c>
      <c r="H486" t="s">
        <v>394</v>
      </c>
      <c r="I486" s="2">
        <v>3000000</v>
      </c>
      <c r="J486" t="s">
        <v>210</v>
      </c>
    </row>
    <row r="487" spans="1:10" x14ac:dyDescent="0.3">
      <c r="A487">
        <v>486</v>
      </c>
      <c r="B487" s="1">
        <v>43047</v>
      </c>
      <c r="C487" t="s">
        <v>1503</v>
      </c>
      <c r="D487" t="s">
        <v>479</v>
      </c>
      <c r="E487" t="s">
        <v>1504</v>
      </c>
      <c r="F487" t="s">
        <v>36</v>
      </c>
      <c r="G487" t="s">
        <v>1505</v>
      </c>
      <c r="H487" t="s">
        <v>394</v>
      </c>
      <c r="I487" s="2">
        <v>3000000</v>
      </c>
      <c r="J487" t="s">
        <v>210</v>
      </c>
    </row>
    <row r="488" spans="1:10" x14ac:dyDescent="0.3">
      <c r="A488">
        <v>487</v>
      </c>
      <c r="B488" s="1">
        <v>43047</v>
      </c>
      <c r="C488" t="s">
        <v>1506</v>
      </c>
      <c r="D488" t="s">
        <v>50</v>
      </c>
      <c r="E488" t="s">
        <v>1507</v>
      </c>
      <c r="F488" t="s">
        <v>967</v>
      </c>
      <c r="G488" t="s">
        <v>1508</v>
      </c>
      <c r="H488" t="s">
        <v>394</v>
      </c>
      <c r="I488" s="2">
        <v>3600000</v>
      </c>
      <c r="J488" t="s">
        <v>210</v>
      </c>
    </row>
    <row r="489" spans="1:10" x14ac:dyDescent="0.3">
      <c r="A489">
        <v>488</v>
      </c>
      <c r="B489" s="1">
        <v>43048</v>
      </c>
      <c r="C489" t="s">
        <v>1509</v>
      </c>
      <c r="D489" t="s">
        <v>50</v>
      </c>
      <c r="E489" t="s">
        <v>1510</v>
      </c>
      <c r="F489" t="s">
        <v>139</v>
      </c>
      <c r="G489" t="s">
        <v>1511</v>
      </c>
      <c r="H489" t="s">
        <v>126</v>
      </c>
      <c r="I489" s="2">
        <v>872000</v>
      </c>
      <c r="J489" t="s">
        <v>210</v>
      </c>
    </row>
    <row r="490" spans="1:10" x14ac:dyDescent="0.3">
      <c r="A490">
        <v>489</v>
      </c>
      <c r="B490" s="1">
        <v>43048</v>
      </c>
      <c r="C490" t="s">
        <v>1512</v>
      </c>
      <c r="D490" t="s">
        <v>50</v>
      </c>
      <c r="E490" t="s">
        <v>1513</v>
      </c>
      <c r="F490" t="s">
        <v>967</v>
      </c>
      <c r="G490" t="s">
        <v>325</v>
      </c>
      <c r="H490" t="s">
        <v>126</v>
      </c>
      <c r="I490" t="s">
        <v>555</v>
      </c>
      <c r="J490" t="s">
        <v>210</v>
      </c>
    </row>
    <row r="491" spans="1:10" x14ac:dyDescent="0.3">
      <c r="A491">
        <v>490</v>
      </c>
      <c r="B491" s="1">
        <v>43048</v>
      </c>
      <c r="C491" t="s">
        <v>1514</v>
      </c>
      <c r="D491" t="s">
        <v>50</v>
      </c>
      <c r="E491" t="s">
        <v>1515</v>
      </c>
      <c r="F491" t="s">
        <v>967</v>
      </c>
      <c r="G491" t="s">
        <v>1516</v>
      </c>
      <c r="H491" t="s">
        <v>394</v>
      </c>
      <c r="I491" t="s">
        <v>555</v>
      </c>
      <c r="J491" t="s">
        <v>210</v>
      </c>
    </row>
    <row r="492" spans="1:10" x14ac:dyDescent="0.3">
      <c r="A492">
        <v>491</v>
      </c>
      <c r="B492" s="1">
        <v>43049</v>
      </c>
      <c r="C492" t="s">
        <v>1517</v>
      </c>
      <c r="D492" t="s">
        <v>50</v>
      </c>
      <c r="E492" t="s">
        <v>1518</v>
      </c>
      <c r="F492" t="s">
        <v>967</v>
      </c>
      <c r="G492" t="s">
        <v>1519</v>
      </c>
      <c r="H492" t="s">
        <v>394</v>
      </c>
      <c r="I492" s="2">
        <v>25000000</v>
      </c>
      <c r="J492" t="s">
        <v>210</v>
      </c>
    </row>
    <row r="493" spans="1:10" x14ac:dyDescent="0.3">
      <c r="A493">
        <v>492</v>
      </c>
      <c r="B493" s="1">
        <v>43049</v>
      </c>
      <c r="C493" t="s">
        <v>1520</v>
      </c>
      <c r="D493" t="s">
        <v>1471</v>
      </c>
      <c r="E493" t="s">
        <v>1521</v>
      </c>
      <c r="F493" t="s">
        <v>1522</v>
      </c>
      <c r="G493" t="s">
        <v>1523</v>
      </c>
      <c r="H493" t="s">
        <v>394</v>
      </c>
      <c r="I493" t="s">
        <v>555</v>
      </c>
      <c r="J493" t="s">
        <v>210</v>
      </c>
    </row>
    <row r="494" spans="1:10" x14ac:dyDescent="0.3">
      <c r="A494">
        <v>493</v>
      </c>
      <c r="B494" s="1">
        <v>43052</v>
      </c>
      <c r="C494" t="s">
        <v>1524</v>
      </c>
      <c r="D494" t="s">
        <v>1471</v>
      </c>
      <c r="E494" t="s">
        <v>1525</v>
      </c>
      <c r="F494" t="s">
        <v>36</v>
      </c>
      <c r="G494" t="s">
        <v>1339</v>
      </c>
      <c r="H494" t="s">
        <v>1526</v>
      </c>
      <c r="I494" s="2">
        <v>15000000</v>
      </c>
      <c r="J494" t="s">
        <v>210</v>
      </c>
    </row>
    <row r="495" spans="1:10" x14ac:dyDescent="0.3">
      <c r="A495">
        <v>494</v>
      </c>
      <c r="B495" s="1">
        <v>43053</v>
      </c>
      <c r="C495" t="s">
        <v>1527</v>
      </c>
      <c r="D495" t="s">
        <v>441</v>
      </c>
      <c r="E495" t="s">
        <v>1528</v>
      </c>
      <c r="F495" t="s">
        <v>19</v>
      </c>
      <c r="G495" t="s">
        <v>1529</v>
      </c>
      <c r="H495" t="s">
        <v>126</v>
      </c>
      <c r="I495" t="s">
        <v>555</v>
      </c>
      <c r="J495" t="s">
        <v>210</v>
      </c>
    </row>
    <row r="496" spans="1:10" x14ac:dyDescent="0.3">
      <c r="A496">
        <v>495</v>
      </c>
      <c r="B496" s="1">
        <v>43053</v>
      </c>
      <c r="C496" t="s">
        <v>1530</v>
      </c>
      <c r="D496" t="s">
        <v>50</v>
      </c>
      <c r="E496" t="s">
        <v>1531</v>
      </c>
      <c r="F496" t="s">
        <v>967</v>
      </c>
      <c r="G496" t="s">
        <v>638</v>
      </c>
      <c r="H496" t="s">
        <v>394</v>
      </c>
      <c r="I496" s="2">
        <v>8250000</v>
      </c>
      <c r="J496" t="s">
        <v>210</v>
      </c>
    </row>
    <row r="497" spans="1:10" x14ac:dyDescent="0.3">
      <c r="A497">
        <v>496</v>
      </c>
      <c r="B497" s="1">
        <v>43054</v>
      </c>
      <c r="C497" t="s">
        <v>1532</v>
      </c>
      <c r="D497" t="s">
        <v>50</v>
      </c>
      <c r="E497" t="s">
        <v>1533</v>
      </c>
      <c r="F497" t="s">
        <v>967</v>
      </c>
      <c r="G497" t="s">
        <v>1344</v>
      </c>
      <c r="H497" t="s">
        <v>126</v>
      </c>
      <c r="I497" s="2">
        <v>900000</v>
      </c>
      <c r="J497" t="s">
        <v>210</v>
      </c>
    </row>
    <row r="498" spans="1:10" x14ac:dyDescent="0.3">
      <c r="A498">
        <v>497</v>
      </c>
      <c r="B498" s="1">
        <v>43054</v>
      </c>
      <c r="C498" t="s">
        <v>1534</v>
      </c>
      <c r="D498" t="s">
        <v>304</v>
      </c>
      <c r="E498" t="s">
        <v>1535</v>
      </c>
      <c r="F498" t="s">
        <v>967</v>
      </c>
      <c r="G498" t="s">
        <v>1536</v>
      </c>
      <c r="H498" t="s">
        <v>1537</v>
      </c>
      <c r="I498" t="s">
        <v>555</v>
      </c>
      <c r="J498" t="s">
        <v>210</v>
      </c>
    </row>
    <row r="499" spans="1:10" x14ac:dyDescent="0.3">
      <c r="A499">
        <v>498</v>
      </c>
      <c r="B499" s="1">
        <v>43054</v>
      </c>
      <c r="C499" t="s">
        <v>1538</v>
      </c>
      <c r="D499" t="s">
        <v>50</v>
      </c>
      <c r="E499" t="s">
        <v>1539</v>
      </c>
      <c r="F499" t="s">
        <v>139</v>
      </c>
      <c r="G499" t="s">
        <v>1150</v>
      </c>
      <c r="H499" t="s">
        <v>394</v>
      </c>
      <c r="I499" s="2">
        <v>3000000</v>
      </c>
      <c r="J499" t="s">
        <v>210</v>
      </c>
    </row>
    <row r="500" spans="1:10" x14ac:dyDescent="0.3">
      <c r="A500">
        <v>499</v>
      </c>
      <c r="B500" s="1">
        <v>43054</v>
      </c>
      <c r="C500" t="s">
        <v>1540</v>
      </c>
      <c r="D500" t="s">
        <v>1541</v>
      </c>
      <c r="E500" t="s">
        <v>1542</v>
      </c>
      <c r="F500" t="s">
        <v>19</v>
      </c>
      <c r="G500" t="s">
        <v>1543</v>
      </c>
      <c r="H500" t="s">
        <v>394</v>
      </c>
      <c r="I500" t="s">
        <v>555</v>
      </c>
      <c r="J500" t="s">
        <v>210</v>
      </c>
    </row>
    <row r="501" spans="1:10" x14ac:dyDescent="0.3">
      <c r="A501">
        <v>500</v>
      </c>
      <c r="B501" s="1">
        <v>43054</v>
      </c>
      <c r="C501" t="s">
        <v>1544</v>
      </c>
      <c r="D501" t="s">
        <v>50</v>
      </c>
      <c r="E501" t="s">
        <v>1545</v>
      </c>
      <c r="F501" t="s">
        <v>30</v>
      </c>
      <c r="G501" t="s">
        <v>1546</v>
      </c>
      <c r="H501" t="s">
        <v>126</v>
      </c>
      <c r="I501" t="s">
        <v>555</v>
      </c>
      <c r="J501" t="s">
        <v>210</v>
      </c>
    </row>
    <row r="502" spans="1:10" x14ac:dyDescent="0.3">
      <c r="A502">
        <v>501</v>
      </c>
      <c r="B502" s="1">
        <v>43056</v>
      </c>
      <c r="C502" t="s">
        <v>1547</v>
      </c>
      <c r="D502" t="s">
        <v>1541</v>
      </c>
      <c r="E502" t="s">
        <v>1542</v>
      </c>
      <c r="F502" t="s">
        <v>184</v>
      </c>
      <c r="G502" t="s">
        <v>1344</v>
      </c>
      <c r="H502" t="s">
        <v>1059</v>
      </c>
      <c r="I502" s="2">
        <v>200000</v>
      </c>
      <c r="J502" t="s">
        <v>210</v>
      </c>
    </row>
    <row r="503" spans="1:10" x14ac:dyDescent="0.3">
      <c r="A503">
        <v>502</v>
      </c>
      <c r="B503" s="1">
        <v>43056</v>
      </c>
      <c r="C503" t="s">
        <v>1548</v>
      </c>
      <c r="D503" t="s">
        <v>50</v>
      </c>
      <c r="E503" t="s">
        <v>1549</v>
      </c>
      <c r="F503" t="s">
        <v>139</v>
      </c>
      <c r="G503" t="s">
        <v>1550</v>
      </c>
      <c r="H503" t="s">
        <v>1059</v>
      </c>
      <c r="I503" t="s">
        <v>555</v>
      </c>
      <c r="J503" t="s">
        <v>210</v>
      </c>
    </row>
    <row r="504" spans="1:10" x14ac:dyDescent="0.3">
      <c r="A504">
        <v>503</v>
      </c>
      <c r="B504" s="1">
        <v>43059</v>
      </c>
      <c r="C504" t="s">
        <v>1551</v>
      </c>
      <c r="D504" t="s">
        <v>50</v>
      </c>
      <c r="E504" t="s">
        <v>1552</v>
      </c>
      <c r="F504" t="s">
        <v>36</v>
      </c>
      <c r="G504" t="s">
        <v>1553</v>
      </c>
      <c r="H504" t="s">
        <v>1059</v>
      </c>
      <c r="I504" s="2">
        <v>692000</v>
      </c>
      <c r="J504" t="s">
        <v>210</v>
      </c>
    </row>
    <row r="505" spans="1:10" x14ac:dyDescent="0.3">
      <c r="A505">
        <v>504</v>
      </c>
      <c r="B505" s="1">
        <v>43060</v>
      </c>
      <c r="C505" t="s">
        <v>1554</v>
      </c>
      <c r="D505" t="s">
        <v>50</v>
      </c>
      <c r="E505" t="s">
        <v>1555</v>
      </c>
      <c r="F505" t="s">
        <v>184</v>
      </c>
      <c r="G505" t="s">
        <v>1556</v>
      </c>
      <c r="H505" t="s">
        <v>1059</v>
      </c>
      <c r="I505" s="2">
        <v>329230</v>
      </c>
      <c r="J505" t="s">
        <v>210</v>
      </c>
    </row>
    <row r="506" spans="1:10" x14ac:dyDescent="0.3">
      <c r="A506">
        <v>505</v>
      </c>
      <c r="B506" s="1">
        <v>43060</v>
      </c>
      <c r="C506" t="s">
        <v>1557</v>
      </c>
      <c r="D506" t="s">
        <v>50</v>
      </c>
      <c r="E506" t="s">
        <v>1558</v>
      </c>
      <c r="F506" t="s">
        <v>36</v>
      </c>
      <c r="G506" t="s">
        <v>1559</v>
      </c>
      <c r="H506" t="s">
        <v>394</v>
      </c>
      <c r="I506" s="2">
        <v>2700000</v>
      </c>
      <c r="J506" t="s">
        <v>210</v>
      </c>
    </row>
    <row r="507" spans="1:10" x14ac:dyDescent="0.3">
      <c r="A507">
        <v>506</v>
      </c>
      <c r="B507" s="1">
        <v>43060</v>
      </c>
      <c r="C507" t="s">
        <v>1560</v>
      </c>
      <c r="D507" t="s">
        <v>50</v>
      </c>
      <c r="E507" t="s">
        <v>1561</v>
      </c>
      <c r="F507" t="s">
        <v>36</v>
      </c>
      <c r="G507" t="s">
        <v>1562</v>
      </c>
      <c r="H507" t="s">
        <v>1059</v>
      </c>
      <c r="I507" s="2">
        <v>400000</v>
      </c>
      <c r="J507" t="s">
        <v>210</v>
      </c>
    </row>
    <row r="508" spans="1:10" x14ac:dyDescent="0.3">
      <c r="A508">
        <v>507</v>
      </c>
      <c r="B508" s="1">
        <v>43060</v>
      </c>
      <c r="C508" t="s">
        <v>1563</v>
      </c>
      <c r="D508" t="s">
        <v>50</v>
      </c>
      <c r="E508" t="s">
        <v>1564</v>
      </c>
      <c r="F508" t="s">
        <v>36</v>
      </c>
      <c r="G508" t="s">
        <v>1565</v>
      </c>
      <c r="H508" t="s">
        <v>1059</v>
      </c>
      <c r="I508" s="2">
        <v>250000</v>
      </c>
      <c r="J508" t="s">
        <v>210</v>
      </c>
    </row>
    <row r="509" spans="1:10" x14ac:dyDescent="0.3">
      <c r="A509">
        <v>508</v>
      </c>
      <c r="B509" s="1">
        <v>43060</v>
      </c>
      <c r="C509" t="s">
        <v>1566</v>
      </c>
      <c r="D509" t="s">
        <v>142</v>
      </c>
      <c r="E509" t="s">
        <v>1567</v>
      </c>
      <c r="F509" t="s">
        <v>967</v>
      </c>
      <c r="G509" t="s">
        <v>1568</v>
      </c>
      <c r="H509" t="s">
        <v>394</v>
      </c>
      <c r="I509" s="2">
        <v>26000000</v>
      </c>
      <c r="J509" t="s">
        <v>210</v>
      </c>
    </row>
    <row r="510" spans="1:10" x14ac:dyDescent="0.3">
      <c r="A510">
        <v>509</v>
      </c>
      <c r="B510" s="1">
        <v>43060</v>
      </c>
      <c r="C510" t="s">
        <v>1569</v>
      </c>
      <c r="D510" t="s">
        <v>50</v>
      </c>
      <c r="E510" t="s">
        <v>1570</v>
      </c>
      <c r="F510" t="s">
        <v>36</v>
      </c>
      <c r="G510" t="s">
        <v>153</v>
      </c>
      <c r="H510" t="s">
        <v>394</v>
      </c>
      <c r="I510" t="s">
        <v>555</v>
      </c>
      <c r="J510" t="s">
        <v>210</v>
      </c>
    </row>
    <row r="511" spans="1:10" x14ac:dyDescent="0.3">
      <c r="A511">
        <v>510</v>
      </c>
      <c r="B511" s="1">
        <v>43060</v>
      </c>
      <c r="C511" t="s">
        <v>1571</v>
      </c>
      <c r="D511" t="s">
        <v>77</v>
      </c>
      <c r="E511" t="s">
        <v>1572</v>
      </c>
      <c r="F511" t="s">
        <v>36</v>
      </c>
      <c r="G511" t="s">
        <v>1573</v>
      </c>
      <c r="H511" t="s">
        <v>394</v>
      </c>
      <c r="I511" s="2">
        <v>200000000</v>
      </c>
      <c r="J511" t="s">
        <v>210</v>
      </c>
    </row>
    <row r="512" spans="1:10" x14ac:dyDescent="0.3">
      <c r="A512">
        <v>511</v>
      </c>
      <c r="B512" s="1">
        <v>43061</v>
      </c>
      <c r="C512" t="s">
        <v>1574</v>
      </c>
      <c r="D512" t="s">
        <v>50</v>
      </c>
      <c r="E512" t="s">
        <v>1575</v>
      </c>
      <c r="F512" t="s">
        <v>967</v>
      </c>
      <c r="G512" t="s">
        <v>1576</v>
      </c>
      <c r="H512" t="s">
        <v>1059</v>
      </c>
      <c r="I512" t="s">
        <v>555</v>
      </c>
      <c r="J512" t="s">
        <v>210</v>
      </c>
    </row>
    <row r="513" spans="1:10" x14ac:dyDescent="0.3">
      <c r="A513">
        <v>512</v>
      </c>
      <c r="B513" s="1">
        <v>43062</v>
      </c>
      <c r="C513" t="s">
        <v>1577</v>
      </c>
      <c r="D513" t="s">
        <v>1578</v>
      </c>
      <c r="E513" t="s">
        <v>1579</v>
      </c>
      <c r="F513" t="s">
        <v>483</v>
      </c>
      <c r="G513" t="s">
        <v>1580</v>
      </c>
      <c r="H513" t="s">
        <v>1059</v>
      </c>
      <c r="I513" t="s">
        <v>555</v>
      </c>
      <c r="J513" t="s">
        <v>210</v>
      </c>
    </row>
    <row r="514" spans="1:10" x14ac:dyDescent="0.3">
      <c r="A514">
        <v>513</v>
      </c>
      <c r="B514" s="1">
        <v>43063</v>
      </c>
      <c r="C514" t="s">
        <v>1380</v>
      </c>
      <c r="D514" t="s">
        <v>77</v>
      </c>
      <c r="E514" t="s">
        <v>1581</v>
      </c>
      <c r="F514" t="s">
        <v>967</v>
      </c>
      <c r="G514" t="s">
        <v>1582</v>
      </c>
      <c r="H514" t="s">
        <v>394</v>
      </c>
      <c r="I514" s="2">
        <v>10000000</v>
      </c>
      <c r="J514" t="s">
        <v>210</v>
      </c>
    </row>
    <row r="515" spans="1:10" x14ac:dyDescent="0.3">
      <c r="A515">
        <v>514</v>
      </c>
      <c r="B515" s="1">
        <v>43063</v>
      </c>
      <c r="C515" t="s">
        <v>1583</v>
      </c>
      <c r="D515" t="s">
        <v>50</v>
      </c>
      <c r="E515" t="s">
        <v>1584</v>
      </c>
      <c r="F515" t="s">
        <v>1360</v>
      </c>
      <c r="G515" t="s">
        <v>1585</v>
      </c>
      <c r="H515" t="s">
        <v>1059</v>
      </c>
      <c r="I515" s="2">
        <v>250000</v>
      </c>
      <c r="J515" t="s">
        <v>210</v>
      </c>
    </row>
    <row r="516" spans="1:10" x14ac:dyDescent="0.3">
      <c r="A516">
        <v>515</v>
      </c>
      <c r="B516" s="1">
        <v>43066</v>
      </c>
      <c r="C516" t="s">
        <v>1586</v>
      </c>
      <c r="D516" t="s">
        <v>77</v>
      </c>
      <c r="E516" t="s">
        <v>1587</v>
      </c>
      <c r="F516" t="s">
        <v>36</v>
      </c>
      <c r="G516" t="s">
        <v>1588</v>
      </c>
      <c r="H516" t="s">
        <v>394</v>
      </c>
      <c r="I516" s="2">
        <v>270000000</v>
      </c>
      <c r="J516" t="s">
        <v>210</v>
      </c>
    </row>
    <row r="517" spans="1:10" x14ac:dyDescent="0.3">
      <c r="A517">
        <v>516</v>
      </c>
      <c r="B517" s="1">
        <v>43066</v>
      </c>
      <c r="C517" t="s">
        <v>1589</v>
      </c>
      <c r="D517" t="s">
        <v>50</v>
      </c>
      <c r="E517" t="s">
        <v>1590</v>
      </c>
      <c r="F517" t="s">
        <v>36</v>
      </c>
      <c r="G517" t="s">
        <v>1591</v>
      </c>
      <c r="H517" t="s">
        <v>1059</v>
      </c>
      <c r="I517" s="2">
        <v>39000</v>
      </c>
      <c r="J517" t="s">
        <v>210</v>
      </c>
    </row>
    <row r="518" spans="1:10" x14ac:dyDescent="0.3">
      <c r="A518">
        <v>517</v>
      </c>
      <c r="B518" s="1">
        <v>43066</v>
      </c>
      <c r="C518" t="s">
        <v>1592</v>
      </c>
      <c r="D518" t="s">
        <v>50</v>
      </c>
      <c r="E518" t="s">
        <v>1593</v>
      </c>
      <c r="F518" t="s">
        <v>36</v>
      </c>
      <c r="G518" t="s">
        <v>388</v>
      </c>
      <c r="H518" t="s">
        <v>394</v>
      </c>
      <c r="I518" s="2">
        <v>3800000</v>
      </c>
      <c r="J518" t="s">
        <v>210</v>
      </c>
    </row>
    <row r="519" spans="1:10" x14ac:dyDescent="0.3">
      <c r="A519">
        <v>518</v>
      </c>
      <c r="B519" s="1">
        <v>43067</v>
      </c>
      <c r="C519" t="s">
        <v>1594</v>
      </c>
      <c r="D519" t="s">
        <v>1595</v>
      </c>
      <c r="E519" t="s">
        <v>1596</v>
      </c>
      <c r="F519" t="s">
        <v>967</v>
      </c>
      <c r="G519" t="s">
        <v>1597</v>
      </c>
      <c r="H519" t="s">
        <v>394</v>
      </c>
      <c r="I519" s="2">
        <v>13000000</v>
      </c>
      <c r="J519" t="s">
        <v>210</v>
      </c>
    </row>
    <row r="520" spans="1:10" x14ac:dyDescent="0.3">
      <c r="A520">
        <v>519</v>
      </c>
      <c r="B520" s="1">
        <v>43067</v>
      </c>
      <c r="C520" t="s">
        <v>1598</v>
      </c>
      <c r="D520" t="s">
        <v>50</v>
      </c>
      <c r="E520" t="s">
        <v>1599</v>
      </c>
      <c r="F520" t="s">
        <v>42</v>
      </c>
      <c r="G520" t="s">
        <v>1319</v>
      </c>
      <c r="H520" t="s">
        <v>79</v>
      </c>
      <c r="I520" s="2">
        <v>1500000</v>
      </c>
      <c r="J520" t="s">
        <v>210</v>
      </c>
    </row>
    <row r="521" spans="1:10" x14ac:dyDescent="0.3">
      <c r="A521">
        <v>520</v>
      </c>
      <c r="B521" s="1">
        <v>43067</v>
      </c>
      <c r="C521" t="s">
        <v>1600</v>
      </c>
      <c r="D521" t="s">
        <v>142</v>
      </c>
      <c r="E521" t="s">
        <v>1601</v>
      </c>
      <c r="F521" t="s">
        <v>1360</v>
      </c>
      <c r="G521" t="s">
        <v>1602</v>
      </c>
      <c r="H521" t="s">
        <v>1059</v>
      </c>
      <c r="I521" s="2">
        <v>1350000</v>
      </c>
      <c r="J521" t="s">
        <v>210</v>
      </c>
    </row>
    <row r="522" spans="1:10" x14ac:dyDescent="0.3">
      <c r="A522">
        <v>521</v>
      </c>
      <c r="B522" s="1">
        <v>43067</v>
      </c>
      <c r="C522" t="s">
        <v>1603</v>
      </c>
      <c r="D522" t="s">
        <v>50</v>
      </c>
      <c r="E522" t="s">
        <v>1604</v>
      </c>
      <c r="F522" t="s">
        <v>139</v>
      </c>
      <c r="G522" t="s">
        <v>1605</v>
      </c>
      <c r="H522" t="s">
        <v>394</v>
      </c>
      <c r="I522" s="2">
        <v>2000000</v>
      </c>
      <c r="J522" t="s">
        <v>210</v>
      </c>
    </row>
    <row r="523" spans="1:10" x14ac:dyDescent="0.3">
      <c r="A523">
        <v>522</v>
      </c>
      <c r="B523" s="1">
        <v>43011</v>
      </c>
      <c r="C523" t="s">
        <v>1606</v>
      </c>
      <c r="D523" t="s">
        <v>575</v>
      </c>
      <c r="E523" t="s">
        <v>1607</v>
      </c>
      <c r="F523" t="s">
        <v>19</v>
      </c>
      <c r="G523" t="s">
        <v>1608</v>
      </c>
      <c r="H523" t="s">
        <v>126</v>
      </c>
      <c r="I523" t="s">
        <v>555</v>
      </c>
      <c r="J523" t="s">
        <v>210</v>
      </c>
    </row>
    <row r="524" spans="1:10" x14ac:dyDescent="0.3">
      <c r="A524">
        <v>523</v>
      </c>
      <c r="B524" s="1">
        <v>43011</v>
      </c>
      <c r="C524" t="s">
        <v>1609</v>
      </c>
      <c r="D524" t="s">
        <v>575</v>
      </c>
      <c r="E524" t="s">
        <v>1610</v>
      </c>
      <c r="F524" t="s">
        <v>36</v>
      </c>
      <c r="G524" t="s">
        <v>517</v>
      </c>
      <c r="H524" t="s">
        <v>126</v>
      </c>
      <c r="I524" t="s">
        <v>555</v>
      </c>
      <c r="J524" t="s">
        <v>210</v>
      </c>
    </row>
    <row r="525" spans="1:10" x14ac:dyDescent="0.3">
      <c r="A525">
        <v>524</v>
      </c>
      <c r="B525" s="1">
        <v>43011</v>
      </c>
      <c r="C525" t="s">
        <v>281</v>
      </c>
      <c r="D525" t="s">
        <v>575</v>
      </c>
      <c r="E525" t="s">
        <v>1611</v>
      </c>
      <c r="F525" t="s">
        <v>967</v>
      </c>
      <c r="G525" t="s">
        <v>1612</v>
      </c>
      <c r="H525" t="s">
        <v>394</v>
      </c>
      <c r="I525" s="2">
        <v>110000000</v>
      </c>
      <c r="J525" t="s">
        <v>210</v>
      </c>
    </row>
    <row r="526" spans="1:10" x14ac:dyDescent="0.3">
      <c r="A526">
        <v>525</v>
      </c>
      <c r="B526" s="1">
        <v>43012</v>
      </c>
      <c r="C526" t="s">
        <v>1613</v>
      </c>
      <c r="D526" t="s">
        <v>575</v>
      </c>
      <c r="E526" t="s">
        <v>1614</v>
      </c>
      <c r="F526" t="s">
        <v>967</v>
      </c>
      <c r="G526" t="s">
        <v>1615</v>
      </c>
      <c r="H526" t="s">
        <v>126</v>
      </c>
      <c r="I526" t="s">
        <v>555</v>
      </c>
      <c r="J526" t="s">
        <v>210</v>
      </c>
    </row>
    <row r="527" spans="1:10" x14ac:dyDescent="0.3">
      <c r="A527">
        <v>526</v>
      </c>
      <c r="B527" s="1">
        <v>43012</v>
      </c>
      <c r="C527" t="s">
        <v>1616</v>
      </c>
      <c r="D527" t="s">
        <v>575</v>
      </c>
      <c r="E527" t="s">
        <v>1617</v>
      </c>
      <c r="F527" t="s">
        <v>967</v>
      </c>
      <c r="G527" t="s">
        <v>1618</v>
      </c>
      <c r="H527" t="s">
        <v>126</v>
      </c>
      <c r="I527" s="2">
        <v>306000</v>
      </c>
      <c r="J527" t="s">
        <v>210</v>
      </c>
    </row>
    <row r="528" spans="1:10" x14ac:dyDescent="0.3">
      <c r="A528">
        <v>527</v>
      </c>
      <c r="B528" s="1">
        <v>43012</v>
      </c>
      <c r="C528" t="s">
        <v>1619</v>
      </c>
      <c r="D528" t="s">
        <v>575</v>
      </c>
      <c r="E528" t="s">
        <v>1620</v>
      </c>
      <c r="F528" t="s">
        <v>967</v>
      </c>
      <c r="G528" t="s">
        <v>644</v>
      </c>
      <c r="H528" t="s">
        <v>394</v>
      </c>
      <c r="I528" s="2">
        <v>38700000</v>
      </c>
      <c r="J528" t="s">
        <v>210</v>
      </c>
    </row>
    <row r="529" spans="1:10" x14ac:dyDescent="0.3">
      <c r="A529">
        <v>528</v>
      </c>
      <c r="B529" s="1">
        <v>43013</v>
      </c>
      <c r="C529" t="s">
        <v>1621</v>
      </c>
      <c r="D529" t="s">
        <v>575</v>
      </c>
      <c r="E529" t="s">
        <v>1622</v>
      </c>
      <c r="F529" t="s">
        <v>30</v>
      </c>
      <c r="G529" t="s">
        <v>1623</v>
      </c>
      <c r="H529" t="s">
        <v>394</v>
      </c>
      <c r="I529" s="2">
        <v>1000000</v>
      </c>
      <c r="J529" t="s">
        <v>210</v>
      </c>
    </row>
    <row r="530" spans="1:10" x14ac:dyDescent="0.3">
      <c r="A530">
        <v>529</v>
      </c>
      <c r="B530" s="1">
        <v>43013</v>
      </c>
      <c r="C530" t="s">
        <v>1624</v>
      </c>
      <c r="D530" t="s">
        <v>50</v>
      </c>
      <c r="E530" t="s">
        <v>1625</v>
      </c>
      <c r="F530" t="s">
        <v>36</v>
      </c>
      <c r="G530" t="s">
        <v>1626</v>
      </c>
      <c r="H530" t="s">
        <v>126</v>
      </c>
      <c r="I530" s="2">
        <v>450000</v>
      </c>
      <c r="J530" t="s">
        <v>210</v>
      </c>
    </row>
    <row r="531" spans="1:10" x14ac:dyDescent="0.3">
      <c r="A531">
        <v>530</v>
      </c>
      <c r="B531" s="1">
        <v>43013</v>
      </c>
      <c r="C531" t="s">
        <v>1627</v>
      </c>
      <c r="D531" t="s">
        <v>1471</v>
      </c>
      <c r="E531" t="s">
        <v>1628</v>
      </c>
      <c r="F531" t="s">
        <v>967</v>
      </c>
      <c r="G531" t="s">
        <v>1629</v>
      </c>
      <c r="H531" t="s">
        <v>394</v>
      </c>
      <c r="I531" s="2">
        <v>9200000</v>
      </c>
      <c r="J531" t="s">
        <v>210</v>
      </c>
    </row>
    <row r="532" spans="1:10" x14ac:dyDescent="0.3">
      <c r="A532">
        <v>531</v>
      </c>
      <c r="B532" s="1">
        <v>43014</v>
      </c>
      <c r="C532" t="s">
        <v>1630</v>
      </c>
      <c r="D532" t="s">
        <v>1471</v>
      </c>
      <c r="E532" t="s">
        <v>1631</v>
      </c>
      <c r="F532" t="s">
        <v>30</v>
      </c>
      <c r="G532" t="s">
        <v>1632</v>
      </c>
      <c r="H532" t="s">
        <v>394</v>
      </c>
      <c r="I532" s="2">
        <v>3100000</v>
      </c>
      <c r="J532" t="s">
        <v>210</v>
      </c>
    </row>
    <row r="533" spans="1:10" x14ac:dyDescent="0.3">
      <c r="A533">
        <v>532</v>
      </c>
      <c r="B533" s="1">
        <v>43014</v>
      </c>
      <c r="C533" t="s">
        <v>1633</v>
      </c>
      <c r="D533" t="s">
        <v>50</v>
      </c>
      <c r="E533" t="s">
        <v>1634</v>
      </c>
      <c r="F533" t="s">
        <v>967</v>
      </c>
      <c r="G533" t="s">
        <v>1635</v>
      </c>
      <c r="H533" t="s">
        <v>394</v>
      </c>
      <c r="I533" s="2">
        <v>8000000</v>
      </c>
      <c r="J533" t="s">
        <v>210</v>
      </c>
    </row>
    <row r="534" spans="1:10" x14ac:dyDescent="0.3">
      <c r="A534">
        <v>533</v>
      </c>
      <c r="B534" s="1">
        <v>43014</v>
      </c>
      <c r="C534" t="s">
        <v>1636</v>
      </c>
      <c r="D534" t="s">
        <v>575</v>
      </c>
      <c r="E534" t="s">
        <v>1637</v>
      </c>
      <c r="F534" t="s">
        <v>967</v>
      </c>
      <c r="G534" t="s">
        <v>1638</v>
      </c>
      <c r="H534" t="s">
        <v>394</v>
      </c>
      <c r="I534" s="2">
        <v>10000000</v>
      </c>
      <c r="J534" t="s">
        <v>210</v>
      </c>
    </row>
    <row r="535" spans="1:10" x14ac:dyDescent="0.3">
      <c r="A535">
        <v>534</v>
      </c>
      <c r="B535" s="1">
        <v>43014</v>
      </c>
      <c r="C535" t="s">
        <v>1639</v>
      </c>
      <c r="D535" t="s">
        <v>575</v>
      </c>
      <c r="E535" t="s">
        <v>1640</v>
      </c>
      <c r="F535" t="s">
        <v>967</v>
      </c>
      <c r="G535" t="s">
        <v>1641</v>
      </c>
      <c r="H535" t="s">
        <v>394</v>
      </c>
      <c r="I535" s="2">
        <v>2000000</v>
      </c>
      <c r="J535" t="s">
        <v>210</v>
      </c>
    </row>
    <row r="536" spans="1:10" x14ac:dyDescent="0.3">
      <c r="A536">
        <v>535</v>
      </c>
      <c r="B536" s="1">
        <v>43017</v>
      </c>
      <c r="C536" t="s">
        <v>1642</v>
      </c>
      <c r="D536" t="s">
        <v>50</v>
      </c>
      <c r="E536" t="s">
        <v>1643</v>
      </c>
      <c r="F536" t="s">
        <v>19</v>
      </c>
      <c r="G536" t="s">
        <v>1644</v>
      </c>
      <c r="H536" t="s">
        <v>126</v>
      </c>
      <c r="I536" t="s">
        <v>555</v>
      </c>
      <c r="J536" t="s">
        <v>210</v>
      </c>
    </row>
    <row r="537" spans="1:10" x14ac:dyDescent="0.3">
      <c r="A537">
        <v>536</v>
      </c>
      <c r="B537" s="1">
        <v>43017</v>
      </c>
      <c r="C537" t="s">
        <v>1645</v>
      </c>
      <c r="D537" t="s">
        <v>479</v>
      </c>
      <c r="E537" t="s">
        <v>1646</v>
      </c>
      <c r="F537" t="s">
        <v>967</v>
      </c>
      <c r="G537" t="s">
        <v>1647</v>
      </c>
      <c r="H537" t="s">
        <v>394</v>
      </c>
      <c r="I537" s="2">
        <v>2700000</v>
      </c>
      <c r="J537" t="s">
        <v>210</v>
      </c>
    </row>
    <row r="538" spans="1:10" x14ac:dyDescent="0.3">
      <c r="A538">
        <v>537</v>
      </c>
      <c r="B538" s="1">
        <v>43017</v>
      </c>
      <c r="C538" t="s">
        <v>1648</v>
      </c>
      <c r="D538" t="s">
        <v>50</v>
      </c>
      <c r="E538" t="s">
        <v>1649</v>
      </c>
      <c r="F538" t="s">
        <v>967</v>
      </c>
      <c r="G538" t="s">
        <v>1650</v>
      </c>
      <c r="H538" t="s">
        <v>126</v>
      </c>
      <c r="I538" t="s">
        <v>555</v>
      </c>
      <c r="J538" t="s">
        <v>210</v>
      </c>
    </row>
    <row r="539" spans="1:10" x14ac:dyDescent="0.3">
      <c r="A539">
        <v>538</v>
      </c>
      <c r="B539" s="1">
        <v>43017</v>
      </c>
      <c r="C539" t="s">
        <v>1651</v>
      </c>
      <c r="D539" t="s">
        <v>575</v>
      </c>
      <c r="E539" t="s">
        <v>1652</v>
      </c>
      <c r="F539" t="s">
        <v>967</v>
      </c>
      <c r="G539" t="s">
        <v>1653</v>
      </c>
      <c r="H539" t="s">
        <v>394</v>
      </c>
      <c r="I539" t="s">
        <v>555</v>
      </c>
      <c r="J539" t="s">
        <v>210</v>
      </c>
    </row>
    <row r="540" spans="1:10" x14ac:dyDescent="0.3">
      <c r="A540">
        <v>539</v>
      </c>
      <c r="B540" s="1">
        <v>43017</v>
      </c>
      <c r="C540" t="s">
        <v>1654</v>
      </c>
      <c r="D540" t="s">
        <v>50</v>
      </c>
      <c r="E540" t="s">
        <v>1655</v>
      </c>
      <c r="F540" t="s">
        <v>30</v>
      </c>
      <c r="G540" t="s">
        <v>1656</v>
      </c>
      <c r="H540" t="s">
        <v>126</v>
      </c>
      <c r="I540" s="2">
        <v>336000</v>
      </c>
      <c r="J540" t="s">
        <v>210</v>
      </c>
    </row>
    <row r="541" spans="1:10" x14ac:dyDescent="0.3">
      <c r="A541">
        <v>540</v>
      </c>
      <c r="B541" s="1">
        <v>43017</v>
      </c>
      <c r="C541" t="s">
        <v>1657</v>
      </c>
      <c r="D541" t="s">
        <v>50</v>
      </c>
      <c r="E541" t="s">
        <v>1658</v>
      </c>
      <c r="F541" t="s">
        <v>19</v>
      </c>
      <c r="G541" t="s">
        <v>1659</v>
      </c>
      <c r="H541" t="s">
        <v>126</v>
      </c>
      <c r="I541" t="s">
        <v>555</v>
      </c>
      <c r="J541" t="s">
        <v>210</v>
      </c>
    </row>
    <row r="542" spans="1:10" x14ac:dyDescent="0.3">
      <c r="A542">
        <v>541</v>
      </c>
      <c r="B542" s="1">
        <v>43018</v>
      </c>
      <c r="C542" t="s">
        <v>1660</v>
      </c>
      <c r="D542" t="s">
        <v>50</v>
      </c>
      <c r="E542" t="s">
        <v>1661</v>
      </c>
      <c r="F542" t="s">
        <v>19</v>
      </c>
      <c r="G542" t="s">
        <v>1662</v>
      </c>
      <c r="H542" t="s">
        <v>394</v>
      </c>
      <c r="I542" s="2">
        <v>1400000</v>
      </c>
      <c r="J542" t="s">
        <v>210</v>
      </c>
    </row>
    <row r="543" spans="1:10" x14ac:dyDescent="0.3">
      <c r="A543">
        <v>542</v>
      </c>
      <c r="B543" s="1">
        <v>43018</v>
      </c>
      <c r="C543" t="s">
        <v>1663</v>
      </c>
      <c r="D543" t="s">
        <v>575</v>
      </c>
      <c r="E543" t="s">
        <v>1664</v>
      </c>
      <c r="F543" t="s">
        <v>19</v>
      </c>
      <c r="G543" t="s">
        <v>1665</v>
      </c>
      <c r="H543" t="s">
        <v>394</v>
      </c>
      <c r="I543" s="2">
        <v>4500000</v>
      </c>
      <c r="J543" t="s">
        <v>210</v>
      </c>
    </row>
    <row r="544" spans="1:10" x14ac:dyDescent="0.3">
      <c r="A544">
        <v>543</v>
      </c>
      <c r="B544" s="1">
        <v>43019</v>
      </c>
      <c r="C544" t="s">
        <v>225</v>
      </c>
      <c r="D544" t="s">
        <v>1471</v>
      </c>
      <c r="E544" t="s">
        <v>1666</v>
      </c>
      <c r="F544" t="s">
        <v>967</v>
      </c>
      <c r="G544" t="s">
        <v>1667</v>
      </c>
      <c r="H544" t="s">
        <v>394</v>
      </c>
      <c r="I544" s="2">
        <v>3100000</v>
      </c>
      <c r="J544" t="s">
        <v>210</v>
      </c>
    </row>
    <row r="545" spans="1:10" x14ac:dyDescent="0.3">
      <c r="A545">
        <v>544</v>
      </c>
      <c r="B545" s="1">
        <v>43019</v>
      </c>
      <c r="C545" t="s">
        <v>1668</v>
      </c>
      <c r="D545" t="s">
        <v>40</v>
      </c>
      <c r="E545" t="s">
        <v>1669</v>
      </c>
      <c r="F545" t="s">
        <v>184</v>
      </c>
      <c r="G545" t="s">
        <v>1670</v>
      </c>
      <c r="H545" t="s">
        <v>394</v>
      </c>
      <c r="I545" s="2">
        <v>1100000</v>
      </c>
      <c r="J545" t="s">
        <v>210</v>
      </c>
    </row>
    <row r="546" spans="1:10" x14ac:dyDescent="0.3">
      <c r="A546">
        <v>545</v>
      </c>
      <c r="B546" s="1">
        <v>43020</v>
      </c>
      <c r="C546" t="s">
        <v>1671</v>
      </c>
      <c r="D546" t="s">
        <v>50</v>
      </c>
      <c r="E546" t="s">
        <v>1672</v>
      </c>
      <c r="F546" t="s">
        <v>184</v>
      </c>
      <c r="G546" t="s">
        <v>1588</v>
      </c>
      <c r="H546" t="s">
        <v>126</v>
      </c>
      <c r="I546" s="2">
        <v>235000</v>
      </c>
      <c r="J546" t="s">
        <v>210</v>
      </c>
    </row>
    <row r="547" spans="1:10" x14ac:dyDescent="0.3">
      <c r="A547">
        <v>546</v>
      </c>
      <c r="B547" s="1">
        <v>43021</v>
      </c>
      <c r="C547" t="s">
        <v>1673</v>
      </c>
      <c r="D547" t="s">
        <v>575</v>
      </c>
      <c r="E547" t="s">
        <v>1674</v>
      </c>
      <c r="F547" t="s">
        <v>19</v>
      </c>
      <c r="G547" t="s">
        <v>1675</v>
      </c>
      <c r="H547" t="s">
        <v>394</v>
      </c>
      <c r="I547" s="2">
        <v>77000000</v>
      </c>
      <c r="J547" t="s">
        <v>210</v>
      </c>
    </row>
    <row r="548" spans="1:10" x14ac:dyDescent="0.3">
      <c r="A548">
        <v>547</v>
      </c>
      <c r="B548" s="1">
        <v>43021</v>
      </c>
      <c r="C548" t="s">
        <v>1676</v>
      </c>
      <c r="D548" t="s">
        <v>575</v>
      </c>
      <c r="E548" t="s">
        <v>1677</v>
      </c>
      <c r="F548" t="s">
        <v>967</v>
      </c>
      <c r="G548" t="s">
        <v>1678</v>
      </c>
      <c r="H548" t="s">
        <v>126</v>
      </c>
      <c r="I548" s="2">
        <v>250000</v>
      </c>
      <c r="J548" t="s">
        <v>210</v>
      </c>
    </row>
    <row r="549" spans="1:10" x14ac:dyDescent="0.3">
      <c r="A549">
        <v>548</v>
      </c>
      <c r="B549" s="1">
        <v>43021</v>
      </c>
      <c r="C549" t="s">
        <v>1679</v>
      </c>
      <c r="D549" t="s">
        <v>479</v>
      </c>
      <c r="E549" t="s">
        <v>1680</v>
      </c>
      <c r="F549" t="s">
        <v>19</v>
      </c>
      <c r="G549" t="s">
        <v>14</v>
      </c>
      <c r="H549" t="s">
        <v>394</v>
      </c>
      <c r="I549" s="2">
        <v>2000000</v>
      </c>
      <c r="J549" t="s">
        <v>210</v>
      </c>
    </row>
    <row r="550" spans="1:10" x14ac:dyDescent="0.3">
      <c r="A550">
        <v>549</v>
      </c>
      <c r="B550" s="1">
        <v>43024</v>
      </c>
      <c r="C550" t="s">
        <v>426</v>
      </c>
      <c r="D550" t="s">
        <v>575</v>
      </c>
      <c r="E550" t="s">
        <v>1681</v>
      </c>
      <c r="F550" t="s">
        <v>967</v>
      </c>
      <c r="G550" t="s">
        <v>1682</v>
      </c>
      <c r="H550" t="s">
        <v>394</v>
      </c>
      <c r="I550" s="2">
        <v>8000000</v>
      </c>
      <c r="J550" t="s">
        <v>210</v>
      </c>
    </row>
    <row r="551" spans="1:10" x14ac:dyDescent="0.3">
      <c r="A551">
        <v>550</v>
      </c>
      <c r="B551" s="1">
        <v>43024</v>
      </c>
      <c r="C551" t="s">
        <v>1683</v>
      </c>
      <c r="D551" t="s">
        <v>575</v>
      </c>
      <c r="E551" t="s">
        <v>1002</v>
      </c>
      <c r="F551" t="s">
        <v>30</v>
      </c>
      <c r="G551" t="s">
        <v>1684</v>
      </c>
      <c r="H551" t="s">
        <v>394</v>
      </c>
      <c r="I551" s="2">
        <v>9200000</v>
      </c>
      <c r="J551" t="s">
        <v>210</v>
      </c>
    </row>
    <row r="552" spans="1:10" x14ac:dyDescent="0.3">
      <c r="A552">
        <v>551</v>
      </c>
      <c r="B552" s="1">
        <v>43025</v>
      </c>
      <c r="C552" t="s">
        <v>1096</v>
      </c>
      <c r="D552" t="s">
        <v>575</v>
      </c>
      <c r="E552" t="s">
        <v>1685</v>
      </c>
      <c r="F552" t="s">
        <v>967</v>
      </c>
      <c r="G552" t="s">
        <v>1686</v>
      </c>
      <c r="H552" t="s">
        <v>394</v>
      </c>
      <c r="I552" s="2">
        <v>7000000</v>
      </c>
      <c r="J552" t="s">
        <v>210</v>
      </c>
    </row>
    <row r="553" spans="1:10" x14ac:dyDescent="0.3">
      <c r="A553">
        <v>552</v>
      </c>
      <c r="B553" s="1">
        <v>43026</v>
      </c>
      <c r="C553" t="s">
        <v>1687</v>
      </c>
      <c r="D553" t="s">
        <v>575</v>
      </c>
      <c r="E553" t="s">
        <v>1688</v>
      </c>
      <c r="F553" t="s">
        <v>42</v>
      </c>
      <c r="G553" t="s">
        <v>1689</v>
      </c>
      <c r="H553" t="s">
        <v>394</v>
      </c>
      <c r="I553" s="2">
        <v>7000000</v>
      </c>
      <c r="J553" t="s">
        <v>210</v>
      </c>
    </row>
    <row r="554" spans="1:10" x14ac:dyDescent="0.3">
      <c r="A554">
        <v>553</v>
      </c>
      <c r="B554" s="1">
        <v>43026</v>
      </c>
      <c r="C554" t="s">
        <v>1690</v>
      </c>
      <c r="D554" t="s">
        <v>50</v>
      </c>
      <c r="E554" t="s">
        <v>1691</v>
      </c>
      <c r="F554" t="s">
        <v>42</v>
      </c>
      <c r="G554" t="s">
        <v>1692</v>
      </c>
      <c r="H554" t="s">
        <v>394</v>
      </c>
      <c r="I554" t="s">
        <v>555</v>
      </c>
      <c r="J554" t="s">
        <v>210</v>
      </c>
    </row>
    <row r="555" spans="1:10" x14ac:dyDescent="0.3">
      <c r="A555">
        <v>554</v>
      </c>
      <c r="B555" s="1">
        <v>43026</v>
      </c>
      <c r="C555" t="s">
        <v>374</v>
      </c>
      <c r="D555" t="s">
        <v>40</v>
      </c>
      <c r="E555" t="s">
        <v>1693</v>
      </c>
      <c r="F555" t="s">
        <v>967</v>
      </c>
      <c r="G555" t="s">
        <v>1694</v>
      </c>
      <c r="H555" t="s">
        <v>394</v>
      </c>
      <c r="I555" s="2">
        <v>7700000</v>
      </c>
      <c r="J555" t="s">
        <v>210</v>
      </c>
    </row>
    <row r="556" spans="1:10" x14ac:dyDescent="0.3">
      <c r="A556">
        <v>555</v>
      </c>
      <c r="B556" s="1">
        <v>43026</v>
      </c>
      <c r="C556" t="s">
        <v>1695</v>
      </c>
      <c r="D556" t="s">
        <v>575</v>
      </c>
      <c r="E556" t="s">
        <v>1696</v>
      </c>
      <c r="F556" t="s">
        <v>36</v>
      </c>
      <c r="G556" t="s">
        <v>1697</v>
      </c>
      <c r="H556" t="s">
        <v>126</v>
      </c>
      <c r="I556" s="2">
        <v>500000</v>
      </c>
      <c r="J556" t="s">
        <v>210</v>
      </c>
    </row>
    <row r="557" spans="1:10" x14ac:dyDescent="0.3">
      <c r="A557">
        <v>556</v>
      </c>
      <c r="B557" s="1">
        <v>43031</v>
      </c>
      <c r="C557" t="s">
        <v>410</v>
      </c>
      <c r="D557" t="s">
        <v>575</v>
      </c>
      <c r="E557" t="s">
        <v>1698</v>
      </c>
      <c r="F557" t="s">
        <v>36</v>
      </c>
      <c r="G557" t="s">
        <v>1699</v>
      </c>
      <c r="H557" t="s">
        <v>394</v>
      </c>
      <c r="I557" s="2">
        <v>7000000</v>
      </c>
      <c r="J557" t="s">
        <v>210</v>
      </c>
    </row>
    <row r="558" spans="1:10" x14ac:dyDescent="0.3">
      <c r="A558">
        <v>557</v>
      </c>
      <c r="B558" s="1">
        <v>43031</v>
      </c>
      <c r="C558" t="s">
        <v>1700</v>
      </c>
      <c r="D558" t="s">
        <v>1701</v>
      </c>
      <c r="E558" t="s">
        <v>1702</v>
      </c>
      <c r="F558" t="s">
        <v>36</v>
      </c>
      <c r="G558" t="s">
        <v>1703</v>
      </c>
      <c r="H558" t="s">
        <v>394</v>
      </c>
      <c r="I558" s="2">
        <v>6000000</v>
      </c>
      <c r="J558" t="s">
        <v>210</v>
      </c>
    </row>
    <row r="559" spans="1:10" x14ac:dyDescent="0.3">
      <c r="A559">
        <v>558</v>
      </c>
      <c r="B559" s="1">
        <v>43031</v>
      </c>
      <c r="C559" t="s">
        <v>1704</v>
      </c>
      <c r="D559" t="s">
        <v>575</v>
      </c>
      <c r="E559" t="s">
        <v>1705</v>
      </c>
      <c r="F559" t="s">
        <v>36</v>
      </c>
      <c r="G559" t="s">
        <v>1319</v>
      </c>
      <c r="H559" t="s">
        <v>79</v>
      </c>
      <c r="I559" s="2">
        <v>3100000</v>
      </c>
      <c r="J559" t="s">
        <v>210</v>
      </c>
    </row>
    <row r="560" spans="1:10" x14ac:dyDescent="0.3">
      <c r="A560">
        <v>559</v>
      </c>
      <c r="B560" s="1">
        <v>43031</v>
      </c>
      <c r="C560" t="s">
        <v>1706</v>
      </c>
      <c r="D560" t="s">
        <v>575</v>
      </c>
      <c r="E560" t="s">
        <v>1707</v>
      </c>
      <c r="F560" t="s">
        <v>919</v>
      </c>
      <c r="G560" t="s">
        <v>1708</v>
      </c>
      <c r="H560" t="s">
        <v>126</v>
      </c>
      <c r="I560" s="2">
        <v>118000</v>
      </c>
      <c r="J560" t="s">
        <v>210</v>
      </c>
    </row>
    <row r="561" spans="1:10" x14ac:dyDescent="0.3">
      <c r="A561">
        <v>560</v>
      </c>
      <c r="B561" s="1">
        <v>43032</v>
      </c>
      <c r="C561" t="s">
        <v>1709</v>
      </c>
      <c r="D561" t="s">
        <v>50</v>
      </c>
      <c r="E561" t="s">
        <v>1710</v>
      </c>
      <c r="F561" t="s">
        <v>967</v>
      </c>
      <c r="G561" t="s">
        <v>1711</v>
      </c>
      <c r="H561" t="s">
        <v>126</v>
      </c>
      <c r="I561" t="s">
        <v>555</v>
      </c>
      <c r="J561" t="s">
        <v>210</v>
      </c>
    </row>
    <row r="562" spans="1:10" x14ac:dyDescent="0.3">
      <c r="A562">
        <v>561</v>
      </c>
      <c r="B562" s="1">
        <v>43032</v>
      </c>
      <c r="C562" t="s">
        <v>1712</v>
      </c>
      <c r="D562" t="s">
        <v>1701</v>
      </c>
      <c r="E562" t="s">
        <v>1713</v>
      </c>
      <c r="F562" t="s">
        <v>36</v>
      </c>
      <c r="G562" t="s">
        <v>517</v>
      </c>
      <c r="H562" t="s">
        <v>126</v>
      </c>
      <c r="I562" s="2">
        <v>500000</v>
      </c>
      <c r="J562" t="s">
        <v>210</v>
      </c>
    </row>
    <row r="563" spans="1:10" x14ac:dyDescent="0.3">
      <c r="A563">
        <v>562</v>
      </c>
      <c r="B563" s="1">
        <v>43032</v>
      </c>
      <c r="C563" t="s">
        <v>1714</v>
      </c>
      <c r="D563" t="s">
        <v>575</v>
      </c>
      <c r="E563" t="s">
        <v>1715</v>
      </c>
      <c r="F563" t="s">
        <v>30</v>
      </c>
      <c r="G563" t="s">
        <v>1716</v>
      </c>
      <c r="H563" t="s">
        <v>394</v>
      </c>
      <c r="I563" s="2">
        <v>3000000</v>
      </c>
      <c r="J563" t="s">
        <v>210</v>
      </c>
    </row>
    <row r="564" spans="1:10" x14ac:dyDescent="0.3">
      <c r="A564">
        <v>563</v>
      </c>
      <c r="B564" s="1">
        <v>43032</v>
      </c>
      <c r="C564" t="s">
        <v>1717</v>
      </c>
      <c r="D564" t="s">
        <v>575</v>
      </c>
      <c r="E564" t="s">
        <v>1718</v>
      </c>
      <c r="F564" t="s">
        <v>967</v>
      </c>
      <c r="G564" t="s">
        <v>1719</v>
      </c>
      <c r="H564" t="s">
        <v>126</v>
      </c>
      <c r="I564" s="2">
        <v>722000</v>
      </c>
      <c r="J564" t="s">
        <v>210</v>
      </c>
    </row>
    <row r="565" spans="1:10" x14ac:dyDescent="0.3">
      <c r="A565">
        <v>564</v>
      </c>
      <c r="B565" s="1">
        <v>43032</v>
      </c>
      <c r="C565" t="s">
        <v>1720</v>
      </c>
      <c r="D565" t="s">
        <v>1701</v>
      </c>
      <c r="E565" t="s">
        <v>1721</v>
      </c>
      <c r="F565" t="s">
        <v>36</v>
      </c>
      <c r="G565" t="s">
        <v>1722</v>
      </c>
      <c r="H565" t="s">
        <v>394</v>
      </c>
      <c r="I565" t="s">
        <v>555</v>
      </c>
      <c r="J565" t="s">
        <v>210</v>
      </c>
    </row>
    <row r="566" spans="1:10" x14ac:dyDescent="0.3">
      <c r="A566">
        <v>565</v>
      </c>
      <c r="B566" s="1">
        <v>43033</v>
      </c>
      <c r="C566" t="s">
        <v>1723</v>
      </c>
      <c r="D566" t="s">
        <v>575</v>
      </c>
      <c r="E566" t="s">
        <v>1724</v>
      </c>
      <c r="F566" t="s">
        <v>19</v>
      </c>
      <c r="G566" t="s">
        <v>1725</v>
      </c>
      <c r="H566" t="s">
        <v>126</v>
      </c>
      <c r="I566" t="s">
        <v>555</v>
      </c>
      <c r="J566" t="s">
        <v>210</v>
      </c>
    </row>
    <row r="567" spans="1:10" x14ac:dyDescent="0.3">
      <c r="A567">
        <v>566</v>
      </c>
      <c r="B567" s="1">
        <v>43033</v>
      </c>
      <c r="C567" t="s">
        <v>1726</v>
      </c>
      <c r="D567" t="s">
        <v>575</v>
      </c>
      <c r="E567" t="s">
        <v>1727</v>
      </c>
      <c r="F567" t="s">
        <v>19</v>
      </c>
      <c r="G567" t="s">
        <v>1728</v>
      </c>
      <c r="H567" t="s">
        <v>126</v>
      </c>
      <c r="I567" s="2">
        <v>550000</v>
      </c>
      <c r="J567" t="s">
        <v>210</v>
      </c>
    </row>
    <row r="568" spans="1:10" x14ac:dyDescent="0.3">
      <c r="A568">
        <v>567</v>
      </c>
      <c r="B568" s="1">
        <v>43034</v>
      </c>
      <c r="C568" t="s">
        <v>1729</v>
      </c>
      <c r="D568" t="s">
        <v>479</v>
      </c>
      <c r="E568" t="s">
        <v>1730</v>
      </c>
      <c r="F568" t="s">
        <v>967</v>
      </c>
      <c r="G568" t="s">
        <v>1731</v>
      </c>
      <c r="H568" t="s">
        <v>394</v>
      </c>
      <c r="I568" s="2">
        <v>5000000</v>
      </c>
      <c r="J568" t="s">
        <v>210</v>
      </c>
    </row>
    <row r="569" spans="1:10" x14ac:dyDescent="0.3">
      <c r="A569">
        <v>568</v>
      </c>
      <c r="B569" s="1">
        <v>43035</v>
      </c>
      <c r="C569" t="s">
        <v>1732</v>
      </c>
      <c r="D569" t="s">
        <v>50</v>
      </c>
      <c r="E569" t="s">
        <v>1733</v>
      </c>
      <c r="F569" t="s">
        <v>19</v>
      </c>
      <c r="G569" t="s">
        <v>1734</v>
      </c>
      <c r="H569" t="s">
        <v>79</v>
      </c>
      <c r="I569" s="2">
        <v>3800000</v>
      </c>
      <c r="J569" t="s">
        <v>210</v>
      </c>
    </row>
    <row r="570" spans="1:10" x14ac:dyDescent="0.3">
      <c r="A570">
        <v>569</v>
      </c>
      <c r="B570" s="1">
        <v>43035</v>
      </c>
      <c r="C570" t="s">
        <v>1735</v>
      </c>
      <c r="D570" t="s">
        <v>50</v>
      </c>
      <c r="E570" t="s">
        <v>1736</v>
      </c>
      <c r="F570" t="s">
        <v>30</v>
      </c>
      <c r="G570" t="s">
        <v>1737</v>
      </c>
      <c r="H570" t="s">
        <v>126</v>
      </c>
      <c r="I570" t="s">
        <v>555</v>
      </c>
      <c r="J570" t="s">
        <v>210</v>
      </c>
    </row>
    <row r="571" spans="1:10" x14ac:dyDescent="0.3">
      <c r="A571">
        <v>570</v>
      </c>
      <c r="B571" s="1">
        <v>43036</v>
      </c>
      <c r="C571" t="s">
        <v>1738</v>
      </c>
      <c r="D571" t="s">
        <v>50</v>
      </c>
      <c r="E571" t="s">
        <v>1739</v>
      </c>
      <c r="F571" t="s">
        <v>30</v>
      </c>
      <c r="G571" t="s">
        <v>627</v>
      </c>
      <c r="H571" t="s">
        <v>126</v>
      </c>
      <c r="I571" s="2">
        <v>120000</v>
      </c>
      <c r="J571" t="s">
        <v>210</v>
      </c>
    </row>
    <row r="572" spans="1:10" x14ac:dyDescent="0.3">
      <c r="A572">
        <v>571</v>
      </c>
      <c r="B572" s="1">
        <v>43036</v>
      </c>
      <c r="C572" t="s">
        <v>281</v>
      </c>
      <c r="D572" t="s">
        <v>575</v>
      </c>
      <c r="E572" t="s">
        <v>1611</v>
      </c>
      <c r="F572" t="s">
        <v>967</v>
      </c>
      <c r="G572" t="s">
        <v>1740</v>
      </c>
      <c r="H572" t="s">
        <v>394</v>
      </c>
      <c r="I572" s="2">
        <v>7700000</v>
      </c>
      <c r="J572" t="s">
        <v>210</v>
      </c>
    </row>
    <row r="573" spans="1:10" x14ac:dyDescent="0.3">
      <c r="A573">
        <v>572</v>
      </c>
      <c r="B573" s="1">
        <v>43038</v>
      </c>
      <c r="C573" t="s">
        <v>1741</v>
      </c>
      <c r="D573" t="s">
        <v>1701</v>
      </c>
      <c r="E573" t="s">
        <v>1742</v>
      </c>
      <c r="F573" t="s">
        <v>955</v>
      </c>
      <c r="G573" t="s">
        <v>1743</v>
      </c>
      <c r="H573" t="s">
        <v>394</v>
      </c>
      <c r="I573" s="2">
        <v>2000000</v>
      </c>
      <c r="J573" t="s">
        <v>210</v>
      </c>
    </row>
    <row r="574" spans="1:10" x14ac:dyDescent="0.3">
      <c r="A574">
        <v>573</v>
      </c>
      <c r="B574" s="1">
        <v>43039</v>
      </c>
      <c r="C574" t="s">
        <v>1744</v>
      </c>
      <c r="D574" t="s">
        <v>1471</v>
      </c>
      <c r="E574" t="s">
        <v>1745</v>
      </c>
      <c r="F574" t="s">
        <v>42</v>
      </c>
      <c r="G574" t="s">
        <v>1746</v>
      </c>
      <c r="H574" t="s">
        <v>394</v>
      </c>
      <c r="I574" s="2">
        <v>14000000</v>
      </c>
      <c r="J574" t="s">
        <v>210</v>
      </c>
    </row>
    <row r="575" spans="1:10" x14ac:dyDescent="0.3">
      <c r="A575">
        <v>574</v>
      </c>
      <c r="B575" s="1">
        <v>43039</v>
      </c>
      <c r="C575" t="s">
        <v>1747</v>
      </c>
      <c r="D575" t="s">
        <v>77</v>
      </c>
      <c r="E575" t="s">
        <v>1748</v>
      </c>
      <c r="F575" t="s">
        <v>36</v>
      </c>
      <c r="G575" t="s">
        <v>1749</v>
      </c>
      <c r="H575" t="s">
        <v>394</v>
      </c>
      <c r="I575" s="2">
        <v>32000000</v>
      </c>
      <c r="J575" t="s">
        <v>210</v>
      </c>
    </row>
    <row r="576" spans="1:10" x14ac:dyDescent="0.3">
      <c r="A576">
        <v>575</v>
      </c>
      <c r="B576" s="1">
        <v>42979</v>
      </c>
      <c r="C576" t="s">
        <v>1750</v>
      </c>
      <c r="D576" t="s">
        <v>1751</v>
      </c>
      <c r="E576" t="s">
        <v>1752</v>
      </c>
      <c r="F576" t="s">
        <v>42</v>
      </c>
      <c r="G576" t="s">
        <v>1753</v>
      </c>
      <c r="H576" t="s">
        <v>394</v>
      </c>
      <c r="I576" s="2">
        <v>1000000</v>
      </c>
      <c r="J576" t="s">
        <v>210</v>
      </c>
    </row>
    <row r="577" spans="1:10" x14ac:dyDescent="0.3">
      <c r="A577">
        <v>576</v>
      </c>
      <c r="B577" s="1">
        <v>42979</v>
      </c>
      <c r="C577" t="s">
        <v>1754</v>
      </c>
      <c r="D577" t="s">
        <v>575</v>
      </c>
      <c r="E577" t="s">
        <v>1755</v>
      </c>
      <c r="F577" t="s">
        <v>967</v>
      </c>
      <c r="G577" t="s">
        <v>1756</v>
      </c>
      <c r="H577" t="s">
        <v>394</v>
      </c>
      <c r="I577" s="2">
        <v>1500000</v>
      </c>
      <c r="J577" t="s">
        <v>210</v>
      </c>
    </row>
    <row r="578" spans="1:10" x14ac:dyDescent="0.3">
      <c r="A578">
        <v>577</v>
      </c>
      <c r="B578" s="1">
        <v>42979</v>
      </c>
      <c r="C578" t="s">
        <v>1757</v>
      </c>
      <c r="D578" t="s">
        <v>575</v>
      </c>
      <c r="E578" t="s">
        <v>1758</v>
      </c>
      <c r="F578" t="s">
        <v>36</v>
      </c>
      <c r="G578" t="s">
        <v>1058</v>
      </c>
      <c r="H578" t="s">
        <v>394</v>
      </c>
      <c r="I578" s="2">
        <v>1300000</v>
      </c>
      <c r="J578" t="s">
        <v>210</v>
      </c>
    </row>
    <row r="579" spans="1:10" x14ac:dyDescent="0.3">
      <c r="A579">
        <v>578</v>
      </c>
      <c r="B579" s="1">
        <v>42982</v>
      </c>
      <c r="C579" t="s">
        <v>1759</v>
      </c>
      <c r="D579" t="s">
        <v>50</v>
      </c>
      <c r="E579" t="s">
        <v>1760</v>
      </c>
      <c r="F579" t="s">
        <v>52</v>
      </c>
      <c r="G579" t="s">
        <v>1761</v>
      </c>
      <c r="H579" t="s">
        <v>394</v>
      </c>
      <c r="I579" s="2">
        <v>5600000</v>
      </c>
      <c r="J579" t="s">
        <v>210</v>
      </c>
    </row>
    <row r="580" spans="1:10" x14ac:dyDescent="0.3">
      <c r="A580">
        <v>579</v>
      </c>
      <c r="B580" s="1">
        <v>42983</v>
      </c>
      <c r="C580" t="s">
        <v>675</v>
      </c>
      <c r="D580" t="s">
        <v>575</v>
      </c>
      <c r="E580" t="s">
        <v>1762</v>
      </c>
      <c r="F580" t="s">
        <v>967</v>
      </c>
      <c r="G580" t="s">
        <v>1763</v>
      </c>
      <c r="H580" t="s">
        <v>394</v>
      </c>
      <c r="I580" s="2">
        <v>1500000</v>
      </c>
      <c r="J580" t="s">
        <v>210</v>
      </c>
    </row>
    <row r="581" spans="1:10" x14ac:dyDescent="0.3">
      <c r="A581">
        <v>580</v>
      </c>
      <c r="B581" s="1">
        <v>42983</v>
      </c>
      <c r="C581" t="s">
        <v>1764</v>
      </c>
      <c r="D581" t="s">
        <v>50</v>
      </c>
      <c r="E581" t="s">
        <v>1765</v>
      </c>
      <c r="F581" t="s">
        <v>19</v>
      </c>
      <c r="G581" t="s">
        <v>1766</v>
      </c>
      <c r="H581" t="s">
        <v>126</v>
      </c>
      <c r="I581" s="2">
        <v>600000</v>
      </c>
      <c r="J581" t="s">
        <v>210</v>
      </c>
    </row>
    <row r="582" spans="1:10" x14ac:dyDescent="0.3">
      <c r="A582">
        <v>581</v>
      </c>
      <c r="B582" s="1">
        <v>42984</v>
      </c>
      <c r="C582" t="s">
        <v>1767</v>
      </c>
      <c r="D582" t="s">
        <v>575</v>
      </c>
      <c r="E582" t="s">
        <v>355</v>
      </c>
      <c r="F582" t="s">
        <v>1197</v>
      </c>
      <c r="G582" t="s">
        <v>1768</v>
      </c>
      <c r="H582" t="s">
        <v>394</v>
      </c>
      <c r="I582" s="2">
        <v>10750000</v>
      </c>
      <c r="J582" t="s">
        <v>210</v>
      </c>
    </row>
    <row r="583" spans="1:10" x14ac:dyDescent="0.3">
      <c r="A583">
        <v>582</v>
      </c>
      <c r="B583" s="1">
        <v>42984</v>
      </c>
      <c r="C583" t="s">
        <v>1769</v>
      </c>
      <c r="D583" t="s">
        <v>575</v>
      </c>
      <c r="E583" t="s">
        <v>1770</v>
      </c>
      <c r="F583" t="s">
        <v>30</v>
      </c>
      <c r="G583" t="s">
        <v>1771</v>
      </c>
      <c r="H583" t="s">
        <v>394</v>
      </c>
      <c r="I583" s="2">
        <v>10000000</v>
      </c>
      <c r="J583" t="s">
        <v>210</v>
      </c>
    </row>
    <row r="584" spans="1:10" x14ac:dyDescent="0.3">
      <c r="A584">
        <v>583</v>
      </c>
      <c r="B584" s="1">
        <v>42984</v>
      </c>
      <c r="C584" t="s">
        <v>1772</v>
      </c>
      <c r="D584" t="s">
        <v>142</v>
      </c>
      <c r="E584" t="s">
        <v>1773</v>
      </c>
      <c r="F584" t="s">
        <v>967</v>
      </c>
      <c r="G584" t="s">
        <v>1774</v>
      </c>
      <c r="H584" t="s">
        <v>394</v>
      </c>
      <c r="I584" s="2">
        <v>6000000</v>
      </c>
      <c r="J584" t="s">
        <v>210</v>
      </c>
    </row>
    <row r="585" spans="1:10" x14ac:dyDescent="0.3">
      <c r="A585">
        <v>584</v>
      </c>
      <c r="B585" s="1">
        <v>42984</v>
      </c>
      <c r="C585" t="s">
        <v>1775</v>
      </c>
      <c r="D585" t="s">
        <v>479</v>
      </c>
      <c r="E585" t="s">
        <v>1776</v>
      </c>
      <c r="F585" t="s">
        <v>19</v>
      </c>
      <c r="G585" t="s">
        <v>1777</v>
      </c>
      <c r="H585" t="s">
        <v>394</v>
      </c>
      <c r="I585" s="2">
        <v>26000000</v>
      </c>
      <c r="J585" t="s">
        <v>210</v>
      </c>
    </row>
    <row r="586" spans="1:10" x14ac:dyDescent="0.3">
      <c r="A586">
        <v>585</v>
      </c>
      <c r="B586" s="1">
        <v>42985</v>
      </c>
      <c r="C586" t="s">
        <v>1778</v>
      </c>
      <c r="D586" t="s">
        <v>575</v>
      </c>
      <c r="E586" t="s">
        <v>1779</v>
      </c>
      <c r="F586" t="s">
        <v>36</v>
      </c>
      <c r="G586" t="s">
        <v>325</v>
      </c>
      <c r="H586" t="s">
        <v>394</v>
      </c>
      <c r="I586" s="2">
        <v>5000000</v>
      </c>
      <c r="J586" t="s">
        <v>210</v>
      </c>
    </row>
    <row r="587" spans="1:10" x14ac:dyDescent="0.3">
      <c r="A587">
        <v>586</v>
      </c>
      <c r="B587" s="1">
        <v>42985</v>
      </c>
      <c r="C587" t="s">
        <v>1780</v>
      </c>
      <c r="D587" t="s">
        <v>575</v>
      </c>
      <c r="E587" t="s">
        <v>1781</v>
      </c>
      <c r="F587" t="s">
        <v>967</v>
      </c>
      <c r="G587" t="s">
        <v>1782</v>
      </c>
      <c r="H587" t="s">
        <v>394</v>
      </c>
      <c r="I587" t="s">
        <v>555</v>
      </c>
      <c r="J587" t="s">
        <v>210</v>
      </c>
    </row>
    <row r="588" spans="1:10" x14ac:dyDescent="0.3">
      <c r="A588">
        <v>587</v>
      </c>
      <c r="B588" s="1">
        <v>42985</v>
      </c>
      <c r="C588" t="s">
        <v>1783</v>
      </c>
      <c r="D588" t="s">
        <v>575</v>
      </c>
      <c r="E588" t="s">
        <v>1784</v>
      </c>
      <c r="F588" t="s">
        <v>19</v>
      </c>
      <c r="G588" t="s">
        <v>1785</v>
      </c>
      <c r="H588" t="s">
        <v>394</v>
      </c>
      <c r="I588" s="2">
        <v>250000000</v>
      </c>
      <c r="J588" t="s">
        <v>210</v>
      </c>
    </row>
    <row r="589" spans="1:10" x14ac:dyDescent="0.3">
      <c r="A589">
        <v>588</v>
      </c>
      <c r="B589" s="1">
        <v>42985</v>
      </c>
      <c r="C589" t="s">
        <v>1786</v>
      </c>
      <c r="D589" t="s">
        <v>575</v>
      </c>
      <c r="E589" t="s">
        <v>1787</v>
      </c>
      <c r="F589" t="s">
        <v>52</v>
      </c>
      <c r="G589" t="s">
        <v>1319</v>
      </c>
      <c r="H589" t="s">
        <v>79</v>
      </c>
      <c r="I589" s="2">
        <v>780000</v>
      </c>
      <c r="J589" t="s">
        <v>210</v>
      </c>
    </row>
    <row r="590" spans="1:10" x14ac:dyDescent="0.3">
      <c r="A590">
        <v>589</v>
      </c>
      <c r="B590" s="1">
        <v>42985</v>
      </c>
      <c r="C590" t="s">
        <v>599</v>
      </c>
      <c r="D590" t="s">
        <v>479</v>
      </c>
      <c r="E590" t="s">
        <v>1788</v>
      </c>
      <c r="F590" t="s">
        <v>19</v>
      </c>
      <c r="G590" t="s">
        <v>975</v>
      </c>
      <c r="H590" t="s">
        <v>126</v>
      </c>
      <c r="I590" t="s">
        <v>555</v>
      </c>
      <c r="J590" t="s">
        <v>210</v>
      </c>
    </row>
    <row r="591" spans="1:10" x14ac:dyDescent="0.3">
      <c r="A591">
        <v>590</v>
      </c>
      <c r="B591" s="1">
        <v>42985</v>
      </c>
      <c r="C591" t="s">
        <v>1789</v>
      </c>
      <c r="D591" t="s">
        <v>479</v>
      </c>
      <c r="E591" t="s">
        <v>1790</v>
      </c>
      <c r="F591" t="s">
        <v>52</v>
      </c>
      <c r="G591" t="s">
        <v>1791</v>
      </c>
      <c r="H591" t="s">
        <v>394</v>
      </c>
      <c r="I591" s="2">
        <v>1000000</v>
      </c>
      <c r="J591" t="s">
        <v>210</v>
      </c>
    </row>
    <row r="592" spans="1:10" x14ac:dyDescent="0.3">
      <c r="A592">
        <v>591</v>
      </c>
      <c r="B592" s="1">
        <v>42986</v>
      </c>
      <c r="C592" t="s">
        <v>1792</v>
      </c>
      <c r="D592" t="s">
        <v>575</v>
      </c>
      <c r="E592" t="s">
        <v>910</v>
      </c>
      <c r="F592" t="s">
        <v>30</v>
      </c>
      <c r="G592" t="s">
        <v>1793</v>
      </c>
      <c r="H592" t="s">
        <v>79</v>
      </c>
      <c r="I592" s="2">
        <v>6900000</v>
      </c>
      <c r="J592" t="s">
        <v>210</v>
      </c>
    </row>
    <row r="593" spans="1:10" x14ac:dyDescent="0.3">
      <c r="A593">
        <v>592</v>
      </c>
      <c r="B593" s="1">
        <v>42986</v>
      </c>
      <c r="C593" t="s">
        <v>1794</v>
      </c>
      <c r="D593" t="s">
        <v>50</v>
      </c>
      <c r="E593" t="s">
        <v>1795</v>
      </c>
      <c r="F593" t="s">
        <v>967</v>
      </c>
      <c r="G593" t="s">
        <v>1796</v>
      </c>
      <c r="H593" t="s">
        <v>126</v>
      </c>
      <c r="I593" t="s">
        <v>555</v>
      </c>
      <c r="J593" t="s">
        <v>210</v>
      </c>
    </row>
    <row r="594" spans="1:10" x14ac:dyDescent="0.3">
      <c r="A594">
        <v>593</v>
      </c>
      <c r="B594" s="1">
        <v>42989</v>
      </c>
      <c r="C594" t="s">
        <v>1797</v>
      </c>
      <c r="D594" t="s">
        <v>40</v>
      </c>
      <c r="E594" t="s">
        <v>1798</v>
      </c>
      <c r="F594" t="s">
        <v>30</v>
      </c>
      <c r="G594" t="s">
        <v>1799</v>
      </c>
      <c r="H594" t="s">
        <v>394</v>
      </c>
      <c r="I594" s="2">
        <v>30000000</v>
      </c>
      <c r="J594" t="s">
        <v>210</v>
      </c>
    </row>
    <row r="595" spans="1:10" x14ac:dyDescent="0.3">
      <c r="A595">
        <v>594</v>
      </c>
      <c r="B595" s="1">
        <v>42989</v>
      </c>
      <c r="C595" t="s">
        <v>1800</v>
      </c>
      <c r="D595" t="s">
        <v>575</v>
      </c>
      <c r="E595" t="s">
        <v>1801</v>
      </c>
      <c r="F595" t="s">
        <v>184</v>
      </c>
      <c r="G595" t="s">
        <v>1802</v>
      </c>
      <c r="H595" t="s">
        <v>394</v>
      </c>
      <c r="I595" s="2">
        <v>6200000</v>
      </c>
      <c r="J595" t="s">
        <v>210</v>
      </c>
    </row>
    <row r="596" spans="1:10" x14ac:dyDescent="0.3">
      <c r="A596">
        <v>595</v>
      </c>
      <c r="B596" s="1">
        <v>42990</v>
      </c>
      <c r="C596" t="s">
        <v>1803</v>
      </c>
      <c r="D596" t="s">
        <v>479</v>
      </c>
      <c r="E596" t="s">
        <v>1804</v>
      </c>
      <c r="F596" t="s">
        <v>30</v>
      </c>
      <c r="G596" t="s">
        <v>1805</v>
      </c>
      <c r="H596" t="s">
        <v>126</v>
      </c>
      <c r="I596" t="s">
        <v>555</v>
      </c>
      <c r="J596" t="s">
        <v>210</v>
      </c>
    </row>
    <row r="597" spans="1:10" x14ac:dyDescent="0.3">
      <c r="A597">
        <v>596</v>
      </c>
      <c r="B597" s="1">
        <v>42990</v>
      </c>
      <c r="C597" t="s">
        <v>584</v>
      </c>
      <c r="D597" t="s">
        <v>575</v>
      </c>
      <c r="E597" t="s">
        <v>1806</v>
      </c>
      <c r="F597" t="s">
        <v>30</v>
      </c>
      <c r="G597" t="s">
        <v>1697</v>
      </c>
      <c r="H597" t="s">
        <v>126</v>
      </c>
      <c r="I597" s="2">
        <v>100000</v>
      </c>
      <c r="J597" t="s">
        <v>210</v>
      </c>
    </row>
    <row r="598" spans="1:10" x14ac:dyDescent="0.3">
      <c r="A598">
        <v>597</v>
      </c>
      <c r="B598" s="1">
        <v>42990</v>
      </c>
      <c r="C598" t="s">
        <v>1807</v>
      </c>
      <c r="D598" t="s">
        <v>50</v>
      </c>
      <c r="E598" t="s">
        <v>1808</v>
      </c>
      <c r="F598" t="s">
        <v>967</v>
      </c>
      <c r="G598" t="s">
        <v>1809</v>
      </c>
      <c r="H598" t="s">
        <v>394</v>
      </c>
      <c r="I598" s="2">
        <v>17000000</v>
      </c>
      <c r="J598" t="s">
        <v>210</v>
      </c>
    </row>
    <row r="599" spans="1:10" x14ac:dyDescent="0.3">
      <c r="A599">
        <v>598</v>
      </c>
      <c r="B599" s="1">
        <v>42990</v>
      </c>
      <c r="C599" t="s">
        <v>1810</v>
      </c>
      <c r="D599" t="s">
        <v>575</v>
      </c>
      <c r="E599" t="s">
        <v>1811</v>
      </c>
      <c r="F599" t="s">
        <v>30</v>
      </c>
      <c r="G599" t="s">
        <v>1812</v>
      </c>
      <c r="H599" t="s">
        <v>394</v>
      </c>
      <c r="I599" s="2">
        <v>3000000</v>
      </c>
      <c r="J599" t="s">
        <v>210</v>
      </c>
    </row>
    <row r="600" spans="1:10" x14ac:dyDescent="0.3">
      <c r="A600">
        <v>599</v>
      </c>
      <c r="B600" s="1">
        <v>42991</v>
      </c>
      <c r="C600" t="s">
        <v>1577</v>
      </c>
      <c r="D600" t="s">
        <v>50</v>
      </c>
      <c r="E600" t="s">
        <v>1813</v>
      </c>
      <c r="F600" t="s">
        <v>483</v>
      </c>
      <c r="G600" t="s">
        <v>1814</v>
      </c>
      <c r="H600" t="s">
        <v>126</v>
      </c>
      <c r="I600" t="s">
        <v>555</v>
      </c>
      <c r="J600" t="s">
        <v>210</v>
      </c>
    </row>
    <row r="601" spans="1:10" x14ac:dyDescent="0.3">
      <c r="A601">
        <v>600</v>
      </c>
      <c r="B601" s="1">
        <v>42991</v>
      </c>
      <c r="C601" t="s">
        <v>1815</v>
      </c>
      <c r="D601" t="s">
        <v>575</v>
      </c>
      <c r="E601" t="s">
        <v>1816</v>
      </c>
      <c r="F601" t="s">
        <v>967</v>
      </c>
      <c r="G601" t="s">
        <v>1817</v>
      </c>
      <c r="H601" t="s">
        <v>394</v>
      </c>
      <c r="I601" s="2">
        <v>2000000</v>
      </c>
      <c r="J601" t="s">
        <v>210</v>
      </c>
    </row>
    <row r="602" spans="1:10" x14ac:dyDescent="0.3">
      <c r="A602">
        <v>601</v>
      </c>
      <c r="B602" s="1">
        <v>42991</v>
      </c>
      <c r="C602" t="s">
        <v>1783</v>
      </c>
      <c r="D602" t="s">
        <v>575</v>
      </c>
      <c r="E602" t="s">
        <v>1818</v>
      </c>
      <c r="F602" t="s">
        <v>19</v>
      </c>
      <c r="G602" t="s">
        <v>1819</v>
      </c>
      <c r="H602" t="s">
        <v>394</v>
      </c>
      <c r="I602" s="2">
        <v>10000000</v>
      </c>
      <c r="J602" t="s">
        <v>210</v>
      </c>
    </row>
    <row r="603" spans="1:10" x14ac:dyDescent="0.3">
      <c r="A603">
        <v>602</v>
      </c>
      <c r="B603" s="1">
        <v>42991</v>
      </c>
      <c r="C603" t="s">
        <v>417</v>
      </c>
      <c r="D603" t="s">
        <v>575</v>
      </c>
      <c r="E603" t="s">
        <v>1820</v>
      </c>
      <c r="F603" t="s">
        <v>36</v>
      </c>
      <c r="G603" t="s">
        <v>1821</v>
      </c>
      <c r="H603" t="s">
        <v>394</v>
      </c>
      <c r="I603" s="2">
        <v>11500000</v>
      </c>
      <c r="J603" t="s">
        <v>210</v>
      </c>
    </row>
    <row r="604" spans="1:10" x14ac:dyDescent="0.3">
      <c r="A604">
        <v>603</v>
      </c>
      <c r="B604" s="1">
        <v>42991</v>
      </c>
      <c r="C604" t="s">
        <v>1822</v>
      </c>
      <c r="D604" t="s">
        <v>50</v>
      </c>
      <c r="E604" t="s">
        <v>1823</v>
      </c>
      <c r="F604" t="s">
        <v>42</v>
      </c>
      <c r="G604" t="s">
        <v>1824</v>
      </c>
      <c r="H604" t="s">
        <v>126</v>
      </c>
      <c r="I604" s="2">
        <v>780000</v>
      </c>
      <c r="J604" t="s">
        <v>210</v>
      </c>
    </row>
    <row r="605" spans="1:10" x14ac:dyDescent="0.3">
      <c r="A605">
        <v>604</v>
      </c>
      <c r="B605" s="1">
        <v>42992</v>
      </c>
      <c r="C605" t="s">
        <v>1825</v>
      </c>
      <c r="D605" t="s">
        <v>575</v>
      </c>
      <c r="E605" t="s">
        <v>1826</v>
      </c>
      <c r="F605" t="s">
        <v>30</v>
      </c>
      <c r="G605" t="s">
        <v>1827</v>
      </c>
      <c r="H605" t="s">
        <v>126</v>
      </c>
      <c r="I605" t="s">
        <v>555</v>
      </c>
      <c r="J605" t="s">
        <v>210</v>
      </c>
    </row>
    <row r="606" spans="1:10" x14ac:dyDescent="0.3">
      <c r="A606">
        <v>605</v>
      </c>
      <c r="B606" s="1">
        <v>42992</v>
      </c>
      <c r="C606" t="s">
        <v>1592</v>
      </c>
      <c r="D606" t="s">
        <v>50</v>
      </c>
      <c r="E606" t="s">
        <v>1828</v>
      </c>
      <c r="F606" t="s">
        <v>36</v>
      </c>
      <c r="G606" t="s">
        <v>1829</v>
      </c>
      <c r="H606" t="s">
        <v>394</v>
      </c>
      <c r="I606" s="2">
        <v>44000000</v>
      </c>
      <c r="J606" t="s">
        <v>210</v>
      </c>
    </row>
    <row r="607" spans="1:10" x14ac:dyDescent="0.3">
      <c r="A607">
        <v>606</v>
      </c>
      <c r="B607" s="1">
        <v>42992</v>
      </c>
      <c r="C607" t="s">
        <v>1830</v>
      </c>
      <c r="D607" t="s">
        <v>1831</v>
      </c>
      <c r="E607" t="s">
        <v>1832</v>
      </c>
      <c r="F607" t="s">
        <v>967</v>
      </c>
      <c r="G607" t="s">
        <v>627</v>
      </c>
      <c r="H607" t="s">
        <v>126</v>
      </c>
      <c r="I607" s="2">
        <v>120000</v>
      </c>
      <c r="J607" t="s">
        <v>210</v>
      </c>
    </row>
    <row r="608" spans="1:10" x14ac:dyDescent="0.3">
      <c r="A608">
        <v>607</v>
      </c>
      <c r="B608" s="1">
        <v>42992</v>
      </c>
      <c r="C608" t="s">
        <v>1833</v>
      </c>
      <c r="D608" t="s">
        <v>575</v>
      </c>
      <c r="E608" t="s">
        <v>1834</v>
      </c>
      <c r="F608" t="s">
        <v>30</v>
      </c>
      <c r="G608" t="s">
        <v>1835</v>
      </c>
      <c r="H608" t="s">
        <v>394</v>
      </c>
      <c r="I608" t="s">
        <v>555</v>
      </c>
      <c r="J608" t="s">
        <v>210</v>
      </c>
    </row>
    <row r="609" spans="1:10" x14ac:dyDescent="0.3">
      <c r="A609">
        <v>608</v>
      </c>
      <c r="B609" s="1">
        <v>42996</v>
      </c>
      <c r="C609" t="s">
        <v>1836</v>
      </c>
      <c r="D609" t="s">
        <v>479</v>
      </c>
      <c r="E609" t="s">
        <v>1837</v>
      </c>
      <c r="F609" t="s">
        <v>19</v>
      </c>
      <c r="G609" t="s">
        <v>1838</v>
      </c>
      <c r="H609" t="s">
        <v>394</v>
      </c>
      <c r="I609" s="2">
        <v>1000000</v>
      </c>
      <c r="J609" t="s">
        <v>210</v>
      </c>
    </row>
    <row r="610" spans="1:10" x14ac:dyDescent="0.3">
      <c r="A610">
        <v>609</v>
      </c>
      <c r="B610" s="1">
        <v>42997</v>
      </c>
      <c r="C610" t="s">
        <v>1839</v>
      </c>
      <c r="D610" t="s">
        <v>50</v>
      </c>
      <c r="E610" t="s">
        <v>1840</v>
      </c>
      <c r="F610" t="s">
        <v>967</v>
      </c>
      <c r="G610" t="s">
        <v>1841</v>
      </c>
      <c r="H610" t="s">
        <v>126</v>
      </c>
      <c r="I610" t="s">
        <v>555</v>
      </c>
      <c r="J610" t="s">
        <v>210</v>
      </c>
    </row>
    <row r="611" spans="1:10" x14ac:dyDescent="0.3">
      <c r="A611">
        <v>610</v>
      </c>
      <c r="B611" s="1">
        <v>42997</v>
      </c>
      <c r="C611" t="s">
        <v>1842</v>
      </c>
      <c r="D611" t="s">
        <v>50</v>
      </c>
      <c r="E611" t="s">
        <v>1843</v>
      </c>
      <c r="F611" t="s">
        <v>184</v>
      </c>
      <c r="G611" t="s">
        <v>1844</v>
      </c>
      <c r="H611" t="s">
        <v>394</v>
      </c>
      <c r="I611" s="2">
        <v>50000000</v>
      </c>
      <c r="J611" t="s">
        <v>210</v>
      </c>
    </row>
    <row r="612" spans="1:10" x14ac:dyDescent="0.3">
      <c r="A612">
        <v>611</v>
      </c>
      <c r="B612" s="1">
        <v>42998</v>
      </c>
      <c r="C612" t="s">
        <v>1845</v>
      </c>
      <c r="D612" t="s">
        <v>142</v>
      </c>
      <c r="E612" t="s">
        <v>1846</v>
      </c>
      <c r="F612" t="s">
        <v>36</v>
      </c>
      <c r="G612" t="s">
        <v>1344</v>
      </c>
      <c r="H612" t="s">
        <v>126</v>
      </c>
      <c r="I612" t="s">
        <v>555</v>
      </c>
      <c r="J612" t="s">
        <v>210</v>
      </c>
    </row>
    <row r="613" spans="1:10" x14ac:dyDescent="0.3">
      <c r="A613">
        <v>612</v>
      </c>
      <c r="B613" s="1">
        <v>42999</v>
      </c>
      <c r="C613" t="s">
        <v>1847</v>
      </c>
      <c r="D613" t="s">
        <v>77</v>
      </c>
      <c r="E613" t="s">
        <v>1848</v>
      </c>
      <c r="F613" t="s">
        <v>1849</v>
      </c>
      <c r="G613" t="s">
        <v>1850</v>
      </c>
      <c r="H613" t="s">
        <v>394</v>
      </c>
      <c r="I613" s="2">
        <v>6000000</v>
      </c>
      <c r="J613" t="s">
        <v>210</v>
      </c>
    </row>
    <row r="614" spans="1:10" x14ac:dyDescent="0.3">
      <c r="A614">
        <v>613</v>
      </c>
      <c r="B614" s="1">
        <v>42999</v>
      </c>
      <c r="C614" t="s">
        <v>1851</v>
      </c>
      <c r="D614" t="s">
        <v>575</v>
      </c>
      <c r="E614" t="s">
        <v>1852</v>
      </c>
      <c r="F614" t="s">
        <v>30</v>
      </c>
      <c r="G614" t="s">
        <v>1853</v>
      </c>
      <c r="H614" t="s">
        <v>394</v>
      </c>
      <c r="I614" t="s">
        <v>555</v>
      </c>
      <c r="J614" t="s">
        <v>210</v>
      </c>
    </row>
    <row r="615" spans="1:10" x14ac:dyDescent="0.3">
      <c r="A615">
        <v>614</v>
      </c>
      <c r="B615" s="1">
        <v>42999</v>
      </c>
      <c r="C615" t="s">
        <v>1854</v>
      </c>
      <c r="D615" t="s">
        <v>575</v>
      </c>
      <c r="E615" t="s">
        <v>1855</v>
      </c>
      <c r="F615" t="s">
        <v>30</v>
      </c>
      <c r="G615" t="s">
        <v>1856</v>
      </c>
      <c r="H615" t="s">
        <v>394</v>
      </c>
      <c r="I615" t="s">
        <v>555</v>
      </c>
      <c r="J615" t="s">
        <v>210</v>
      </c>
    </row>
    <row r="616" spans="1:10" x14ac:dyDescent="0.3">
      <c r="A616">
        <v>615</v>
      </c>
      <c r="B616" s="1">
        <v>42999</v>
      </c>
      <c r="C616" t="s">
        <v>1857</v>
      </c>
      <c r="D616" t="s">
        <v>479</v>
      </c>
      <c r="E616" t="s">
        <v>1858</v>
      </c>
      <c r="F616" t="s">
        <v>967</v>
      </c>
      <c r="G616" t="s">
        <v>1859</v>
      </c>
      <c r="H616" t="s">
        <v>394</v>
      </c>
      <c r="I616" s="2">
        <v>1000000</v>
      </c>
      <c r="J616" t="s">
        <v>210</v>
      </c>
    </row>
    <row r="617" spans="1:10" x14ac:dyDescent="0.3">
      <c r="A617">
        <v>616</v>
      </c>
      <c r="B617" s="1">
        <v>43000</v>
      </c>
      <c r="C617" t="s">
        <v>1860</v>
      </c>
      <c r="D617" t="s">
        <v>479</v>
      </c>
      <c r="E617" t="s">
        <v>1861</v>
      </c>
      <c r="F617" t="s">
        <v>19</v>
      </c>
      <c r="G617" t="s">
        <v>1862</v>
      </c>
      <c r="H617" t="s">
        <v>79</v>
      </c>
      <c r="I617" s="2">
        <v>15400000</v>
      </c>
      <c r="J617" t="s">
        <v>210</v>
      </c>
    </row>
    <row r="618" spans="1:10" x14ac:dyDescent="0.3">
      <c r="A618">
        <v>617</v>
      </c>
      <c r="B618" s="1">
        <v>43000</v>
      </c>
      <c r="C618" t="s">
        <v>1863</v>
      </c>
      <c r="D618" t="s">
        <v>50</v>
      </c>
      <c r="E618" t="s">
        <v>1864</v>
      </c>
      <c r="F618" t="s">
        <v>967</v>
      </c>
      <c r="G618" t="s">
        <v>607</v>
      </c>
      <c r="H618" t="s">
        <v>394</v>
      </c>
      <c r="I618" t="s">
        <v>555</v>
      </c>
      <c r="J618" t="s">
        <v>210</v>
      </c>
    </row>
    <row r="619" spans="1:10" x14ac:dyDescent="0.3">
      <c r="A619">
        <v>618</v>
      </c>
      <c r="B619" s="1">
        <v>43003</v>
      </c>
      <c r="C619" t="s">
        <v>1865</v>
      </c>
      <c r="D619" t="s">
        <v>575</v>
      </c>
      <c r="E619" t="s">
        <v>1866</v>
      </c>
      <c r="F619" t="s">
        <v>967</v>
      </c>
      <c r="G619" t="s">
        <v>1867</v>
      </c>
      <c r="H619" t="s">
        <v>126</v>
      </c>
      <c r="I619" t="s">
        <v>555</v>
      </c>
      <c r="J619" t="s">
        <v>210</v>
      </c>
    </row>
    <row r="620" spans="1:10" x14ac:dyDescent="0.3">
      <c r="A620">
        <v>619</v>
      </c>
      <c r="B620" s="1">
        <v>43003</v>
      </c>
      <c r="C620" t="s">
        <v>1868</v>
      </c>
      <c r="D620" t="s">
        <v>50</v>
      </c>
      <c r="E620" t="s">
        <v>1869</v>
      </c>
      <c r="F620" t="s">
        <v>967</v>
      </c>
      <c r="G620" t="s">
        <v>1870</v>
      </c>
      <c r="H620" t="s">
        <v>394</v>
      </c>
      <c r="I620" s="2">
        <v>6000000</v>
      </c>
      <c r="J620" t="s">
        <v>210</v>
      </c>
    </row>
    <row r="621" spans="1:10" x14ac:dyDescent="0.3">
      <c r="A621">
        <v>620</v>
      </c>
      <c r="B621" s="1">
        <v>43003</v>
      </c>
      <c r="C621" t="s">
        <v>1871</v>
      </c>
      <c r="D621" t="s">
        <v>575</v>
      </c>
      <c r="E621" t="s">
        <v>1872</v>
      </c>
      <c r="F621" t="s">
        <v>184</v>
      </c>
      <c r="G621" t="s">
        <v>1873</v>
      </c>
      <c r="H621" t="s">
        <v>394</v>
      </c>
      <c r="I621" t="s">
        <v>555</v>
      </c>
      <c r="J621" t="s">
        <v>210</v>
      </c>
    </row>
    <row r="622" spans="1:10" x14ac:dyDescent="0.3">
      <c r="A622">
        <v>621</v>
      </c>
      <c r="B622" s="1">
        <v>43003</v>
      </c>
      <c r="C622" t="s">
        <v>1874</v>
      </c>
      <c r="D622" t="s">
        <v>50</v>
      </c>
      <c r="E622" t="s">
        <v>1875</v>
      </c>
      <c r="F622" t="s">
        <v>967</v>
      </c>
      <c r="G622" t="s">
        <v>1876</v>
      </c>
      <c r="H622" t="s">
        <v>394</v>
      </c>
      <c r="I622" t="s">
        <v>555</v>
      </c>
      <c r="J622" t="s">
        <v>210</v>
      </c>
    </row>
    <row r="623" spans="1:10" x14ac:dyDescent="0.3">
      <c r="A623">
        <v>622</v>
      </c>
      <c r="B623" s="1">
        <v>43003</v>
      </c>
      <c r="C623" t="s">
        <v>1554</v>
      </c>
      <c r="D623" t="s">
        <v>575</v>
      </c>
      <c r="E623" t="s">
        <v>1877</v>
      </c>
      <c r="F623" t="s">
        <v>967</v>
      </c>
      <c r="G623" t="s">
        <v>1878</v>
      </c>
      <c r="H623" t="s">
        <v>126</v>
      </c>
      <c r="I623" s="2">
        <v>422000</v>
      </c>
      <c r="J623" t="s">
        <v>210</v>
      </c>
    </row>
    <row r="624" spans="1:10" x14ac:dyDescent="0.3">
      <c r="A624">
        <v>623</v>
      </c>
      <c r="B624" s="1">
        <v>43003</v>
      </c>
      <c r="C624" t="s">
        <v>1879</v>
      </c>
      <c r="D624" t="s">
        <v>575</v>
      </c>
      <c r="E624" t="s">
        <v>1880</v>
      </c>
      <c r="F624" t="s">
        <v>36</v>
      </c>
      <c r="G624" t="s">
        <v>1881</v>
      </c>
      <c r="H624" t="s">
        <v>126</v>
      </c>
      <c r="I624" s="2">
        <v>150000</v>
      </c>
      <c r="J624" t="s">
        <v>210</v>
      </c>
    </row>
    <row r="625" spans="1:10" x14ac:dyDescent="0.3">
      <c r="A625">
        <v>624</v>
      </c>
      <c r="B625" s="1">
        <v>43004</v>
      </c>
      <c r="C625" t="s">
        <v>1882</v>
      </c>
      <c r="D625" t="s">
        <v>575</v>
      </c>
      <c r="E625" t="s">
        <v>1883</v>
      </c>
      <c r="F625" t="s">
        <v>967</v>
      </c>
      <c r="G625" t="s">
        <v>1884</v>
      </c>
      <c r="H625" t="s">
        <v>394</v>
      </c>
      <c r="I625" t="s">
        <v>555</v>
      </c>
      <c r="J625" t="s">
        <v>210</v>
      </c>
    </row>
    <row r="626" spans="1:10" x14ac:dyDescent="0.3">
      <c r="A626">
        <v>625</v>
      </c>
      <c r="B626" s="1">
        <v>43004</v>
      </c>
      <c r="C626" t="s">
        <v>1885</v>
      </c>
      <c r="D626" t="s">
        <v>575</v>
      </c>
      <c r="E626" t="s">
        <v>1886</v>
      </c>
      <c r="F626" t="s">
        <v>19</v>
      </c>
      <c r="G626" t="s">
        <v>1887</v>
      </c>
      <c r="H626" t="s">
        <v>126</v>
      </c>
      <c r="I626" t="s">
        <v>555</v>
      </c>
      <c r="J626" t="s">
        <v>210</v>
      </c>
    </row>
    <row r="627" spans="1:10" x14ac:dyDescent="0.3">
      <c r="A627">
        <v>626</v>
      </c>
      <c r="B627" s="1">
        <v>43004</v>
      </c>
      <c r="C627" t="s">
        <v>1888</v>
      </c>
      <c r="D627" t="s">
        <v>575</v>
      </c>
      <c r="E627" t="s">
        <v>1889</v>
      </c>
      <c r="F627" t="s">
        <v>967</v>
      </c>
      <c r="G627" t="s">
        <v>1890</v>
      </c>
      <c r="H627" t="s">
        <v>126</v>
      </c>
      <c r="I627" t="s">
        <v>555</v>
      </c>
      <c r="J627" t="s">
        <v>210</v>
      </c>
    </row>
    <row r="628" spans="1:10" x14ac:dyDescent="0.3">
      <c r="A628">
        <v>627</v>
      </c>
      <c r="B628" s="1">
        <v>43005</v>
      </c>
      <c r="C628" t="s">
        <v>1891</v>
      </c>
      <c r="D628" t="s">
        <v>50</v>
      </c>
      <c r="E628" t="s">
        <v>1892</v>
      </c>
      <c r="F628" t="s">
        <v>36</v>
      </c>
      <c r="G628" t="s">
        <v>1893</v>
      </c>
      <c r="H628" t="s">
        <v>394</v>
      </c>
      <c r="I628" s="2">
        <v>1600000</v>
      </c>
      <c r="J628" t="s">
        <v>210</v>
      </c>
    </row>
    <row r="629" spans="1:10" x14ac:dyDescent="0.3">
      <c r="A629">
        <v>628</v>
      </c>
      <c r="B629" s="1">
        <v>43005</v>
      </c>
      <c r="C629" t="s">
        <v>1894</v>
      </c>
      <c r="D629" t="s">
        <v>575</v>
      </c>
      <c r="E629" t="s">
        <v>1895</v>
      </c>
      <c r="F629" t="s">
        <v>19</v>
      </c>
      <c r="G629" t="s">
        <v>1896</v>
      </c>
      <c r="H629" t="s">
        <v>394</v>
      </c>
      <c r="I629" t="s">
        <v>555</v>
      </c>
      <c r="J629" t="s">
        <v>210</v>
      </c>
    </row>
    <row r="630" spans="1:10" x14ac:dyDescent="0.3">
      <c r="A630">
        <v>629</v>
      </c>
      <c r="B630" s="1">
        <v>43005</v>
      </c>
      <c r="C630" t="s">
        <v>1897</v>
      </c>
      <c r="D630" t="s">
        <v>575</v>
      </c>
      <c r="E630" t="s">
        <v>1898</v>
      </c>
      <c r="F630" t="s">
        <v>967</v>
      </c>
      <c r="G630" t="s">
        <v>1899</v>
      </c>
      <c r="H630" t="s">
        <v>394</v>
      </c>
      <c r="I630" s="2">
        <v>1000000</v>
      </c>
      <c r="J630" t="s">
        <v>210</v>
      </c>
    </row>
    <row r="631" spans="1:10" x14ac:dyDescent="0.3">
      <c r="A631">
        <v>630</v>
      </c>
      <c r="B631" s="1">
        <v>43005</v>
      </c>
      <c r="C631" t="s">
        <v>1900</v>
      </c>
      <c r="D631" t="s">
        <v>575</v>
      </c>
      <c r="E631" t="s">
        <v>1901</v>
      </c>
      <c r="F631" t="s">
        <v>19</v>
      </c>
      <c r="G631" t="s">
        <v>1902</v>
      </c>
      <c r="H631" t="s">
        <v>126</v>
      </c>
      <c r="I631" t="s">
        <v>555</v>
      </c>
      <c r="J631" t="s">
        <v>210</v>
      </c>
    </row>
    <row r="632" spans="1:10" x14ac:dyDescent="0.3">
      <c r="A632">
        <v>631</v>
      </c>
      <c r="B632" s="1">
        <v>43005</v>
      </c>
      <c r="C632" t="s">
        <v>678</v>
      </c>
      <c r="D632" t="s">
        <v>575</v>
      </c>
      <c r="E632" t="s">
        <v>1903</v>
      </c>
      <c r="F632" t="s">
        <v>30</v>
      </c>
      <c r="G632" t="s">
        <v>913</v>
      </c>
      <c r="H632" t="s">
        <v>126</v>
      </c>
      <c r="I632" s="2">
        <v>300000</v>
      </c>
      <c r="J632" t="s">
        <v>210</v>
      </c>
    </row>
    <row r="633" spans="1:10" x14ac:dyDescent="0.3">
      <c r="A633">
        <v>632</v>
      </c>
      <c r="B633" s="1">
        <v>43006</v>
      </c>
      <c r="C633" t="s">
        <v>1904</v>
      </c>
      <c r="D633" t="s">
        <v>50</v>
      </c>
      <c r="E633" t="s">
        <v>1905</v>
      </c>
      <c r="F633" t="s">
        <v>967</v>
      </c>
      <c r="G633" t="s">
        <v>1906</v>
      </c>
      <c r="H633" t="s">
        <v>394</v>
      </c>
      <c r="I633" s="2">
        <v>1000000</v>
      </c>
      <c r="J633" t="s">
        <v>210</v>
      </c>
    </row>
    <row r="634" spans="1:10" x14ac:dyDescent="0.3">
      <c r="A634">
        <v>633</v>
      </c>
      <c r="B634" s="1">
        <v>42948</v>
      </c>
      <c r="C634" t="s">
        <v>1907</v>
      </c>
      <c r="D634" t="s">
        <v>50</v>
      </c>
      <c r="E634" t="s">
        <v>1908</v>
      </c>
      <c r="F634" t="s">
        <v>967</v>
      </c>
      <c r="G634" t="s">
        <v>1884</v>
      </c>
      <c r="H634" t="s">
        <v>394</v>
      </c>
      <c r="I634" s="2">
        <v>1300000</v>
      </c>
      <c r="J634" t="s">
        <v>210</v>
      </c>
    </row>
    <row r="635" spans="1:10" x14ac:dyDescent="0.3">
      <c r="A635">
        <v>634</v>
      </c>
      <c r="B635" s="1">
        <v>42949</v>
      </c>
      <c r="C635" t="s">
        <v>1909</v>
      </c>
      <c r="D635" t="s">
        <v>50</v>
      </c>
      <c r="E635" t="s">
        <v>1910</v>
      </c>
      <c r="F635" t="s">
        <v>36</v>
      </c>
      <c r="G635" t="s">
        <v>1911</v>
      </c>
      <c r="H635" t="s">
        <v>394</v>
      </c>
      <c r="I635" t="s">
        <v>555</v>
      </c>
      <c r="J635" t="s">
        <v>210</v>
      </c>
    </row>
    <row r="636" spans="1:10" x14ac:dyDescent="0.3">
      <c r="A636">
        <v>635</v>
      </c>
      <c r="B636" s="1">
        <v>42949</v>
      </c>
      <c r="C636" t="s">
        <v>1486</v>
      </c>
      <c r="D636" t="s">
        <v>575</v>
      </c>
      <c r="E636" t="s">
        <v>1155</v>
      </c>
      <c r="F636" t="s">
        <v>30</v>
      </c>
      <c r="G636" t="s">
        <v>1912</v>
      </c>
      <c r="H636" t="s">
        <v>126</v>
      </c>
      <c r="I636" t="s">
        <v>555</v>
      </c>
      <c r="J636" t="s">
        <v>210</v>
      </c>
    </row>
    <row r="637" spans="1:10" x14ac:dyDescent="0.3">
      <c r="A637">
        <v>636</v>
      </c>
      <c r="B637" s="1">
        <v>42949</v>
      </c>
      <c r="C637" t="s">
        <v>1913</v>
      </c>
      <c r="D637" t="s">
        <v>575</v>
      </c>
      <c r="E637" t="s">
        <v>1914</v>
      </c>
      <c r="F637" t="s">
        <v>36</v>
      </c>
      <c r="G637" t="s">
        <v>1915</v>
      </c>
      <c r="H637" t="s">
        <v>126</v>
      </c>
      <c r="I637" s="2">
        <v>500000</v>
      </c>
      <c r="J637" t="s">
        <v>210</v>
      </c>
    </row>
    <row r="638" spans="1:10" x14ac:dyDescent="0.3">
      <c r="A638">
        <v>637</v>
      </c>
      <c r="B638" s="1">
        <v>42949</v>
      </c>
      <c r="C638" t="s">
        <v>1916</v>
      </c>
      <c r="D638" t="s">
        <v>575</v>
      </c>
      <c r="E638" t="s">
        <v>1917</v>
      </c>
      <c r="F638" t="s">
        <v>184</v>
      </c>
      <c r="G638" t="s">
        <v>1918</v>
      </c>
      <c r="H638" t="s">
        <v>126</v>
      </c>
      <c r="I638" s="2">
        <v>850000</v>
      </c>
      <c r="J638" t="s">
        <v>210</v>
      </c>
    </row>
    <row r="639" spans="1:10" x14ac:dyDescent="0.3">
      <c r="A639">
        <v>638</v>
      </c>
      <c r="B639" s="1">
        <v>42950</v>
      </c>
      <c r="C639" t="s">
        <v>1919</v>
      </c>
      <c r="D639" t="s">
        <v>40</v>
      </c>
      <c r="E639" t="s">
        <v>1920</v>
      </c>
      <c r="F639" t="s">
        <v>36</v>
      </c>
      <c r="G639" t="s">
        <v>1921</v>
      </c>
      <c r="H639" t="s">
        <v>126</v>
      </c>
      <c r="I639" s="2">
        <v>300000</v>
      </c>
      <c r="J639" t="s">
        <v>210</v>
      </c>
    </row>
    <row r="640" spans="1:10" x14ac:dyDescent="0.3">
      <c r="A640">
        <v>639</v>
      </c>
      <c r="B640" s="1">
        <v>42950</v>
      </c>
      <c r="C640" t="s">
        <v>1922</v>
      </c>
      <c r="D640" t="s">
        <v>575</v>
      </c>
      <c r="E640" t="s">
        <v>1923</v>
      </c>
      <c r="F640" t="s">
        <v>454</v>
      </c>
      <c r="G640" t="s">
        <v>1924</v>
      </c>
      <c r="H640" t="s">
        <v>126</v>
      </c>
      <c r="I640" t="s">
        <v>555</v>
      </c>
      <c r="J640" t="s">
        <v>210</v>
      </c>
    </row>
    <row r="641" spans="1:10" x14ac:dyDescent="0.3">
      <c r="A641">
        <v>640</v>
      </c>
      <c r="B641" s="1">
        <v>42950</v>
      </c>
      <c r="C641" t="s">
        <v>1925</v>
      </c>
      <c r="D641" t="s">
        <v>575</v>
      </c>
      <c r="E641" t="s">
        <v>1926</v>
      </c>
      <c r="F641" t="s">
        <v>967</v>
      </c>
      <c r="G641" t="s">
        <v>1927</v>
      </c>
      <c r="H641" t="s">
        <v>394</v>
      </c>
      <c r="I641" t="s">
        <v>555</v>
      </c>
      <c r="J641" t="s">
        <v>210</v>
      </c>
    </row>
    <row r="642" spans="1:10" x14ac:dyDescent="0.3">
      <c r="A642">
        <v>641</v>
      </c>
      <c r="B642" s="1">
        <v>42950</v>
      </c>
      <c r="C642" t="s">
        <v>801</v>
      </c>
      <c r="D642" t="s">
        <v>575</v>
      </c>
      <c r="E642" t="s">
        <v>1928</v>
      </c>
      <c r="F642" t="s">
        <v>36</v>
      </c>
      <c r="G642" t="s">
        <v>1929</v>
      </c>
      <c r="H642" t="s">
        <v>394</v>
      </c>
      <c r="I642" t="s">
        <v>555</v>
      </c>
      <c r="J642" t="s">
        <v>210</v>
      </c>
    </row>
    <row r="643" spans="1:10" x14ac:dyDescent="0.3">
      <c r="A643">
        <v>642</v>
      </c>
      <c r="B643" s="1">
        <v>42951</v>
      </c>
      <c r="C643" t="s">
        <v>1930</v>
      </c>
      <c r="D643" t="s">
        <v>50</v>
      </c>
      <c r="E643" t="s">
        <v>1931</v>
      </c>
      <c r="F643" t="s">
        <v>30</v>
      </c>
      <c r="G643" t="s">
        <v>1932</v>
      </c>
      <c r="H643" t="s">
        <v>394</v>
      </c>
      <c r="I643" t="s">
        <v>555</v>
      </c>
      <c r="J643" t="s">
        <v>210</v>
      </c>
    </row>
    <row r="644" spans="1:10" x14ac:dyDescent="0.3">
      <c r="A644">
        <v>643</v>
      </c>
      <c r="B644" s="1">
        <v>42951</v>
      </c>
      <c r="C644" t="s">
        <v>1933</v>
      </c>
      <c r="D644" t="s">
        <v>479</v>
      </c>
      <c r="E644" t="s">
        <v>1934</v>
      </c>
      <c r="F644" t="s">
        <v>36</v>
      </c>
      <c r="G644" t="s">
        <v>1935</v>
      </c>
      <c r="H644" t="s">
        <v>126</v>
      </c>
      <c r="I644" t="s">
        <v>555</v>
      </c>
      <c r="J644" t="s">
        <v>210</v>
      </c>
    </row>
    <row r="645" spans="1:10" x14ac:dyDescent="0.3">
      <c r="A645">
        <v>644</v>
      </c>
      <c r="B645" s="1">
        <v>42951</v>
      </c>
      <c r="C645" t="s">
        <v>1936</v>
      </c>
      <c r="D645" t="s">
        <v>40</v>
      </c>
      <c r="E645" t="s">
        <v>1937</v>
      </c>
      <c r="F645" t="s">
        <v>36</v>
      </c>
      <c r="G645" t="s">
        <v>1938</v>
      </c>
      <c r="H645" t="s">
        <v>126</v>
      </c>
      <c r="I645" t="s">
        <v>555</v>
      </c>
      <c r="J645" t="s">
        <v>210</v>
      </c>
    </row>
    <row r="646" spans="1:10" x14ac:dyDescent="0.3">
      <c r="A646">
        <v>645</v>
      </c>
      <c r="B646" s="1">
        <v>42952</v>
      </c>
      <c r="C646" t="s">
        <v>1939</v>
      </c>
      <c r="D646" t="s">
        <v>142</v>
      </c>
      <c r="E646" t="s">
        <v>1940</v>
      </c>
      <c r="F646" t="s">
        <v>42</v>
      </c>
      <c r="G646" t="s">
        <v>321</v>
      </c>
      <c r="H646" t="s">
        <v>394</v>
      </c>
      <c r="I646" t="s">
        <v>555</v>
      </c>
      <c r="J646" t="s">
        <v>210</v>
      </c>
    </row>
    <row r="647" spans="1:10" x14ac:dyDescent="0.3">
      <c r="A647">
        <v>646</v>
      </c>
      <c r="B647" s="1">
        <v>42955</v>
      </c>
      <c r="C647" t="s">
        <v>1941</v>
      </c>
      <c r="D647" t="s">
        <v>50</v>
      </c>
      <c r="E647" t="s">
        <v>1942</v>
      </c>
      <c r="F647" t="s">
        <v>42</v>
      </c>
      <c r="G647" t="s">
        <v>1588</v>
      </c>
      <c r="H647" t="s">
        <v>126</v>
      </c>
      <c r="I647" s="2">
        <v>243000</v>
      </c>
      <c r="J647" t="s">
        <v>210</v>
      </c>
    </row>
    <row r="648" spans="1:10" x14ac:dyDescent="0.3">
      <c r="A648">
        <v>647</v>
      </c>
      <c r="B648" s="1">
        <v>42955</v>
      </c>
      <c r="C648" t="s">
        <v>1943</v>
      </c>
      <c r="D648" t="s">
        <v>575</v>
      </c>
      <c r="E648" t="s">
        <v>1944</v>
      </c>
      <c r="F648" t="s">
        <v>30</v>
      </c>
      <c r="G648" t="s">
        <v>1945</v>
      </c>
      <c r="H648" t="s">
        <v>126</v>
      </c>
      <c r="I648" s="2">
        <v>220000</v>
      </c>
      <c r="J648" t="s">
        <v>210</v>
      </c>
    </row>
    <row r="649" spans="1:10" x14ac:dyDescent="0.3">
      <c r="A649">
        <v>648</v>
      </c>
      <c r="B649" s="1">
        <v>42956</v>
      </c>
      <c r="C649" t="s">
        <v>1946</v>
      </c>
      <c r="D649" t="s">
        <v>40</v>
      </c>
      <c r="E649" t="s">
        <v>1947</v>
      </c>
      <c r="F649" t="s">
        <v>30</v>
      </c>
      <c r="G649" t="s">
        <v>1948</v>
      </c>
      <c r="H649" t="s">
        <v>126</v>
      </c>
      <c r="I649" s="2">
        <v>3100000</v>
      </c>
      <c r="J649" t="s">
        <v>210</v>
      </c>
    </row>
    <row r="650" spans="1:10" x14ac:dyDescent="0.3">
      <c r="A650">
        <v>649</v>
      </c>
      <c r="B650" s="1">
        <v>42956</v>
      </c>
      <c r="C650" t="s">
        <v>1949</v>
      </c>
      <c r="D650" t="s">
        <v>50</v>
      </c>
      <c r="E650" t="s">
        <v>1950</v>
      </c>
      <c r="F650" t="s">
        <v>19</v>
      </c>
      <c r="G650" t="s">
        <v>1951</v>
      </c>
      <c r="H650" t="s">
        <v>126</v>
      </c>
      <c r="I650" s="2">
        <v>783000</v>
      </c>
      <c r="J650" t="s">
        <v>210</v>
      </c>
    </row>
    <row r="651" spans="1:10" x14ac:dyDescent="0.3">
      <c r="A651">
        <v>650</v>
      </c>
      <c r="B651" s="1">
        <v>42956</v>
      </c>
      <c r="C651" t="s">
        <v>1952</v>
      </c>
      <c r="D651" t="s">
        <v>575</v>
      </c>
      <c r="E651" t="s">
        <v>1953</v>
      </c>
      <c r="F651" t="s">
        <v>967</v>
      </c>
      <c r="G651" t="s">
        <v>1954</v>
      </c>
      <c r="H651" t="s">
        <v>126</v>
      </c>
      <c r="I651" t="s">
        <v>555</v>
      </c>
      <c r="J651" t="s">
        <v>210</v>
      </c>
    </row>
    <row r="652" spans="1:10" x14ac:dyDescent="0.3">
      <c r="A652">
        <v>651</v>
      </c>
      <c r="B652" s="1">
        <v>42957</v>
      </c>
      <c r="C652" t="s">
        <v>1955</v>
      </c>
      <c r="D652" t="s">
        <v>575</v>
      </c>
      <c r="E652" t="s">
        <v>1956</v>
      </c>
      <c r="F652" t="s">
        <v>967</v>
      </c>
      <c r="G652" t="s">
        <v>1957</v>
      </c>
      <c r="H652" t="s">
        <v>394</v>
      </c>
      <c r="I652" t="s">
        <v>555</v>
      </c>
      <c r="J652" t="s">
        <v>210</v>
      </c>
    </row>
    <row r="653" spans="1:10" x14ac:dyDescent="0.3">
      <c r="A653">
        <v>652</v>
      </c>
      <c r="B653" s="1">
        <v>42958</v>
      </c>
      <c r="C653" t="s">
        <v>644</v>
      </c>
      <c r="D653" t="s">
        <v>479</v>
      </c>
      <c r="E653" t="s">
        <v>453</v>
      </c>
      <c r="F653" t="s">
        <v>967</v>
      </c>
      <c r="G653" t="s">
        <v>1958</v>
      </c>
      <c r="H653" t="s">
        <v>394</v>
      </c>
      <c r="I653" s="2">
        <v>2500000000</v>
      </c>
      <c r="J653" t="s">
        <v>210</v>
      </c>
    </row>
    <row r="654" spans="1:10" x14ac:dyDescent="0.3">
      <c r="A654">
        <v>653</v>
      </c>
      <c r="B654" s="1">
        <v>42958</v>
      </c>
      <c r="C654" t="s">
        <v>1959</v>
      </c>
      <c r="D654" t="s">
        <v>50</v>
      </c>
      <c r="E654" t="s">
        <v>1960</v>
      </c>
      <c r="F654" t="s">
        <v>30</v>
      </c>
      <c r="G654" t="s">
        <v>1961</v>
      </c>
      <c r="H654" t="s">
        <v>394</v>
      </c>
      <c r="I654" t="s">
        <v>555</v>
      </c>
      <c r="J654" t="s">
        <v>210</v>
      </c>
    </row>
    <row r="655" spans="1:10" x14ac:dyDescent="0.3">
      <c r="A655">
        <v>654</v>
      </c>
      <c r="B655" s="1">
        <v>42958</v>
      </c>
      <c r="C655" t="s">
        <v>281</v>
      </c>
      <c r="D655" t="s">
        <v>575</v>
      </c>
      <c r="E655" t="s">
        <v>1962</v>
      </c>
      <c r="F655" t="s">
        <v>19</v>
      </c>
      <c r="G655" t="s">
        <v>1963</v>
      </c>
      <c r="H655" t="s">
        <v>394</v>
      </c>
      <c r="I655" s="2">
        <v>36000000</v>
      </c>
      <c r="J655" t="s">
        <v>210</v>
      </c>
    </row>
    <row r="656" spans="1:10" x14ac:dyDescent="0.3">
      <c r="A656">
        <v>655</v>
      </c>
      <c r="B656" s="1">
        <v>42961</v>
      </c>
      <c r="C656" t="s">
        <v>1964</v>
      </c>
      <c r="D656" t="s">
        <v>575</v>
      </c>
      <c r="E656" t="s">
        <v>1965</v>
      </c>
      <c r="F656" t="s">
        <v>30</v>
      </c>
      <c r="G656" t="s">
        <v>1966</v>
      </c>
      <c r="H656" t="s">
        <v>394</v>
      </c>
      <c r="I656" t="s">
        <v>555</v>
      </c>
      <c r="J656" t="s">
        <v>210</v>
      </c>
    </row>
    <row r="657" spans="1:10" x14ac:dyDescent="0.3">
      <c r="A657">
        <v>656</v>
      </c>
      <c r="B657" s="1">
        <v>42961</v>
      </c>
      <c r="C657" t="s">
        <v>1967</v>
      </c>
      <c r="D657" t="s">
        <v>50</v>
      </c>
      <c r="E657" t="s">
        <v>1968</v>
      </c>
      <c r="F657" t="s">
        <v>36</v>
      </c>
      <c r="G657" t="s">
        <v>1969</v>
      </c>
      <c r="H657" t="s">
        <v>126</v>
      </c>
      <c r="I657" s="2">
        <v>312000</v>
      </c>
      <c r="J657" t="s">
        <v>210</v>
      </c>
    </row>
    <row r="658" spans="1:10" x14ac:dyDescent="0.3">
      <c r="A658">
        <v>657</v>
      </c>
      <c r="B658" s="1">
        <v>42962</v>
      </c>
      <c r="C658" t="s">
        <v>1970</v>
      </c>
      <c r="D658" t="s">
        <v>575</v>
      </c>
      <c r="E658" t="s">
        <v>1971</v>
      </c>
      <c r="F658" t="s">
        <v>967</v>
      </c>
      <c r="G658" t="s">
        <v>1972</v>
      </c>
      <c r="H658" t="s">
        <v>126</v>
      </c>
      <c r="I658" s="2">
        <v>385000</v>
      </c>
      <c r="J658" t="s">
        <v>210</v>
      </c>
    </row>
    <row r="659" spans="1:10" x14ac:dyDescent="0.3">
      <c r="A659">
        <v>658</v>
      </c>
      <c r="B659" s="1">
        <v>42964</v>
      </c>
      <c r="C659" t="s">
        <v>1973</v>
      </c>
      <c r="D659" t="s">
        <v>575</v>
      </c>
      <c r="E659" t="s">
        <v>1974</v>
      </c>
      <c r="F659" t="s">
        <v>36</v>
      </c>
      <c r="G659" t="s">
        <v>1975</v>
      </c>
      <c r="H659" t="s">
        <v>126</v>
      </c>
      <c r="I659" t="s">
        <v>555</v>
      </c>
      <c r="J659" t="s">
        <v>210</v>
      </c>
    </row>
    <row r="660" spans="1:10" x14ac:dyDescent="0.3">
      <c r="A660">
        <v>659</v>
      </c>
      <c r="B660" s="1">
        <v>42967</v>
      </c>
      <c r="C660" t="s">
        <v>1976</v>
      </c>
      <c r="D660" t="s">
        <v>479</v>
      </c>
      <c r="E660" t="s">
        <v>1977</v>
      </c>
      <c r="F660" t="s">
        <v>30</v>
      </c>
      <c r="G660" t="s">
        <v>1978</v>
      </c>
      <c r="H660" t="s">
        <v>126</v>
      </c>
      <c r="I660" s="2">
        <v>187000</v>
      </c>
      <c r="J660" t="s">
        <v>210</v>
      </c>
    </row>
    <row r="661" spans="1:10" x14ac:dyDescent="0.3">
      <c r="A661">
        <v>660</v>
      </c>
      <c r="B661" s="1">
        <v>42968</v>
      </c>
      <c r="C661" t="s">
        <v>232</v>
      </c>
      <c r="D661" t="s">
        <v>50</v>
      </c>
      <c r="E661" t="s">
        <v>1979</v>
      </c>
      <c r="F661" t="s">
        <v>42</v>
      </c>
      <c r="G661" t="s">
        <v>1380</v>
      </c>
      <c r="H661" t="s">
        <v>394</v>
      </c>
      <c r="I661" s="2">
        <v>6800000</v>
      </c>
      <c r="J661" t="s">
        <v>210</v>
      </c>
    </row>
    <row r="662" spans="1:10" x14ac:dyDescent="0.3">
      <c r="A662">
        <v>661</v>
      </c>
      <c r="B662" s="1">
        <v>42968</v>
      </c>
      <c r="C662" t="s">
        <v>1980</v>
      </c>
      <c r="D662" t="s">
        <v>575</v>
      </c>
      <c r="E662" t="s">
        <v>1981</v>
      </c>
      <c r="F662" t="s">
        <v>1982</v>
      </c>
      <c r="G662" t="s">
        <v>1983</v>
      </c>
      <c r="H662" t="s">
        <v>126</v>
      </c>
      <c r="I662" s="2">
        <v>734000</v>
      </c>
      <c r="J662" t="s">
        <v>210</v>
      </c>
    </row>
    <row r="663" spans="1:10" x14ac:dyDescent="0.3">
      <c r="A663">
        <v>662</v>
      </c>
      <c r="B663" s="1">
        <v>42969</v>
      </c>
      <c r="C663" t="s">
        <v>1984</v>
      </c>
      <c r="D663" t="s">
        <v>575</v>
      </c>
      <c r="E663" t="s">
        <v>1985</v>
      </c>
      <c r="F663" t="s">
        <v>36</v>
      </c>
      <c r="G663" t="s">
        <v>1986</v>
      </c>
      <c r="H663" t="s">
        <v>126</v>
      </c>
      <c r="I663" t="s">
        <v>555</v>
      </c>
      <c r="J663" t="s">
        <v>210</v>
      </c>
    </row>
    <row r="664" spans="1:10" x14ac:dyDescent="0.3">
      <c r="A664">
        <v>663</v>
      </c>
      <c r="B664" s="1">
        <v>42969</v>
      </c>
      <c r="C664" t="s">
        <v>1987</v>
      </c>
      <c r="D664" t="s">
        <v>575</v>
      </c>
      <c r="E664" t="s">
        <v>1988</v>
      </c>
      <c r="F664" t="s">
        <v>87</v>
      </c>
      <c r="G664" t="s">
        <v>1989</v>
      </c>
      <c r="H664" t="s">
        <v>126</v>
      </c>
      <c r="I664" t="s">
        <v>555</v>
      </c>
      <c r="J664" t="s">
        <v>210</v>
      </c>
    </row>
    <row r="665" spans="1:10" x14ac:dyDescent="0.3">
      <c r="A665">
        <v>664</v>
      </c>
      <c r="B665" s="1">
        <v>42970</v>
      </c>
      <c r="C665" t="s">
        <v>1990</v>
      </c>
      <c r="D665" t="s">
        <v>575</v>
      </c>
      <c r="E665" t="s">
        <v>1991</v>
      </c>
      <c r="F665" t="s">
        <v>19</v>
      </c>
      <c r="G665" t="s">
        <v>1992</v>
      </c>
      <c r="H665" t="s">
        <v>126</v>
      </c>
      <c r="I665" t="s">
        <v>555</v>
      </c>
      <c r="J665" t="s">
        <v>210</v>
      </c>
    </row>
    <row r="666" spans="1:10" x14ac:dyDescent="0.3">
      <c r="A666">
        <v>665</v>
      </c>
      <c r="B666" s="1">
        <v>42970</v>
      </c>
      <c r="C666" t="s">
        <v>1993</v>
      </c>
      <c r="D666" t="s">
        <v>50</v>
      </c>
      <c r="E666" t="s">
        <v>1994</v>
      </c>
      <c r="F666" t="s">
        <v>52</v>
      </c>
      <c r="G666" t="s">
        <v>1995</v>
      </c>
      <c r="H666" t="s">
        <v>394</v>
      </c>
      <c r="I666" s="2">
        <v>80000000</v>
      </c>
      <c r="J666" t="s">
        <v>210</v>
      </c>
    </row>
    <row r="667" spans="1:10" x14ac:dyDescent="0.3">
      <c r="A667">
        <v>666</v>
      </c>
      <c r="B667" s="1">
        <v>42970</v>
      </c>
      <c r="C667" t="s">
        <v>1996</v>
      </c>
      <c r="D667" t="s">
        <v>479</v>
      </c>
      <c r="E667" t="s">
        <v>1997</v>
      </c>
      <c r="F667" t="s">
        <v>30</v>
      </c>
      <c r="G667" t="s">
        <v>975</v>
      </c>
      <c r="H667" t="s">
        <v>394</v>
      </c>
      <c r="I667" s="2">
        <v>2300000</v>
      </c>
      <c r="J667" t="s">
        <v>210</v>
      </c>
    </row>
    <row r="668" spans="1:10" x14ac:dyDescent="0.3">
      <c r="A668">
        <v>667</v>
      </c>
      <c r="B668" s="1">
        <v>42970</v>
      </c>
      <c r="C668" t="s">
        <v>1998</v>
      </c>
      <c r="D668" t="s">
        <v>50</v>
      </c>
      <c r="E668" t="s">
        <v>1999</v>
      </c>
      <c r="F668" t="s">
        <v>967</v>
      </c>
      <c r="G668" t="s">
        <v>2000</v>
      </c>
      <c r="H668" t="s">
        <v>126</v>
      </c>
      <c r="I668" t="s">
        <v>555</v>
      </c>
      <c r="J668" t="s">
        <v>210</v>
      </c>
    </row>
    <row r="669" spans="1:10" x14ac:dyDescent="0.3">
      <c r="A669">
        <v>668</v>
      </c>
      <c r="B669" s="1">
        <v>42970</v>
      </c>
      <c r="C669" t="s">
        <v>2001</v>
      </c>
      <c r="D669" t="s">
        <v>50</v>
      </c>
      <c r="E669" t="s">
        <v>2002</v>
      </c>
      <c r="F669" t="s">
        <v>967</v>
      </c>
      <c r="G669" t="s">
        <v>2003</v>
      </c>
      <c r="H669" t="s">
        <v>126</v>
      </c>
      <c r="I669" s="2">
        <v>500000</v>
      </c>
      <c r="J669" t="s">
        <v>210</v>
      </c>
    </row>
    <row r="670" spans="1:10" x14ac:dyDescent="0.3">
      <c r="A670">
        <v>669</v>
      </c>
      <c r="B670" s="1">
        <v>42971</v>
      </c>
      <c r="C670" t="s">
        <v>2004</v>
      </c>
      <c r="D670" t="s">
        <v>50</v>
      </c>
      <c r="E670" t="s">
        <v>2005</v>
      </c>
      <c r="F670" t="s">
        <v>967</v>
      </c>
      <c r="G670" t="s">
        <v>2006</v>
      </c>
      <c r="H670" t="s">
        <v>394</v>
      </c>
      <c r="I670" s="2">
        <v>16000000</v>
      </c>
      <c r="J670" t="s">
        <v>210</v>
      </c>
    </row>
    <row r="671" spans="1:10" x14ac:dyDescent="0.3">
      <c r="A671">
        <v>670</v>
      </c>
      <c r="B671" s="1">
        <v>42972</v>
      </c>
      <c r="C671" t="s">
        <v>2007</v>
      </c>
      <c r="D671" t="s">
        <v>575</v>
      </c>
      <c r="E671" t="s">
        <v>2008</v>
      </c>
      <c r="F671" t="s">
        <v>42</v>
      </c>
      <c r="G671" t="s">
        <v>2009</v>
      </c>
      <c r="H671" t="s">
        <v>126</v>
      </c>
      <c r="I671" s="2">
        <v>750000</v>
      </c>
      <c r="J671" t="s">
        <v>210</v>
      </c>
    </row>
    <row r="672" spans="1:10" x14ac:dyDescent="0.3">
      <c r="A672">
        <v>671</v>
      </c>
      <c r="B672" s="1">
        <v>42972</v>
      </c>
      <c r="C672" t="s">
        <v>2010</v>
      </c>
      <c r="D672" t="s">
        <v>575</v>
      </c>
      <c r="E672" t="s">
        <v>2011</v>
      </c>
      <c r="F672" t="s">
        <v>967</v>
      </c>
      <c r="G672" t="s">
        <v>2012</v>
      </c>
      <c r="H672" t="s">
        <v>126</v>
      </c>
      <c r="I672" s="2">
        <v>125000</v>
      </c>
      <c r="J672" t="s">
        <v>210</v>
      </c>
    </row>
    <row r="673" spans="1:10" x14ac:dyDescent="0.3">
      <c r="A673">
        <v>672</v>
      </c>
      <c r="B673" s="1">
        <v>42975</v>
      </c>
      <c r="C673" t="s">
        <v>2013</v>
      </c>
      <c r="D673" t="s">
        <v>50</v>
      </c>
      <c r="E673" t="s">
        <v>2014</v>
      </c>
      <c r="F673" t="s">
        <v>52</v>
      </c>
      <c r="G673" t="s">
        <v>2015</v>
      </c>
      <c r="H673" t="s">
        <v>394</v>
      </c>
      <c r="I673" s="2">
        <v>7000000</v>
      </c>
      <c r="J673" t="s">
        <v>210</v>
      </c>
    </row>
    <row r="674" spans="1:10" x14ac:dyDescent="0.3">
      <c r="A674">
        <v>673</v>
      </c>
      <c r="B674" s="1">
        <v>42976</v>
      </c>
      <c r="C674" t="s">
        <v>1345</v>
      </c>
      <c r="D674" t="s">
        <v>575</v>
      </c>
      <c r="E674" t="s">
        <v>2016</v>
      </c>
      <c r="F674" t="s">
        <v>967</v>
      </c>
      <c r="G674" t="s">
        <v>2017</v>
      </c>
      <c r="H674" t="s">
        <v>394</v>
      </c>
      <c r="I674" s="2">
        <v>25000000</v>
      </c>
      <c r="J674" t="s">
        <v>210</v>
      </c>
    </row>
    <row r="675" spans="1:10" x14ac:dyDescent="0.3">
      <c r="A675">
        <v>674</v>
      </c>
      <c r="B675" s="1">
        <v>42976</v>
      </c>
      <c r="C675" t="s">
        <v>1020</v>
      </c>
      <c r="D675" t="s">
        <v>50</v>
      </c>
      <c r="E675" t="s">
        <v>2018</v>
      </c>
      <c r="F675" t="s">
        <v>36</v>
      </c>
      <c r="G675" t="s">
        <v>2019</v>
      </c>
      <c r="H675" t="s">
        <v>126</v>
      </c>
      <c r="I675" s="2">
        <v>750000</v>
      </c>
      <c r="J675" t="s">
        <v>210</v>
      </c>
    </row>
    <row r="676" spans="1:10" x14ac:dyDescent="0.3">
      <c r="A676">
        <v>675</v>
      </c>
      <c r="B676" s="1">
        <v>42976</v>
      </c>
      <c r="C676" t="s">
        <v>2020</v>
      </c>
      <c r="D676" t="s">
        <v>50</v>
      </c>
      <c r="E676" t="s">
        <v>2021</v>
      </c>
      <c r="F676" t="s">
        <v>19</v>
      </c>
      <c r="G676" t="s">
        <v>2022</v>
      </c>
      <c r="H676" t="s">
        <v>79</v>
      </c>
      <c r="I676" t="s">
        <v>555</v>
      </c>
      <c r="J676" t="s">
        <v>210</v>
      </c>
    </row>
    <row r="677" spans="1:10" x14ac:dyDescent="0.3">
      <c r="A677">
        <v>676</v>
      </c>
      <c r="B677" s="1">
        <v>42977</v>
      </c>
      <c r="C677" t="s">
        <v>942</v>
      </c>
      <c r="D677" t="s">
        <v>575</v>
      </c>
      <c r="E677" t="s">
        <v>2023</v>
      </c>
      <c r="F677" t="s">
        <v>967</v>
      </c>
      <c r="G677" t="s">
        <v>2024</v>
      </c>
      <c r="H677" t="s">
        <v>394</v>
      </c>
      <c r="I677" s="2">
        <v>34000000</v>
      </c>
      <c r="J677" t="s">
        <v>210</v>
      </c>
    </row>
    <row r="678" spans="1:10" x14ac:dyDescent="0.3">
      <c r="A678">
        <v>677</v>
      </c>
      <c r="B678" s="1">
        <v>42977</v>
      </c>
      <c r="C678" t="s">
        <v>1063</v>
      </c>
      <c r="D678" t="s">
        <v>50</v>
      </c>
      <c r="E678" t="s">
        <v>2025</v>
      </c>
      <c r="F678" t="s">
        <v>967</v>
      </c>
      <c r="G678" t="s">
        <v>2026</v>
      </c>
      <c r="H678" t="s">
        <v>394</v>
      </c>
      <c r="I678" s="2">
        <v>30000000</v>
      </c>
      <c r="J678" t="s">
        <v>210</v>
      </c>
    </row>
    <row r="679" spans="1:10" x14ac:dyDescent="0.3">
      <c r="A679">
        <v>678</v>
      </c>
      <c r="B679" s="1">
        <v>42917</v>
      </c>
      <c r="C679" t="s">
        <v>2027</v>
      </c>
      <c r="D679" t="s">
        <v>575</v>
      </c>
      <c r="E679" t="s">
        <v>2028</v>
      </c>
      <c r="F679" t="s">
        <v>967</v>
      </c>
      <c r="G679" t="s">
        <v>2029</v>
      </c>
      <c r="H679" t="s">
        <v>126</v>
      </c>
      <c r="I679" s="2">
        <v>1000000</v>
      </c>
      <c r="J679" t="s">
        <v>210</v>
      </c>
    </row>
    <row r="680" spans="1:10" x14ac:dyDescent="0.3">
      <c r="A680">
        <v>679</v>
      </c>
      <c r="B680" s="1">
        <v>42919</v>
      </c>
      <c r="C680" t="s">
        <v>2030</v>
      </c>
      <c r="D680" t="s">
        <v>50</v>
      </c>
      <c r="E680" t="s">
        <v>2031</v>
      </c>
      <c r="F680" t="s">
        <v>1197</v>
      </c>
      <c r="G680" t="s">
        <v>2032</v>
      </c>
      <c r="H680" t="s">
        <v>394</v>
      </c>
      <c r="I680" s="2">
        <v>2600000</v>
      </c>
      <c r="J680" t="s">
        <v>210</v>
      </c>
    </row>
    <row r="681" spans="1:10" x14ac:dyDescent="0.3">
      <c r="A681">
        <v>680</v>
      </c>
      <c r="B681" s="1">
        <v>42920</v>
      </c>
      <c r="C681" t="s">
        <v>562</v>
      </c>
      <c r="D681" t="s">
        <v>479</v>
      </c>
      <c r="E681" t="s">
        <v>2033</v>
      </c>
      <c r="F681" t="s">
        <v>19</v>
      </c>
      <c r="G681" t="s">
        <v>2034</v>
      </c>
      <c r="H681" t="s">
        <v>394</v>
      </c>
      <c r="I681" s="2">
        <v>20000000</v>
      </c>
      <c r="J681" t="s">
        <v>210</v>
      </c>
    </row>
    <row r="682" spans="1:10" x14ac:dyDescent="0.3">
      <c r="A682">
        <v>681</v>
      </c>
      <c r="B682" s="1">
        <v>42921</v>
      </c>
      <c r="C682" t="s">
        <v>2035</v>
      </c>
      <c r="D682" t="s">
        <v>479</v>
      </c>
      <c r="E682" t="s">
        <v>2036</v>
      </c>
      <c r="F682" t="s">
        <v>967</v>
      </c>
      <c r="G682" t="s">
        <v>2037</v>
      </c>
      <c r="H682" t="s">
        <v>394</v>
      </c>
      <c r="I682" s="2">
        <v>8500000</v>
      </c>
      <c r="J682" t="s">
        <v>210</v>
      </c>
    </row>
    <row r="683" spans="1:10" x14ac:dyDescent="0.3">
      <c r="A683">
        <v>682</v>
      </c>
      <c r="B683" s="1">
        <v>42921</v>
      </c>
      <c r="C683" t="s">
        <v>294</v>
      </c>
      <c r="D683" t="s">
        <v>479</v>
      </c>
      <c r="E683" t="s">
        <v>2038</v>
      </c>
      <c r="F683" t="s">
        <v>87</v>
      </c>
      <c r="G683" t="s">
        <v>2039</v>
      </c>
      <c r="H683" t="s">
        <v>394</v>
      </c>
      <c r="I683" s="2">
        <v>12000000</v>
      </c>
      <c r="J683" t="s">
        <v>210</v>
      </c>
    </row>
    <row r="684" spans="1:10" x14ac:dyDescent="0.3">
      <c r="A684">
        <v>683</v>
      </c>
      <c r="B684" s="1">
        <v>42921</v>
      </c>
      <c r="C684" t="s">
        <v>2040</v>
      </c>
      <c r="D684" t="s">
        <v>575</v>
      </c>
      <c r="E684" t="s">
        <v>2041</v>
      </c>
      <c r="F684" t="s">
        <v>36</v>
      </c>
      <c r="G684" t="s">
        <v>2042</v>
      </c>
      <c r="H684" t="s">
        <v>394</v>
      </c>
      <c r="I684" s="2">
        <v>1000000</v>
      </c>
      <c r="J684" t="s">
        <v>210</v>
      </c>
    </row>
    <row r="685" spans="1:10" x14ac:dyDescent="0.3">
      <c r="A685">
        <v>684</v>
      </c>
      <c r="B685" s="1">
        <v>42922</v>
      </c>
      <c r="C685" t="s">
        <v>2043</v>
      </c>
      <c r="D685" t="s">
        <v>50</v>
      </c>
      <c r="E685" t="s">
        <v>2044</v>
      </c>
      <c r="F685" t="s">
        <v>967</v>
      </c>
      <c r="G685" t="s">
        <v>2045</v>
      </c>
      <c r="H685" t="s">
        <v>126</v>
      </c>
      <c r="I685" t="s">
        <v>555</v>
      </c>
      <c r="J685" t="s">
        <v>210</v>
      </c>
    </row>
    <row r="686" spans="1:10" x14ac:dyDescent="0.3">
      <c r="A686">
        <v>685</v>
      </c>
      <c r="B686" s="1">
        <v>42922</v>
      </c>
      <c r="C686" t="s">
        <v>2046</v>
      </c>
      <c r="D686" t="s">
        <v>575</v>
      </c>
      <c r="E686" t="s">
        <v>2047</v>
      </c>
      <c r="F686" t="s">
        <v>19</v>
      </c>
      <c r="G686" t="s">
        <v>555</v>
      </c>
      <c r="H686" t="s">
        <v>126</v>
      </c>
      <c r="I686" t="s">
        <v>555</v>
      </c>
      <c r="J686" t="s">
        <v>210</v>
      </c>
    </row>
    <row r="687" spans="1:10" x14ac:dyDescent="0.3">
      <c r="A687">
        <v>686</v>
      </c>
      <c r="B687" s="1">
        <v>42923</v>
      </c>
      <c r="C687" t="s">
        <v>2048</v>
      </c>
      <c r="D687" t="s">
        <v>575</v>
      </c>
      <c r="E687" t="s">
        <v>2049</v>
      </c>
      <c r="F687" t="s">
        <v>967</v>
      </c>
      <c r="G687" t="s">
        <v>2050</v>
      </c>
      <c r="H687" t="s">
        <v>126</v>
      </c>
      <c r="I687" s="2">
        <v>1000000</v>
      </c>
      <c r="J687" t="s">
        <v>210</v>
      </c>
    </row>
    <row r="688" spans="1:10" x14ac:dyDescent="0.3">
      <c r="A688">
        <v>687</v>
      </c>
      <c r="B688" s="1">
        <v>42923</v>
      </c>
      <c r="C688" t="s">
        <v>2051</v>
      </c>
      <c r="D688" t="s">
        <v>575</v>
      </c>
      <c r="E688" t="s">
        <v>2052</v>
      </c>
      <c r="F688" t="s">
        <v>967</v>
      </c>
      <c r="G688" t="s">
        <v>2053</v>
      </c>
      <c r="H688" t="s">
        <v>126</v>
      </c>
      <c r="I688" t="s">
        <v>555</v>
      </c>
      <c r="J688" t="s">
        <v>210</v>
      </c>
    </row>
    <row r="689" spans="1:10" x14ac:dyDescent="0.3">
      <c r="A689">
        <v>688</v>
      </c>
      <c r="B689" s="1">
        <v>42926</v>
      </c>
      <c r="C689" t="s">
        <v>2054</v>
      </c>
      <c r="D689" t="s">
        <v>50</v>
      </c>
      <c r="E689" t="s">
        <v>2055</v>
      </c>
      <c r="F689" t="s">
        <v>184</v>
      </c>
      <c r="G689" t="s">
        <v>2056</v>
      </c>
      <c r="H689" t="s">
        <v>394</v>
      </c>
      <c r="I689" s="2">
        <v>3000000</v>
      </c>
      <c r="J689" t="s">
        <v>210</v>
      </c>
    </row>
    <row r="690" spans="1:10" x14ac:dyDescent="0.3">
      <c r="A690">
        <v>689</v>
      </c>
      <c r="B690" s="1">
        <v>42927</v>
      </c>
      <c r="C690" t="s">
        <v>2057</v>
      </c>
      <c r="D690" t="s">
        <v>575</v>
      </c>
      <c r="E690" t="s">
        <v>2058</v>
      </c>
      <c r="F690" t="s">
        <v>52</v>
      </c>
      <c r="G690" t="s">
        <v>2059</v>
      </c>
      <c r="H690" t="s">
        <v>394</v>
      </c>
      <c r="I690" s="2">
        <v>2250000</v>
      </c>
      <c r="J690" t="s">
        <v>210</v>
      </c>
    </row>
    <row r="691" spans="1:10" x14ac:dyDescent="0.3">
      <c r="A691">
        <v>690</v>
      </c>
      <c r="B691" s="1">
        <v>42927</v>
      </c>
      <c r="C691" t="s">
        <v>2060</v>
      </c>
      <c r="D691" t="s">
        <v>575</v>
      </c>
      <c r="E691" t="s">
        <v>2061</v>
      </c>
      <c r="F691" t="s">
        <v>36</v>
      </c>
      <c r="G691" t="s">
        <v>2062</v>
      </c>
      <c r="H691" t="s">
        <v>126</v>
      </c>
      <c r="I691" s="2">
        <v>464000</v>
      </c>
      <c r="J691" t="s">
        <v>210</v>
      </c>
    </row>
    <row r="692" spans="1:10" x14ac:dyDescent="0.3">
      <c r="A692">
        <v>691</v>
      </c>
      <c r="B692" s="1">
        <v>42927</v>
      </c>
      <c r="C692" t="s">
        <v>2063</v>
      </c>
      <c r="D692" t="s">
        <v>575</v>
      </c>
      <c r="E692" t="s">
        <v>2064</v>
      </c>
      <c r="F692" t="s">
        <v>967</v>
      </c>
      <c r="G692" t="s">
        <v>2065</v>
      </c>
      <c r="H692" t="s">
        <v>126</v>
      </c>
      <c r="I692" t="s">
        <v>555</v>
      </c>
      <c r="J692" t="s">
        <v>210</v>
      </c>
    </row>
    <row r="693" spans="1:10" x14ac:dyDescent="0.3">
      <c r="A693">
        <v>692</v>
      </c>
      <c r="B693" s="1">
        <v>42928</v>
      </c>
      <c r="C693" t="s">
        <v>2066</v>
      </c>
      <c r="D693" t="s">
        <v>50</v>
      </c>
      <c r="E693" t="s">
        <v>2067</v>
      </c>
      <c r="F693" t="s">
        <v>967</v>
      </c>
      <c r="G693" t="s">
        <v>2068</v>
      </c>
      <c r="H693" t="s">
        <v>394</v>
      </c>
      <c r="I693" s="2">
        <v>18500000</v>
      </c>
      <c r="J693" t="s">
        <v>210</v>
      </c>
    </row>
    <row r="694" spans="1:10" x14ac:dyDescent="0.3">
      <c r="A694">
        <v>693</v>
      </c>
      <c r="B694" s="1">
        <v>42928</v>
      </c>
      <c r="C694" t="s">
        <v>2069</v>
      </c>
      <c r="D694" t="s">
        <v>40</v>
      </c>
      <c r="E694" t="s">
        <v>2070</v>
      </c>
      <c r="F694" t="s">
        <v>184</v>
      </c>
      <c r="G694" t="s">
        <v>2071</v>
      </c>
      <c r="H694" t="s">
        <v>394</v>
      </c>
      <c r="I694" t="s">
        <v>555</v>
      </c>
      <c r="J694" t="s">
        <v>210</v>
      </c>
    </row>
    <row r="695" spans="1:10" x14ac:dyDescent="0.3">
      <c r="A695">
        <v>694</v>
      </c>
      <c r="B695" s="1">
        <v>42928</v>
      </c>
      <c r="C695" t="s">
        <v>2072</v>
      </c>
      <c r="D695" t="s">
        <v>50</v>
      </c>
      <c r="E695" t="s">
        <v>2073</v>
      </c>
      <c r="F695" t="s">
        <v>967</v>
      </c>
      <c r="G695" t="s">
        <v>2074</v>
      </c>
      <c r="H695" t="s">
        <v>126</v>
      </c>
      <c r="I695" t="s">
        <v>555</v>
      </c>
      <c r="J695" t="s">
        <v>210</v>
      </c>
    </row>
    <row r="696" spans="1:10" x14ac:dyDescent="0.3">
      <c r="A696">
        <v>695</v>
      </c>
      <c r="B696" s="1">
        <v>42928</v>
      </c>
      <c r="C696" t="s">
        <v>2075</v>
      </c>
      <c r="D696" t="s">
        <v>50</v>
      </c>
      <c r="E696" t="s">
        <v>2076</v>
      </c>
      <c r="F696" t="s">
        <v>52</v>
      </c>
      <c r="G696" t="s">
        <v>2077</v>
      </c>
      <c r="H696" t="s">
        <v>126</v>
      </c>
      <c r="I696" t="s">
        <v>555</v>
      </c>
      <c r="J696" t="s">
        <v>210</v>
      </c>
    </row>
    <row r="697" spans="1:10" x14ac:dyDescent="0.3">
      <c r="A697">
        <v>696</v>
      </c>
      <c r="B697" s="1">
        <v>42930</v>
      </c>
      <c r="C697" t="s">
        <v>2078</v>
      </c>
      <c r="D697" t="s">
        <v>50</v>
      </c>
      <c r="E697" t="s">
        <v>2079</v>
      </c>
      <c r="F697" t="s">
        <v>967</v>
      </c>
      <c r="G697" t="s">
        <v>2080</v>
      </c>
      <c r="H697" t="s">
        <v>126</v>
      </c>
      <c r="I697" s="2">
        <v>540000</v>
      </c>
      <c r="J697" t="s">
        <v>210</v>
      </c>
    </row>
    <row r="698" spans="1:10" x14ac:dyDescent="0.3">
      <c r="A698">
        <v>697</v>
      </c>
      <c r="B698" s="1">
        <v>42930</v>
      </c>
      <c r="C698" t="s">
        <v>1594</v>
      </c>
      <c r="D698" t="s">
        <v>479</v>
      </c>
      <c r="E698" t="s">
        <v>2081</v>
      </c>
      <c r="F698" t="s">
        <v>967</v>
      </c>
      <c r="G698" t="s">
        <v>2082</v>
      </c>
      <c r="H698" t="s">
        <v>394</v>
      </c>
      <c r="I698" s="2">
        <v>1700000</v>
      </c>
      <c r="J698" t="s">
        <v>210</v>
      </c>
    </row>
    <row r="699" spans="1:10" x14ac:dyDescent="0.3">
      <c r="A699">
        <v>698</v>
      </c>
      <c r="B699" s="1">
        <v>42933</v>
      </c>
      <c r="C699" t="s">
        <v>433</v>
      </c>
      <c r="D699" t="s">
        <v>50</v>
      </c>
      <c r="E699" t="s">
        <v>2083</v>
      </c>
      <c r="F699" t="s">
        <v>967</v>
      </c>
      <c r="G699" t="s">
        <v>2084</v>
      </c>
      <c r="H699" t="s">
        <v>126</v>
      </c>
      <c r="I699" s="2">
        <v>2000000</v>
      </c>
      <c r="J699" t="s">
        <v>210</v>
      </c>
    </row>
    <row r="700" spans="1:10" x14ac:dyDescent="0.3">
      <c r="A700">
        <v>699</v>
      </c>
      <c r="B700" s="1">
        <v>42933</v>
      </c>
      <c r="C700" t="s">
        <v>2085</v>
      </c>
      <c r="D700" t="s">
        <v>50</v>
      </c>
      <c r="E700" t="s">
        <v>2086</v>
      </c>
      <c r="F700" t="s">
        <v>52</v>
      </c>
      <c r="G700" t="s">
        <v>2087</v>
      </c>
      <c r="H700" t="s">
        <v>394</v>
      </c>
      <c r="I700" s="2">
        <v>4000000</v>
      </c>
      <c r="J700" t="s">
        <v>210</v>
      </c>
    </row>
    <row r="701" spans="1:10" x14ac:dyDescent="0.3">
      <c r="A701">
        <v>700</v>
      </c>
      <c r="B701" s="1">
        <v>42934</v>
      </c>
      <c r="C701" t="s">
        <v>2088</v>
      </c>
      <c r="D701" t="s">
        <v>50</v>
      </c>
      <c r="E701" t="s">
        <v>2089</v>
      </c>
      <c r="F701" t="s">
        <v>87</v>
      </c>
      <c r="G701" t="s">
        <v>2090</v>
      </c>
      <c r="H701" t="s">
        <v>394</v>
      </c>
      <c r="I701" t="s">
        <v>555</v>
      </c>
      <c r="J701" t="s">
        <v>210</v>
      </c>
    </row>
    <row r="702" spans="1:10" x14ac:dyDescent="0.3">
      <c r="A702">
        <v>701</v>
      </c>
      <c r="B702" s="1">
        <v>42934</v>
      </c>
      <c r="C702" t="s">
        <v>2091</v>
      </c>
      <c r="D702" t="s">
        <v>575</v>
      </c>
      <c r="E702" t="s">
        <v>2092</v>
      </c>
      <c r="F702" t="s">
        <v>184</v>
      </c>
      <c r="G702" t="s">
        <v>2093</v>
      </c>
      <c r="H702" t="s">
        <v>126</v>
      </c>
      <c r="I702" t="s">
        <v>555</v>
      </c>
      <c r="J702" t="s">
        <v>210</v>
      </c>
    </row>
    <row r="703" spans="1:10" x14ac:dyDescent="0.3">
      <c r="A703">
        <v>702</v>
      </c>
      <c r="B703" s="1">
        <v>42934</v>
      </c>
      <c r="C703" t="s">
        <v>2094</v>
      </c>
      <c r="D703" t="s">
        <v>575</v>
      </c>
      <c r="E703" t="s">
        <v>2095</v>
      </c>
      <c r="F703" t="s">
        <v>919</v>
      </c>
      <c r="G703" t="s">
        <v>2096</v>
      </c>
      <c r="H703" t="s">
        <v>126</v>
      </c>
      <c r="I703" t="s">
        <v>555</v>
      </c>
      <c r="J703" t="s">
        <v>210</v>
      </c>
    </row>
    <row r="704" spans="1:10" x14ac:dyDescent="0.3">
      <c r="A704">
        <v>703</v>
      </c>
      <c r="B704" s="1">
        <v>42934</v>
      </c>
      <c r="C704" t="s">
        <v>2097</v>
      </c>
      <c r="D704" t="s">
        <v>50</v>
      </c>
      <c r="E704" t="s">
        <v>2098</v>
      </c>
      <c r="F704" t="s">
        <v>967</v>
      </c>
      <c r="G704" t="s">
        <v>1884</v>
      </c>
      <c r="H704" t="s">
        <v>126</v>
      </c>
      <c r="I704" t="s">
        <v>555</v>
      </c>
      <c r="J704" t="s">
        <v>210</v>
      </c>
    </row>
    <row r="705" spans="1:10" x14ac:dyDescent="0.3">
      <c r="A705">
        <v>704</v>
      </c>
      <c r="B705" s="1">
        <v>42935</v>
      </c>
      <c r="C705" t="s">
        <v>2099</v>
      </c>
      <c r="D705" t="s">
        <v>575</v>
      </c>
      <c r="E705" t="s">
        <v>2100</v>
      </c>
      <c r="F705" t="s">
        <v>967</v>
      </c>
      <c r="G705" t="s">
        <v>2101</v>
      </c>
      <c r="H705" t="s">
        <v>394</v>
      </c>
      <c r="I705" s="2">
        <v>10000000</v>
      </c>
      <c r="J705" t="s">
        <v>210</v>
      </c>
    </row>
    <row r="706" spans="1:10" x14ac:dyDescent="0.3">
      <c r="A706">
        <v>705</v>
      </c>
      <c r="B706" s="1">
        <v>42935</v>
      </c>
      <c r="C706" t="s">
        <v>2102</v>
      </c>
      <c r="D706" t="s">
        <v>575</v>
      </c>
      <c r="E706" t="s">
        <v>2103</v>
      </c>
      <c r="F706" t="s">
        <v>967</v>
      </c>
      <c r="G706" t="s">
        <v>2104</v>
      </c>
      <c r="H706" t="s">
        <v>126</v>
      </c>
      <c r="I706" t="s">
        <v>555</v>
      </c>
      <c r="J706" t="s">
        <v>210</v>
      </c>
    </row>
    <row r="707" spans="1:10" x14ac:dyDescent="0.3">
      <c r="A707">
        <v>706</v>
      </c>
      <c r="B707" s="1">
        <v>42935</v>
      </c>
      <c r="C707" t="s">
        <v>2105</v>
      </c>
      <c r="D707" t="s">
        <v>50</v>
      </c>
      <c r="E707" t="s">
        <v>2106</v>
      </c>
      <c r="F707" t="s">
        <v>967</v>
      </c>
      <c r="G707" t="s">
        <v>2107</v>
      </c>
      <c r="H707" t="s">
        <v>126</v>
      </c>
      <c r="I707" s="2">
        <v>600000</v>
      </c>
      <c r="J707" t="s">
        <v>210</v>
      </c>
    </row>
    <row r="708" spans="1:10" x14ac:dyDescent="0.3">
      <c r="A708">
        <v>707</v>
      </c>
      <c r="B708" s="1">
        <v>42936</v>
      </c>
      <c r="C708" t="s">
        <v>2108</v>
      </c>
      <c r="D708" t="s">
        <v>50</v>
      </c>
      <c r="E708" t="s">
        <v>2109</v>
      </c>
      <c r="F708" t="s">
        <v>19</v>
      </c>
      <c r="G708" t="s">
        <v>2110</v>
      </c>
      <c r="H708" t="s">
        <v>126</v>
      </c>
      <c r="I708" s="2">
        <v>700000</v>
      </c>
      <c r="J708" t="s">
        <v>210</v>
      </c>
    </row>
    <row r="709" spans="1:10" x14ac:dyDescent="0.3">
      <c r="A709">
        <v>708</v>
      </c>
      <c r="B709" s="1">
        <v>42937</v>
      </c>
      <c r="C709" t="s">
        <v>2111</v>
      </c>
      <c r="D709" t="s">
        <v>479</v>
      </c>
      <c r="E709" t="s">
        <v>2112</v>
      </c>
      <c r="F709" t="s">
        <v>19</v>
      </c>
      <c r="G709" t="s">
        <v>2113</v>
      </c>
      <c r="H709" t="s">
        <v>126</v>
      </c>
      <c r="I709" s="2">
        <v>200000</v>
      </c>
      <c r="J709" t="s">
        <v>210</v>
      </c>
    </row>
    <row r="710" spans="1:10" x14ac:dyDescent="0.3">
      <c r="A710">
        <v>709</v>
      </c>
      <c r="B710" s="1">
        <v>42937</v>
      </c>
      <c r="C710" t="s">
        <v>2114</v>
      </c>
      <c r="D710" t="s">
        <v>479</v>
      </c>
      <c r="E710" t="s">
        <v>2115</v>
      </c>
      <c r="F710" t="s">
        <v>30</v>
      </c>
      <c r="G710" t="s">
        <v>2116</v>
      </c>
      <c r="H710" t="s">
        <v>126</v>
      </c>
      <c r="I710" t="s">
        <v>555</v>
      </c>
      <c r="J710" t="s">
        <v>210</v>
      </c>
    </row>
    <row r="711" spans="1:10" x14ac:dyDescent="0.3">
      <c r="A711">
        <v>710</v>
      </c>
      <c r="B711" s="1">
        <v>42937</v>
      </c>
      <c r="C711" t="s">
        <v>2117</v>
      </c>
      <c r="D711" t="s">
        <v>50</v>
      </c>
      <c r="E711" t="s">
        <v>2118</v>
      </c>
      <c r="F711" t="s">
        <v>30</v>
      </c>
      <c r="G711" t="s">
        <v>2119</v>
      </c>
      <c r="H711" t="s">
        <v>126</v>
      </c>
      <c r="I711" t="s">
        <v>555</v>
      </c>
      <c r="J711" t="s">
        <v>210</v>
      </c>
    </row>
    <row r="712" spans="1:10" x14ac:dyDescent="0.3">
      <c r="A712">
        <v>711</v>
      </c>
      <c r="B712" s="1">
        <v>42937</v>
      </c>
      <c r="C712" t="s">
        <v>2120</v>
      </c>
      <c r="D712" t="s">
        <v>575</v>
      </c>
      <c r="E712" t="s">
        <v>2121</v>
      </c>
      <c r="F712" t="s">
        <v>967</v>
      </c>
      <c r="G712" t="s">
        <v>2122</v>
      </c>
      <c r="H712" t="s">
        <v>126</v>
      </c>
      <c r="I712" t="s">
        <v>555</v>
      </c>
      <c r="J712" t="s">
        <v>210</v>
      </c>
    </row>
    <row r="713" spans="1:10" x14ac:dyDescent="0.3">
      <c r="A713">
        <v>712</v>
      </c>
      <c r="B713" s="1">
        <v>42941</v>
      </c>
      <c r="C713" t="s">
        <v>1839</v>
      </c>
      <c r="D713" t="s">
        <v>575</v>
      </c>
      <c r="E713" t="s">
        <v>2123</v>
      </c>
      <c r="F713" t="s">
        <v>967</v>
      </c>
      <c r="G713" t="s">
        <v>2124</v>
      </c>
      <c r="H713" t="s">
        <v>394</v>
      </c>
      <c r="I713" s="2">
        <v>1200000</v>
      </c>
      <c r="J713" t="s">
        <v>210</v>
      </c>
    </row>
    <row r="714" spans="1:10" x14ac:dyDescent="0.3">
      <c r="A714">
        <v>713</v>
      </c>
      <c r="B714" s="1">
        <v>42941</v>
      </c>
      <c r="C714" t="s">
        <v>2125</v>
      </c>
      <c r="D714" t="s">
        <v>575</v>
      </c>
      <c r="E714" t="s">
        <v>2126</v>
      </c>
      <c r="F714" t="s">
        <v>967</v>
      </c>
      <c r="G714" t="s">
        <v>2127</v>
      </c>
      <c r="H714" t="s">
        <v>394</v>
      </c>
      <c r="I714" s="2">
        <v>35000000</v>
      </c>
      <c r="J714" t="s">
        <v>210</v>
      </c>
    </row>
    <row r="715" spans="1:10" x14ac:dyDescent="0.3">
      <c r="A715">
        <v>714</v>
      </c>
      <c r="B715" s="1">
        <v>42942</v>
      </c>
      <c r="C715" t="s">
        <v>2128</v>
      </c>
      <c r="D715" t="s">
        <v>2129</v>
      </c>
      <c r="E715" t="s">
        <v>2130</v>
      </c>
      <c r="F715" t="s">
        <v>30</v>
      </c>
      <c r="G715" t="s">
        <v>2131</v>
      </c>
      <c r="H715" t="s">
        <v>126</v>
      </c>
      <c r="I715" t="s">
        <v>555</v>
      </c>
      <c r="J715" t="s">
        <v>210</v>
      </c>
    </row>
    <row r="716" spans="1:10" x14ac:dyDescent="0.3">
      <c r="A716">
        <v>715</v>
      </c>
      <c r="B716" s="1">
        <v>42942</v>
      </c>
      <c r="C716" t="s">
        <v>2132</v>
      </c>
      <c r="D716" t="s">
        <v>575</v>
      </c>
      <c r="E716" t="s">
        <v>2133</v>
      </c>
      <c r="F716" t="s">
        <v>30</v>
      </c>
      <c r="G716" t="s">
        <v>2134</v>
      </c>
      <c r="H716" t="s">
        <v>394</v>
      </c>
      <c r="I716" s="2">
        <v>25000000</v>
      </c>
      <c r="J716" t="s">
        <v>210</v>
      </c>
    </row>
    <row r="717" spans="1:10" x14ac:dyDescent="0.3">
      <c r="A717">
        <v>716</v>
      </c>
      <c r="B717" s="1">
        <v>42942</v>
      </c>
      <c r="C717" t="s">
        <v>2135</v>
      </c>
      <c r="D717" t="s">
        <v>575</v>
      </c>
      <c r="E717" t="s">
        <v>2136</v>
      </c>
      <c r="F717" t="s">
        <v>967</v>
      </c>
      <c r="G717" t="s">
        <v>2137</v>
      </c>
      <c r="H717" t="s">
        <v>126</v>
      </c>
      <c r="I717" s="2">
        <v>200000</v>
      </c>
      <c r="J717" t="s">
        <v>210</v>
      </c>
    </row>
    <row r="718" spans="1:10" x14ac:dyDescent="0.3">
      <c r="A718">
        <v>717</v>
      </c>
      <c r="B718" s="1">
        <v>42943</v>
      </c>
      <c r="C718" t="s">
        <v>1035</v>
      </c>
      <c r="D718" t="s">
        <v>479</v>
      </c>
      <c r="E718" t="s">
        <v>1745</v>
      </c>
      <c r="F718" t="s">
        <v>19</v>
      </c>
      <c r="G718" t="s">
        <v>2138</v>
      </c>
      <c r="H718" t="s">
        <v>394</v>
      </c>
      <c r="I718" s="2">
        <v>15000000</v>
      </c>
      <c r="J718" t="s">
        <v>210</v>
      </c>
    </row>
    <row r="719" spans="1:10" x14ac:dyDescent="0.3">
      <c r="A719">
        <v>718</v>
      </c>
      <c r="B719" s="1">
        <v>42944</v>
      </c>
      <c r="C719" t="s">
        <v>2139</v>
      </c>
      <c r="D719" t="s">
        <v>575</v>
      </c>
      <c r="E719" t="s">
        <v>2140</v>
      </c>
      <c r="F719" t="s">
        <v>36</v>
      </c>
      <c r="G719" t="s">
        <v>2141</v>
      </c>
      <c r="H719" t="s">
        <v>126</v>
      </c>
      <c r="I719" t="s">
        <v>555</v>
      </c>
      <c r="J719" t="s">
        <v>210</v>
      </c>
    </row>
    <row r="720" spans="1:10" x14ac:dyDescent="0.3">
      <c r="A720">
        <v>719</v>
      </c>
      <c r="B720" s="1">
        <v>42944</v>
      </c>
      <c r="C720" t="s">
        <v>2142</v>
      </c>
      <c r="D720" t="s">
        <v>575</v>
      </c>
      <c r="E720" t="s">
        <v>2143</v>
      </c>
      <c r="F720" t="s">
        <v>36</v>
      </c>
      <c r="G720" t="s">
        <v>704</v>
      </c>
      <c r="H720" t="s">
        <v>394</v>
      </c>
      <c r="I720" s="2">
        <v>1250000</v>
      </c>
      <c r="J720" t="s">
        <v>210</v>
      </c>
    </row>
    <row r="721" spans="1:10" x14ac:dyDescent="0.3">
      <c r="A721">
        <v>720</v>
      </c>
      <c r="B721" s="1">
        <v>42944</v>
      </c>
      <c r="C721" t="s">
        <v>2144</v>
      </c>
      <c r="D721" t="s">
        <v>575</v>
      </c>
      <c r="E721" t="s">
        <v>2145</v>
      </c>
      <c r="F721" t="s">
        <v>967</v>
      </c>
      <c r="G721" t="s">
        <v>2146</v>
      </c>
      <c r="H721" t="s">
        <v>126</v>
      </c>
      <c r="I721" t="s">
        <v>555</v>
      </c>
      <c r="J721" t="s">
        <v>210</v>
      </c>
    </row>
    <row r="722" spans="1:10" x14ac:dyDescent="0.3">
      <c r="A722">
        <v>721</v>
      </c>
      <c r="B722" s="1">
        <v>42887</v>
      </c>
      <c r="C722" t="s">
        <v>2147</v>
      </c>
      <c r="D722" t="s">
        <v>50</v>
      </c>
      <c r="E722" t="s">
        <v>2148</v>
      </c>
      <c r="F722" t="s">
        <v>967</v>
      </c>
      <c r="G722" t="s">
        <v>2149</v>
      </c>
      <c r="H722" t="s">
        <v>126</v>
      </c>
      <c r="I722" t="s">
        <v>555</v>
      </c>
      <c r="J722" t="s">
        <v>210</v>
      </c>
    </row>
    <row r="723" spans="1:10" x14ac:dyDescent="0.3">
      <c r="A723">
        <v>722</v>
      </c>
      <c r="B723" s="1">
        <v>42888</v>
      </c>
      <c r="C723" t="s">
        <v>2150</v>
      </c>
      <c r="D723" t="s">
        <v>479</v>
      </c>
      <c r="E723" t="s">
        <v>2151</v>
      </c>
      <c r="F723" t="s">
        <v>967</v>
      </c>
      <c r="G723" t="s">
        <v>2152</v>
      </c>
      <c r="H723" t="s">
        <v>126</v>
      </c>
      <c r="I723" s="2">
        <v>234000</v>
      </c>
      <c r="J723" t="s">
        <v>210</v>
      </c>
    </row>
    <row r="724" spans="1:10" x14ac:dyDescent="0.3">
      <c r="A724">
        <v>723</v>
      </c>
      <c r="B724" s="1">
        <v>42891</v>
      </c>
      <c r="C724" t="s">
        <v>2153</v>
      </c>
      <c r="D724" t="s">
        <v>575</v>
      </c>
      <c r="E724" t="s">
        <v>2154</v>
      </c>
      <c r="F724" t="s">
        <v>36</v>
      </c>
      <c r="G724" t="s">
        <v>2155</v>
      </c>
      <c r="H724" t="s">
        <v>394</v>
      </c>
      <c r="I724" s="2">
        <v>50000000</v>
      </c>
      <c r="J724" t="s">
        <v>210</v>
      </c>
    </row>
    <row r="725" spans="1:10" x14ac:dyDescent="0.3">
      <c r="A725">
        <v>724</v>
      </c>
      <c r="B725" s="1">
        <v>42891</v>
      </c>
      <c r="C725" t="s">
        <v>2156</v>
      </c>
      <c r="D725" t="s">
        <v>575</v>
      </c>
      <c r="E725" t="s">
        <v>2157</v>
      </c>
      <c r="F725" t="s">
        <v>36</v>
      </c>
      <c r="G725" t="s">
        <v>2158</v>
      </c>
      <c r="H725" t="s">
        <v>394</v>
      </c>
      <c r="I725" t="s">
        <v>555</v>
      </c>
      <c r="J725" t="s">
        <v>210</v>
      </c>
    </row>
    <row r="726" spans="1:10" x14ac:dyDescent="0.3">
      <c r="A726">
        <v>725</v>
      </c>
      <c r="B726" s="1">
        <v>42892</v>
      </c>
      <c r="C726" t="s">
        <v>2159</v>
      </c>
      <c r="D726" t="s">
        <v>479</v>
      </c>
      <c r="E726" t="s">
        <v>2160</v>
      </c>
      <c r="F726" t="s">
        <v>19</v>
      </c>
      <c r="G726" t="s">
        <v>2161</v>
      </c>
      <c r="H726" t="s">
        <v>394</v>
      </c>
      <c r="I726" s="2">
        <v>1000000</v>
      </c>
      <c r="J726" t="s">
        <v>210</v>
      </c>
    </row>
    <row r="727" spans="1:10" x14ac:dyDescent="0.3">
      <c r="A727">
        <v>726</v>
      </c>
      <c r="B727" s="1">
        <v>42892</v>
      </c>
      <c r="C727" t="s">
        <v>2162</v>
      </c>
      <c r="D727" t="s">
        <v>575</v>
      </c>
      <c r="E727" t="s">
        <v>2163</v>
      </c>
      <c r="F727" t="s">
        <v>919</v>
      </c>
      <c r="G727" t="s">
        <v>2164</v>
      </c>
      <c r="H727" t="s">
        <v>126</v>
      </c>
      <c r="I727" t="s">
        <v>555</v>
      </c>
      <c r="J727" t="s">
        <v>210</v>
      </c>
    </row>
    <row r="728" spans="1:10" x14ac:dyDescent="0.3">
      <c r="A728">
        <v>727</v>
      </c>
      <c r="B728" s="1">
        <v>42892</v>
      </c>
      <c r="C728" t="s">
        <v>2165</v>
      </c>
      <c r="D728" t="s">
        <v>575</v>
      </c>
      <c r="E728" t="s">
        <v>2166</v>
      </c>
      <c r="F728" t="s">
        <v>36</v>
      </c>
      <c r="G728" t="s">
        <v>2167</v>
      </c>
      <c r="H728" t="s">
        <v>394</v>
      </c>
      <c r="I728" t="s">
        <v>555</v>
      </c>
      <c r="J728" t="s">
        <v>210</v>
      </c>
    </row>
    <row r="729" spans="1:10" x14ac:dyDescent="0.3">
      <c r="A729">
        <v>728</v>
      </c>
      <c r="B729" s="1">
        <v>42892</v>
      </c>
      <c r="C729" t="s">
        <v>2168</v>
      </c>
      <c r="D729" t="s">
        <v>575</v>
      </c>
      <c r="E729" t="s">
        <v>2169</v>
      </c>
      <c r="F729" t="s">
        <v>967</v>
      </c>
      <c r="G729" t="s">
        <v>306</v>
      </c>
      <c r="H729" t="s">
        <v>394</v>
      </c>
      <c r="I729" s="2">
        <v>1200000</v>
      </c>
      <c r="J729" t="s">
        <v>210</v>
      </c>
    </row>
    <row r="730" spans="1:10" x14ac:dyDescent="0.3">
      <c r="A730">
        <v>729</v>
      </c>
      <c r="B730" s="1">
        <v>42892</v>
      </c>
      <c r="C730" t="s">
        <v>2170</v>
      </c>
      <c r="D730" t="s">
        <v>575</v>
      </c>
      <c r="E730" t="s">
        <v>2171</v>
      </c>
      <c r="F730" t="s">
        <v>30</v>
      </c>
      <c r="G730" t="s">
        <v>2172</v>
      </c>
      <c r="H730" t="s">
        <v>126</v>
      </c>
      <c r="I730" s="2">
        <v>1000000</v>
      </c>
      <c r="J730" t="s">
        <v>210</v>
      </c>
    </row>
    <row r="731" spans="1:10" x14ac:dyDescent="0.3">
      <c r="A731">
        <v>730</v>
      </c>
      <c r="B731" s="1">
        <v>42892</v>
      </c>
      <c r="C731" t="s">
        <v>2173</v>
      </c>
      <c r="D731" t="s">
        <v>575</v>
      </c>
      <c r="E731" t="s">
        <v>2174</v>
      </c>
      <c r="F731" t="s">
        <v>30</v>
      </c>
      <c r="G731" t="s">
        <v>2175</v>
      </c>
      <c r="H731" t="s">
        <v>394</v>
      </c>
      <c r="I731" t="s">
        <v>555</v>
      </c>
      <c r="J731" t="s">
        <v>210</v>
      </c>
    </row>
    <row r="732" spans="1:10" x14ac:dyDescent="0.3">
      <c r="A732">
        <v>731</v>
      </c>
      <c r="B732" s="1">
        <v>42892</v>
      </c>
      <c r="C732" t="s">
        <v>1527</v>
      </c>
      <c r="D732" t="s">
        <v>575</v>
      </c>
      <c r="E732" t="s">
        <v>2176</v>
      </c>
      <c r="F732" t="s">
        <v>19</v>
      </c>
      <c r="G732" t="s">
        <v>2177</v>
      </c>
      <c r="H732" t="s">
        <v>394</v>
      </c>
      <c r="I732" t="s">
        <v>555</v>
      </c>
      <c r="J732" t="s">
        <v>210</v>
      </c>
    </row>
    <row r="733" spans="1:10" x14ac:dyDescent="0.3">
      <c r="A733">
        <v>732</v>
      </c>
      <c r="B733" s="1">
        <v>42893</v>
      </c>
      <c r="C733" t="s">
        <v>1714</v>
      </c>
      <c r="D733" t="s">
        <v>575</v>
      </c>
      <c r="E733" t="s">
        <v>2178</v>
      </c>
      <c r="F733" t="s">
        <v>30</v>
      </c>
      <c r="G733" t="s">
        <v>274</v>
      </c>
      <c r="H733" t="s">
        <v>126</v>
      </c>
      <c r="I733" s="2">
        <v>650000</v>
      </c>
      <c r="J733" t="s">
        <v>210</v>
      </c>
    </row>
    <row r="734" spans="1:10" x14ac:dyDescent="0.3">
      <c r="A734">
        <v>733</v>
      </c>
      <c r="B734" s="1">
        <v>42893</v>
      </c>
      <c r="C734" t="s">
        <v>2179</v>
      </c>
      <c r="D734" t="s">
        <v>575</v>
      </c>
      <c r="E734" t="s">
        <v>2180</v>
      </c>
      <c r="F734" t="s">
        <v>36</v>
      </c>
      <c r="G734" t="s">
        <v>2181</v>
      </c>
      <c r="H734" t="s">
        <v>126</v>
      </c>
      <c r="I734" s="2">
        <v>600000</v>
      </c>
      <c r="J734" t="s">
        <v>210</v>
      </c>
    </row>
    <row r="735" spans="1:10" x14ac:dyDescent="0.3">
      <c r="A735">
        <v>734</v>
      </c>
      <c r="B735" s="1">
        <v>42894</v>
      </c>
      <c r="C735" t="s">
        <v>2182</v>
      </c>
      <c r="D735" t="s">
        <v>575</v>
      </c>
      <c r="E735" t="s">
        <v>2183</v>
      </c>
      <c r="F735" t="s">
        <v>184</v>
      </c>
      <c r="G735" t="s">
        <v>2184</v>
      </c>
      <c r="H735" t="s">
        <v>126</v>
      </c>
      <c r="I735" s="2">
        <v>232000</v>
      </c>
      <c r="J735" t="s">
        <v>210</v>
      </c>
    </row>
    <row r="736" spans="1:10" x14ac:dyDescent="0.3">
      <c r="A736">
        <v>735</v>
      </c>
      <c r="B736" s="1">
        <v>42894</v>
      </c>
      <c r="C736" t="s">
        <v>2185</v>
      </c>
      <c r="D736" t="s">
        <v>50</v>
      </c>
      <c r="E736" t="s">
        <v>2186</v>
      </c>
      <c r="F736" t="s">
        <v>184</v>
      </c>
      <c r="G736" t="s">
        <v>2187</v>
      </c>
      <c r="H736" t="s">
        <v>394</v>
      </c>
      <c r="I736" s="2">
        <v>1500000</v>
      </c>
      <c r="J736" t="s">
        <v>210</v>
      </c>
    </row>
    <row r="737" spans="1:10" x14ac:dyDescent="0.3">
      <c r="A737">
        <v>736</v>
      </c>
      <c r="B737" s="1">
        <v>42894</v>
      </c>
      <c r="C737" t="s">
        <v>2188</v>
      </c>
      <c r="D737" t="s">
        <v>50</v>
      </c>
      <c r="E737" t="s">
        <v>2189</v>
      </c>
      <c r="F737" t="s">
        <v>967</v>
      </c>
      <c r="G737" t="s">
        <v>2187</v>
      </c>
      <c r="H737" t="s">
        <v>394</v>
      </c>
      <c r="I737" s="2">
        <v>1500000</v>
      </c>
      <c r="J737" t="s">
        <v>210</v>
      </c>
    </row>
    <row r="738" spans="1:10" x14ac:dyDescent="0.3">
      <c r="A738">
        <v>737</v>
      </c>
      <c r="B738" s="1">
        <v>42894</v>
      </c>
      <c r="C738" t="s">
        <v>2190</v>
      </c>
      <c r="D738" t="s">
        <v>575</v>
      </c>
      <c r="E738" t="s">
        <v>2191</v>
      </c>
      <c r="F738" t="s">
        <v>967</v>
      </c>
      <c r="G738" t="s">
        <v>2192</v>
      </c>
      <c r="H738" t="s">
        <v>126</v>
      </c>
      <c r="I738" s="2">
        <v>350000</v>
      </c>
      <c r="J738" t="s">
        <v>210</v>
      </c>
    </row>
    <row r="739" spans="1:10" x14ac:dyDescent="0.3">
      <c r="A739">
        <v>738</v>
      </c>
      <c r="B739" s="1">
        <v>42895</v>
      </c>
      <c r="C739" t="s">
        <v>2193</v>
      </c>
      <c r="D739" t="s">
        <v>575</v>
      </c>
      <c r="E739" t="s">
        <v>2194</v>
      </c>
      <c r="F739" t="s">
        <v>36</v>
      </c>
      <c r="G739" t="s">
        <v>2195</v>
      </c>
      <c r="H739" t="s">
        <v>126</v>
      </c>
      <c r="I739" s="2">
        <v>300000</v>
      </c>
      <c r="J739" t="s">
        <v>210</v>
      </c>
    </row>
    <row r="740" spans="1:10" x14ac:dyDescent="0.3">
      <c r="A740">
        <v>739</v>
      </c>
      <c r="B740" s="1">
        <v>42895</v>
      </c>
      <c r="C740" t="s">
        <v>2196</v>
      </c>
      <c r="D740" t="s">
        <v>575</v>
      </c>
      <c r="E740" t="s">
        <v>2197</v>
      </c>
      <c r="F740" t="s">
        <v>184</v>
      </c>
      <c r="G740" t="s">
        <v>2198</v>
      </c>
      <c r="H740" t="s">
        <v>126</v>
      </c>
      <c r="I740" s="2">
        <v>250000</v>
      </c>
      <c r="J740" t="s">
        <v>210</v>
      </c>
    </row>
    <row r="741" spans="1:10" x14ac:dyDescent="0.3">
      <c r="A741">
        <v>740</v>
      </c>
      <c r="B741" s="1">
        <v>42898</v>
      </c>
      <c r="C741" t="s">
        <v>2199</v>
      </c>
      <c r="D741" t="s">
        <v>575</v>
      </c>
      <c r="E741" t="s">
        <v>1696</v>
      </c>
      <c r="F741" t="s">
        <v>967</v>
      </c>
      <c r="G741" t="s">
        <v>2200</v>
      </c>
      <c r="H741" t="s">
        <v>126</v>
      </c>
      <c r="I741" t="s">
        <v>555</v>
      </c>
      <c r="J741" t="s">
        <v>210</v>
      </c>
    </row>
    <row r="742" spans="1:10" x14ac:dyDescent="0.3">
      <c r="A742">
        <v>741</v>
      </c>
      <c r="B742" s="1">
        <v>42898</v>
      </c>
      <c r="C742" t="s">
        <v>2201</v>
      </c>
      <c r="D742" t="s">
        <v>575</v>
      </c>
      <c r="E742" t="s">
        <v>2202</v>
      </c>
      <c r="F742" t="s">
        <v>1197</v>
      </c>
      <c r="G742" t="s">
        <v>2203</v>
      </c>
      <c r="H742" t="s">
        <v>79</v>
      </c>
      <c r="I742" s="2">
        <v>7800000</v>
      </c>
      <c r="J742" t="s">
        <v>210</v>
      </c>
    </row>
    <row r="743" spans="1:10" x14ac:dyDescent="0.3">
      <c r="A743">
        <v>742</v>
      </c>
      <c r="B743" s="1">
        <v>42898</v>
      </c>
      <c r="C743" t="s">
        <v>2204</v>
      </c>
      <c r="D743" t="s">
        <v>50</v>
      </c>
      <c r="E743" t="s">
        <v>286</v>
      </c>
      <c r="F743" t="s">
        <v>967</v>
      </c>
      <c r="G743" t="s">
        <v>2205</v>
      </c>
      <c r="H743" t="s">
        <v>394</v>
      </c>
      <c r="I743" s="2">
        <v>500000</v>
      </c>
      <c r="J743" t="s">
        <v>210</v>
      </c>
    </row>
    <row r="744" spans="1:10" x14ac:dyDescent="0.3">
      <c r="A744">
        <v>743</v>
      </c>
      <c r="B744" s="1">
        <v>42898</v>
      </c>
      <c r="C744" t="s">
        <v>2206</v>
      </c>
      <c r="D744" t="s">
        <v>142</v>
      </c>
      <c r="E744" t="s">
        <v>2207</v>
      </c>
      <c r="F744" t="s">
        <v>30</v>
      </c>
      <c r="G744" t="s">
        <v>2208</v>
      </c>
      <c r="H744" t="s">
        <v>394</v>
      </c>
      <c r="I744" s="2">
        <v>1000000</v>
      </c>
      <c r="J744" t="s">
        <v>210</v>
      </c>
    </row>
    <row r="745" spans="1:10" x14ac:dyDescent="0.3">
      <c r="A745">
        <v>744</v>
      </c>
      <c r="B745" s="1">
        <v>42898</v>
      </c>
      <c r="C745" t="s">
        <v>2209</v>
      </c>
      <c r="D745" t="s">
        <v>575</v>
      </c>
      <c r="E745" t="s">
        <v>2210</v>
      </c>
      <c r="F745" t="s">
        <v>36</v>
      </c>
      <c r="G745" t="s">
        <v>2211</v>
      </c>
      <c r="H745" t="s">
        <v>126</v>
      </c>
      <c r="I745" s="2">
        <v>776000</v>
      </c>
      <c r="J745" t="s">
        <v>210</v>
      </c>
    </row>
    <row r="746" spans="1:10" x14ac:dyDescent="0.3">
      <c r="A746">
        <v>745</v>
      </c>
      <c r="B746" s="1">
        <v>42898</v>
      </c>
      <c r="C746" t="s">
        <v>2212</v>
      </c>
      <c r="D746" t="s">
        <v>575</v>
      </c>
      <c r="E746" t="s">
        <v>2213</v>
      </c>
      <c r="F746" t="s">
        <v>36</v>
      </c>
      <c r="G746" t="s">
        <v>2214</v>
      </c>
      <c r="H746" t="s">
        <v>394</v>
      </c>
      <c r="I746" s="2">
        <v>15000000</v>
      </c>
      <c r="J746" t="s">
        <v>210</v>
      </c>
    </row>
    <row r="747" spans="1:10" x14ac:dyDescent="0.3">
      <c r="A747">
        <v>746</v>
      </c>
      <c r="B747" s="1">
        <v>42899</v>
      </c>
      <c r="C747" t="s">
        <v>2215</v>
      </c>
      <c r="D747" t="s">
        <v>50</v>
      </c>
      <c r="E747" t="s">
        <v>2216</v>
      </c>
      <c r="F747" t="s">
        <v>30</v>
      </c>
      <c r="G747" t="s">
        <v>2217</v>
      </c>
      <c r="H747" t="s">
        <v>394</v>
      </c>
      <c r="I747" t="s">
        <v>555</v>
      </c>
      <c r="J747" t="s">
        <v>210</v>
      </c>
    </row>
    <row r="748" spans="1:10" x14ac:dyDescent="0.3">
      <c r="A748">
        <v>747</v>
      </c>
      <c r="B748" s="1">
        <v>42899</v>
      </c>
      <c r="C748" t="s">
        <v>2218</v>
      </c>
      <c r="D748" t="s">
        <v>50</v>
      </c>
      <c r="E748" t="s">
        <v>2219</v>
      </c>
      <c r="F748" t="s">
        <v>967</v>
      </c>
      <c r="G748" t="s">
        <v>2220</v>
      </c>
      <c r="H748" t="s">
        <v>394</v>
      </c>
      <c r="I748" s="2">
        <v>5500000</v>
      </c>
      <c r="J748" t="s">
        <v>210</v>
      </c>
    </row>
    <row r="749" spans="1:10" x14ac:dyDescent="0.3">
      <c r="A749">
        <v>748</v>
      </c>
      <c r="B749" s="1">
        <v>42899</v>
      </c>
      <c r="C749" t="s">
        <v>759</v>
      </c>
      <c r="D749" t="s">
        <v>50</v>
      </c>
      <c r="E749" t="s">
        <v>2221</v>
      </c>
      <c r="F749" t="s">
        <v>967</v>
      </c>
      <c r="G749" t="s">
        <v>2222</v>
      </c>
      <c r="H749" t="s">
        <v>394</v>
      </c>
      <c r="I749" t="s">
        <v>555</v>
      </c>
      <c r="J749" t="s">
        <v>210</v>
      </c>
    </row>
    <row r="750" spans="1:10" x14ac:dyDescent="0.3">
      <c r="A750">
        <v>749</v>
      </c>
      <c r="B750" s="1">
        <v>42900</v>
      </c>
      <c r="C750" t="s">
        <v>2223</v>
      </c>
      <c r="D750" t="s">
        <v>575</v>
      </c>
      <c r="E750" t="s">
        <v>2224</v>
      </c>
      <c r="F750" t="s">
        <v>967</v>
      </c>
      <c r="G750" t="s">
        <v>2225</v>
      </c>
      <c r="H750" t="s">
        <v>394</v>
      </c>
      <c r="I750" s="2">
        <v>50000000</v>
      </c>
      <c r="J750" t="s">
        <v>210</v>
      </c>
    </row>
    <row r="751" spans="1:10" x14ac:dyDescent="0.3">
      <c r="A751">
        <v>750</v>
      </c>
      <c r="B751" s="1">
        <v>42900</v>
      </c>
      <c r="C751" t="s">
        <v>2226</v>
      </c>
      <c r="D751" t="s">
        <v>575</v>
      </c>
      <c r="E751" t="s">
        <v>2227</v>
      </c>
      <c r="F751" t="s">
        <v>36</v>
      </c>
      <c r="G751" t="s">
        <v>111</v>
      </c>
      <c r="H751" t="s">
        <v>126</v>
      </c>
      <c r="I751" t="s">
        <v>555</v>
      </c>
      <c r="J751" t="s">
        <v>210</v>
      </c>
    </row>
    <row r="752" spans="1:10" x14ac:dyDescent="0.3">
      <c r="A752">
        <v>751</v>
      </c>
      <c r="B752" s="1">
        <v>42900</v>
      </c>
      <c r="C752" t="s">
        <v>2228</v>
      </c>
      <c r="D752" t="s">
        <v>575</v>
      </c>
      <c r="E752" t="s">
        <v>2229</v>
      </c>
      <c r="F752" t="s">
        <v>87</v>
      </c>
      <c r="G752" t="s">
        <v>2230</v>
      </c>
      <c r="H752" t="s">
        <v>126</v>
      </c>
      <c r="I752" s="2">
        <v>500000</v>
      </c>
      <c r="J752" t="s">
        <v>210</v>
      </c>
    </row>
    <row r="753" spans="1:10" x14ac:dyDescent="0.3">
      <c r="A753">
        <v>752</v>
      </c>
      <c r="B753" s="1">
        <v>42901</v>
      </c>
      <c r="C753" t="s">
        <v>2231</v>
      </c>
      <c r="D753" t="s">
        <v>575</v>
      </c>
      <c r="E753" t="s">
        <v>2232</v>
      </c>
      <c r="F753" t="s">
        <v>967</v>
      </c>
      <c r="G753" t="s">
        <v>2233</v>
      </c>
      <c r="H753" t="s">
        <v>394</v>
      </c>
      <c r="I753" s="2">
        <v>12300000</v>
      </c>
      <c r="J753" t="s">
        <v>210</v>
      </c>
    </row>
    <row r="754" spans="1:10" x14ac:dyDescent="0.3">
      <c r="A754">
        <v>753</v>
      </c>
      <c r="B754" s="1">
        <v>42902</v>
      </c>
      <c r="C754" t="s">
        <v>2234</v>
      </c>
      <c r="D754" t="s">
        <v>479</v>
      </c>
      <c r="E754" t="s">
        <v>2235</v>
      </c>
      <c r="F754" t="s">
        <v>967</v>
      </c>
      <c r="G754" t="s">
        <v>2236</v>
      </c>
      <c r="H754" t="s">
        <v>394</v>
      </c>
      <c r="I754" s="2">
        <v>1000000</v>
      </c>
      <c r="J754" t="s">
        <v>210</v>
      </c>
    </row>
    <row r="755" spans="1:10" x14ac:dyDescent="0.3">
      <c r="A755">
        <v>754</v>
      </c>
      <c r="B755" s="1">
        <v>42902</v>
      </c>
      <c r="C755" t="s">
        <v>1220</v>
      </c>
      <c r="D755" t="s">
        <v>575</v>
      </c>
      <c r="E755" t="s">
        <v>2237</v>
      </c>
      <c r="F755" t="s">
        <v>36</v>
      </c>
      <c r="G755" t="s">
        <v>1221</v>
      </c>
      <c r="H755" t="s">
        <v>126</v>
      </c>
      <c r="I755" s="2">
        <v>100000</v>
      </c>
      <c r="J755" t="s">
        <v>210</v>
      </c>
    </row>
    <row r="756" spans="1:10" x14ac:dyDescent="0.3">
      <c r="A756">
        <v>755</v>
      </c>
      <c r="B756" s="1">
        <v>42902</v>
      </c>
      <c r="C756" t="s">
        <v>2238</v>
      </c>
      <c r="D756" t="s">
        <v>50</v>
      </c>
      <c r="E756" t="s">
        <v>2239</v>
      </c>
      <c r="F756" t="s">
        <v>87</v>
      </c>
      <c r="G756" t="s">
        <v>2240</v>
      </c>
      <c r="H756" t="s">
        <v>126</v>
      </c>
      <c r="I756" s="2">
        <v>2000000</v>
      </c>
      <c r="J756" t="s">
        <v>210</v>
      </c>
    </row>
    <row r="757" spans="1:10" x14ac:dyDescent="0.3">
      <c r="A757">
        <v>756</v>
      </c>
      <c r="B757" s="1">
        <v>42902</v>
      </c>
      <c r="C757" t="s">
        <v>2241</v>
      </c>
      <c r="D757" t="s">
        <v>479</v>
      </c>
      <c r="E757" t="s">
        <v>2242</v>
      </c>
      <c r="F757" t="s">
        <v>184</v>
      </c>
      <c r="G757" t="s">
        <v>2243</v>
      </c>
      <c r="H757" t="s">
        <v>126</v>
      </c>
      <c r="I757" t="s">
        <v>555</v>
      </c>
      <c r="J757" t="s">
        <v>210</v>
      </c>
    </row>
    <row r="758" spans="1:10" x14ac:dyDescent="0.3">
      <c r="A758">
        <v>757</v>
      </c>
      <c r="B758" s="1">
        <v>42902</v>
      </c>
      <c r="C758" t="s">
        <v>660</v>
      </c>
      <c r="D758" t="s">
        <v>575</v>
      </c>
      <c r="E758" t="s">
        <v>2244</v>
      </c>
      <c r="F758" t="s">
        <v>19</v>
      </c>
      <c r="G758" t="s">
        <v>2245</v>
      </c>
      <c r="H758" t="s">
        <v>126</v>
      </c>
      <c r="I758" t="s">
        <v>555</v>
      </c>
      <c r="J758" t="s">
        <v>210</v>
      </c>
    </row>
    <row r="759" spans="1:10" x14ac:dyDescent="0.3">
      <c r="A759">
        <v>758</v>
      </c>
      <c r="B759" s="1">
        <v>42902</v>
      </c>
      <c r="C759" t="s">
        <v>2246</v>
      </c>
      <c r="D759" t="s">
        <v>142</v>
      </c>
      <c r="E759" t="s">
        <v>1745</v>
      </c>
      <c r="F759" t="s">
        <v>30</v>
      </c>
      <c r="G759" t="s">
        <v>2247</v>
      </c>
      <c r="H759" t="s">
        <v>126</v>
      </c>
      <c r="I759" t="s">
        <v>555</v>
      </c>
      <c r="J759" t="s">
        <v>210</v>
      </c>
    </row>
    <row r="760" spans="1:10" x14ac:dyDescent="0.3">
      <c r="A760">
        <v>759</v>
      </c>
      <c r="B760" s="1">
        <v>42905</v>
      </c>
      <c r="C760" t="s">
        <v>2248</v>
      </c>
      <c r="D760" t="s">
        <v>50</v>
      </c>
      <c r="E760" t="s">
        <v>2249</v>
      </c>
      <c r="F760" t="s">
        <v>967</v>
      </c>
      <c r="G760" t="s">
        <v>2250</v>
      </c>
      <c r="H760" t="s">
        <v>394</v>
      </c>
      <c r="I760" s="2">
        <v>12500000</v>
      </c>
      <c r="J760" t="s">
        <v>210</v>
      </c>
    </row>
    <row r="761" spans="1:10" x14ac:dyDescent="0.3">
      <c r="A761">
        <v>760</v>
      </c>
      <c r="B761" s="1">
        <v>42905</v>
      </c>
      <c r="C761" t="s">
        <v>2251</v>
      </c>
      <c r="D761" t="s">
        <v>50</v>
      </c>
      <c r="E761" t="s">
        <v>2252</v>
      </c>
      <c r="F761" t="s">
        <v>184</v>
      </c>
      <c r="G761" t="s">
        <v>2253</v>
      </c>
      <c r="H761" t="s">
        <v>394</v>
      </c>
      <c r="I761" s="2">
        <v>4000000</v>
      </c>
      <c r="J761" t="s">
        <v>210</v>
      </c>
    </row>
    <row r="762" spans="1:10" x14ac:dyDescent="0.3">
      <c r="A762">
        <v>761</v>
      </c>
      <c r="B762" s="1">
        <v>42906</v>
      </c>
      <c r="C762" t="s">
        <v>2254</v>
      </c>
      <c r="D762" t="s">
        <v>575</v>
      </c>
      <c r="E762" t="s">
        <v>2255</v>
      </c>
      <c r="F762" t="s">
        <v>967</v>
      </c>
      <c r="G762" t="s">
        <v>2256</v>
      </c>
      <c r="H762" t="s">
        <v>126</v>
      </c>
      <c r="I762" s="2">
        <v>300000</v>
      </c>
      <c r="J762" t="s">
        <v>210</v>
      </c>
    </row>
    <row r="763" spans="1:10" x14ac:dyDescent="0.3">
      <c r="A763">
        <v>762</v>
      </c>
      <c r="B763" s="1">
        <v>42906</v>
      </c>
      <c r="C763" t="s">
        <v>2257</v>
      </c>
      <c r="D763" t="s">
        <v>575</v>
      </c>
      <c r="E763" t="s">
        <v>2258</v>
      </c>
      <c r="F763" t="s">
        <v>36</v>
      </c>
      <c r="G763" t="s">
        <v>153</v>
      </c>
      <c r="H763" t="s">
        <v>394</v>
      </c>
      <c r="I763" s="2">
        <v>5200000</v>
      </c>
      <c r="J763" t="s">
        <v>210</v>
      </c>
    </row>
    <row r="764" spans="1:10" x14ac:dyDescent="0.3">
      <c r="A764">
        <v>763</v>
      </c>
      <c r="B764" s="1">
        <v>42907</v>
      </c>
      <c r="C764" t="s">
        <v>1139</v>
      </c>
      <c r="D764" t="s">
        <v>479</v>
      </c>
      <c r="E764" t="s">
        <v>2259</v>
      </c>
      <c r="F764" t="s">
        <v>36</v>
      </c>
      <c r="G764" t="s">
        <v>2260</v>
      </c>
      <c r="H764" t="s">
        <v>394</v>
      </c>
      <c r="I764" s="2">
        <v>2400000</v>
      </c>
      <c r="J764" t="s">
        <v>210</v>
      </c>
    </row>
    <row r="765" spans="1:10" x14ac:dyDescent="0.3">
      <c r="A765">
        <v>764</v>
      </c>
      <c r="B765" s="1">
        <v>42907</v>
      </c>
      <c r="C765" t="s">
        <v>2261</v>
      </c>
      <c r="D765" t="s">
        <v>575</v>
      </c>
      <c r="E765" t="s">
        <v>2262</v>
      </c>
      <c r="F765" t="s">
        <v>967</v>
      </c>
      <c r="G765" t="s">
        <v>2263</v>
      </c>
      <c r="H765" t="s">
        <v>394</v>
      </c>
      <c r="I765" s="2">
        <v>4500000</v>
      </c>
      <c r="J765" t="s">
        <v>210</v>
      </c>
    </row>
    <row r="766" spans="1:10" x14ac:dyDescent="0.3">
      <c r="A766">
        <v>765</v>
      </c>
      <c r="B766" s="1">
        <v>42907</v>
      </c>
      <c r="C766" t="s">
        <v>2264</v>
      </c>
      <c r="D766" t="s">
        <v>50</v>
      </c>
      <c r="E766" t="s">
        <v>2265</v>
      </c>
      <c r="F766" t="s">
        <v>184</v>
      </c>
      <c r="G766" t="s">
        <v>2266</v>
      </c>
      <c r="H766" t="s">
        <v>126</v>
      </c>
      <c r="I766" s="2">
        <v>215000</v>
      </c>
      <c r="J766" t="s">
        <v>210</v>
      </c>
    </row>
    <row r="767" spans="1:10" x14ac:dyDescent="0.3">
      <c r="A767">
        <v>766</v>
      </c>
      <c r="B767" s="1">
        <v>42907</v>
      </c>
      <c r="C767" t="s">
        <v>2267</v>
      </c>
      <c r="D767" t="s">
        <v>50</v>
      </c>
      <c r="E767" t="s">
        <v>2268</v>
      </c>
      <c r="F767" t="s">
        <v>36</v>
      </c>
      <c r="G767" t="s">
        <v>2269</v>
      </c>
      <c r="H767" t="s">
        <v>394</v>
      </c>
      <c r="I767" s="2">
        <v>31000000</v>
      </c>
      <c r="J767" t="s">
        <v>210</v>
      </c>
    </row>
    <row r="768" spans="1:10" x14ac:dyDescent="0.3">
      <c r="A768">
        <v>767</v>
      </c>
      <c r="B768" s="1">
        <v>42907</v>
      </c>
      <c r="C768" t="s">
        <v>2270</v>
      </c>
      <c r="D768" t="s">
        <v>575</v>
      </c>
      <c r="E768" t="s">
        <v>2271</v>
      </c>
      <c r="F768" t="s">
        <v>36</v>
      </c>
      <c r="G768" t="s">
        <v>1068</v>
      </c>
      <c r="H768" t="s">
        <v>394</v>
      </c>
      <c r="I768" t="s">
        <v>555</v>
      </c>
      <c r="J768" t="s">
        <v>210</v>
      </c>
    </row>
    <row r="769" spans="1:10" x14ac:dyDescent="0.3">
      <c r="A769">
        <v>768</v>
      </c>
      <c r="B769" s="1">
        <v>42908</v>
      </c>
      <c r="C769" t="s">
        <v>2272</v>
      </c>
      <c r="D769" t="s">
        <v>50</v>
      </c>
      <c r="E769" t="s">
        <v>2273</v>
      </c>
      <c r="F769" t="s">
        <v>967</v>
      </c>
      <c r="G769" t="s">
        <v>2274</v>
      </c>
      <c r="H769" t="s">
        <v>394</v>
      </c>
      <c r="I769" s="2">
        <v>4600000</v>
      </c>
      <c r="J769" t="s">
        <v>210</v>
      </c>
    </row>
    <row r="770" spans="1:10" x14ac:dyDescent="0.3">
      <c r="A770">
        <v>769</v>
      </c>
      <c r="B770" s="1">
        <v>42908</v>
      </c>
      <c r="C770" t="s">
        <v>612</v>
      </c>
      <c r="D770" t="s">
        <v>575</v>
      </c>
      <c r="E770" t="s">
        <v>2275</v>
      </c>
      <c r="F770" t="s">
        <v>36</v>
      </c>
      <c r="G770" t="s">
        <v>2276</v>
      </c>
      <c r="H770" t="s">
        <v>394</v>
      </c>
      <c r="I770" s="2">
        <v>2000000</v>
      </c>
      <c r="J770" t="s">
        <v>210</v>
      </c>
    </row>
    <row r="771" spans="1:10" x14ac:dyDescent="0.3">
      <c r="A771">
        <v>770</v>
      </c>
      <c r="B771" s="1">
        <v>42908</v>
      </c>
      <c r="C771" t="s">
        <v>2277</v>
      </c>
      <c r="D771" t="s">
        <v>575</v>
      </c>
      <c r="E771" t="s">
        <v>2278</v>
      </c>
      <c r="F771" t="s">
        <v>967</v>
      </c>
      <c r="G771" t="s">
        <v>2279</v>
      </c>
      <c r="H771" t="s">
        <v>126</v>
      </c>
      <c r="I771" s="2">
        <v>500000</v>
      </c>
      <c r="J771" t="s">
        <v>210</v>
      </c>
    </row>
    <row r="772" spans="1:10" x14ac:dyDescent="0.3">
      <c r="A772">
        <v>771</v>
      </c>
      <c r="B772" s="1">
        <v>42909</v>
      </c>
      <c r="C772" t="s">
        <v>2280</v>
      </c>
      <c r="D772" t="s">
        <v>575</v>
      </c>
      <c r="E772" t="s">
        <v>2281</v>
      </c>
      <c r="F772" t="s">
        <v>36</v>
      </c>
      <c r="G772" t="s">
        <v>2282</v>
      </c>
      <c r="H772" t="s">
        <v>394</v>
      </c>
      <c r="I772" s="2">
        <v>4000000</v>
      </c>
      <c r="J772" t="s">
        <v>210</v>
      </c>
    </row>
    <row r="773" spans="1:10" x14ac:dyDescent="0.3">
      <c r="A773">
        <v>772</v>
      </c>
      <c r="B773" s="1">
        <v>42909</v>
      </c>
      <c r="C773" t="s">
        <v>2283</v>
      </c>
      <c r="D773" t="s">
        <v>575</v>
      </c>
      <c r="E773" t="s">
        <v>2284</v>
      </c>
      <c r="F773" t="s">
        <v>36</v>
      </c>
      <c r="G773" t="s">
        <v>1588</v>
      </c>
      <c r="H773" t="s">
        <v>126</v>
      </c>
      <c r="I773" s="2">
        <v>1000000</v>
      </c>
      <c r="J773" t="s">
        <v>210</v>
      </c>
    </row>
    <row r="774" spans="1:10" x14ac:dyDescent="0.3">
      <c r="A774">
        <v>773</v>
      </c>
      <c r="B774" s="1">
        <v>42912</v>
      </c>
      <c r="C774" t="s">
        <v>2285</v>
      </c>
      <c r="D774" t="s">
        <v>50</v>
      </c>
      <c r="E774" t="s">
        <v>2286</v>
      </c>
      <c r="F774" t="s">
        <v>184</v>
      </c>
      <c r="G774" t="s">
        <v>2287</v>
      </c>
      <c r="H774" t="s">
        <v>394</v>
      </c>
      <c r="I774" s="2">
        <v>5000000</v>
      </c>
      <c r="J774" t="s">
        <v>210</v>
      </c>
    </row>
    <row r="775" spans="1:10" x14ac:dyDescent="0.3">
      <c r="A775">
        <v>774</v>
      </c>
      <c r="B775" s="1">
        <v>42912</v>
      </c>
      <c r="C775" t="s">
        <v>644</v>
      </c>
      <c r="D775" t="s">
        <v>479</v>
      </c>
      <c r="E775" t="s">
        <v>2288</v>
      </c>
      <c r="F775" t="s">
        <v>967</v>
      </c>
      <c r="G775" t="s">
        <v>227</v>
      </c>
      <c r="H775" t="s">
        <v>394</v>
      </c>
      <c r="I775" s="2">
        <v>71000000</v>
      </c>
      <c r="J775" t="s">
        <v>210</v>
      </c>
    </row>
    <row r="776" spans="1:10" x14ac:dyDescent="0.3">
      <c r="A776">
        <v>775</v>
      </c>
      <c r="B776" s="1">
        <v>42912</v>
      </c>
      <c r="C776" t="s">
        <v>2289</v>
      </c>
      <c r="D776" t="s">
        <v>575</v>
      </c>
      <c r="E776" t="s">
        <v>2290</v>
      </c>
      <c r="F776" t="s">
        <v>87</v>
      </c>
      <c r="G776" t="s">
        <v>2291</v>
      </c>
      <c r="H776" t="s">
        <v>394</v>
      </c>
      <c r="I776" s="2">
        <v>4000000</v>
      </c>
      <c r="J776" t="s">
        <v>210</v>
      </c>
    </row>
    <row r="777" spans="1:10" x14ac:dyDescent="0.3">
      <c r="A777">
        <v>776</v>
      </c>
      <c r="B777" s="1">
        <v>42913</v>
      </c>
      <c r="C777" t="s">
        <v>2292</v>
      </c>
      <c r="D777" t="s">
        <v>575</v>
      </c>
      <c r="E777" t="s">
        <v>2293</v>
      </c>
      <c r="F777" t="s">
        <v>30</v>
      </c>
      <c r="G777" t="s">
        <v>2294</v>
      </c>
      <c r="H777" t="s">
        <v>394</v>
      </c>
      <c r="I777" s="2">
        <v>5000000</v>
      </c>
      <c r="J777" t="s">
        <v>210</v>
      </c>
    </row>
    <row r="778" spans="1:10" x14ac:dyDescent="0.3">
      <c r="A778">
        <v>777</v>
      </c>
      <c r="B778" s="1">
        <v>42913</v>
      </c>
      <c r="C778" t="s">
        <v>2295</v>
      </c>
      <c r="D778" t="s">
        <v>575</v>
      </c>
      <c r="E778" t="s">
        <v>2296</v>
      </c>
      <c r="F778" t="s">
        <v>967</v>
      </c>
      <c r="G778" t="s">
        <v>2297</v>
      </c>
      <c r="H778" t="s">
        <v>394</v>
      </c>
      <c r="I778" t="s">
        <v>555</v>
      </c>
      <c r="J778" t="s">
        <v>210</v>
      </c>
    </row>
    <row r="779" spans="1:10" x14ac:dyDescent="0.3">
      <c r="A779">
        <v>778</v>
      </c>
      <c r="B779" s="1">
        <v>42913</v>
      </c>
      <c r="C779" t="s">
        <v>2298</v>
      </c>
      <c r="D779" t="s">
        <v>479</v>
      </c>
      <c r="E779" t="s">
        <v>2299</v>
      </c>
      <c r="F779" t="s">
        <v>52</v>
      </c>
      <c r="G779" t="s">
        <v>2300</v>
      </c>
      <c r="H779" t="s">
        <v>126</v>
      </c>
      <c r="I779" s="2">
        <v>311000</v>
      </c>
      <c r="J779" t="s">
        <v>210</v>
      </c>
    </row>
    <row r="780" spans="1:10" x14ac:dyDescent="0.3">
      <c r="A780">
        <v>779</v>
      </c>
      <c r="B780" s="1">
        <v>42914</v>
      </c>
      <c r="C780" t="s">
        <v>2301</v>
      </c>
      <c r="D780" t="s">
        <v>575</v>
      </c>
      <c r="E780" t="s">
        <v>2302</v>
      </c>
      <c r="F780" t="s">
        <v>30</v>
      </c>
      <c r="G780" t="s">
        <v>2303</v>
      </c>
      <c r="H780" t="s">
        <v>126</v>
      </c>
      <c r="I780" t="s">
        <v>555</v>
      </c>
      <c r="J780" t="s">
        <v>210</v>
      </c>
    </row>
    <row r="781" spans="1:10" x14ac:dyDescent="0.3">
      <c r="A781">
        <v>780</v>
      </c>
      <c r="B781" s="1">
        <v>42914</v>
      </c>
      <c r="C781" t="s">
        <v>1038</v>
      </c>
      <c r="D781" t="s">
        <v>575</v>
      </c>
      <c r="E781" t="s">
        <v>2304</v>
      </c>
      <c r="F781" t="s">
        <v>36</v>
      </c>
      <c r="G781" t="s">
        <v>2305</v>
      </c>
      <c r="H781" t="s">
        <v>394</v>
      </c>
      <c r="I781" s="2">
        <v>3000000</v>
      </c>
      <c r="J781" t="s">
        <v>210</v>
      </c>
    </row>
    <row r="782" spans="1:10" x14ac:dyDescent="0.3">
      <c r="A782">
        <v>781</v>
      </c>
      <c r="B782" s="1">
        <v>42914</v>
      </c>
      <c r="C782" t="s">
        <v>2306</v>
      </c>
      <c r="D782" t="s">
        <v>575</v>
      </c>
      <c r="E782" t="s">
        <v>2307</v>
      </c>
      <c r="F782" t="s">
        <v>967</v>
      </c>
      <c r="G782" t="s">
        <v>2308</v>
      </c>
      <c r="H782" t="s">
        <v>394</v>
      </c>
      <c r="I782" s="2">
        <v>2000000</v>
      </c>
      <c r="J782" t="s">
        <v>210</v>
      </c>
    </row>
    <row r="783" spans="1:10" x14ac:dyDescent="0.3">
      <c r="A783">
        <v>782</v>
      </c>
      <c r="B783" s="1">
        <v>42915</v>
      </c>
      <c r="C783" t="s">
        <v>2309</v>
      </c>
      <c r="D783" t="s">
        <v>575</v>
      </c>
      <c r="E783" t="s">
        <v>2310</v>
      </c>
      <c r="F783" t="s">
        <v>30</v>
      </c>
      <c r="G783" t="s">
        <v>2311</v>
      </c>
      <c r="H783" t="s">
        <v>394</v>
      </c>
      <c r="I783" s="2">
        <v>1000000</v>
      </c>
      <c r="J783" t="s">
        <v>210</v>
      </c>
    </row>
    <row r="784" spans="1:10" x14ac:dyDescent="0.3">
      <c r="A784">
        <v>783</v>
      </c>
      <c r="B784" s="1">
        <v>42915</v>
      </c>
      <c r="C784" t="s">
        <v>2312</v>
      </c>
      <c r="D784" t="s">
        <v>50</v>
      </c>
      <c r="E784" t="s">
        <v>2313</v>
      </c>
      <c r="F784" t="s">
        <v>36</v>
      </c>
      <c r="G784" t="s">
        <v>2314</v>
      </c>
      <c r="H784" t="s">
        <v>394</v>
      </c>
      <c r="I784" t="s">
        <v>555</v>
      </c>
      <c r="J784" t="s">
        <v>210</v>
      </c>
    </row>
    <row r="785" spans="1:10" x14ac:dyDescent="0.3">
      <c r="A785">
        <v>784</v>
      </c>
      <c r="B785" s="1">
        <v>42916</v>
      </c>
      <c r="C785" t="s">
        <v>2315</v>
      </c>
      <c r="D785" t="s">
        <v>50</v>
      </c>
      <c r="E785" t="s">
        <v>2316</v>
      </c>
      <c r="F785" t="s">
        <v>967</v>
      </c>
      <c r="G785" t="s">
        <v>1344</v>
      </c>
      <c r="H785" t="s">
        <v>394</v>
      </c>
      <c r="I785" s="2">
        <v>5000000</v>
      </c>
      <c r="J785" t="s">
        <v>210</v>
      </c>
    </row>
    <row r="786" spans="1:10" x14ac:dyDescent="0.3">
      <c r="A786">
        <v>785</v>
      </c>
      <c r="B786" s="1">
        <v>42916</v>
      </c>
      <c r="C786" t="s">
        <v>2317</v>
      </c>
      <c r="D786" t="s">
        <v>575</v>
      </c>
      <c r="E786" t="s">
        <v>2318</v>
      </c>
      <c r="F786" t="s">
        <v>19</v>
      </c>
      <c r="G786" t="s">
        <v>2319</v>
      </c>
      <c r="H786" t="s">
        <v>394</v>
      </c>
      <c r="I786" s="2">
        <v>21000000</v>
      </c>
      <c r="J786" t="s">
        <v>210</v>
      </c>
    </row>
    <row r="787" spans="1:10" x14ac:dyDescent="0.3">
      <c r="A787">
        <v>786</v>
      </c>
      <c r="B787" s="1">
        <v>42856</v>
      </c>
      <c r="C787" t="s">
        <v>2320</v>
      </c>
      <c r="D787" t="s">
        <v>575</v>
      </c>
      <c r="E787" t="s">
        <v>2321</v>
      </c>
      <c r="F787" t="s">
        <v>184</v>
      </c>
      <c r="G787" t="s">
        <v>2322</v>
      </c>
      <c r="H787" t="s">
        <v>394</v>
      </c>
      <c r="I787" s="2">
        <v>73700000</v>
      </c>
      <c r="J787" t="s">
        <v>210</v>
      </c>
    </row>
    <row r="788" spans="1:10" x14ac:dyDescent="0.3">
      <c r="A788">
        <v>787</v>
      </c>
      <c r="B788" s="1">
        <v>42856</v>
      </c>
      <c r="C788" t="s">
        <v>1775</v>
      </c>
      <c r="D788" t="s">
        <v>479</v>
      </c>
      <c r="E788" t="s">
        <v>2323</v>
      </c>
      <c r="F788" t="s">
        <v>19</v>
      </c>
      <c r="G788" t="s">
        <v>2324</v>
      </c>
      <c r="H788" t="s">
        <v>394</v>
      </c>
      <c r="I788" s="2">
        <v>10000000</v>
      </c>
      <c r="J788" t="s">
        <v>210</v>
      </c>
    </row>
    <row r="789" spans="1:10" x14ac:dyDescent="0.3">
      <c r="A789">
        <v>788</v>
      </c>
      <c r="B789" s="1">
        <v>42857</v>
      </c>
      <c r="C789" t="s">
        <v>2325</v>
      </c>
      <c r="D789" t="s">
        <v>50</v>
      </c>
      <c r="E789" t="s">
        <v>2326</v>
      </c>
      <c r="F789" t="s">
        <v>184</v>
      </c>
      <c r="G789" t="s">
        <v>1399</v>
      </c>
      <c r="H789" t="s">
        <v>126</v>
      </c>
      <c r="I789" s="2">
        <v>1500000</v>
      </c>
      <c r="J789" t="s">
        <v>210</v>
      </c>
    </row>
    <row r="790" spans="1:10" x14ac:dyDescent="0.3">
      <c r="A790">
        <v>789</v>
      </c>
      <c r="B790" s="1">
        <v>42857</v>
      </c>
      <c r="C790" t="s">
        <v>2327</v>
      </c>
      <c r="D790" t="s">
        <v>40</v>
      </c>
      <c r="E790" t="s">
        <v>2328</v>
      </c>
      <c r="F790" t="s">
        <v>967</v>
      </c>
      <c r="G790" t="s">
        <v>2329</v>
      </c>
      <c r="H790" t="s">
        <v>394</v>
      </c>
      <c r="I790" s="2">
        <v>10000000</v>
      </c>
      <c r="J790" t="s">
        <v>210</v>
      </c>
    </row>
    <row r="791" spans="1:10" x14ac:dyDescent="0.3">
      <c r="A791">
        <v>790</v>
      </c>
      <c r="B791" s="1">
        <v>42857</v>
      </c>
      <c r="C791" t="s">
        <v>2330</v>
      </c>
      <c r="D791" t="s">
        <v>575</v>
      </c>
      <c r="E791" t="s">
        <v>2331</v>
      </c>
      <c r="F791" t="s">
        <v>36</v>
      </c>
      <c r="G791" t="s">
        <v>2332</v>
      </c>
      <c r="H791" t="s">
        <v>394</v>
      </c>
      <c r="I791" t="s">
        <v>555</v>
      </c>
      <c r="J791" t="s">
        <v>210</v>
      </c>
    </row>
    <row r="792" spans="1:10" x14ac:dyDescent="0.3">
      <c r="A792">
        <v>791</v>
      </c>
      <c r="B792" s="1">
        <v>42857</v>
      </c>
      <c r="C792" t="s">
        <v>2333</v>
      </c>
      <c r="D792" t="s">
        <v>575</v>
      </c>
      <c r="E792" t="s">
        <v>2334</v>
      </c>
      <c r="F792" t="s">
        <v>967</v>
      </c>
      <c r="G792" t="s">
        <v>2230</v>
      </c>
      <c r="H792" t="s">
        <v>126</v>
      </c>
      <c r="I792" s="2">
        <v>390000</v>
      </c>
      <c r="J792" t="s">
        <v>210</v>
      </c>
    </row>
    <row r="793" spans="1:10" x14ac:dyDescent="0.3">
      <c r="A793">
        <v>792</v>
      </c>
      <c r="B793" s="1">
        <v>42858</v>
      </c>
      <c r="C793" t="s">
        <v>2223</v>
      </c>
      <c r="D793" t="s">
        <v>575</v>
      </c>
      <c r="E793" t="s">
        <v>2224</v>
      </c>
      <c r="F793" t="s">
        <v>967</v>
      </c>
      <c r="G793" t="s">
        <v>2335</v>
      </c>
      <c r="H793" t="s">
        <v>394</v>
      </c>
      <c r="I793" s="2">
        <v>104500000</v>
      </c>
      <c r="J793" t="s">
        <v>210</v>
      </c>
    </row>
    <row r="794" spans="1:10" x14ac:dyDescent="0.3">
      <c r="A794">
        <v>793</v>
      </c>
      <c r="B794" s="1">
        <v>42858</v>
      </c>
      <c r="C794" t="s">
        <v>1532</v>
      </c>
      <c r="D794" t="s">
        <v>50</v>
      </c>
      <c r="E794" t="s">
        <v>2336</v>
      </c>
      <c r="F794" t="s">
        <v>967</v>
      </c>
      <c r="G794" t="s">
        <v>2230</v>
      </c>
      <c r="H794" t="s">
        <v>126</v>
      </c>
      <c r="I794" s="2">
        <v>1000000</v>
      </c>
      <c r="J794" t="s">
        <v>210</v>
      </c>
    </row>
    <row r="795" spans="1:10" x14ac:dyDescent="0.3">
      <c r="A795">
        <v>794</v>
      </c>
      <c r="B795" s="1">
        <v>42859</v>
      </c>
      <c r="C795" t="s">
        <v>68</v>
      </c>
      <c r="D795" t="s">
        <v>575</v>
      </c>
      <c r="E795" t="s">
        <v>2337</v>
      </c>
      <c r="F795" t="s">
        <v>30</v>
      </c>
      <c r="G795" t="s">
        <v>2338</v>
      </c>
      <c r="H795" t="s">
        <v>394</v>
      </c>
      <c r="I795" t="s">
        <v>555</v>
      </c>
      <c r="J795" t="s">
        <v>210</v>
      </c>
    </row>
    <row r="796" spans="1:10" x14ac:dyDescent="0.3">
      <c r="A796">
        <v>795</v>
      </c>
      <c r="B796" s="1">
        <v>42860</v>
      </c>
      <c r="C796" t="s">
        <v>2339</v>
      </c>
      <c r="D796" t="s">
        <v>575</v>
      </c>
      <c r="E796" t="s">
        <v>2340</v>
      </c>
      <c r="F796" t="s">
        <v>30</v>
      </c>
      <c r="G796" t="s">
        <v>2341</v>
      </c>
      <c r="H796" t="s">
        <v>126</v>
      </c>
      <c r="I796" t="s">
        <v>555</v>
      </c>
      <c r="J796" t="s">
        <v>210</v>
      </c>
    </row>
    <row r="797" spans="1:10" x14ac:dyDescent="0.3">
      <c r="A797">
        <v>796</v>
      </c>
      <c r="B797" s="1">
        <v>42860</v>
      </c>
      <c r="C797" t="s">
        <v>2342</v>
      </c>
      <c r="D797" t="s">
        <v>575</v>
      </c>
      <c r="E797" t="s">
        <v>2343</v>
      </c>
      <c r="F797" t="s">
        <v>36</v>
      </c>
      <c r="G797" t="s">
        <v>2344</v>
      </c>
      <c r="H797" t="s">
        <v>126</v>
      </c>
      <c r="I797" t="s">
        <v>555</v>
      </c>
      <c r="J797" t="s">
        <v>210</v>
      </c>
    </row>
    <row r="798" spans="1:10" x14ac:dyDescent="0.3">
      <c r="A798">
        <v>797</v>
      </c>
      <c r="B798" s="1">
        <v>42860</v>
      </c>
      <c r="C798" t="s">
        <v>2345</v>
      </c>
      <c r="D798" t="s">
        <v>575</v>
      </c>
      <c r="E798" t="s">
        <v>2346</v>
      </c>
      <c r="F798" t="s">
        <v>184</v>
      </c>
      <c r="G798" t="s">
        <v>2347</v>
      </c>
      <c r="H798" t="s">
        <v>126</v>
      </c>
      <c r="I798" t="s">
        <v>555</v>
      </c>
      <c r="J798" t="s">
        <v>210</v>
      </c>
    </row>
    <row r="799" spans="1:10" x14ac:dyDescent="0.3">
      <c r="A799">
        <v>798</v>
      </c>
      <c r="B799" s="1">
        <v>42860</v>
      </c>
      <c r="C799" t="s">
        <v>2348</v>
      </c>
      <c r="D799" t="s">
        <v>50</v>
      </c>
      <c r="E799" t="s">
        <v>2349</v>
      </c>
      <c r="F799" t="s">
        <v>2350</v>
      </c>
      <c r="G799" t="s">
        <v>1339</v>
      </c>
      <c r="H799" t="s">
        <v>394</v>
      </c>
      <c r="I799" t="s">
        <v>555</v>
      </c>
      <c r="J799" t="s">
        <v>210</v>
      </c>
    </row>
    <row r="800" spans="1:10" x14ac:dyDescent="0.3">
      <c r="A800">
        <v>799</v>
      </c>
      <c r="B800" s="1">
        <v>42860</v>
      </c>
      <c r="C800" t="s">
        <v>2351</v>
      </c>
      <c r="D800" t="s">
        <v>575</v>
      </c>
      <c r="E800" t="s">
        <v>2352</v>
      </c>
      <c r="F800" t="s">
        <v>967</v>
      </c>
      <c r="G800" t="s">
        <v>2353</v>
      </c>
      <c r="H800" t="s">
        <v>126</v>
      </c>
      <c r="I800" s="2">
        <v>233000</v>
      </c>
      <c r="J800" t="s">
        <v>210</v>
      </c>
    </row>
    <row r="801" spans="1:10" x14ac:dyDescent="0.3">
      <c r="A801">
        <v>800</v>
      </c>
      <c r="B801" s="1">
        <v>42863</v>
      </c>
      <c r="C801" t="s">
        <v>2354</v>
      </c>
      <c r="D801" t="s">
        <v>479</v>
      </c>
      <c r="E801" t="s">
        <v>2355</v>
      </c>
      <c r="F801" t="s">
        <v>19</v>
      </c>
      <c r="G801" t="s">
        <v>2356</v>
      </c>
      <c r="H801" t="s">
        <v>394</v>
      </c>
      <c r="I801" s="2">
        <v>700000</v>
      </c>
      <c r="J801" t="s">
        <v>210</v>
      </c>
    </row>
    <row r="802" spans="1:10" x14ac:dyDescent="0.3">
      <c r="A802">
        <v>801</v>
      </c>
      <c r="B802" s="1">
        <v>42863</v>
      </c>
      <c r="C802" t="s">
        <v>2357</v>
      </c>
      <c r="D802" t="s">
        <v>575</v>
      </c>
      <c r="E802" t="s">
        <v>2358</v>
      </c>
      <c r="F802" t="s">
        <v>30</v>
      </c>
      <c r="G802" t="s">
        <v>2359</v>
      </c>
      <c r="H802" t="s">
        <v>126</v>
      </c>
      <c r="I802" t="s">
        <v>555</v>
      </c>
      <c r="J802" t="s">
        <v>210</v>
      </c>
    </row>
    <row r="803" spans="1:10" x14ac:dyDescent="0.3">
      <c r="A803">
        <v>802</v>
      </c>
      <c r="B803" s="1">
        <v>42863</v>
      </c>
      <c r="C803" t="s">
        <v>2360</v>
      </c>
      <c r="D803" t="s">
        <v>50</v>
      </c>
      <c r="E803" t="s">
        <v>2361</v>
      </c>
      <c r="F803" t="s">
        <v>52</v>
      </c>
      <c r="G803" t="s">
        <v>2362</v>
      </c>
      <c r="H803" t="s">
        <v>126</v>
      </c>
      <c r="I803" t="s">
        <v>555</v>
      </c>
      <c r="J803" t="s">
        <v>210</v>
      </c>
    </row>
    <row r="804" spans="1:10" x14ac:dyDescent="0.3">
      <c r="A804">
        <v>803</v>
      </c>
      <c r="B804" s="1">
        <v>42863</v>
      </c>
      <c r="C804" t="s">
        <v>2363</v>
      </c>
      <c r="D804" t="s">
        <v>1701</v>
      </c>
      <c r="E804" t="s">
        <v>2364</v>
      </c>
      <c r="F804" t="s">
        <v>30</v>
      </c>
      <c r="G804" t="s">
        <v>2365</v>
      </c>
      <c r="H804" t="s">
        <v>126</v>
      </c>
      <c r="I804" s="2">
        <v>1000000</v>
      </c>
      <c r="J804" t="s">
        <v>210</v>
      </c>
    </row>
    <row r="805" spans="1:10" x14ac:dyDescent="0.3">
      <c r="A805">
        <v>804</v>
      </c>
      <c r="B805" s="1">
        <v>42863</v>
      </c>
      <c r="C805" t="s">
        <v>1863</v>
      </c>
      <c r="D805" t="s">
        <v>50</v>
      </c>
      <c r="E805" t="s">
        <v>2366</v>
      </c>
      <c r="F805" t="s">
        <v>967</v>
      </c>
      <c r="G805" t="s">
        <v>2367</v>
      </c>
      <c r="H805" t="s">
        <v>394</v>
      </c>
      <c r="I805" s="2">
        <v>5000000</v>
      </c>
      <c r="J805" t="s">
        <v>210</v>
      </c>
    </row>
    <row r="806" spans="1:10" x14ac:dyDescent="0.3">
      <c r="A806">
        <v>805</v>
      </c>
      <c r="B806" s="1">
        <v>42863</v>
      </c>
      <c r="C806" t="s">
        <v>1345</v>
      </c>
      <c r="D806" t="s">
        <v>50</v>
      </c>
      <c r="E806" t="s">
        <v>2368</v>
      </c>
      <c r="F806" t="s">
        <v>967</v>
      </c>
      <c r="G806" t="s">
        <v>2369</v>
      </c>
      <c r="H806" t="s">
        <v>394</v>
      </c>
      <c r="I806" s="2">
        <v>3200000</v>
      </c>
      <c r="J806" t="s">
        <v>210</v>
      </c>
    </row>
    <row r="807" spans="1:10" x14ac:dyDescent="0.3">
      <c r="A807">
        <v>806</v>
      </c>
      <c r="B807" s="1">
        <v>42864</v>
      </c>
      <c r="C807" t="s">
        <v>2370</v>
      </c>
      <c r="D807" t="s">
        <v>50</v>
      </c>
      <c r="E807" t="s">
        <v>2371</v>
      </c>
      <c r="F807" t="s">
        <v>30</v>
      </c>
      <c r="G807" t="s">
        <v>2372</v>
      </c>
      <c r="H807" t="s">
        <v>126</v>
      </c>
      <c r="I807" s="2">
        <v>50000</v>
      </c>
      <c r="J807" t="s">
        <v>210</v>
      </c>
    </row>
    <row r="808" spans="1:10" x14ac:dyDescent="0.3">
      <c r="A808">
        <v>807</v>
      </c>
      <c r="B808" s="1">
        <v>42864</v>
      </c>
      <c r="C808" t="s">
        <v>2373</v>
      </c>
      <c r="D808" t="s">
        <v>50</v>
      </c>
      <c r="E808" t="s">
        <v>2374</v>
      </c>
      <c r="F808" t="s">
        <v>967</v>
      </c>
      <c r="G808" t="s">
        <v>2375</v>
      </c>
      <c r="H808" t="s">
        <v>126</v>
      </c>
      <c r="I808" t="s">
        <v>555</v>
      </c>
      <c r="J808" t="s">
        <v>210</v>
      </c>
    </row>
    <row r="809" spans="1:10" x14ac:dyDescent="0.3">
      <c r="A809">
        <v>808</v>
      </c>
      <c r="B809" s="1">
        <v>42864</v>
      </c>
      <c r="C809" t="s">
        <v>692</v>
      </c>
      <c r="D809" t="s">
        <v>50</v>
      </c>
      <c r="E809" t="s">
        <v>2376</v>
      </c>
      <c r="F809" t="s">
        <v>52</v>
      </c>
      <c r="G809" t="s">
        <v>2377</v>
      </c>
      <c r="H809" t="s">
        <v>394</v>
      </c>
      <c r="I809" t="s">
        <v>555</v>
      </c>
      <c r="J809" t="s">
        <v>210</v>
      </c>
    </row>
    <row r="810" spans="1:10" x14ac:dyDescent="0.3">
      <c r="A810">
        <v>809</v>
      </c>
      <c r="B810" s="1">
        <v>42864</v>
      </c>
      <c r="C810" t="s">
        <v>2378</v>
      </c>
      <c r="D810" t="s">
        <v>50</v>
      </c>
      <c r="E810" t="s">
        <v>2379</v>
      </c>
      <c r="F810" t="s">
        <v>36</v>
      </c>
      <c r="G810" t="s">
        <v>2380</v>
      </c>
      <c r="H810" t="s">
        <v>394</v>
      </c>
      <c r="I810" t="s">
        <v>555</v>
      </c>
      <c r="J810" t="s">
        <v>210</v>
      </c>
    </row>
    <row r="811" spans="1:10" x14ac:dyDescent="0.3">
      <c r="A811">
        <v>810</v>
      </c>
      <c r="B811" s="1">
        <v>42865</v>
      </c>
      <c r="C811" t="s">
        <v>2381</v>
      </c>
      <c r="D811" t="s">
        <v>50</v>
      </c>
      <c r="E811" t="s">
        <v>2382</v>
      </c>
      <c r="F811" t="s">
        <v>30</v>
      </c>
      <c r="G811" t="s">
        <v>2383</v>
      </c>
      <c r="H811" t="s">
        <v>126</v>
      </c>
      <c r="I811" t="s">
        <v>555</v>
      </c>
      <c r="J811" t="s">
        <v>210</v>
      </c>
    </row>
    <row r="812" spans="1:10" x14ac:dyDescent="0.3">
      <c r="A812">
        <v>811</v>
      </c>
      <c r="B812" s="1">
        <v>42865</v>
      </c>
      <c r="C812" t="s">
        <v>2384</v>
      </c>
      <c r="D812" t="s">
        <v>575</v>
      </c>
      <c r="E812" t="s">
        <v>2385</v>
      </c>
      <c r="F812" t="s">
        <v>87</v>
      </c>
      <c r="G812" t="s">
        <v>2386</v>
      </c>
      <c r="H812" t="s">
        <v>394</v>
      </c>
      <c r="I812" s="2">
        <v>1400000</v>
      </c>
      <c r="J812" t="s">
        <v>210</v>
      </c>
    </row>
    <row r="813" spans="1:10" x14ac:dyDescent="0.3">
      <c r="A813">
        <v>812</v>
      </c>
      <c r="B813" s="1">
        <v>42865</v>
      </c>
      <c r="C813" t="s">
        <v>2387</v>
      </c>
      <c r="D813" t="s">
        <v>479</v>
      </c>
      <c r="E813" t="s">
        <v>2288</v>
      </c>
      <c r="F813" t="s">
        <v>19</v>
      </c>
      <c r="G813" t="s">
        <v>607</v>
      </c>
      <c r="H813" t="s">
        <v>394</v>
      </c>
      <c r="I813" s="2">
        <v>7700000</v>
      </c>
      <c r="J813" t="s">
        <v>210</v>
      </c>
    </row>
    <row r="814" spans="1:10" x14ac:dyDescent="0.3">
      <c r="A814">
        <v>813</v>
      </c>
      <c r="B814" s="1">
        <v>42865</v>
      </c>
      <c r="C814" t="s">
        <v>2388</v>
      </c>
      <c r="D814" t="s">
        <v>575</v>
      </c>
      <c r="E814" t="s">
        <v>2389</v>
      </c>
      <c r="F814" t="s">
        <v>967</v>
      </c>
      <c r="G814" t="s">
        <v>1562</v>
      </c>
      <c r="H814" t="s">
        <v>126</v>
      </c>
      <c r="I814" s="2">
        <v>600000</v>
      </c>
      <c r="J814" t="s">
        <v>210</v>
      </c>
    </row>
    <row r="815" spans="1:10" x14ac:dyDescent="0.3">
      <c r="A815">
        <v>814</v>
      </c>
      <c r="B815" s="1">
        <v>42865</v>
      </c>
      <c r="C815" t="s">
        <v>2390</v>
      </c>
      <c r="D815" t="s">
        <v>50</v>
      </c>
      <c r="E815" t="s">
        <v>2391</v>
      </c>
      <c r="F815" t="s">
        <v>967</v>
      </c>
      <c r="G815" t="s">
        <v>2392</v>
      </c>
      <c r="H815" t="s">
        <v>126</v>
      </c>
      <c r="I815" t="s">
        <v>555</v>
      </c>
      <c r="J815" t="s">
        <v>210</v>
      </c>
    </row>
    <row r="816" spans="1:10" x14ac:dyDescent="0.3">
      <c r="A816">
        <v>815</v>
      </c>
      <c r="B816" s="1">
        <v>42866</v>
      </c>
      <c r="C816" t="s">
        <v>1786</v>
      </c>
      <c r="D816" t="s">
        <v>575</v>
      </c>
      <c r="E816" t="s">
        <v>2178</v>
      </c>
      <c r="F816" t="s">
        <v>52</v>
      </c>
      <c r="G816" t="s">
        <v>2393</v>
      </c>
      <c r="H816" t="s">
        <v>394</v>
      </c>
      <c r="I816" s="2">
        <v>4000000</v>
      </c>
      <c r="J816" t="s">
        <v>210</v>
      </c>
    </row>
    <row r="817" spans="1:10" x14ac:dyDescent="0.3">
      <c r="A817">
        <v>816</v>
      </c>
      <c r="B817" s="1">
        <v>42866</v>
      </c>
      <c r="C817" t="s">
        <v>2394</v>
      </c>
      <c r="D817" t="s">
        <v>479</v>
      </c>
      <c r="E817" t="s">
        <v>2395</v>
      </c>
      <c r="F817" t="s">
        <v>36</v>
      </c>
      <c r="G817" t="s">
        <v>2396</v>
      </c>
      <c r="H817" t="s">
        <v>126</v>
      </c>
      <c r="I817" t="s">
        <v>555</v>
      </c>
      <c r="J817" t="s">
        <v>210</v>
      </c>
    </row>
    <row r="818" spans="1:10" x14ac:dyDescent="0.3">
      <c r="A818">
        <v>817</v>
      </c>
      <c r="B818" s="1">
        <v>42866</v>
      </c>
      <c r="C818" t="s">
        <v>2397</v>
      </c>
      <c r="D818" t="s">
        <v>50</v>
      </c>
      <c r="E818" t="s">
        <v>2398</v>
      </c>
      <c r="F818" t="s">
        <v>36</v>
      </c>
      <c r="G818" t="s">
        <v>2399</v>
      </c>
      <c r="H818" t="s">
        <v>126</v>
      </c>
      <c r="I818" t="s">
        <v>555</v>
      </c>
      <c r="J818" t="s">
        <v>210</v>
      </c>
    </row>
    <row r="819" spans="1:10" x14ac:dyDescent="0.3">
      <c r="A819">
        <v>818</v>
      </c>
      <c r="B819" s="1">
        <v>42867</v>
      </c>
      <c r="C819" t="s">
        <v>2400</v>
      </c>
      <c r="D819" t="s">
        <v>575</v>
      </c>
      <c r="E819" t="s">
        <v>2401</v>
      </c>
      <c r="F819" t="s">
        <v>30</v>
      </c>
      <c r="G819" t="s">
        <v>2402</v>
      </c>
      <c r="H819" t="s">
        <v>394</v>
      </c>
      <c r="I819" s="2">
        <v>5000000</v>
      </c>
      <c r="J819" t="s">
        <v>210</v>
      </c>
    </row>
    <row r="820" spans="1:10" x14ac:dyDescent="0.3">
      <c r="A820">
        <v>819</v>
      </c>
      <c r="B820" s="1">
        <v>42867</v>
      </c>
      <c r="C820" t="s">
        <v>2403</v>
      </c>
      <c r="D820" t="s">
        <v>50</v>
      </c>
      <c r="E820" t="s">
        <v>2404</v>
      </c>
      <c r="F820" t="s">
        <v>967</v>
      </c>
      <c r="G820" t="s">
        <v>2405</v>
      </c>
      <c r="H820" t="s">
        <v>126</v>
      </c>
      <c r="I820" t="s">
        <v>555</v>
      </c>
      <c r="J820" t="s">
        <v>210</v>
      </c>
    </row>
    <row r="821" spans="1:10" x14ac:dyDescent="0.3">
      <c r="A821">
        <v>820</v>
      </c>
      <c r="B821" s="1">
        <v>42867</v>
      </c>
      <c r="C821" t="s">
        <v>2406</v>
      </c>
      <c r="D821" t="s">
        <v>575</v>
      </c>
      <c r="E821" t="s">
        <v>2407</v>
      </c>
      <c r="F821" t="s">
        <v>36</v>
      </c>
      <c r="G821" t="s">
        <v>2408</v>
      </c>
      <c r="H821" t="s">
        <v>394</v>
      </c>
      <c r="I821" s="2">
        <v>466000</v>
      </c>
      <c r="J821" t="s">
        <v>210</v>
      </c>
    </row>
    <row r="822" spans="1:10" x14ac:dyDescent="0.3">
      <c r="A822">
        <v>821</v>
      </c>
      <c r="B822" s="1">
        <v>42867</v>
      </c>
      <c r="C822" t="s">
        <v>2409</v>
      </c>
      <c r="D822" t="s">
        <v>479</v>
      </c>
      <c r="E822" t="s">
        <v>2410</v>
      </c>
      <c r="F822" t="s">
        <v>967</v>
      </c>
      <c r="G822" t="s">
        <v>2230</v>
      </c>
      <c r="H822" t="s">
        <v>126</v>
      </c>
      <c r="I822" s="2">
        <v>1000000</v>
      </c>
      <c r="J822" t="s">
        <v>210</v>
      </c>
    </row>
    <row r="823" spans="1:10" x14ac:dyDescent="0.3">
      <c r="A823">
        <v>822</v>
      </c>
      <c r="B823" s="1">
        <v>42870</v>
      </c>
      <c r="C823" t="s">
        <v>2411</v>
      </c>
      <c r="D823" t="s">
        <v>50</v>
      </c>
      <c r="E823" t="s">
        <v>2412</v>
      </c>
      <c r="F823" t="s">
        <v>967</v>
      </c>
      <c r="G823" t="s">
        <v>2413</v>
      </c>
      <c r="H823" t="s">
        <v>126</v>
      </c>
      <c r="I823" s="2">
        <v>500000</v>
      </c>
      <c r="J823" t="s">
        <v>210</v>
      </c>
    </row>
    <row r="824" spans="1:10" x14ac:dyDescent="0.3">
      <c r="A824">
        <v>823</v>
      </c>
      <c r="B824" s="1">
        <v>42870</v>
      </c>
      <c r="C824" t="s">
        <v>2414</v>
      </c>
      <c r="D824" t="s">
        <v>50</v>
      </c>
      <c r="E824" t="s">
        <v>2415</v>
      </c>
      <c r="F824" t="s">
        <v>967</v>
      </c>
      <c r="G824" t="s">
        <v>2416</v>
      </c>
      <c r="H824" t="s">
        <v>126</v>
      </c>
      <c r="I824" t="s">
        <v>555</v>
      </c>
      <c r="J824" t="s">
        <v>210</v>
      </c>
    </row>
    <row r="825" spans="1:10" x14ac:dyDescent="0.3">
      <c r="A825">
        <v>824</v>
      </c>
      <c r="B825" s="1">
        <v>42871</v>
      </c>
      <c r="C825" t="s">
        <v>2306</v>
      </c>
      <c r="D825" t="s">
        <v>50</v>
      </c>
      <c r="E825" t="s">
        <v>2417</v>
      </c>
      <c r="F825" t="s">
        <v>967</v>
      </c>
      <c r="G825" t="s">
        <v>2418</v>
      </c>
      <c r="H825" t="s">
        <v>394</v>
      </c>
      <c r="I825" t="s">
        <v>555</v>
      </c>
      <c r="J825" t="s">
        <v>210</v>
      </c>
    </row>
    <row r="826" spans="1:10" x14ac:dyDescent="0.3">
      <c r="A826">
        <v>825</v>
      </c>
      <c r="B826" s="1">
        <v>42871</v>
      </c>
      <c r="C826" t="s">
        <v>2419</v>
      </c>
      <c r="D826" t="s">
        <v>50</v>
      </c>
      <c r="E826" t="s">
        <v>2420</v>
      </c>
      <c r="F826" t="s">
        <v>36</v>
      </c>
      <c r="G826" t="s">
        <v>2421</v>
      </c>
      <c r="H826" t="s">
        <v>394</v>
      </c>
      <c r="I826" s="2">
        <v>3000000</v>
      </c>
      <c r="J826" t="s">
        <v>210</v>
      </c>
    </row>
    <row r="827" spans="1:10" x14ac:dyDescent="0.3">
      <c r="A827">
        <v>826</v>
      </c>
      <c r="B827" s="1">
        <v>42871</v>
      </c>
      <c r="C827" t="s">
        <v>1139</v>
      </c>
      <c r="D827" t="s">
        <v>479</v>
      </c>
      <c r="E827" t="s">
        <v>2422</v>
      </c>
      <c r="F827" t="s">
        <v>36</v>
      </c>
      <c r="G827" t="s">
        <v>2423</v>
      </c>
      <c r="H827" t="s">
        <v>394</v>
      </c>
      <c r="I827" s="2">
        <v>500000</v>
      </c>
      <c r="J827" t="s">
        <v>210</v>
      </c>
    </row>
    <row r="828" spans="1:10" x14ac:dyDescent="0.3">
      <c r="A828">
        <v>827</v>
      </c>
      <c r="B828" s="1">
        <v>42872</v>
      </c>
      <c r="C828" t="s">
        <v>2424</v>
      </c>
      <c r="D828" t="s">
        <v>575</v>
      </c>
      <c r="E828" t="s">
        <v>2425</v>
      </c>
      <c r="F828" t="s">
        <v>42</v>
      </c>
      <c r="G828" t="s">
        <v>2230</v>
      </c>
      <c r="H828" t="s">
        <v>126</v>
      </c>
      <c r="I828" s="2">
        <v>250000</v>
      </c>
      <c r="J828" t="s">
        <v>210</v>
      </c>
    </row>
    <row r="829" spans="1:10" x14ac:dyDescent="0.3">
      <c r="A829">
        <v>828</v>
      </c>
      <c r="B829" s="1">
        <v>42872</v>
      </c>
      <c r="C829" t="s">
        <v>2426</v>
      </c>
      <c r="D829" t="s">
        <v>575</v>
      </c>
      <c r="E829" t="s">
        <v>2202</v>
      </c>
      <c r="F829" t="s">
        <v>36</v>
      </c>
      <c r="G829" t="s">
        <v>2427</v>
      </c>
      <c r="H829" t="s">
        <v>394</v>
      </c>
      <c r="I829" s="2">
        <v>5300000</v>
      </c>
      <c r="J829" t="s">
        <v>210</v>
      </c>
    </row>
    <row r="830" spans="1:10" x14ac:dyDescent="0.3">
      <c r="A830">
        <v>829</v>
      </c>
      <c r="B830" s="1">
        <v>42873</v>
      </c>
      <c r="C830" t="s">
        <v>2428</v>
      </c>
      <c r="D830" t="s">
        <v>1471</v>
      </c>
      <c r="E830" t="s">
        <v>2429</v>
      </c>
      <c r="F830" t="s">
        <v>36</v>
      </c>
      <c r="G830" t="s">
        <v>2430</v>
      </c>
      <c r="H830" t="s">
        <v>126</v>
      </c>
      <c r="I830" s="2">
        <v>1000000</v>
      </c>
      <c r="J830" t="s">
        <v>210</v>
      </c>
    </row>
    <row r="831" spans="1:10" x14ac:dyDescent="0.3">
      <c r="A831">
        <v>830</v>
      </c>
      <c r="B831" s="1">
        <v>42873</v>
      </c>
      <c r="C831" t="s">
        <v>2431</v>
      </c>
      <c r="D831" t="s">
        <v>479</v>
      </c>
      <c r="E831" t="s">
        <v>2432</v>
      </c>
      <c r="F831" t="s">
        <v>840</v>
      </c>
      <c r="G831" t="s">
        <v>2433</v>
      </c>
      <c r="H831" t="s">
        <v>126</v>
      </c>
      <c r="I831" t="s">
        <v>555</v>
      </c>
      <c r="J831" t="s">
        <v>210</v>
      </c>
    </row>
    <row r="832" spans="1:10" x14ac:dyDescent="0.3">
      <c r="A832">
        <v>831</v>
      </c>
      <c r="B832" s="1">
        <v>42873</v>
      </c>
      <c r="C832" t="s">
        <v>153</v>
      </c>
      <c r="D832" t="s">
        <v>1471</v>
      </c>
      <c r="E832" t="s">
        <v>2434</v>
      </c>
      <c r="F832" t="s">
        <v>967</v>
      </c>
      <c r="G832" t="s">
        <v>2435</v>
      </c>
      <c r="H832" t="s">
        <v>394</v>
      </c>
      <c r="I832" s="2">
        <v>1400000000</v>
      </c>
      <c r="J832" t="s">
        <v>210</v>
      </c>
    </row>
    <row r="833" spans="1:10" x14ac:dyDescent="0.3">
      <c r="A833">
        <v>832</v>
      </c>
      <c r="B833" s="1">
        <v>42874</v>
      </c>
      <c r="C833" t="s">
        <v>2436</v>
      </c>
      <c r="D833" t="s">
        <v>575</v>
      </c>
      <c r="E833" t="s">
        <v>2437</v>
      </c>
      <c r="F833" t="s">
        <v>967</v>
      </c>
      <c r="G833" t="s">
        <v>2438</v>
      </c>
      <c r="H833" t="s">
        <v>126</v>
      </c>
      <c r="I833" s="2">
        <v>1000000</v>
      </c>
      <c r="J833" t="s">
        <v>210</v>
      </c>
    </row>
    <row r="834" spans="1:10" x14ac:dyDescent="0.3">
      <c r="A834">
        <v>833</v>
      </c>
      <c r="B834" s="1">
        <v>42874</v>
      </c>
      <c r="C834" t="s">
        <v>2439</v>
      </c>
      <c r="D834" t="s">
        <v>1701</v>
      </c>
      <c r="E834" t="s">
        <v>2440</v>
      </c>
      <c r="F834" t="s">
        <v>184</v>
      </c>
      <c r="G834" t="s">
        <v>2441</v>
      </c>
      <c r="H834" t="s">
        <v>126</v>
      </c>
      <c r="I834" t="s">
        <v>555</v>
      </c>
      <c r="J834" t="s">
        <v>210</v>
      </c>
    </row>
    <row r="835" spans="1:10" x14ac:dyDescent="0.3">
      <c r="A835">
        <v>834</v>
      </c>
      <c r="B835" s="1">
        <v>42875</v>
      </c>
      <c r="C835" t="s">
        <v>2354</v>
      </c>
      <c r="D835" t="s">
        <v>479</v>
      </c>
      <c r="E835" t="s">
        <v>2442</v>
      </c>
      <c r="F835" t="s">
        <v>30</v>
      </c>
      <c r="G835" t="s">
        <v>2443</v>
      </c>
      <c r="H835" t="s">
        <v>394</v>
      </c>
      <c r="I835" t="s">
        <v>555</v>
      </c>
      <c r="J835" t="s">
        <v>210</v>
      </c>
    </row>
    <row r="836" spans="1:10" x14ac:dyDescent="0.3">
      <c r="A836">
        <v>835</v>
      </c>
      <c r="B836" s="1">
        <v>42877</v>
      </c>
      <c r="C836" t="s">
        <v>2444</v>
      </c>
      <c r="D836" t="s">
        <v>40</v>
      </c>
      <c r="E836" t="s">
        <v>2445</v>
      </c>
      <c r="F836" t="s">
        <v>30</v>
      </c>
      <c r="G836" t="s">
        <v>573</v>
      </c>
      <c r="H836" t="s">
        <v>394</v>
      </c>
      <c r="I836" s="2">
        <v>30000000</v>
      </c>
      <c r="J836" t="s">
        <v>210</v>
      </c>
    </row>
    <row r="837" spans="1:10" x14ac:dyDescent="0.3">
      <c r="A837">
        <v>836</v>
      </c>
      <c r="B837" s="1">
        <v>42877</v>
      </c>
      <c r="C837" t="s">
        <v>2446</v>
      </c>
      <c r="D837" t="s">
        <v>575</v>
      </c>
      <c r="E837" t="s">
        <v>2447</v>
      </c>
      <c r="F837" t="s">
        <v>36</v>
      </c>
      <c r="G837" t="s">
        <v>2448</v>
      </c>
      <c r="H837" t="s">
        <v>126</v>
      </c>
      <c r="I837" s="2">
        <v>500000</v>
      </c>
      <c r="J837" t="s">
        <v>210</v>
      </c>
    </row>
    <row r="838" spans="1:10" x14ac:dyDescent="0.3">
      <c r="A838">
        <v>837</v>
      </c>
      <c r="B838" s="1">
        <v>42878</v>
      </c>
      <c r="C838" t="s">
        <v>2449</v>
      </c>
      <c r="D838" t="s">
        <v>1471</v>
      </c>
      <c r="E838" t="s">
        <v>2450</v>
      </c>
      <c r="F838" t="s">
        <v>184</v>
      </c>
      <c r="G838" t="s">
        <v>2451</v>
      </c>
      <c r="H838" t="s">
        <v>126</v>
      </c>
      <c r="I838" t="s">
        <v>555</v>
      </c>
      <c r="J838" t="s">
        <v>210</v>
      </c>
    </row>
    <row r="839" spans="1:10" x14ac:dyDescent="0.3">
      <c r="A839">
        <v>838</v>
      </c>
      <c r="B839" s="1">
        <v>42878</v>
      </c>
      <c r="C839" t="s">
        <v>1081</v>
      </c>
      <c r="D839" t="s">
        <v>575</v>
      </c>
      <c r="E839" t="s">
        <v>2452</v>
      </c>
      <c r="F839" t="s">
        <v>19</v>
      </c>
      <c r="G839" t="s">
        <v>2453</v>
      </c>
      <c r="H839" t="s">
        <v>394</v>
      </c>
      <c r="I839" s="2">
        <v>6600000</v>
      </c>
      <c r="J839" t="s">
        <v>210</v>
      </c>
    </row>
    <row r="840" spans="1:10" x14ac:dyDescent="0.3">
      <c r="A840">
        <v>839</v>
      </c>
      <c r="B840" s="1">
        <v>42878</v>
      </c>
      <c r="C840" t="s">
        <v>1133</v>
      </c>
      <c r="D840" t="s">
        <v>575</v>
      </c>
      <c r="E840" t="s">
        <v>2454</v>
      </c>
      <c r="F840" t="s">
        <v>30</v>
      </c>
      <c r="G840" t="s">
        <v>2455</v>
      </c>
      <c r="H840" t="s">
        <v>126</v>
      </c>
      <c r="I840" t="s">
        <v>555</v>
      </c>
      <c r="J840" t="s">
        <v>210</v>
      </c>
    </row>
    <row r="841" spans="1:10" x14ac:dyDescent="0.3">
      <c r="A841">
        <v>840</v>
      </c>
      <c r="B841" s="1">
        <v>42878</v>
      </c>
      <c r="C841" t="s">
        <v>2456</v>
      </c>
      <c r="D841" t="s">
        <v>575</v>
      </c>
      <c r="E841" t="s">
        <v>2457</v>
      </c>
      <c r="F841" t="s">
        <v>36</v>
      </c>
      <c r="G841" t="s">
        <v>1083</v>
      </c>
      <c r="H841" t="s">
        <v>394</v>
      </c>
      <c r="I841" s="2">
        <v>1000000</v>
      </c>
      <c r="J841" t="s">
        <v>210</v>
      </c>
    </row>
    <row r="842" spans="1:10" x14ac:dyDescent="0.3">
      <c r="A842">
        <v>841</v>
      </c>
      <c r="B842" s="1">
        <v>42879</v>
      </c>
      <c r="C842" t="s">
        <v>2458</v>
      </c>
      <c r="D842" t="s">
        <v>575</v>
      </c>
      <c r="E842" t="s">
        <v>2459</v>
      </c>
      <c r="F842" t="s">
        <v>36</v>
      </c>
      <c r="G842" t="s">
        <v>1344</v>
      </c>
      <c r="H842" t="s">
        <v>126</v>
      </c>
      <c r="I842" s="2">
        <v>580000</v>
      </c>
      <c r="J842" t="s">
        <v>210</v>
      </c>
    </row>
    <row r="843" spans="1:10" x14ac:dyDescent="0.3">
      <c r="A843">
        <v>842</v>
      </c>
      <c r="B843" s="1">
        <v>42880</v>
      </c>
      <c r="C843" t="s">
        <v>120</v>
      </c>
      <c r="D843" t="s">
        <v>77</v>
      </c>
      <c r="E843" t="s">
        <v>78</v>
      </c>
      <c r="F843" t="s">
        <v>19</v>
      </c>
      <c r="G843" t="s">
        <v>2460</v>
      </c>
      <c r="H843" t="s">
        <v>394</v>
      </c>
      <c r="I843" s="2">
        <v>8000000</v>
      </c>
      <c r="J843" t="s">
        <v>210</v>
      </c>
    </row>
    <row r="844" spans="1:10" x14ac:dyDescent="0.3">
      <c r="A844">
        <v>843</v>
      </c>
      <c r="B844" s="1">
        <v>42881</v>
      </c>
      <c r="C844" t="s">
        <v>2461</v>
      </c>
      <c r="D844" t="s">
        <v>575</v>
      </c>
      <c r="E844" t="s">
        <v>2462</v>
      </c>
      <c r="F844" t="s">
        <v>967</v>
      </c>
      <c r="G844" t="s">
        <v>2463</v>
      </c>
      <c r="H844" t="s">
        <v>126</v>
      </c>
      <c r="I844" t="s">
        <v>555</v>
      </c>
      <c r="J844" t="s">
        <v>210</v>
      </c>
    </row>
    <row r="845" spans="1:10" x14ac:dyDescent="0.3">
      <c r="A845">
        <v>844</v>
      </c>
      <c r="B845" s="1">
        <v>42884</v>
      </c>
      <c r="C845" t="s">
        <v>2464</v>
      </c>
      <c r="D845" t="s">
        <v>575</v>
      </c>
      <c r="E845" t="s">
        <v>2465</v>
      </c>
      <c r="F845" t="s">
        <v>36</v>
      </c>
      <c r="G845" t="s">
        <v>555</v>
      </c>
      <c r="H845" t="s">
        <v>126</v>
      </c>
      <c r="I845" t="s">
        <v>555</v>
      </c>
      <c r="J845" t="s">
        <v>210</v>
      </c>
    </row>
    <row r="846" spans="1:10" x14ac:dyDescent="0.3">
      <c r="A846">
        <v>845</v>
      </c>
      <c r="B846" s="1">
        <v>42884</v>
      </c>
      <c r="C846" t="s">
        <v>826</v>
      </c>
      <c r="D846" t="s">
        <v>575</v>
      </c>
      <c r="E846" t="s">
        <v>2466</v>
      </c>
      <c r="F846" t="s">
        <v>87</v>
      </c>
      <c r="G846" t="s">
        <v>2467</v>
      </c>
      <c r="H846" t="s">
        <v>126</v>
      </c>
      <c r="I846" t="s">
        <v>555</v>
      </c>
      <c r="J846" t="s">
        <v>210</v>
      </c>
    </row>
    <row r="847" spans="1:10" x14ac:dyDescent="0.3">
      <c r="A847">
        <v>846</v>
      </c>
      <c r="B847" s="1">
        <v>42884</v>
      </c>
      <c r="C847" t="s">
        <v>2468</v>
      </c>
      <c r="D847" t="s">
        <v>50</v>
      </c>
      <c r="E847" t="s">
        <v>2469</v>
      </c>
      <c r="F847" t="s">
        <v>30</v>
      </c>
      <c r="G847" t="s">
        <v>1344</v>
      </c>
      <c r="H847" t="s">
        <v>126</v>
      </c>
      <c r="I847" t="s">
        <v>555</v>
      </c>
      <c r="J847" t="s">
        <v>210</v>
      </c>
    </row>
    <row r="848" spans="1:10" x14ac:dyDescent="0.3">
      <c r="A848">
        <v>847</v>
      </c>
      <c r="B848" s="1">
        <v>42884</v>
      </c>
      <c r="C848" t="s">
        <v>2470</v>
      </c>
      <c r="D848" t="s">
        <v>479</v>
      </c>
      <c r="E848" t="s">
        <v>2471</v>
      </c>
      <c r="F848" t="s">
        <v>36</v>
      </c>
      <c r="G848" t="s">
        <v>1632</v>
      </c>
      <c r="H848" t="s">
        <v>394</v>
      </c>
      <c r="I848" s="2">
        <v>3500000</v>
      </c>
      <c r="J848" t="s">
        <v>210</v>
      </c>
    </row>
    <row r="849" spans="1:10" x14ac:dyDescent="0.3">
      <c r="A849">
        <v>848</v>
      </c>
      <c r="B849" s="1">
        <v>42885</v>
      </c>
      <c r="C849" t="s">
        <v>2472</v>
      </c>
      <c r="D849" t="s">
        <v>40</v>
      </c>
      <c r="E849" t="s">
        <v>2473</v>
      </c>
      <c r="F849" t="s">
        <v>967</v>
      </c>
      <c r="G849" t="s">
        <v>325</v>
      </c>
      <c r="H849" t="s">
        <v>126</v>
      </c>
      <c r="I849" t="s">
        <v>555</v>
      </c>
      <c r="J849" t="s">
        <v>210</v>
      </c>
    </row>
    <row r="850" spans="1:10" x14ac:dyDescent="0.3">
      <c r="A850">
        <v>849</v>
      </c>
      <c r="B850" s="1">
        <v>42885</v>
      </c>
      <c r="C850" t="s">
        <v>2474</v>
      </c>
      <c r="D850" t="s">
        <v>575</v>
      </c>
      <c r="E850" t="s">
        <v>2178</v>
      </c>
      <c r="F850" t="s">
        <v>30</v>
      </c>
      <c r="G850" t="s">
        <v>1344</v>
      </c>
      <c r="H850" t="s">
        <v>126</v>
      </c>
      <c r="I850" t="s">
        <v>555</v>
      </c>
      <c r="J850" t="s">
        <v>210</v>
      </c>
    </row>
    <row r="851" spans="1:10" x14ac:dyDescent="0.3">
      <c r="A851">
        <v>850</v>
      </c>
      <c r="B851" s="1">
        <v>42885</v>
      </c>
      <c r="C851" t="s">
        <v>2475</v>
      </c>
      <c r="D851" t="s">
        <v>575</v>
      </c>
      <c r="E851" t="s">
        <v>2476</v>
      </c>
      <c r="F851" t="s">
        <v>36</v>
      </c>
      <c r="G851" t="s">
        <v>2477</v>
      </c>
      <c r="H851" t="s">
        <v>394</v>
      </c>
      <c r="I851" s="2">
        <v>1500000</v>
      </c>
      <c r="J851" t="s">
        <v>210</v>
      </c>
    </row>
    <row r="852" spans="1:10" x14ac:dyDescent="0.3">
      <c r="A852">
        <v>851</v>
      </c>
      <c r="B852" s="1">
        <v>42885</v>
      </c>
      <c r="C852" t="s">
        <v>1165</v>
      </c>
      <c r="D852" t="s">
        <v>575</v>
      </c>
      <c r="E852" t="s">
        <v>2478</v>
      </c>
      <c r="F852" t="s">
        <v>967</v>
      </c>
      <c r="G852" t="s">
        <v>2479</v>
      </c>
      <c r="H852" t="s">
        <v>394</v>
      </c>
      <c r="I852" s="2">
        <v>80000000</v>
      </c>
      <c r="J852" t="s">
        <v>210</v>
      </c>
    </row>
    <row r="853" spans="1:10" x14ac:dyDescent="0.3">
      <c r="A853">
        <v>852</v>
      </c>
      <c r="B853" s="1">
        <v>42886</v>
      </c>
      <c r="C853" t="s">
        <v>2480</v>
      </c>
      <c r="D853" t="s">
        <v>479</v>
      </c>
      <c r="E853" t="s">
        <v>1745</v>
      </c>
      <c r="F853" t="s">
        <v>919</v>
      </c>
      <c r="G853" t="s">
        <v>2481</v>
      </c>
      <c r="H853" t="s">
        <v>394</v>
      </c>
      <c r="I853" s="2">
        <v>5000000</v>
      </c>
      <c r="J853" t="s">
        <v>210</v>
      </c>
    </row>
    <row r="854" spans="1:10" x14ac:dyDescent="0.3">
      <c r="A854">
        <v>853</v>
      </c>
      <c r="B854" s="1">
        <v>42886</v>
      </c>
      <c r="C854" t="s">
        <v>1081</v>
      </c>
      <c r="D854" t="s">
        <v>575</v>
      </c>
      <c r="E854" t="s">
        <v>2482</v>
      </c>
      <c r="F854" t="s">
        <v>19</v>
      </c>
      <c r="G854" t="s">
        <v>2483</v>
      </c>
      <c r="H854" t="s">
        <v>394</v>
      </c>
      <c r="I854" s="2">
        <v>7000000</v>
      </c>
      <c r="J854" t="s">
        <v>210</v>
      </c>
    </row>
    <row r="855" spans="1:10" x14ac:dyDescent="0.3">
      <c r="A855">
        <v>854</v>
      </c>
      <c r="B855" s="1">
        <v>42826</v>
      </c>
      <c r="C855" t="s">
        <v>1704</v>
      </c>
      <c r="D855" t="s">
        <v>575</v>
      </c>
      <c r="E855" t="s">
        <v>2484</v>
      </c>
      <c r="F855" t="s">
        <v>36</v>
      </c>
      <c r="G855" t="s">
        <v>2485</v>
      </c>
      <c r="H855" t="s">
        <v>394</v>
      </c>
      <c r="I855" s="2">
        <v>3800000</v>
      </c>
      <c r="J855" t="s">
        <v>210</v>
      </c>
    </row>
    <row r="856" spans="1:10" x14ac:dyDescent="0.3">
      <c r="A856">
        <v>855</v>
      </c>
      <c r="B856" s="1">
        <v>42828</v>
      </c>
      <c r="C856" t="s">
        <v>2486</v>
      </c>
      <c r="D856" t="s">
        <v>105</v>
      </c>
      <c r="E856" t="s">
        <v>2487</v>
      </c>
      <c r="F856" t="s">
        <v>36</v>
      </c>
      <c r="G856" t="s">
        <v>2488</v>
      </c>
      <c r="H856" t="s">
        <v>394</v>
      </c>
      <c r="I856" s="2">
        <v>8200000</v>
      </c>
      <c r="J856" t="s">
        <v>210</v>
      </c>
    </row>
    <row r="857" spans="1:10" x14ac:dyDescent="0.3">
      <c r="A857">
        <v>856</v>
      </c>
      <c r="B857" s="1">
        <v>42828</v>
      </c>
      <c r="C857" t="s">
        <v>2489</v>
      </c>
      <c r="D857" t="s">
        <v>575</v>
      </c>
      <c r="E857" t="s">
        <v>2490</v>
      </c>
      <c r="F857" t="s">
        <v>36</v>
      </c>
      <c r="G857" t="s">
        <v>2491</v>
      </c>
      <c r="H857" t="s">
        <v>394</v>
      </c>
      <c r="I857" t="s">
        <v>555</v>
      </c>
      <c r="J857" t="s">
        <v>210</v>
      </c>
    </row>
    <row r="858" spans="1:10" x14ac:dyDescent="0.3">
      <c r="A858">
        <v>857</v>
      </c>
      <c r="B858" s="1">
        <v>42828</v>
      </c>
      <c r="C858" t="s">
        <v>2492</v>
      </c>
      <c r="D858" t="s">
        <v>142</v>
      </c>
      <c r="E858" t="s">
        <v>2493</v>
      </c>
      <c r="F858" t="s">
        <v>87</v>
      </c>
      <c r="G858" t="s">
        <v>2494</v>
      </c>
      <c r="H858" t="s">
        <v>394</v>
      </c>
      <c r="I858" s="2">
        <v>40000000</v>
      </c>
      <c r="J858" t="s">
        <v>210</v>
      </c>
    </row>
    <row r="859" spans="1:10" x14ac:dyDescent="0.3">
      <c r="A859">
        <v>858</v>
      </c>
      <c r="B859" s="1">
        <v>42828</v>
      </c>
      <c r="C859" t="s">
        <v>2495</v>
      </c>
      <c r="D859" t="s">
        <v>50</v>
      </c>
      <c r="E859" t="s">
        <v>2496</v>
      </c>
      <c r="F859" t="s">
        <v>36</v>
      </c>
      <c r="G859" t="s">
        <v>2497</v>
      </c>
      <c r="H859" t="s">
        <v>126</v>
      </c>
      <c r="I859" t="s">
        <v>555</v>
      </c>
      <c r="J859" t="s">
        <v>210</v>
      </c>
    </row>
    <row r="860" spans="1:10" x14ac:dyDescent="0.3">
      <c r="A860">
        <v>859</v>
      </c>
      <c r="B860" s="1">
        <v>42828</v>
      </c>
      <c r="C860" t="s">
        <v>2498</v>
      </c>
      <c r="D860" t="s">
        <v>575</v>
      </c>
      <c r="E860" t="s">
        <v>2499</v>
      </c>
      <c r="F860" t="s">
        <v>967</v>
      </c>
      <c r="G860" t="s">
        <v>2500</v>
      </c>
      <c r="H860" t="s">
        <v>394</v>
      </c>
      <c r="I860" t="s">
        <v>555</v>
      </c>
      <c r="J860" t="s">
        <v>210</v>
      </c>
    </row>
    <row r="861" spans="1:10" x14ac:dyDescent="0.3">
      <c r="A861">
        <v>860</v>
      </c>
      <c r="B861" s="1">
        <v>42829</v>
      </c>
      <c r="C861" t="s">
        <v>2501</v>
      </c>
      <c r="D861" t="s">
        <v>1701</v>
      </c>
      <c r="E861" t="s">
        <v>2502</v>
      </c>
      <c r="F861" t="s">
        <v>42</v>
      </c>
      <c r="G861" t="s">
        <v>2503</v>
      </c>
      <c r="H861" t="s">
        <v>394</v>
      </c>
      <c r="I861" s="2">
        <v>2700000</v>
      </c>
      <c r="J861" t="s">
        <v>210</v>
      </c>
    </row>
    <row r="862" spans="1:10" x14ac:dyDescent="0.3">
      <c r="A862">
        <v>861</v>
      </c>
      <c r="B862" s="1">
        <v>42829</v>
      </c>
      <c r="C862" t="s">
        <v>2504</v>
      </c>
      <c r="D862" t="s">
        <v>50</v>
      </c>
      <c r="E862" t="s">
        <v>2505</v>
      </c>
      <c r="F862" t="s">
        <v>967</v>
      </c>
      <c r="G862" t="s">
        <v>1413</v>
      </c>
      <c r="H862" t="s">
        <v>394</v>
      </c>
      <c r="I862" s="2">
        <v>6100000</v>
      </c>
      <c r="J862" t="s">
        <v>210</v>
      </c>
    </row>
    <row r="863" spans="1:10" x14ac:dyDescent="0.3">
      <c r="A863">
        <v>862</v>
      </c>
      <c r="B863" s="1">
        <v>42829</v>
      </c>
      <c r="C863" t="s">
        <v>2506</v>
      </c>
      <c r="D863" t="s">
        <v>50</v>
      </c>
      <c r="E863" t="s">
        <v>2507</v>
      </c>
      <c r="F863" t="s">
        <v>967</v>
      </c>
      <c r="G863" t="s">
        <v>2508</v>
      </c>
      <c r="H863" t="s">
        <v>394</v>
      </c>
      <c r="I863" s="2">
        <v>3690000</v>
      </c>
      <c r="J863" t="s">
        <v>210</v>
      </c>
    </row>
    <row r="864" spans="1:10" x14ac:dyDescent="0.3">
      <c r="A864">
        <v>863</v>
      </c>
      <c r="B864" s="1">
        <v>42829</v>
      </c>
      <c r="C864" t="s">
        <v>2509</v>
      </c>
      <c r="D864" t="s">
        <v>50</v>
      </c>
      <c r="E864" t="s">
        <v>2510</v>
      </c>
      <c r="F864" t="s">
        <v>52</v>
      </c>
      <c r="G864" t="s">
        <v>2511</v>
      </c>
      <c r="H864" t="s">
        <v>394</v>
      </c>
      <c r="I864" s="2">
        <v>7000000</v>
      </c>
      <c r="J864" t="s">
        <v>210</v>
      </c>
    </row>
    <row r="865" spans="1:10" x14ac:dyDescent="0.3">
      <c r="A865">
        <v>864</v>
      </c>
      <c r="B865" s="1">
        <v>42829</v>
      </c>
      <c r="C865" t="s">
        <v>2512</v>
      </c>
      <c r="D865" t="s">
        <v>575</v>
      </c>
      <c r="E865" t="s">
        <v>2513</v>
      </c>
      <c r="F865" t="s">
        <v>1197</v>
      </c>
      <c r="G865" t="s">
        <v>2514</v>
      </c>
      <c r="H865" t="s">
        <v>126</v>
      </c>
      <c r="I865" s="2">
        <v>500000</v>
      </c>
      <c r="J865" t="s">
        <v>210</v>
      </c>
    </row>
    <row r="866" spans="1:10" x14ac:dyDescent="0.3">
      <c r="A866">
        <v>865</v>
      </c>
      <c r="B866" s="1">
        <v>42829</v>
      </c>
      <c r="C866" t="s">
        <v>2515</v>
      </c>
      <c r="D866" t="s">
        <v>575</v>
      </c>
      <c r="E866" t="s">
        <v>2516</v>
      </c>
      <c r="F866" t="s">
        <v>30</v>
      </c>
      <c r="G866" t="s">
        <v>2517</v>
      </c>
      <c r="H866" t="s">
        <v>126</v>
      </c>
      <c r="I866" s="2">
        <v>500000</v>
      </c>
      <c r="J866" t="s">
        <v>210</v>
      </c>
    </row>
    <row r="867" spans="1:10" x14ac:dyDescent="0.3">
      <c r="A867">
        <v>866</v>
      </c>
      <c r="B867" s="1">
        <v>42830</v>
      </c>
      <c r="C867" t="s">
        <v>2518</v>
      </c>
      <c r="D867" t="s">
        <v>575</v>
      </c>
      <c r="E867" t="s">
        <v>2519</v>
      </c>
      <c r="F867" t="s">
        <v>36</v>
      </c>
      <c r="G867" t="s">
        <v>2520</v>
      </c>
      <c r="H867" t="s">
        <v>126</v>
      </c>
      <c r="I867" t="s">
        <v>555</v>
      </c>
      <c r="J867" t="s">
        <v>210</v>
      </c>
    </row>
    <row r="868" spans="1:10" x14ac:dyDescent="0.3">
      <c r="A868">
        <v>867</v>
      </c>
      <c r="B868" s="1">
        <v>42830</v>
      </c>
      <c r="C868" t="s">
        <v>1096</v>
      </c>
      <c r="D868" t="s">
        <v>575</v>
      </c>
      <c r="E868" t="s">
        <v>2457</v>
      </c>
      <c r="F868" t="s">
        <v>36</v>
      </c>
      <c r="G868" t="s">
        <v>2521</v>
      </c>
      <c r="H868" t="s">
        <v>394</v>
      </c>
      <c r="I868" s="2">
        <v>3000000</v>
      </c>
      <c r="J868" t="s">
        <v>210</v>
      </c>
    </row>
    <row r="869" spans="1:10" x14ac:dyDescent="0.3">
      <c r="A869">
        <v>868</v>
      </c>
      <c r="B869" s="1">
        <v>42830</v>
      </c>
      <c r="C869" t="s">
        <v>2522</v>
      </c>
      <c r="D869" t="s">
        <v>50</v>
      </c>
      <c r="E869" t="s">
        <v>2523</v>
      </c>
      <c r="F869" t="s">
        <v>967</v>
      </c>
      <c r="G869" t="s">
        <v>2524</v>
      </c>
      <c r="H869" t="s">
        <v>394</v>
      </c>
      <c r="I869" t="s">
        <v>555</v>
      </c>
      <c r="J869" t="s">
        <v>210</v>
      </c>
    </row>
    <row r="870" spans="1:10" x14ac:dyDescent="0.3">
      <c r="A870">
        <v>869</v>
      </c>
      <c r="B870" s="1">
        <v>42831</v>
      </c>
      <c r="C870" t="s">
        <v>2525</v>
      </c>
      <c r="D870" t="s">
        <v>142</v>
      </c>
      <c r="E870" t="s">
        <v>2526</v>
      </c>
      <c r="F870" t="s">
        <v>967</v>
      </c>
      <c r="G870" t="s">
        <v>2527</v>
      </c>
      <c r="H870" t="s">
        <v>394</v>
      </c>
      <c r="I870" s="2">
        <v>21000000</v>
      </c>
      <c r="J870" t="s">
        <v>210</v>
      </c>
    </row>
    <row r="871" spans="1:10" x14ac:dyDescent="0.3">
      <c r="A871">
        <v>870</v>
      </c>
      <c r="B871" s="1">
        <v>42831</v>
      </c>
      <c r="C871" t="s">
        <v>2528</v>
      </c>
      <c r="D871" t="s">
        <v>575</v>
      </c>
      <c r="E871" t="s">
        <v>2529</v>
      </c>
      <c r="F871" t="s">
        <v>967</v>
      </c>
      <c r="G871" t="s">
        <v>2530</v>
      </c>
      <c r="H871" t="s">
        <v>394</v>
      </c>
      <c r="I871" s="2">
        <v>5000000</v>
      </c>
      <c r="J871" t="s">
        <v>210</v>
      </c>
    </row>
    <row r="872" spans="1:10" x14ac:dyDescent="0.3">
      <c r="A872">
        <v>871</v>
      </c>
      <c r="B872" s="1">
        <v>42832</v>
      </c>
      <c r="C872" t="s">
        <v>136</v>
      </c>
      <c r="D872" t="s">
        <v>575</v>
      </c>
      <c r="E872" t="s">
        <v>2531</v>
      </c>
      <c r="F872" t="s">
        <v>19</v>
      </c>
      <c r="G872" t="s">
        <v>2532</v>
      </c>
      <c r="H872" t="s">
        <v>126</v>
      </c>
      <c r="I872" t="s">
        <v>555</v>
      </c>
      <c r="J872" t="s">
        <v>210</v>
      </c>
    </row>
    <row r="873" spans="1:10" x14ac:dyDescent="0.3">
      <c r="A873">
        <v>872</v>
      </c>
      <c r="B873" s="1">
        <v>42832</v>
      </c>
      <c r="C873" t="s">
        <v>2533</v>
      </c>
      <c r="D873" t="s">
        <v>142</v>
      </c>
      <c r="E873" t="s">
        <v>2534</v>
      </c>
      <c r="F873" t="s">
        <v>87</v>
      </c>
      <c r="G873" t="s">
        <v>153</v>
      </c>
      <c r="H873" t="s">
        <v>126</v>
      </c>
      <c r="I873" t="s">
        <v>555</v>
      </c>
      <c r="J873" t="s">
        <v>210</v>
      </c>
    </row>
    <row r="874" spans="1:10" x14ac:dyDescent="0.3">
      <c r="A874">
        <v>873</v>
      </c>
      <c r="B874" s="1">
        <v>42832</v>
      </c>
      <c r="C874" t="s">
        <v>2535</v>
      </c>
      <c r="D874" t="s">
        <v>50</v>
      </c>
      <c r="E874" t="s">
        <v>2536</v>
      </c>
      <c r="F874" t="s">
        <v>19</v>
      </c>
      <c r="G874" t="s">
        <v>2537</v>
      </c>
      <c r="H874" t="s">
        <v>126</v>
      </c>
      <c r="I874" t="s">
        <v>555</v>
      </c>
      <c r="J874" t="s">
        <v>210</v>
      </c>
    </row>
    <row r="875" spans="1:10" x14ac:dyDescent="0.3">
      <c r="A875">
        <v>874</v>
      </c>
      <c r="B875" s="1">
        <v>42832</v>
      </c>
      <c r="C875" t="s">
        <v>1047</v>
      </c>
      <c r="D875" t="s">
        <v>479</v>
      </c>
      <c r="E875" t="s">
        <v>1745</v>
      </c>
      <c r="F875" t="s">
        <v>36</v>
      </c>
      <c r="G875" t="s">
        <v>2538</v>
      </c>
      <c r="H875" t="s">
        <v>394</v>
      </c>
      <c r="I875" s="2">
        <v>18000000</v>
      </c>
      <c r="J875" t="s">
        <v>210</v>
      </c>
    </row>
    <row r="876" spans="1:10" x14ac:dyDescent="0.3">
      <c r="A876">
        <v>875</v>
      </c>
      <c r="B876" s="1">
        <v>42833</v>
      </c>
      <c r="C876" t="s">
        <v>2539</v>
      </c>
      <c r="D876" t="s">
        <v>479</v>
      </c>
      <c r="E876" t="s">
        <v>2540</v>
      </c>
      <c r="F876" t="s">
        <v>36</v>
      </c>
      <c r="G876" t="s">
        <v>2541</v>
      </c>
      <c r="H876" t="s">
        <v>394</v>
      </c>
      <c r="I876" t="s">
        <v>555</v>
      </c>
      <c r="J876" t="s">
        <v>210</v>
      </c>
    </row>
    <row r="877" spans="1:10" x14ac:dyDescent="0.3">
      <c r="A877">
        <v>876</v>
      </c>
      <c r="B877" s="1">
        <v>42833</v>
      </c>
      <c r="C877" t="s">
        <v>2542</v>
      </c>
      <c r="D877" t="s">
        <v>575</v>
      </c>
      <c r="E877" t="s">
        <v>2543</v>
      </c>
      <c r="F877" t="s">
        <v>19</v>
      </c>
      <c r="G877" t="s">
        <v>2544</v>
      </c>
      <c r="H877" t="s">
        <v>394</v>
      </c>
      <c r="I877" s="2">
        <v>4600000</v>
      </c>
      <c r="J877" t="s">
        <v>210</v>
      </c>
    </row>
    <row r="878" spans="1:10" x14ac:dyDescent="0.3">
      <c r="A878">
        <v>877</v>
      </c>
      <c r="B878" s="1">
        <v>42835</v>
      </c>
      <c r="C878" t="s">
        <v>2545</v>
      </c>
      <c r="D878" t="s">
        <v>50</v>
      </c>
      <c r="E878" t="s">
        <v>2546</v>
      </c>
      <c r="F878" t="s">
        <v>967</v>
      </c>
      <c r="G878" t="s">
        <v>2547</v>
      </c>
      <c r="H878" t="s">
        <v>126</v>
      </c>
      <c r="I878" s="2">
        <v>150000</v>
      </c>
      <c r="J878" t="s">
        <v>210</v>
      </c>
    </row>
    <row r="879" spans="1:10" x14ac:dyDescent="0.3">
      <c r="A879">
        <v>878</v>
      </c>
      <c r="B879" s="1">
        <v>42835</v>
      </c>
      <c r="C879" t="s">
        <v>1025</v>
      </c>
      <c r="D879" t="s">
        <v>575</v>
      </c>
      <c r="E879" t="s">
        <v>2548</v>
      </c>
      <c r="F879" t="s">
        <v>967</v>
      </c>
      <c r="G879" t="s">
        <v>2549</v>
      </c>
      <c r="H879" t="s">
        <v>394</v>
      </c>
      <c r="I879" s="2">
        <v>2300000</v>
      </c>
      <c r="J879" t="s">
        <v>210</v>
      </c>
    </row>
    <row r="880" spans="1:10" x14ac:dyDescent="0.3">
      <c r="A880">
        <v>879</v>
      </c>
      <c r="B880" s="1">
        <v>42836</v>
      </c>
      <c r="C880" t="s">
        <v>117</v>
      </c>
      <c r="D880" t="s">
        <v>479</v>
      </c>
      <c r="E880" t="s">
        <v>2550</v>
      </c>
      <c r="F880" t="s">
        <v>967</v>
      </c>
      <c r="G880" t="s">
        <v>2551</v>
      </c>
      <c r="H880" t="s">
        <v>394</v>
      </c>
      <c r="I880" s="2">
        <v>5500000</v>
      </c>
      <c r="J880" t="s">
        <v>210</v>
      </c>
    </row>
    <row r="881" spans="1:10" x14ac:dyDescent="0.3">
      <c r="A881">
        <v>880</v>
      </c>
      <c r="B881" s="1">
        <v>42836</v>
      </c>
      <c r="C881" t="s">
        <v>2552</v>
      </c>
      <c r="D881" t="s">
        <v>50</v>
      </c>
      <c r="E881" t="s">
        <v>2553</v>
      </c>
      <c r="F881" t="s">
        <v>967</v>
      </c>
      <c r="G881" t="s">
        <v>2554</v>
      </c>
      <c r="H881" t="s">
        <v>126</v>
      </c>
      <c r="I881" s="2">
        <v>100000</v>
      </c>
      <c r="J881" t="s">
        <v>210</v>
      </c>
    </row>
    <row r="882" spans="1:10" x14ac:dyDescent="0.3">
      <c r="A882">
        <v>881</v>
      </c>
      <c r="B882" s="1">
        <v>42836</v>
      </c>
      <c r="C882" t="s">
        <v>1964</v>
      </c>
      <c r="D882" t="s">
        <v>575</v>
      </c>
      <c r="E882" t="s">
        <v>2555</v>
      </c>
      <c r="F882" t="s">
        <v>30</v>
      </c>
      <c r="G882" t="s">
        <v>2556</v>
      </c>
      <c r="H882" t="s">
        <v>126</v>
      </c>
      <c r="I882" t="s">
        <v>555</v>
      </c>
      <c r="J882" t="s">
        <v>210</v>
      </c>
    </row>
    <row r="883" spans="1:10" x14ac:dyDescent="0.3">
      <c r="A883">
        <v>882</v>
      </c>
      <c r="B883" s="1">
        <v>42837</v>
      </c>
      <c r="C883" t="s">
        <v>2557</v>
      </c>
      <c r="D883" t="s">
        <v>479</v>
      </c>
      <c r="E883" t="s">
        <v>2558</v>
      </c>
      <c r="F883" t="s">
        <v>30</v>
      </c>
      <c r="G883" t="s">
        <v>2559</v>
      </c>
      <c r="H883" t="s">
        <v>394</v>
      </c>
      <c r="I883" s="2">
        <v>4000000</v>
      </c>
      <c r="J883" t="s">
        <v>210</v>
      </c>
    </row>
    <row r="884" spans="1:10" x14ac:dyDescent="0.3">
      <c r="A884">
        <v>883</v>
      </c>
      <c r="B884" s="1">
        <v>42837</v>
      </c>
      <c r="C884" t="s">
        <v>2560</v>
      </c>
      <c r="D884" t="s">
        <v>40</v>
      </c>
      <c r="E884" t="s">
        <v>2561</v>
      </c>
      <c r="F884" t="s">
        <v>36</v>
      </c>
      <c r="G884" t="s">
        <v>2562</v>
      </c>
      <c r="H884" t="s">
        <v>394</v>
      </c>
      <c r="I884" s="2">
        <v>4500000</v>
      </c>
      <c r="J884" t="s">
        <v>210</v>
      </c>
    </row>
    <row r="885" spans="1:10" x14ac:dyDescent="0.3">
      <c r="A885">
        <v>884</v>
      </c>
      <c r="B885" s="1">
        <v>42837</v>
      </c>
      <c r="C885" t="s">
        <v>2563</v>
      </c>
      <c r="D885" t="s">
        <v>575</v>
      </c>
      <c r="E885" t="s">
        <v>2564</v>
      </c>
      <c r="F885" t="s">
        <v>967</v>
      </c>
      <c r="G885" t="s">
        <v>2565</v>
      </c>
      <c r="H885" t="s">
        <v>394</v>
      </c>
      <c r="I885" s="2">
        <v>4500000</v>
      </c>
      <c r="J885" t="s">
        <v>210</v>
      </c>
    </row>
    <row r="886" spans="1:10" x14ac:dyDescent="0.3">
      <c r="A886">
        <v>885</v>
      </c>
      <c r="B886" s="1">
        <v>42837</v>
      </c>
      <c r="C886" t="s">
        <v>2566</v>
      </c>
      <c r="D886" t="s">
        <v>50</v>
      </c>
      <c r="E886" t="s">
        <v>2567</v>
      </c>
      <c r="F886" t="s">
        <v>87</v>
      </c>
      <c r="G886" t="s">
        <v>2568</v>
      </c>
      <c r="H886" t="s">
        <v>394</v>
      </c>
      <c r="I886" s="2">
        <v>2100000</v>
      </c>
      <c r="J886" t="s">
        <v>210</v>
      </c>
    </row>
    <row r="887" spans="1:10" x14ac:dyDescent="0.3">
      <c r="A887">
        <v>886</v>
      </c>
      <c r="B887" s="1">
        <v>42837</v>
      </c>
      <c r="C887" t="s">
        <v>1871</v>
      </c>
      <c r="D887" t="s">
        <v>575</v>
      </c>
      <c r="E887" t="s">
        <v>2457</v>
      </c>
      <c r="F887" t="s">
        <v>184</v>
      </c>
      <c r="G887" t="s">
        <v>2569</v>
      </c>
      <c r="H887" t="s">
        <v>126</v>
      </c>
      <c r="I887" t="s">
        <v>555</v>
      </c>
      <c r="J887" t="s">
        <v>210</v>
      </c>
    </row>
    <row r="888" spans="1:10" x14ac:dyDescent="0.3">
      <c r="A888">
        <v>887</v>
      </c>
      <c r="B888" s="1">
        <v>42837</v>
      </c>
      <c r="C888" t="s">
        <v>2570</v>
      </c>
      <c r="D888" t="s">
        <v>575</v>
      </c>
      <c r="E888" t="s">
        <v>2571</v>
      </c>
      <c r="F888" t="s">
        <v>36</v>
      </c>
      <c r="G888" t="s">
        <v>1553</v>
      </c>
      <c r="H888" t="s">
        <v>126</v>
      </c>
      <c r="I888" t="s">
        <v>555</v>
      </c>
      <c r="J888" t="s">
        <v>210</v>
      </c>
    </row>
    <row r="889" spans="1:10" x14ac:dyDescent="0.3">
      <c r="A889">
        <v>888</v>
      </c>
      <c r="B889" s="1">
        <v>42838</v>
      </c>
      <c r="C889" t="s">
        <v>2572</v>
      </c>
      <c r="D889" t="s">
        <v>479</v>
      </c>
      <c r="E889" t="s">
        <v>2573</v>
      </c>
      <c r="F889" t="s">
        <v>19</v>
      </c>
      <c r="G889" t="s">
        <v>2574</v>
      </c>
      <c r="H889" t="s">
        <v>394</v>
      </c>
      <c r="I889" t="s">
        <v>555</v>
      </c>
      <c r="J889" t="s">
        <v>210</v>
      </c>
    </row>
    <row r="890" spans="1:10" x14ac:dyDescent="0.3">
      <c r="A890">
        <v>889</v>
      </c>
      <c r="B890" s="1">
        <v>42838</v>
      </c>
      <c r="C890" t="s">
        <v>2575</v>
      </c>
      <c r="D890" t="s">
        <v>575</v>
      </c>
      <c r="E890" t="s">
        <v>2576</v>
      </c>
      <c r="F890" t="s">
        <v>19</v>
      </c>
      <c r="G890" t="s">
        <v>2577</v>
      </c>
      <c r="H890" t="s">
        <v>394</v>
      </c>
      <c r="I890" s="2">
        <v>7700000</v>
      </c>
      <c r="J890" t="s">
        <v>210</v>
      </c>
    </row>
    <row r="891" spans="1:10" x14ac:dyDescent="0.3">
      <c r="A891">
        <v>890</v>
      </c>
      <c r="B891" s="1">
        <v>42839</v>
      </c>
      <c r="C891" t="s">
        <v>281</v>
      </c>
      <c r="D891" t="s">
        <v>575</v>
      </c>
      <c r="E891" t="s">
        <v>2578</v>
      </c>
      <c r="F891" t="s">
        <v>967</v>
      </c>
      <c r="G891" t="s">
        <v>2579</v>
      </c>
      <c r="H891" t="s">
        <v>394</v>
      </c>
      <c r="I891" s="2">
        <v>260000000</v>
      </c>
      <c r="J891" t="s">
        <v>210</v>
      </c>
    </row>
    <row r="892" spans="1:10" x14ac:dyDescent="0.3">
      <c r="A892">
        <v>891</v>
      </c>
      <c r="B892" s="1">
        <v>42840</v>
      </c>
      <c r="C892" t="s">
        <v>2580</v>
      </c>
      <c r="D892" t="s">
        <v>575</v>
      </c>
      <c r="E892" t="s">
        <v>2581</v>
      </c>
      <c r="F892" t="s">
        <v>454</v>
      </c>
      <c r="G892" t="s">
        <v>2582</v>
      </c>
      <c r="H892" t="s">
        <v>126</v>
      </c>
      <c r="I892" s="2">
        <v>310000</v>
      </c>
      <c r="J892" t="s">
        <v>210</v>
      </c>
    </row>
    <row r="893" spans="1:10" x14ac:dyDescent="0.3">
      <c r="A893">
        <v>892</v>
      </c>
      <c r="B893" s="1">
        <v>42842</v>
      </c>
      <c r="C893" t="s">
        <v>2583</v>
      </c>
      <c r="D893" t="s">
        <v>575</v>
      </c>
      <c r="E893" t="s">
        <v>2584</v>
      </c>
      <c r="F893" t="s">
        <v>19</v>
      </c>
      <c r="G893" t="s">
        <v>2585</v>
      </c>
      <c r="H893" t="s">
        <v>394</v>
      </c>
      <c r="I893" s="2">
        <v>1500000</v>
      </c>
      <c r="J893" t="s">
        <v>210</v>
      </c>
    </row>
    <row r="894" spans="1:10" x14ac:dyDescent="0.3">
      <c r="A894">
        <v>893</v>
      </c>
      <c r="B894" s="1">
        <v>42842</v>
      </c>
      <c r="C894" t="s">
        <v>2586</v>
      </c>
      <c r="D894" t="s">
        <v>50</v>
      </c>
      <c r="E894" t="s">
        <v>2587</v>
      </c>
      <c r="F894" t="s">
        <v>30</v>
      </c>
      <c r="G894" t="s">
        <v>2588</v>
      </c>
      <c r="H894" t="s">
        <v>126</v>
      </c>
      <c r="I894" t="s">
        <v>555</v>
      </c>
      <c r="J894" t="s">
        <v>210</v>
      </c>
    </row>
    <row r="895" spans="1:10" x14ac:dyDescent="0.3">
      <c r="A895">
        <v>894</v>
      </c>
      <c r="B895" s="1">
        <v>42842</v>
      </c>
      <c r="C895" t="s">
        <v>2589</v>
      </c>
      <c r="D895" t="s">
        <v>1103</v>
      </c>
      <c r="E895" t="s">
        <v>2590</v>
      </c>
      <c r="F895" t="s">
        <v>36</v>
      </c>
      <c r="G895" t="s">
        <v>2591</v>
      </c>
      <c r="H895" t="s">
        <v>126</v>
      </c>
      <c r="I895" t="s">
        <v>555</v>
      </c>
      <c r="J895" t="s">
        <v>210</v>
      </c>
    </row>
    <row r="896" spans="1:10" x14ac:dyDescent="0.3">
      <c r="A896">
        <v>895</v>
      </c>
      <c r="B896" s="1">
        <v>42842</v>
      </c>
      <c r="C896" t="s">
        <v>2592</v>
      </c>
      <c r="D896" t="s">
        <v>1103</v>
      </c>
      <c r="E896" t="s">
        <v>2593</v>
      </c>
      <c r="F896" t="s">
        <v>36</v>
      </c>
      <c r="G896" t="s">
        <v>2594</v>
      </c>
      <c r="H896" t="s">
        <v>126</v>
      </c>
      <c r="I896" s="2">
        <v>175000</v>
      </c>
      <c r="J896" t="s">
        <v>210</v>
      </c>
    </row>
    <row r="897" spans="1:10" x14ac:dyDescent="0.3">
      <c r="A897">
        <v>896</v>
      </c>
      <c r="B897" s="1">
        <v>42842</v>
      </c>
      <c r="C897" t="s">
        <v>2595</v>
      </c>
      <c r="D897" t="s">
        <v>575</v>
      </c>
      <c r="E897" t="s">
        <v>2596</v>
      </c>
      <c r="F897" t="s">
        <v>30</v>
      </c>
      <c r="G897" t="s">
        <v>2597</v>
      </c>
      <c r="H897" t="s">
        <v>126</v>
      </c>
      <c r="I897" s="2">
        <v>620000</v>
      </c>
      <c r="J897" t="s">
        <v>210</v>
      </c>
    </row>
    <row r="898" spans="1:10" x14ac:dyDescent="0.3">
      <c r="A898">
        <v>897</v>
      </c>
      <c r="B898" s="1">
        <v>42842</v>
      </c>
      <c r="C898" t="s">
        <v>2598</v>
      </c>
      <c r="D898" t="s">
        <v>575</v>
      </c>
      <c r="E898" t="s">
        <v>2599</v>
      </c>
      <c r="F898" t="s">
        <v>30</v>
      </c>
      <c r="G898" t="s">
        <v>1388</v>
      </c>
      <c r="H898" t="s">
        <v>126</v>
      </c>
      <c r="I898" t="s">
        <v>555</v>
      </c>
      <c r="J898" t="s">
        <v>210</v>
      </c>
    </row>
    <row r="899" spans="1:10" x14ac:dyDescent="0.3">
      <c r="A899">
        <v>898</v>
      </c>
      <c r="B899" s="1">
        <v>42842</v>
      </c>
      <c r="C899" t="s">
        <v>2201</v>
      </c>
      <c r="D899" t="s">
        <v>575</v>
      </c>
      <c r="E899" t="s">
        <v>2600</v>
      </c>
      <c r="F899" t="s">
        <v>1197</v>
      </c>
      <c r="G899" t="s">
        <v>321</v>
      </c>
      <c r="H899" t="s">
        <v>394</v>
      </c>
      <c r="I899" s="2">
        <v>4650000</v>
      </c>
      <c r="J899" t="s">
        <v>210</v>
      </c>
    </row>
    <row r="900" spans="1:10" x14ac:dyDescent="0.3">
      <c r="A900">
        <v>899</v>
      </c>
      <c r="B900" s="1">
        <v>42843</v>
      </c>
      <c r="C900" t="s">
        <v>2601</v>
      </c>
      <c r="D900" t="s">
        <v>50</v>
      </c>
      <c r="E900" t="s">
        <v>2602</v>
      </c>
      <c r="F900" t="s">
        <v>30</v>
      </c>
      <c r="G900" t="s">
        <v>2603</v>
      </c>
      <c r="H900" t="s">
        <v>394</v>
      </c>
      <c r="I900" s="2">
        <v>2000000</v>
      </c>
      <c r="J900" t="s">
        <v>210</v>
      </c>
    </row>
    <row r="901" spans="1:10" x14ac:dyDescent="0.3">
      <c r="A901">
        <v>900</v>
      </c>
      <c r="B901" s="1">
        <v>42843</v>
      </c>
      <c r="C901" t="s">
        <v>2604</v>
      </c>
      <c r="D901" t="s">
        <v>50</v>
      </c>
      <c r="E901" t="s">
        <v>2605</v>
      </c>
      <c r="F901" t="s">
        <v>967</v>
      </c>
      <c r="G901" t="s">
        <v>2606</v>
      </c>
      <c r="H901" t="s">
        <v>394</v>
      </c>
      <c r="I901" s="2">
        <v>600000</v>
      </c>
      <c r="J901" t="s">
        <v>210</v>
      </c>
    </row>
    <row r="902" spans="1:10" x14ac:dyDescent="0.3">
      <c r="A902">
        <v>901</v>
      </c>
      <c r="B902" s="1">
        <v>42843</v>
      </c>
      <c r="C902" t="s">
        <v>2607</v>
      </c>
      <c r="D902" t="s">
        <v>50</v>
      </c>
      <c r="E902" t="s">
        <v>2608</v>
      </c>
      <c r="F902" t="s">
        <v>967</v>
      </c>
      <c r="G902" t="s">
        <v>185</v>
      </c>
      <c r="H902" t="s">
        <v>394</v>
      </c>
      <c r="I902" s="2">
        <v>1250000</v>
      </c>
      <c r="J902" t="s">
        <v>210</v>
      </c>
    </row>
    <row r="903" spans="1:10" x14ac:dyDescent="0.3">
      <c r="A903">
        <v>902</v>
      </c>
      <c r="B903" s="1">
        <v>42844</v>
      </c>
      <c r="C903" t="s">
        <v>2609</v>
      </c>
      <c r="D903" t="s">
        <v>50</v>
      </c>
      <c r="E903" t="s">
        <v>2610</v>
      </c>
      <c r="F903" t="s">
        <v>30</v>
      </c>
      <c r="G903" t="s">
        <v>1697</v>
      </c>
      <c r="H903" t="s">
        <v>126</v>
      </c>
      <c r="I903" s="2">
        <v>155000</v>
      </c>
      <c r="J903" t="s">
        <v>210</v>
      </c>
    </row>
    <row r="904" spans="1:10" x14ac:dyDescent="0.3">
      <c r="A904">
        <v>903</v>
      </c>
      <c r="B904" s="1">
        <v>42845</v>
      </c>
      <c r="C904" t="s">
        <v>2611</v>
      </c>
      <c r="D904" t="s">
        <v>575</v>
      </c>
      <c r="E904" t="s">
        <v>690</v>
      </c>
      <c r="F904" t="s">
        <v>36</v>
      </c>
      <c r="G904" t="s">
        <v>2612</v>
      </c>
      <c r="H904" t="s">
        <v>394</v>
      </c>
      <c r="I904" s="2">
        <v>3000000</v>
      </c>
      <c r="J904" t="s">
        <v>210</v>
      </c>
    </row>
    <row r="905" spans="1:10" x14ac:dyDescent="0.3">
      <c r="A905">
        <v>904</v>
      </c>
      <c r="B905" s="1">
        <v>42845</v>
      </c>
      <c r="C905" t="s">
        <v>2613</v>
      </c>
      <c r="D905" t="s">
        <v>479</v>
      </c>
      <c r="E905" t="s">
        <v>2614</v>
      </c>
      <c r="F905" t="s">
        <v>967</v>
      </c>
      <c r="G905" t="s">
        <v>2615</v>
      </c>
      <c r="H905" t="s">
        <v>394</v>
      </c>
      <c r="I905" t="s">
        <v>555</v>
      </c>
      <c r="J905" t="s">
        <v>210</v>
      </c>
    </row>
    <row r="906" spans="1:10" x14ac:dyDescent="0.3">
      <c r="A906">
        <v>905</v>
      </c>
      <c r="B906" s="1">
        <v>42846</v>
      </c>
      <c r="C906" t="s">
        <v>2616</v>
      </c>
      <c r="D906" t="s">
        <v>575</v>
      </c>
      <c r="E906" t="s">
        <v>2617</v>
      </c>
      <c r="F906" t="s">
        <v>967</v>
      </c>
      <c r="G906" t="s">
        <v>2618</v>
      </c>
      <c r="H906" t="s">
        <v>126</v>
      </c>
      <c r="I906" s="2">
        <v>1000000</v>
      </c>
      <c r="J906" t="s">
        <v>210</v>
      </c>
    </row>
    <row r="907" spans="1:10" x14ac:dyDescent="0.3">
      <c r="A907">
        <v>906</v>
      </c>
      <c r="B907" s="1">
        <v>42849</v>
      </c>
      <c r="C907" t="s">
        <v>2619</v>
      </c>
      <c r="D907" t="s">
        <v>1701</v>
      </c>
      <c r="E907" t="s">
        <v>2620</v>
      </c>
      <c r="F907" t="s">
        <v>52</v>
      </c>
      <c r="G907" t="s">
        <v>2621</v>
      </c>
      <c r="H907" t="s">
        <v>394</v>
      </c>
      <c r="I907" s="2">
        <v>6300000</v>
      </c>
      <c r="J907" t="s">
        <v>210</v>
      </c>
    </row>
    <row r="908" spans="1:10" x14ac:dyDescent="0.3">
      <c r="A908">
        <v>907</v>
      </c>
      <c r="B908" s="1">
        <v>42849</v>
      </c>
      <c r="C908" t="s">
        <v>2622</v>
      </c>
      <c r="D908" t="s">
        <v>575</v>
      </c>
      <c r="E908" t="s">
        <v>2623</v>
      </c>
      <c r="F908" t="s">
        <v>19</v>
      </c>
      <c r="G908" t="s">
        <v>2624</v>
      </c>
      <c r="H908" t="s">
        <v>394</v>
      </c>
      <c r="I908" s="2">
        <v>250000000</v>
      </c>
      <c r="J908" t="s">
        <v>210</v>
      </c>
    </row>
    <row r="909" spans="1:10" x14ac:dyDescent="0.3">
      <c r="A909">
        <v>908</v>
      </c>
      <c r="B909" s="1">
        <v>42849</v>
      </c>
      <c r="C909" t="s">
        <v>410</v>
      </c>
      <c r="D909" t="s">
        <v>575</v>
      </c>
      <c r="E909" t="s">
        <v>2625</v>
      </c>
      <c r="F909" t="s">
        <v>36</v>
      </c>
      <c r="G909" t="s">
        <v>2626</v>
      </c>
      <c r="H909" t="s">
        <v>394</v>
      </c>
      <c r="I909" s="2">
        <v>3200000</v>
      </c>
      <c r="J909" t="s">
        <v>210</v>
      </c>
    </row>
    <row r="910" spans="1:10" x14ac:dyDescent="0.3">
      <c r="A910">
        <v>909</v>
      </c>
      <c r="B910" s="1">
        <v>42849</v>
      </c>
      <c r="C910" t="s">
        <v>2627</v>
      </c>
      <c r="D910" t="s">
        <v>142</v>
      </c>
      <c r="E910" t="s">
        <v>2628</v>
      </c>
      <c r="F910" t="s">
        <v>967</v>
      </c>
      <c r="G910" t="s">
        <v>2629</v>
      </c>
      <c r="H910" t="s">
        <v>126</v>
      </c>
      <c r="I910" t="s">
        <v>555</v>
      </c>
      <c r="J910" t="s">
        <v>210</v>
      </c>
    </row>
    <row r="911" spans="1:10" x14ac:dyDescent="0.3">
      <c r="A911">
        <v>910</v>
      </c>
      <c r="B911" s="1">
        <v>42850</v>
      </c>
      <c r="C911" t="s">
        <v>2630</v>
      </c>
      <c r="D911" t="s">
        <v>575</v>
      </c>
      <c r="E911" t="s">
        <v>2631</v>
      </c>
      <c r="F911" t="s">
        <v>19</v>
      </c>
      <c r="G911" t="s">
        <v>2632</v>
      </c>
      <c r="H911" t="s">
        <v>126</v>
      </c>
      <c r="I911" s="2">
        <v>245000</v>
      </c>
      <c r="J911" t="s">
        <v>210</v>
      </c>
    </row>
    <row r="912" spans="1:10" x14ac:dyDescent="0.3">
      <c r="A912">
        <v>911</v>
      </c>
      <c r="B912" s="1">
        <v>42850</v>
      </c>
      <c r="C912" t="s">
        <v>2317</v>
      </c>
      <c r="D912" t="s">
        <v>575</v>
      </c>
      <c r="E912" t="s">
        <v>2318</v>
      </c>
      <c r="F912" t="s">
        <v>19</v>
      </c>
      <c r="G912" t="s">
        <v>1083</v>
      </c>
      <c r="H912" t="s">
        <v>394</v>
      </c>
      <c r="I912" s="2">
        <v>3100000</v>
      </c>
      <c r="J912" t="s">
        <v>210</v>
      </c>
    </row>
    <row r="913" spans="1:10" x14ac:dyDescent="0.3">
      <c r="A913">
        <v>912</v>
      </c>
      <c r="B913" s="1">
        <v>42851</v>
      </c>
      <c r="C913" t="s">
        <v>2633</v>
      </c>
      <c r="D913" t="s">
        <v>575</v>
      </c>
      <c r="E913" t="s">
        <v>2634</v>
      </c>
      <c r="F913" t="s">
        <v>36</v>
      </c>
      <c r="G913" t="s">
        <v>213</v>
      </c>
      <c r="H913" t="s">
        <v>394</v>
      </c>
      <c r="I913" s="2">
        <v>20000000</v>
      </c>
      <c r="J913" t="s">
        <v>210</v>
      </c>
    </row>
    <row r="914" spans="1:10" x14ac:dyDescent="0.3">
      <c r="A914">
        <v>913</v>
      </c>
      <c r="B914" s="1">
        <v>42851</v>
      </c>
      <c r="C914" t="s">
        <v>2635</v>
      </c>
      <c r="D914" t="s">
        <v>575</v>
      </c>
      <c r="E914" t="s">
        <v>1745</v>
      </c>
      <c r="F914" t="s">
        <v>967</v>
      </c>
      <c r="G914" t="s">
        <v>2636</v>
      </c>
      <c r="H914" t="s">
        <v>394</v>
      </c>
      <c r="I914" t="s">
        <v>555</v>
      </c>
      <c r="J914" t="s">
        <v>210</v>
      </c>
    </row>
    <row r="915" spans="1:10" x14ac:dyDescent="0.3">
      <c r="A915">
        <v>914</v>
      </c>
      <c r="B915" s="1">
        <v>42851</v>
      </c>
      <c r="C915" t="s">
        <v>2637</v>
      </c>
      <c r="D915" t="s">
        <v>50</v>
      </c>
      <c r="E915" t="s">
        <v>2638</v>
      </c>
      <c r="F915" t="s">
        <v>36</v>
      </c>
      <c r="G915" t="s">
        <v>2639</v>
      </c>
      <c r="H915" t="s">
        <v>394</v>
      </c>
      <c r="I915" s="2">
        <v>11000000</v>
      </c>
      <c r="J915" t="s">
        <v>210</v>
      </c>
    </row>
    <row r="916" spans="1:10" x14ac:dyDescent="0.3">
      <c r="A916">
        <v>915</v>
      </c>
      <c r="B916" s="1">
        <v>42851</v>
      </c>
      <c r="C916" t="s">
        <v>2640</v>
      </c>
      <c r="D916" t="s">
        <v>575</v>
      </c>
      <c r="E916" t="s">
        <v>2641</v>
      </c>
      <c r="F916" t="s">
        <v>42</v>
      </c>
      <c r="G916" t="s">
        <v>2642</v>
      </c>
      <c r="H916" t="s">
        <v>126</v>
      </c>
      <c r="I916" s="2">
        <v>1500000</v>
      </c>
      <c r="J916" t="s">
        <v>210</v>
      </c>
    </row>
    <row r="917" spans="1:10" x14ac:dyDescent="0.3">
      <c r="A917">
        <v>916</v>
      </c>
      <c r="B917" s="1">
        <v>42851</v>
      </c>
      <c r="C917" t="s">
        <v>2643</v>
      </c>
      <c r="D917" t="s">
        <v>479</v>
      </c>
      <c r="E917" t="s">
        <v>2644</v>
      </c>
      <c r="F917" t="s">
        <v>30</v>
      </c>
      <c r="G917" t="s">
        <v>1083</v>
      </c>
      <c r="H917" t="s">
        <v>394</v>
      </c>
      <c r="I917" s="2">
        <v>1000000</v>
      </c>
      <c r="J917" t="s">
        <v>210</v>
      </c>
    </row>
    <row r="918" spans="1:10" x14ac:dyDescent="0.3">
      <c r="A918">
        <v>917</v>
      </c>
      <c r="B918" s="1">
        <v>42851</v>
      </c>
      <c r="C918" t="s">
        <v>2645</v>
      </c>
      <c r="D918" t="s">
        <v>575</v>
      </c>
      <c r="E918" t="s">
        <v>2646</v>
      </c>
      <c r="F918" t="s">
        <v>967</v>
      </c>
      <c r="G918" t="s">
        <v>2647</v>
      </c>
      <c r="H918" t="s">
        <v>394</v>
      </c>
      <c r="I918" t="s">
        <v>555</v>
      </c>
      <c r="J918" t="s">
        <v>210</v>
      </c>
    </row>
    <row r="919" spans="1:10" x14ac:dyDescent="0.3">
      <c r="A919">
        <v>918</v>
      </c>
      <c r="B919" s="1">
        <v>42852</v>
      </c>
      <c r="C919" t="s">
        <v>2648</v>
      </c>
      <c r="D919" t="s">
        <v>575</v>
      </c>
      <c r="E919" t="s">
        <v>2649</v>
      </c>
      <c r="F919" t="s">
        <v>36</v>
      </c>
      <c r="G919" t="s">
        <v>2650</v>
      </c>
      <c r="H919" t="s">
        <v>394</v>
      </c>
      <c r="I919" s="2">
        <v>3600000</v>
      </c>
      <c r="J919" t="s">
        <v>210</v>
      </c>
    </row>
    <row r="920" spans="1:10" x14ac:dyDescent="0.3">
      <c r="A920">
        <v>919</v>
      </c>
      <c r="B920" s="1">
        <v>42852</v>
      </c>
      <c r="C920" t="s">
        <v>2651</v>
      </c>
      <c r="D920" t="s">
        <v>50</v>
      </c>
      <c r="E920" t="s">
        <v>2652</v>
      </c>
      <c r="F920" t="s">
        <v>52</v>
      </c>
      <c r="G920" t="s">
        <v>2653</v>
      </c>
      <c r="H920" t="s">
        <v>126</v>
      </c>
      <c r="I920" t="s">
        <v>555</v>
      </c>
      <c r="J920" t="s">
        <v>210</v>
      </c>
    </row>
    <row r="921" spans="1:10" x14ac:dyDescent="0.3">
      <c r="A921">
        <v>920</v>
      </c>
      <c r="B921" s="1">
        <v>42852</v>
      </c>
      <c r="C921" t="s">
        <v>2654</v>
      </c>
      <c r="D921" t="s">
        <v>50</v>
      </c>
      <c r="E921" t="s">
        <v>2655</v>
      </c>
      <c r="F921" t="s">
        <v>454</v>
      </c>
      <c r="G921" t="s">
        <v>2656</v>
      </c>
      <c r="H921" t="s">
        <v>126</v>
      </c>
      <c r="I921" t="s">
        <v>555</v>
      </c>
      <c r="J921" t="s">
        <v>210</v>
      </c>
    </row>
    <row r="922" spans="1:10" x14ac:dyDescent="0.3">
      <c r="A922">
        <v>921</v>
      </c>
      <c r="B922" s="1">
        <v>42852</v>
      </c>
      <c r="C922" t="s">
        <v>1348</v>
      </c>
      <c r="D922" t="s">
        <v>575</v>
      </c>
      <c r="E922" t="s">
        <v>2657</v>
      </c>
      <c r="F922" t="s">
        <v>967</v>
      </c>
      <c r="G922" t="s">
        <v>2658</v>
      </c>
      <c r="H922" t="s">
        <v>394</v>
      </c>
      <c r="I922" s="2">
        <v>1500000</v>
      </c>
      <c r="J922" t="s">
        <v>210</v>
      </c>
    </row>
    <row r="923" spans="1:10" x14ac:dyDescent="0.3">
      <c r="A923">
        <v>922</v>
      </c>
      <c r="B923" s="1">
        <v>42853</v>
      </c>
      <c r="C923" t="s">
        <v>2659</v>
      </c>
      <c r="D923" t="s">
        <v>575</v>
      </c>
      <c r="E923" t="s">
        <v>2660</v>
      </c>
      <c r="F923" t="s">
        <v>30</v>
      </c>
      <c r="G923" t="s">
        <v>1339</v>
      </c>
      <c r="H923" t="s">
        <v>126</v>
      </c>
      <c r="I923" s="2">
        <v>750000</v>
      </c>
      <c r="J923" t="s">
        <v>210</v>
      </c>
    </row>
    <row r="924" spans="1:10" x14ac:dyDescent="0.3">
      <c r="A924">
        <v>923</v>
      </c>
      <c r="B924" s="1">
        <v>42853</v>
      </c>
      <c r="C924" t="s">
        <v>2661</v>
      </c>
      <c r="D924" t="s">
        <v>575</v>
      </c>
      <c r="E924" t="s">
        <v>2662</v>
      </c>
      <c r="F924" t="s">
        <v>36</v>
      </c>
      <c r="G924" t="s">
        <v>2663</v>
      </c>
      <c r="H924" t="s">
        <v>126</v>
      </c>
      <c r="I924" t="s">
        <v>555</v>
      </c>
      <c r="J924" t="s">
        <v>210</v>
      </c>
    </row>
    <row r="925" spans="1:10" x14ac:dyDescent="0.3">
      <c r="A925">
        <v>924</v>
      </c>
      <c r="B925" s="1">
        <v>42854</v>
      </c>
      <c r="C925" t="s">
        <v>2664</v>
      </c>
      <c r="D925" t="s">
        <v>575</v>
      </c>
      <c r="E925" t="s">
        <v>2665</v>
      </c>
      <c r="F925" t="s">
        <v>454</v>
      </c>
      <c r="G925" t="s">
        <v>1361</v>
      </c>
      <c r="H925" t="s">
        <v>394</v>
      </c>
      <c r="I925" t="s">
        <v>555</v>
      </c>
      <c r="J925" t="s">
        <v>210</v>
      </c>
    </row>
    <row r="926" spans="1:10" x14ac:dyDescent="0.3">
      <c r="A926">
        <v>925</v>
      </c>
      <c r="B926" s="1">
        <v>42795</v>
      </c>
      <c r="C926" t="s">
        <v>2223</v>
      </c>
      <c r="D926" t="s">
        <v>575</v>
      </c>
      <c r="E926" t="s">
        <v>2666</v>
      </c>
      <c r="F926" t="s">
        <v>967</v>
      </c>
      <c r="G926" t="s">
        <v>2667</v>
      </c>
      <c r="H926" t="s">
        <v>394</v>
      </c>
      <c r="I926" s="2">
        <v>330000000</v>
      </c>
      <c r="J926" t="s">
        <v>210</v>
      </c>
    </row>
    <row r="927" spans="1:10" x14ac:dyDescent="0.3">
      <c r="A927">
        <v>926</v>
      </c>
      <c r="B927" s="1">
        <v>42795</v>
      </c>
      <c r="C927" t="s">
        <v>2668</v>
      </c>
      <c r="D927" t="s">
        <v>575</v>
      </c>
      <c r="E927" t="s">
        <v>2669</v>
      </c>
      <c r="F927" t="s">
        <v>967</v>
      </c>
      <c r="G927" t="s">
        <v>25</v>
      </c>
      <c r="H927" t="s">
        <v>394</v>
      </c>
      <c r="I927" s="2">
        <v>10000000</v>
      </c>
      <c r="J927" t="s">
        <v>210</v>
      </c>
    </row>
    <row r="928" spans="1:10" x14ac:dyDescent="0.3">
      <c r="A928">
        <v>927</v>
      </c>
      <c r="B928" s="1">
        <v>42795</v>
      </c>
      <c r="C928" t="s">
        <v>2670</v>
      </c>
      <c r="D928" t="s">
        <v>575</v>
      </c>
      <c r="E928" t="s">
        <v>2671</v>
      </c>
      <c r="F928" t="s">
        <v>919</v>
      </c>
      <c r="G928" t="s">
        <v>2672</v>
      </c>
      <c r="H928" t="s">
        <v>126</v>
      </c>
      <c r="I928" t="s">
        <v>555</v>
      </c>
      <c r="J928" t="s">
        <v>210</v>
      </c>
    </row>
    <row r="929" spans="1:10" x14ac:dyDescent="0.3">
      <c r="A929">
        <v>928</v>
      </c>
      <c r="B929" s="1">
        <v>42795</v>
      </c>
      <c r="C929" t="s">
        <v>2673</v>
      </c>
      <c r="D929" t="s">
        <v>1471</v>
      </c>
      <c r="E929" t="s">
        <v>2674</v>
      </c>
      <c r="F929" t="s">
        <v>30</v>
      </c>
      <c r="G929" t="s">
        <v>2675</v>
      </c>
      <c r="H929" t="s">
        <v>126</v>
      </c>
      <c r="I929" t="s">
        <v>555</v>
      </c>
      <c r="J929" t="s">
        <v>210</v>
      </c>
    </row>
    <row r="930" spans="1:10" x14ac:dyDescent="0.3">
      <c r="A930">
        <v>929</v>
      </c>
      <c r="B930" s="1">
        <v>42796</v>
      </c>
      <c r="C930" t="s">
        <v>2676</v>
      </c>
      <c r="D930" t="s">
        <v>575</v>
      </c>
      <c r="E930" t="s">
        <v>2677</v>
      </c>
      <c r="F930" t="s">
        <v>184</v>
      </c>
      <c r="G930" t="s">
        <v>2678</v>
      </c>
      <c r="H930" t="s">
        <v>394</v>
      </c>
      <c r="I930" s="2">
        <v>1500000</v>
      </c>
      <c r="J930" t="s">
        <v>210</v>
      </c>
    </row>
    <row r="931" spans="1:10" x14ac:dyDescent="0.3">
      <c r="A931">
        <v>930</v>
      </c>
      <c r="B931" s="1">
        <v>42796</v>
      </c>
      <c r="C931" t="s">
        <v>2679</v>
      </c>
      <c r="D931" t="s">
        <v>50</v>
      </c>
      <c r="E931" t="s">
        <v>2680</v>
      </c>
      <c r="F931" t="s">
        <v>42</v>
      </c>
      <c r="G931" t="s">
        <v>2606</v>
      </c>
      <c r="H931" t="s">
        <v>126</v>
      </c>
      <c r="I931" s="2">
        <v>500000</v>
      </c>
      <c r="J931" t="s">
        <v>210</v>
      </c>
    </row>
    <row r="932" spans="1:10" x14ac:dyDescent="0.3">
      <c r="A932">
        <v>931</v>
      </c>
      <c r="B932" s="1">
        <v>42796</v>
      </c>
      <c r="C932" t="s">
        <v>2681</v>
      </c>
      <c r="D932" t="s">
        <v>575</v>
      </c>
      <c r="E932" t="s">
        <v>2499</v>
      </c>
      <c r="F932" t="s">
        <v>19</v>
      </c>
      <c r="G932" t="s">
        <v>2682</v>
      </c>
      <c r="H932" t="s">
        <v>394</v>
      </c>
      <c r="I932" s="2">
        <v>2500000</v>
      </c>
      <c r="J932" t="s">
        <v>210</v>
      </c>
    </row>
    <row r="933" spans="1:10" x14ac:dyDescent="0.3">
      <c r="A933">
        <v>932</v>
      </c>
      <c r="B933" s="1">
        <v>42796</v>
      </c>
      <c r="C933" t="s">
        <v>2683</v>
      </c>
      <c r="D933" t="s">
        <v>50</v>
      </c>
      <c r="E933" t="s">
        <v>2684</v>
      </c>
      <c r="F933" t="s">
        <v>1982</v>
      </c>
      <c r="G933" t="s">
        <v>2685</v>
      </c>
      <c r="H933" t="s">
        <v>126</v>
      </c>
      <c r="I933" t="s">
        <v>555</v>
      </c>
      <c r="J933" t="s">
        <v>210</v>
      </c>
    </row>
    <row r="934" spans="1:10" x14ac:dyDescent="0.3">
      <c r="A934">
        <v>933</v>
      </c>
      <c r="B934" s="1">
        <v>42796</v>
      </c>
      <c r="C934" t="s">
        <v>2686</v>
      </c>
      <c r="D934" t="s">
        <v>575</v>
      </c>
      <c r="E934" t="s">
        <v>2687</v>
      </c>
      <c r="F934" t="s">
        <v>42</v>
      </c>
      <c r="G934" t="s">
        <v>2688</v>
      </c>
      <c r="H934" t="s">
        <v>394</v>
      </c>
      <c r="I934" s="2">
        <v>7600000</v>
      </c>
      <c r="J934" t="s">
        <v>210</v>
      </c>
    </row>
    <row r="935" spans="1:10" x14ac:dyDescent="0.3">
      <c r="A935">
        <v>934</v>
      </c>
      <c r="B935" s="1">
        <v>42797</v>
      </c>
      <c r="C935" t="s">
        <v>2689</v>
      </c>
      <c r="D935" t="s">
        <v>575</v>
      </c>
      <c r="E935" t="s">
        <v>2690</v>
      </c>
      <c r="F935" t="s">
        <v>967</v>
      </c>
      <c r="G935" t="s">
        <v>2691</v>
      </c>
      <c r="H935" t="s">
        <v>126</v>
      </c>
      <c r="I935" t="s">
        <v>555</v>
      </c>
      <c r="J935" t="s">
        <v>210</v>
      </c>
    </row>
    <row r="936" spans="1:10" x14ac:dyDescent="0.3">
      <c r="A936">
        <v>935</v>
      </c>
      <c r="B936" s="1">
        <v>42797</v>
      </c>
      <c r="C936" t="s">
        <v>2692</v>
      </c>
      <c r="D936" t="s">
        <v>50</v>
      </c>
      <c r="E936" t="s">
        <v>2693</v>
      </c>
      <c r="F936" t="s">
        <v>967</v>
      </c>
      <c r="G936" t="s">
        <v>2694</v>
      </c>
      <c r="H936" t="s">
        <v>126</v>
      </c>
      <c r="I936" s="2">
        <v>275000</v>
      </c>
      <c r="J936" t="s">
        <v>210</v>
      </c>
    </row>
    <row r="937" spans="1:10" x14ac:dyDescent="0.3">
      <c r="A937">
        <v>936</v>
      </c>
      <c r="B937" s="1">
        <v>42797</v>
      </c>
      <c r="C937" t="s">
        <v>2695</v>
      </c>
      <c r="D937" t="s">
        <v>575</v>
      </c>
      <c r="E937" t="s">
        <v>2696</v>
      </c>
      <c r="F937" t="s">
        <v>454</v>
      </c>
      <c r="G937" t="s">
        <v>2697</v>
      </c>
      <c r="H937" t="s">
        <v>126</v>
      </c>
      <c r="I937" t="s">
        <v>555</v>
      </c>
      <c r="J937" t="s">
        <v>210</v>
      </c>
    </row>
    <row r="938" spans="1:10" x14ac:dyDescent="0.3">
      <c r="A938">
        <v>937</v>
      </c>
      <c r="B938" s="1">
        <v>42797</v>
      </c>
      <c r="C938" t="s">
        <v>2698</v>
      </c>
      <c r="D938" t="s">
        <v>50</v>
      </c>
      <c r="E938" t="s">
        <v>2699</v>
      </c>
      <c r="F938" t="s">
        <v>1197</v>
      </c>
      <c r="G938" t="s">
        <v>2700</v>
      </c>
      <c r="H938" t="s">
        <v>394</v>
      </c>
      <c r="I938" s="2">
        <v>6700000</v>
      </c>
      <c r="J938" t="s">
        <v>210</v>
      </c>
    </row>
    <row r="939" spans="1:10" x14ac:dyDescent="0.3">
      <c r="A939">
        <v>938</v>
      </c>
      <c r="B939" s="1">
        <v>42797</v>
      </c>
      <c r="C939" t="s">
        <v>2701</v>
      </c>
      <c r="D939" t="s">
        <v>575</v>
      </c>
      <c r="E939" t="s">
        <v>2702</v>
      </c>
      <c r="F939" t="s">
        <v>184</v>
      </c>
      <c r="G939" t="s">
        <v>2703</v>
      </c>
      <c r="H939" t="s">
        <v>126</v>
      </c>
      <c r="I939" t="s">
        <v>555</v>
      </c>
      <c r="J939" t="s">
        <v>210</v>
      </c>
    </row>
    <row r="940" spans="1:10" x14ac:dyDescent="0.3">
      <c r="A940">
        <v>939</v>
      </c>
      <c r="B940" s="1">
        <v>42797</v>
      </c>
      <c r="C940" t="s">
        <v>2704</v>
      </c>
      <c r="D940" t="s">
        <v>1471</v>
      </c>
      <c r="E940" t="s">
        <v>2705</v>
      </c>
      <c r="F940" t="s">
        <v>967</v>
      </c>
      <c r="G940" t="s">
        <v>2706</v>
      </c>
      <c r="H940" t="s">
        <v>394</v>
      </c>
      <c r="I940" s="2">
        <v>200000000</v>
      </c>
      <c r="J940" t="s">
        <v>210</v>
      </c>
    </row>
    <row r="941" spans="1:10" x14ac:dyDescent="0.3">
      <c r="A941">
        <v>940</v>
      </c>
      <c r="B941" s="1">
        <v>42798</v>
      </c>
      <c r="C941" t="s">
        <v>2707</v>
      </c>
      <c r="D941" t="s">
        <v>142</v>
      </c>
      <c r="E941" t="s">
        <v>2708</v>
      </c>
      <c r="F941" t="s">
        <v>36</v>
      </c>
      <c r="G941" t="s">
        <v>1153</v>
      </c>
      <c r="H941" t="s">
        <v>394</v>
      </c>
      <c r="I941" s="2">
        <v>19500000</v>
      </c>
      <c r="J941" t="s">
        <v>210</v>
      </c>
    </row>
    <row r="942" spans="1:10" x14ac:dyDescent="0.3">
      <c r="A942">
        <v>941</v>
      </c>
      <c r="B942" s="1">
        <v>42800</v>
      </c>
      <c r="C942" t="s">
        <v>2709</v>
      </c>
      <c r="D942" t="s">
        <v>575</v>
      </c>
      <c r="E942" t="s">
        <v>2710</v>
      </c>
      <c r="F942" t="s">
        <v>36</v>
      </c>
      <c r="G942" t="s">
        <v>2711</v>
      </c>
      <c r="H942" t="s">
        <v>126</v>
      </c>
      <c r="I942" s="2">
        <v>1200000</v>
      </c>
      <c r="J942" t="s">
        <v>210</v>
      </c>
    </row>
    <row r="943" spans="1:10" x14ac:dyDescent="0.3">
      <c r="A943">
        <v>942</v>
      </c>
      <c r="B943" s="1">
        <v>42800</v>
      </c>
      <c r="C943" t="s">
        <v>2712</v>
      </c>
      <c r="D943" t="s">
        <v>575</v>
      </c>
      <c r="E943" t="s">
        <v>2713</v>
      </c>
      <c r="F943" t="s">
        <v>19</v>
      </c>
      <c r="G943" t="s">
        <v>2714</v>
      </c>
      <c r="H943" t="s">
        <v>126</v>
      </c>
      <c r="I943" s="2">
        <v>150000</v>
      </c>
      <c r="J943" t="s">
        <v>210</v>
      </c>
    </row>
    <row r="944" spans="1:10" x14ac:dyDescent="0.3">
      <c r="A944">
        <v>943</v>
      </c>
      <c r="B944" s="1">
        <v>42800</v>
      </c>
      <c r="C944" t="s">
        <v>2715</v>
      </c>
      <c r="D944" t="s">
        <v>575</v>
      </c>
      <c r="E944" t="s">
        <v>2716</v>
      </c>
      <c r="F944" t="s">
        <v>36</v>
      </c>
      <c r="G944" t="s">
        <v>2717</v>
      </c>
      <c r="H944" t="s">
        <v>394</v>
      </c>
      <c r="I944" s="2">
        <v>1790000</v>
      </c>
      <c r="J944" t="s">
        <v>210</v>
      </c>
    </row>
    <row r="945" spans="1:10" x14ac:dyDescent="0.3">
      <c r="A945">
        <v>944</v>
      </c>
      <c r="B945" s="1">
        <v>42801</v>
      </c>
      <c r="C945" t="s">
        <v>2718</v>
      </c>
      <c r="D945" t="s">
        <v>50</v>
      </c>
      <c r="E945" t="s">
        <v>2719</v>
      </c>
      <c r="F945" t="s">
        <v>52</v>
      </c>
      <c r="G945" t="s">
        <v>1339</v>
      </c>
      <c r="H945" t="s">
        <v>394</v>
      </c>
      <c r="I945" s="2">
        <v>10000000</v>
      </c>
      <c r="J945" t="s">
        <v>210</v>
      </c>
    </row>
    <row r="946" spans="1:10" x14ac:dyDescent="0.3">
      <c r="A946">
        <v>945</v>
      </c>
      <c r="B946" s="1">
        <v>42801</v>
      </c>
      <c r="C946" t="s">
        <v>2720</v>
      </c>
      <c r="D946" t="s">
        <v>50</v>
      </c>
      <c r="E946" t="s">
        <v>2721</v>
      </c>
      <c r="F946" t="s">
        <v>967</v>
      </c>
      <c r="G946" t="s">
        <v>2722</v>
      </c>
      <c r="H946" t="s">
        <v>394</v>
      </c>
      <c r="I946" s="2">
        <v>10000000</v>
      </c>
      <c r="J946" t="s">
        <v>210</v>
      </c>
    </row>
    <row r="947" spans="1:10" x14ac:dyDescent="0.3">
      <c r="A947">
        <v>946</v>
      </c>
      <c r="B947" s="1">
        <v>42801</v>
      </c>
      <c r="C947" t="s">
        <v>2723</v>
      </c>
      <c r="D947" t="s">
        <v>50</v>
      </c>
      <c r="E947" t="s">
        <v>2724</v>
      </c>
      <c r="F947" t="s">
        <v>87</v>
      </c>
      <c r="G947" t="s">
        <v>2725</v>
      </c>
      <c r="H947" t="s">
        <v>394</v>
      </c>
      <c r="I947" s="2">
        <v>1000000</v>
      </c>
      <c r="J947" t="s">
        <v>210</v>
      </c>
    </row>
    <row r="948" spans="1:10" x14ac:dyDescent="0.3">
      <c r="A948">
        <v>947</v>
      </c>
      <c r="B948" s="1">
        <v>42801</v>
      </c>
      <c r="C948" t="s">
        <v>2726</v>
      </c>
      <c r="D948" t="s">
        <v>575</v>
      </c>
      <c r="E948" t="s">
        <v>2727</v>
      </c>
      <c r="F948" t="s">
        <v>30</v>
      </c>
      <c r="G948" t="s">
        <v>2728</v>
      </c>
      <c r="H948" t="s">
        <v>126</v>
      </c>
      <c r="I948" s="2">
        <v>30000</v>
      </c>
      <c r="J948" t="s">
        <v>210</v>
      </c>
    </row>
    <row r="949" spans="1:10" x14ac:dyDescent="0.3">
      <c r="A949">
        <v>948</v>
      </c>
      <c r="B949" s="1">
        <v>42801</v>
      </c>
      <c r="C949" t="s">
        <v>2729</v>
      </c>
      <c r="D949" t="s">
        <v>575</v>
      </c>
      <c r="E949" t="s">
        <v>2730</v>
      </c>
      <c r="F949" t="s">
        <v>967</v>
      </c>
      <c r="G949" t="s">
        <v>2731</v>
      </c>
      <c r="H949" t="s">
        <v>394</v>
      </c>
      <c r="I949" s="2">
        <v>3650000</v>
      </c>
      <c r="J949" t="s">
        <v>210</v>
      </c>
    </row>
    <row r="950" spans="1:10" x14ac:dyDescent="0.3">
      <c r="A950">
        <v>949</v>
      </c>
      <c r="B950" s="1">
        <v>42802</v>
      </c>
      <c r="C950" t="s">
        <v>64</v>
      </c>
      <c r="D950" t="s">
        <v>40</v>
      </c>
      <c r="E950" t="s">
        <v>2732</v>
      </c>
      <c r="F950" t="s">
        <v>19</v>
      </c>
      <c r="G950" t="s">
        <v>2733</v>
      </c>
      <c r="H950" t="s">
        <v>394</v>
      </c>
      <c r="I950" s="2">
        <v>15000000</v>
      </c>
      <c r="J950" t="s">
        <v>210</v>
      </c>
    </row>
    <row r="951" spans="1:10" x14ac:dyDescent="0.3">
      <c r="A951">
        <v>950</v>
      </c>
      <c r="B951" s="1">
        <v>42802</v>
      </c>
      <c r="C951" t="s">
        <v>2734</v>
      </c>
      <c r="D951" t="s">
        <v>50</v>
      </c>
      <c r="E951" t="s">
        <v>2735</v>
      </c>
      <c r="F951" t="s">
        <v>42</v>
      </c>
      <c r="G951" t="s">
        <v>2736</v>
      </c>
      <c r="H951" t="s">
        <v>126</v>
      </c>
      <c r="I951" s="2">
        <v>1100000</v>
      </c>
      <c r="J951" t="s">
        <v>210</v>
      </c>
    </row>
    <row r="952" spans="1:10" x14ac:dyDescent="0.3">
      <c r="A952">
        <v>951</v>
      </c>
      <c r="B952" s="1">
        <v>42802</v>
      </c>
      <c r="C952" t="s">
        <v>2475</v>
      </c>
      <c r="D952" t="s">
        <v>575</v>
      </c>
      <c r="E952" t="s">
        <v>2737</v>
      </c>
      <c r="F952" t="s">
        <v>36</v>
      </c>
      <c r="G952" t="s">
        <v>627</v>
      </c>
      <c r="H952" t="s">
        <v>126</v>
      </c>
      <c r="I952" s="2">
        <v>120000</v>
      </c>
      <c r="J952" t="s">
        <v>210</v>
      </c>
    </row>
    <row r="953" spans="1:10" x14ac:dyDescent="0.3">
      <c r="A953">
        <v>952</v>
      </c>
      <c r="B953" s="1">
        <v>42802</v>
      </c>
      <c r="C953" t="s">
        <v>2738</v>
      </c>
      <c r="D953" t="s">
        <v>575</v>
      </c>
      <c r="E953" t="s">
        <v>2739</v>
      </c>
      <c r="F953" t="s">
        <v>19</v>
      </c>
      <c r="G953" t="s">
        <v>2740</v>
      </c>
      <c r="H953" t="s">
        <v>394</v>
      </c>
      <c r="I953" t="s">
        <v>555</v>
      </c>
      <c r="J953" t="s">
        <v>210</v>
      </c>
    </row>
    <row r="954" spans="1:10" x14ac:dyDescent="0.3">
      <c r="A954">
        <v>953</v>
      </c>
      <c r="B954" s="1">
        <v>42803</v>
      </c>
      <c r="C954" t="s">
        <v>2741</v>
      </c>
      <c r="D954" t="s">
        <v>575</v>
      </c>
      <c r="E954" t="s">
        <v>2742</v>
      </c>
      <c r="F954" t="s">
        <v>967</v>
      </c>
      <c r="G954" t="s">
        <v>2743</v>
      </c>
      <c r="H954" t="s">
        <v>126</v>
      </c>
      <c r="I954" s="2">
        <v>500000</v>
      </c>
      <c r="J954" t="s">
        <v>210</v>
      </c>
    </row>
    <row r="955" spans="1:10" x14ac:dyDescent="0.3">
      <c r="A955">
        <v>954</v>
      </c>
      <c r="B955" s="1">
        <v>42803</v>
      </c>
      <c r="C955" t="s">
        <v>2744</v>
      </c>
      <c r="D955" t="s">
        <v>575</v>
      </c>
      <c r="E955" t="s">
        <v>2745</v>
      </c>
      <c r="F955" t="s">
        <v>36</v>
      </c>
      <c r="G955" t="s">
        <v>2746</v>
      </c>
      <c r="H955" t="s">
        <v>394</v>
      </c>
      <c r="I955" s="2">
        <v>4500000</v>
      </c>
      <c r="J955" t="s">
        <v>210</v>
      </c>
    </row>
    <row r="956" spans="1:10" x14ac:dyDescent="0.3">
      <c r="A956">
        <v>955</v>
      </c>
      <c r="B956" s="1">
        <v>42804</v>
      </c>
      <c r="C956" t="s">
        <v>2747</v>
      </c>
      <c r="D956" t="s">
        <v>142</v>
      </c>
      <c r="E956" t="s">
        <v>2748</v>
      </c>
      <c r="F956" t="s">
        <v>30</v>
      </c>
      <c r="G956" t="s">
        <v>2077</v>
      </c>
      <c r="H956" t="s">
        <v>126</v>
      </c>
      <c r="I956" s="2">
        <v>443000</v>
      </c>
      <c r="J956" t="s">
        <v>210</v>
      </c>
    </row>
    <row r="957" spans="1:10" x14ac:dyDescent="0.3">
      <c r="A957">
        <v>956</v>
      </c>
      <c r="B957" s="1">
        <v>42804</v>
      </c>
      <c r="C957" t="s">
        <v>2749</v>
      </c>
      <c r="D957" t="s">
        <v>1471</v>
      </c>
      <c r="E957" t="s">
        <v>2750</v>
      </c>
      <c r="F957" t="s">
        <v>30</v>
      </c>
      <c r="G957" t="s">
        <v>2751</v>
      </c>
      <c r="H957" t="s">
        <v>126</v>
      </c>
      <c r="I957" t="s">
        <v>555</v>
      </c>
      <c r="J957" t="s">
        <v>210</v>
      </c>
    </row>
    <row r="958" spans="1:10" x14ac:dyDescent="0.3">
      <c r="A958">
        <v>957</v>
      </c>
      <c r="B958" s="1">
        <v>42804</v>
      </c>
      <c r="C958" t="s">
        <v>2752</v>
      </c>
      <c r="D958" t="s">
        <v>50</v>
      </c>
      <c r="E958" t="s">
        <v>2753</v>
      </c>
      <c r="F958" t="s">
        <v>967</v>
      </c>
      <c r="G958" t="s">
        <v>2606</v>
      </c>
      <c r="H958" t="s">
        <v>126</v>
      </c>
      <c r="I958" s="2">
        <v>600000</v>
      </c>
      <c r="J958" t="s">
        <v>210</v>
      </c>
    </row>
    <row r="959" spans="1:10" x14ac:dyDescent="0.3">
      <c r="A959">
        <v>958</v>
      </c>
      <c r="B959" s="1">
        <v>42804</v>
      </c>
      <c r="C959" t="s">
        <v>2754</v>
      </c>
      <c r="D959" t="s">
        <v>575</v>
      </c>
      <c r="E959" t="s">
        <v>2755</v>
      </c>
      <c r="F959" t="s">
        <v>967</v>
      </c>
      <c r="G959" t="s">
        <v>2756</v>
      </c>
      <c r="H959" t="s">
        <v>126</v>
      </c>
      <c r="I959" t="s">
        <v>555</v>
      </c>
      <c r="J959" t="s">
        <v>210</v>
      </c>
    </row>
    <row r="960" spans="1:10" x14ac:dyDescent="0.3">
      <c r="A960">
        <v>959</v>
      </c>
      <c r="B960" s="1">
        <v>42808</v>
      </c>
      <c r="C960" t="s">
        <v>2757</v>
      </c>
      <c r="D960" t="s">
        <v>575</v>
      </c>
      <c r="E960" t="s">
        <v>2758</v>
      </c>
      <c r="F960" t="s">
        <v>30</v>
      </c>
      <c r="G960" t="s">
        <v>2759</v>
      </c>
      <c r="H960" t="s">
        <v>394</v>
      </c>
      <c r="I960" t="s">
        <v>555</v>
      </c>
      <c r="J960" t="s">
        <v>210</v>
      </c>
    </row>
    <row r="961" spans="1:10" x14ac:dyDescent="0.3">
      <c r="A961">
        <v>960</v>
      </c>
      <c r="B961" s="1">
        <v>42809</v>
      </c>
      <c r="C961" t="s">
        <v>2760</v>
      </c>
      <c r="D961" t="s">
        <v>479</v>
      </c>
      <c r="E961" t="s">
        <v>2761</v>
      </c>
      <c r="F961" t="s">
        <v>184</v>
      </c>
      <c r="G961" t="s">
        <v>2762</v>
      </c>
      <c r="H961" t="s">
        <v>394</v>
      </c>
      <c r="I961" s="2">
        <v>3350000</v>
      </c>
      <c r="J961" t="s">
        <v>210</v>
      </c>
    </row>
    <row r="962" spans="1:10" x14ac:dyDescent="0.3">
      <c r="A962">
        <v>961</v>
      </c>
      <c r="B962" s="1">
        <v>42809</v>
      </c>
      <c r="C962" t="s">
        <v>2763</v>
      </c>
      <c r="D962" t="s">
        <v>575</v>
      </c>
      <c r="E962" t="s">
        <v>2764</v>
      </c>
      <c r="F962" t="s">
        <v>919</v>
      </c>
      <c r="G962" t="s">
        <v>1697</v>
      </c>
      <c r="H962" t="s">
        <v>126</v>
      </c>
      <c r="I962" s="2">
        <v>100000</v>
      </c>
      <c r="J962" t="s">
        <v>210</v>
      </c>
    </row>
    <row r="963" spans="1:10" x14ac:dyDescent="0.3">
      <c r="A963">
        <v>962</v>
      </c>
      <c r="B963" s="1">
        <v>42810</v>
      </c>
      <c r="C963" t="s">
        <v>2765</v>
      </c>
      <c r="D963" t="s">
        <v>575</v>
      </c>
      <c r="E963" t="s">
        <v>2766</v>
      </c>
      <c r="F963" t="s">
        <v>36</v>
      </c>
      <c r="G963" t="s">
        <v>2767</v>
      </c>
      <c r="H963" t="s">
        <v>394</v>
      </c>
      <c r="I963" s="2">
        <v>1350000</v>
      </c>
      <c r="J963" t="s">
        <v>210</v>
      </c>
    </row>
    <row r="964" spans="1:10" x14ac:dyDescent="0.3">
      <c r="A964">
        <v>963</v>
      </c>
      <c r="B964" s="1">
        <v>42810</v>
      </c>
      <c r="C964" t="s">
        <v>2768</v>
      </c>
      <c r="D964" t="s">
        <v>50</v>
      </c>
      <c r="E964" t="s">
        <v>2769</v>
      </c>
      <c r="F964" t="s">
        <v>1278</v>
      </c>
      <c r="G964" t="s">
        <v>2770</v>
      </c>
      <c r="H964" t="s">
        <v>126</v>
      </c>
      <c r="I964" t="s">
        <v>555</v>
      </c>
      <c r="J964" t="s">
        <v>210</v>
      </c>
    </row>
    <row r="965" spans="1:10" x14ac:dyDescent="0.3">
      <c r="A965">
        <v>964</v>
      </c>
      <c r="B965" s="1">
        <v>42810</v>
      </c>
      <c r="C965" t="s">
        <v>1029</v>
      </c>
      <c r="D965" t="s">
        <v>575</v>
      </c>
      <c r="E965" t="s">
        <v>2771</v>
      </c>
      <c r="F965" t="s">
        <v>30</v>
      </c>
      <c r="G965" t="s">
        <v>2772</v>
      </c>
      <c r="H965" t="s">
        <v>394</v>
      </c>
      <c r="I965" s="2">
        <v>3100000</v>
      </c>
      <c r="J965" t="s">
        <v>210</v>
      </c>
    </row>
    <row r="966" spans="1:10" x14ac:dyDescent="0.3">
      <c r="A966">
        <v>965</v>
      </c>
      <c r="B966" s="1">
        <v>42810</v>
      </c>
      <c r="C966" t="s">
        <v>2773</v>
      </c>
      <c r="D966" t="s">
        <v>575</v>
      </c>
      <c r="E966" t="s">
        <v>2774</v>
      </c>
      <c r="F966" t="s">
        <v>19</v>
      </c>
      <c r="G966" t="s">
        <v>2775</v>
      </c>
      <c r="H966" t="s">
        <v>126</v>
      </c>
      <c r="I966" s="2">
        <v>200000</v>
      </c>
      <c r="J966" t="s">
        <v>210</v>
      </c>
    </row>
    <row r="967" spans="1:10" x14ac:dyDescent="0.3">
      <c r="A967">
        <v>966</v>
      </c>
      <c r="B967" s="1">
        <v>42811</v>
      </c>
      <c r="C967" t="s">
        <v>2776</v>
      </c>
      <c r="D967" t="s">
        <v>50</v>
      </c>
      <c r="E967" t="s">
        <v>2777</v>
      </c>
      <c r="F967" t="s">
        <v>19</v>
      </c>
      <c r="G967" t="s">
        <v>2077</v>
      </c>
      <c r="H967" t="s">
        <v>126</v>
      </c>
      <c r="I967" t="s">
        <v>555</v>
      </c>
      <c r="J967" t="s">
        <v>210</v>
      </c>
    </row>
    <row r="968" spans="1:10" x14ac:dyDescent="0.3">
      <c r="A968">
        <v>967</v>
      </c>
      <c r="B968" s="1">
        <v>42815</v>
      </c>
      <c r="C968" t="s">
        <v>644</v>
      </c>
      <c r="D968" t="s">
        <v>479</v>
      </c>
      <c r="E968" t="s">
        <v>2705</v>
      </c>
      <c r="F968" t="s">
        <v>967</v>
      </c>
      <c r="G968" t="s">
        <v>2778</v>
      </c>
      <c r="H968" t="s">
        <v>394</v>
      </c>
      <c r="I968" s="2">
        <v>1400000000</v>
      </c>
      <c r="J968" t="s">
        <v>210</v>
      </c>
    </row>
    <row r="969" spans="1:10" x14ac:dyDescent="0.3">
      <c r="A969">
        <v>968</v>
      </c>
      <c r="B969" s="1">
        <v>42815</v>
      </c>
      <c r="C969" t="s">
        <v>2779</v>
      </c>
      <c r="D969" t="s">
        <v>50</v>
      </c>
      <c r="E969" t="s">
        <v>2780</v>
      </c>
      <c r="F969" t="s">
        <v>36</v>
      </c>
      <c r="G969" t="s">
        <v>2781</v>
      </c>
      <c r="H969" t="s">
        <v>394</v>
      </c>
      <c r="I969" s="2">
        <v>3670000</v>
      </c>
      <c r="J969" t="s">
        <v>210</v>
      </c>
    </row>
    <row r="970" spans="1:10" x14ac:dyDescent="0.3">
      <c r="A970">
        <v>969</v>
      </c>
      <c r="B970" s="1">
        <v>42815</v>
      </c>
      <c r="C970" t="s">
        <v>2782</v>
      </c>
      <c r="D970" t="s">
        <v>575</v>
      </c>
      <c r="E970" t="s">
        <v>2783</v>
      </c>
      <c r="F970" t="s">
        <v>36</v>
      </c>
      <c r="G970" t="s">
        <v>2784</v>
      </c>
      <c r="H970" t="s">
        <v>394</v>
      </c>
      <c r="I970" s="2">
        <v>5300000</v>
      </c>
      <c r="J970" t="s">
        <v>210</v>
      </c>
    </row>
    <row r="971" spans="1:10" x14ac:dyDescent="0.3">
      <c r="A971">
        <v>970</v>
      </c>
      <c r="B971" s="1">
        <v>42816</v>
      </c>
      <c r="C971" t="s">
        <v>2785</v>
      </c>
      <c r="D971" t="s">
        <v>479</v>
      </c>
      <c r="E971" t="s">
        <v>2786</v>
      </c>
      <c r="F971" t="s">
        <v>30</v>
      </c>
      <c r="G971" t="s">
        <v>2787</v>
      </c>
      <c r="H971" t="s">
        <v>126</v>
      </c>
      <c r="I971" t="s">
        <v>555</v>
      </c>
      <c r="J971" t="s">
        <v>210</v>
      </c>
    </row>
    <row r="972" spans="1:10" x14ac:dyDescent="0.3">
      <c r="A972">
        <v>971</v>
      </c>
      <c r="B972" s="1">
        <v>42816</v>
      </c>
      <c r="C972" t="s">
        <v>2788</v>
      </c>
      <c r="D972" t="s">
        <v>575</v>
      </c>
      <c r="E972" t="s">
        <v>2789</v>
      </c>
      <c r="F972" t="s">
        <v>967</v>
      </c>
      <c r="G972" t="s">
        <v>2790</v>
      </c>
      <c r="H972" t="s">
        <v>126</v>
      </c>
      <c r="I972" s="2">
        <v>191000</v>
      </c>
      <c r="J972" t="s">
        <v>210</v>
      </c>
    </row>
    <row r="973" spans="1:10" x14ac:dyDescent="0.3">
      <c r="A973">
        <v>972</v>
      </c>
      <c r="B973" s="1">
        <v>42817</v>
      </c>
      <c r="C973" t="s">
        <v>2791</v>
      </c>
      <c r="D973" t="s">
        <v>575</v>
      </c>
      <c r="E973" t="s">
        <v>2792</v>
      </c>
      <c r="F973" t="s">
        <v>19</v>
      </c>
      <c r="G973" t="s">
        <v>2793</v>
      </c>
      <c r="H973" t="s">
        <v>394</v>
      </c>
      <c r="I973" s="2">
        <v>15000000</v>
      </c>
      <c r="J973" t="s">
        <v>210</v>
      </c>
    </row>
    <row r="974" spans="1:10" x14ac:dyDescent="0.3">
      <c r="A974">
        <v>973</v>
      </c>
      <c r="B974" s="1">
        <v>42817</v>
      </c>
      <c r="C974" t="s">
        <v>2794</v>
      </c>
      <c r="D974" t="s">
        <v>50</v>
      </c>
      <c r="E974" t="s">
        <v>2795</v>
      </c>
      <c r="F974" t="s">
        <v>52</v>
      </c>
      <c r="G974" t="s">
        <v>2796</v>
      </c>
      <c r="H974" t="s">
        <v>394</v>
      </c>
      <c r="I974" s="2">
        <v>56000000</v>
      </c>
      <c r="J974" t="s">
        <v>210</v>
      </c>
    </row>
    <row r="975" spans="1:10" x14ac:dyDescent="0.3">
      <c r="A975">
        <v>974</v>
      </c>
      <c r="B975" s="1">
        <v>42818</v>
      </c>
      <c r="C975" t="s">
        <v>2797</v>
      </c>
      <c r="D975" t="s">
        <v>50</v>
      </c>
      <c r="E975" t="s">
        <v>2798</v>
      </c>
      <c r="F975" t="s">
        <v>967</v>
      </c>
      <c r="G975" t="s">
        <v>2799</v>
      </c>
      <c r="H975" t="s">
        <v>126</v>
      </c>
      <c r="I975" s="2">
        <v>382000</v>
      </c>
      <c r="J975" t="s">
        <v>210</v>
      </c>
    </row>
    <row r="976" spans="1:10" x14ac:dyDescent="0.3">
      <c r="A976">
        <v>975</v>
      </c>
      <c r="B976" s="1">
        <v>42818</v>
      </c>
      <c r="C976" t="s">
        <v>2800</v>
      </c>
      <c r="D976" t="s">
        <v>575</v>
      </c>
      <c r="E976" t="s">
        <v>2801</v>
      </c>
      <c r="F976" t="s">
        <v>967</v>
      </c>
      <c r="G976" t="s">
        <v>2802</v>
      </c>
      <c r="H976" t="s">
        <v>126</v>
      </c>
      <c r="I976" t="s">
        <v>555</v>
      </c>
      <c r="J976" t="s">
        <v>210</v>
      </c>
    </row>
    <row r="977" spans="1:10" x14ac:dyDescent="0.3">
      <c r="A977">
        <v>976</v>
      </c>
      <c r="B977" s="1">
        <v>42818</v>
      </c>
      <c r="C977" t="s">
        <v>2444</v>
      </c>
      <c r="D977" t="s">
        <v>50</v>
      </c>
      <c r="E977" t="s">
        <v>2803</v>
      </c>
      <c r="F977" t="s">
        <v>30</v>
      </c>
      <c r="G977" t="s">
        <v>2804</v>
      </c>
      <c r="H977" t="s">
        <v>394</v>
      </c>
      <c r="I977" s="2">
        <v>100000000</v>
      </c>
      <c r="J977" t="s">
        <v>210</v>
      </c>
    </row>
    <row r="978" spans="1:10" x14ac:dyDescent="0.3">
      <c r="A978">
        <v>977</v>
      </c>
      <c r="B978" s="1">
        <v>42821</v>
      </c>
      <c r="C978" t="s">
        <v>2805</v>
      </c>
      <c r="D978" t="s">
        <v>575</v>
      </c>
      <c r="E978" t="s">
        <v>2806</v>
      </c>
      <c r="F978" t="s">
        <v>30</v>
      </c>
      <c r="G978" t="s">
        <v>2807</v>
      </c>
      <c r="H978" t="s">
        <v>126</v>
      </c>
      <c r="I978" t="s">
        <v>555</v>
      </c>
      <c r="J978" t="s">
        <v>210</v>
      </c>
    </row>
    <row r="979" spans="1:10" x14ac:dyDescent="0.3">
      <c r="A979">
        <v>978</v>
      </c>
      <c r="B979" s="1">
        <v>42822</v>
      </c>
      <c r="C979" t="s">
        <v>1139</v>
      </c>
      <c r="D979" t="s">
        <v>1471</v>
      </c>
      <c r="E979" t="s">
        <v>2644</v>
      </c>
      <c r="F979" t="s">
        <v>36</v>
      </c>
      <c r="G979" t="s">
        <v>517</v>
      </c>
      <c r="H979" t="s">
        <v>394</v>
      </c>
      <c r="I979" s="2">
        <v>500000</v>
      </c>
      <c r="J979" t="s">
        <v>210</v>
      </c>
    </row>
    <row r="980" spans="1:10" x14ac:dyDescent="0.3">
      <c r="A980">
        <v>979</v>
      </c>
      <c r="B980" s="1">
        <v>42822</v>
      </c>
      <c r="C980" t="s">
        <v>2808</v>
      </c>
      <c r="D980" t="s">
        <v>50</v>
      </c>
      <c r="E980" t="s">
        <v>2809</v>
      </c>
      <c r="F980" t="s">
        <v>30</v>
      </c>
      <c r="G980" t="s">
        <v>2810</v>
      </c>
      <c r="H980" t="s">
        <v>394</v>
      </c>
      <c r="I980" t="s">
        <v>555</v>
      </c>
      <c r="J980" t="s">
        <v>210</v>
      </c>
    </row>
    <row r="981" spans="1:10" x14ac:dyDescent="0.3">
      <c r="A981">
        <v>980</v>
      </c>
      <c r="B981" s="1">
        <v>42822</v>
      </c>
      <c r="C981" t="s">
        <v>2811</v>
      </c>
      <c r="D981" t="s">
        <v>575</v>
      </c>
      <c r="E981" t="s">
        <v>2812</v>
      </c>
      <c r="F981" t="s">
        <v>19</v>
      </c>
      <c r="G981" t="s">
        <v>834</v>
      </c>
      <c r="H981" t="s">
        <v>394</v>
      </c>
      <c r="I981" s="2">
        <v>300000</v>
      </c>
      <c r="J981" t="s">
        <v>210</v>
      </c>
    </row>
    <row r="982" spans="1:10" x14ac:dyDescent="0.3">
      <c r="A982">
        <v>981</v>
      </c>
      <c r="B982" s="1">
        <v>42823</v>
      </c>
      <c r="C982" t="s">
        <v>2813</v>
      </c>
      <c r="D982" t="s">
        <v>1471</v>
      </c>
      <c r="E982" t="s">
        <v>2814</v>
      </c>
      <c r="F982" t="s">
        <v>967</v>
      </c>
      <c r="G982" t="s">
        <v>1344</v>
      </c>
      <c r="H982" t="s">
        <v>126</v>
      </c>
      <c r="I982" t="s">
        <v>555</v>
      </c>
      <c r="J982" t="s">
        <v>210</v>
      </c>
    </row>
    <row r="983" spans="1:10" x14ac:dyDescent="0.3">
      <c r="A983">
        <v>982</v>
      </c>
      <c r="B983" s="1">
        <v>42823</v>
      </c>
      <c r="C983" t="s">
        <v>2815</v>
      </c>
      <c r="D983" t="s">
        <v>575</v>
      </c>
      <c r="E983" t="s">
        <v>2816</v>
      </c>
      <c r="F983" t="s">
        <v>36</v>
      </c>
      <c r="G983" t="s">
        <v>2817</v>
      </c>
      <c r="H983" t="s">
        <v>126</v>
      </c>
      <c r="I983" s="2">
        <v>325000</v>
      </c>
      <c r="J983" t="s">
        <v>210</v>
      </c>
    </row>
    <row r="984" spans="1:10" x14ac:dyDescent="0.3">
      <c r="A984">
        <v>983</v>
      </c>
      <c r="B984" s="1">
        <v>42823</v>
      </c>
      <c r="C984" t="s">
        <v>2818</v>
      </c>
      <c r="D984" t="s">
        <v>479</v>
      </c>
      <c r="E984" t="s">
        <v>2819</v>
      </c>
      <c r="F984" t="s">
        <v>967</v>
      </c>
      <c r="G984" t="s">
        <v>1670</v>
      </c>
      <c r="H984" t="s">
        <v>126</v>
      </c>
      <c r="I984" s="2">
        <v>650000</v>
      </c>
      <c r="J984" t="s">
        <v>210</v>
      </c>
    </row>
    <row r="985" spans="1:10" x14ac:dyDescent="0.3">
      <c r="A985">
        <v>984</v>
      </c>
      <c r="B985" s="1">
        <v>42823</v>
      </c>
      <c r="C985" t="s">
        <v>2125</v>
      </c>
      <c r="D985" t="s">
        <v>575</v>
      </c>
      <c r="E985" t="s">
        <v>877</v>
      </c>
      <c r="F985" t="s">
        <v>967</v>
      </c>
      <c r="G985" t="s">
        <v>2820</v>
      </c>
      <c r="H985" t="s">
        <v>394</v>
      </c>
      <c r="I985" t="s">
        <v>555</v>
      </c>
      <c r="J985" t="s">
        <v>210</v>
      </c>
    </row>
    <row r="986" spans="1:10" x14ac:dyDescent="0.3">
      <c r="A986">
        <v>985</v>
      </c>
      <c r="B986" s="1">
        <v>42823</v>
      </c>
      <c r="C986" t="s">
        <v>72</v>
      </c>
      <c r="D986" t="s">
        <v>1471</v>
      </c>
      <c r="E986" t="s">
        <v>2821</v>
      </c>
      <c r="F986" t="s">
        <v>967</v>
      </c>
      <c r="G986" t="s">
        <v>2822</v>
      </c>
      <c r="H986" t="s">
        <v>394</v>
      </c>
      <c r="I986" s="2">
        <v>10000000</v>
      </c>
      <c r="J986" t="s">
        <v>210</v>
      </c>
    </row>
    <row r="987" spans="1:10" x14ac:dyDescent="0.3">
      <c r="A987">
        <v>986</v>
      </c>
      <c r="B987" s="1">
        <v>42823</v>
      </c>
      <c r="C987" t="s">
        <v>2010</v>
      </c>
      <c r="D987" t="s">
        <v>575</v>
      </c>
      <c r="E987" t="s">
        <v>2823</v>
      </c>
      <c r="F987" t="s">
        <v>967</v>
      </c>
      <c r="G987" t="s">
        <v>2824</v>
      </c>
      <c r="H987" t="s">
        <v>126</v>
      </c>
      <c r="I987" s="2">
        <v>50000</v>
      </c>
      <c r="J987" t="s">
        <v>210</v>
      </c>
    </row>
    <row r="988" spans="1:10" x14ac:dyDescent="0.3">
      <c r="A988">
        <v>987</v>
      </c>
      <c r="B988" s="1">
        <v>42824</v>
      </c>
      <c r="C988" t="s">
        <v>299</v>
      </c>
      <c r="D988" t="s">
        <v>50</v>
      </c>
      <c r="E988" t="s">
        <v>2825</v>
      </c>
      <c r="F988" t="s">
        <v>36</v>
      </c>
      <c r="G988" t="s">
        <v>2826</v>
      </c>
      <c r="H988" t="s">
        <v>394</v>
      </c>
      <c r="I988" t="s">
        <v>555</v>
      </c>
      <c r="J988" t="s">
        <v>210</v>
      </c>
    </row>
    <row r="989" spans="1:10" x14ac:dyDescent="0.3">
      <c r="A989">
        <v>988</v>
      </c>
      <c r="B989" s="1">
        <v>42824</v>
      </c>
      <c r="C989" t="s">
        <v>2827</v>
      </c>
      <c r="D989" t="s">
        <v>50</v>
      </c>
      <c r="E989" t="s">
        <v>2828</v>
      </c>
      <c r="F989" t="s">
        <v>967</v>
      </c>
      <c r="G989" t="s">
        <v>2829</v>
      </c>
      <c r="H989" t="s">
        <v>126</v>
      </c>
      <c r="I989" t="s">
        <v>555</v>
      </c>
      <c r="J989" t="s">
        <v>210</v>
      </c>
    </row>
    <row r="990" spans="1:10" x14ac:dyDescent="0.3">
      <c r="A990">
        <v>989</v>
      </c>
      <c r="B990" s="1">
        <v>42824</v>
      </c>
      <c r="C990" t="s">
        <v>2830</v>
      </c>
      <c r="D990" t="s">
        <v>575</v>
      </c>
      <c r="E990" t="s">
        <v>2831</v>
      </c>
      <c r="F990" t="s">
        <v>19</v>
      </c>
      <c r="G990" t="s">
        <v>2832</v>
      </c>
      <c r="H990" t="s">
        <v>126</v>
      </c>
      <c r="I990" t="s">
        <v>555</v>
      </c>
      <c r="J990" t="s">
        <v>210</v>
      </c>
    </row>
    <row r="991" spans="1:10" x14ac:dyDescent="0.3">
      <c r="A991">
        <v>990</v>
      </c>
      <c r="B991" s="1">
        <v>42825</v>
      </c>
      <c r="C991" t="s">
        <v>2139</v>
      </c>
      <c r="D991" t="s">
        <v>575</v>
      </c>
      <c r="E991" t="s">
        <v>2833</v>
      </c>
      <c r="F991" t="s">
        <v>36</v>
      </c>
      <c r="G991" t="s">
        <v>2834</v>
      </c>
      <c r="H991" t="s">
        <v>126</v>
      </c>
      <c r="I991" s="2">
        <v>155000</v>
      </c>
      <c r="J991" t="s">
        <v>210</v>
      </c>
    </row>
    <row r="992" spans="1:10" x14ac:dyDescent="0.3">
      <c r="A992">
        <v>991</v>
      </c>
      <c r="B992" s="1">
        <v>42825</v>
      </c>
      <c r="C992" t="s">
        <v>2835</v>
      </c>
      <c r="D992" t="s">
        <v>50</v>
      </c>
      <c r="E992" t="s">
        <v>2836</v>
      </c>
      <c r="F992" t="s">
        <v>36</v>
      </c>
      <c r="G992" t="s">
        <v>2837</v>
      </c>
      <c r="H992" t="s">
        <v>394</v>
      </c>
      <c r="I992" s="2">
        <v>3000000</v>
      </c>
      <c r="J992" t="s">
        <v>210</v>
      </c>
    </row>
    <row r="993" spans="1:10" x14ac:dyDescent="0.3">
      <c r="A993">
        <v>992</v>
      </c>
      <c r="B993" s="1">
        <v>42825</v>
      </c>
      <c r="C993" t="s">
        <v>1142</v>
      </c>
      <c r="D993" t="s">
        <v>1471</v>
      </c>
      <c r="E993" t="s">
        <v>2838</v>
      </c>
      <c r="F993" t="s">
        <v>967</v>
      </c>
      <c r="G993" t="s">
        <v>1083</v>
      </c>
      <c r="H993" t="s">
        <v>394</v>
      </c>
      <c r="I993" s="2">
        <v>7000000</v>
      </c>
      <c r="J993" t="s">
        <v>210</v>
      </c>
    </row>
    <row r="994" spans="1:10" x14ac:dyDescent="0.3">
      <c r="A994">
        <v>993</v>
      </c>
      <c r="B994" s="1">
        <v>42825</v>
      </c>
      <c r="C994" t="s">
        <v>2839</v>
      </c>
      <c r="D994" t="s">
        <v>575</v>
      </c>
      <c r="E994" t="s">
        <v>2840</v>
      </c>
      <c r="F994" t="s">
        <v>30</v>
      </c>
      <c r="G994" t="s">
        <v>2841</v>
      </c>
      <c r="H994" t="s">
        <v>394</v>
      </c>
      <c r="I994" t="s">
        <v>555</v>
      </c>
      <c r="J994" t="s">
        <v>210</v>
      </c>
    </row>
    <row r="995" spans="1:10" x14ac:dyDescent="0.3">
      <c r="A995">
        <v>994</v>
      </c>
      <c r="B995" s="1">
        <v>42825</v>
      </c>
      <c r="C995" t="s">
        <v>2842</v>
      </c>
      <c r="D995" t="s">
        <v>50</v>
      </c>
      <c r="E995" t="s">
        <v>2843</v>
      </c>
      <c r="F995" t="s">
        <v>967</v>
      </c>
      <c r="G995" t="s">
        <v>2844</v>
      </c>
      <c r="H995" t="s">
        <v>126</v>
      </c>
      <c r="I995" t="s">
        <v>555</v>
      </c>
      <c r="J995" t="s">
        <v>210</v>
      </c>
    </row>
    <row r="996" spans="1:10" x14ac:dyDescent="0.3">
      <c r="A996">
        <v>995</v>
      </c>
      <c r="B996" s="1">
        <v>42825</v>
      </c>
      <c r="C996" t="s">
        <v>1170</v>
      </c>
      <c r="D996" t="s">
        <v>50</v>
      </c>
      <c r="E996" t="s">
        <v>2845</v>
      </c>
      <c r="F996" t="s">
        <v>52</v>
      </c>
      <c r="G996" t="s">
        <v>2846</v>
      </c>
      <c r="H996" t="s">
        <v>394</v>
      </c>
      <c r="I996" s="2">
        <v>25000000</v>
      </c>
      <c r="J996" t="s">
        <v>210</v>
      </c>
    </row>
    <row r="997" spans="1:10" x14ac:dyDescent="0.3">
      <c r="A997">
        <v>996</v>
      </c>
      <c r="B997" s="1">
        <v>42768</v>
      </c>
      <c r="C997" t="s">
        <v>2847</v>
      </c>
      <c r="D997" t="s">
        <v>50</v>
      </c>
      <c r="E997" t="s">
        <v>2848</v>
      </c>
      <c r="F997" t="s">
        <v>52</v>
      </c>
      <c r="G997" t="s">
        <v>1344</v>
      </c>
      <c r="H997" t="s">
        <v>126</v>
      </c>
      <c r="I997" t="s">
        <v>555</v>
      </c>
      <c r="J997" t="s">
        <v>210</v>
      </c>
    </row>
    <row r="998" spans="1:10" x14ac:dyDescent="0.3">
      <c r="A998">
        <v>997</v>
      </c>
      <c r="B998" s="1">
        <v>42769</v>
      </c>
      <c r="C998" t="s">
        <v>2849</v>
      </c>
      <c r="D998" t="s">
        <v>575</v>
      </c>
      <c r="E998" t="s">
        <v>2850</v>
      </c>
      <c r="F998" t="s">
        <v>184</v>
      </c>
      <c r="G998" t="s">
        <v>2851</v>
      </c>
      <c r="H998" t="s">
        <v>126</v>
      </c>
      <c r="I998" t="s">
        <v>555</v>
      </c>
      <c r="J998" t="s">
        <v>210</v>
      </c>
    </row>
    <row r="999" spans="1:10" x14ac:dyDescent="0.3">
      <c r="A999">
        <v>998</v>
      </c>
      <c r="B999" s="1">
        <v>42772</v>
      </c>
      <c r="C999" t="s">
        <v>1025</v>
      </c>
      <c r="D999" t="s">
        <v>575</v>
      </c>
      <c r="E999" t="s">
        <v>2178</v>
      </c>
      <c r="F999" t="s">
        <v>967</v>
      </c>
      <c r="G999" t="s">
        <v>2852</v>
      </c>
      <c r="H999" t="s">
        <v>394</v>
      </c>
      <c r="I999" s="2">
        <v>2500000</v>
      </c>
      <c r="J999" t="s">
        <v>210</v>
      </c>
    </row>
    <row r="1000" spans="1:10" x14ac:dyDescent="0.3">
      <c r="A1000">
        <v>999</v>
      </c>
      <c r="B1000" s="1">
        <v>42772</v>
      </c>
      <c r="C1000" t="s">
        <v>2853</v>
      </c>
      <c r="D1000" t="s">
        <v>50</v>
      </c>
      <c r="E1000" t="s">
        <v>2854</v>
      </c>
      <c r="F1000" t="s">
        <v>919</v>
      </c>
      <c r="G1000" t="s">
        <v>2855</v>
      </c>
      <c r="H1000" t="s">
        <v>126</v>
      </c>
      <c r="I1000" t="s">
        <v>555</v>
      </c>
      <c r="J1000" t="s">
        <v>210</v>
      </c>
    </row>
    <row r="1001" spans="1:10" x14ac:dyDescent="0.3">
      <c r="A1001">
        <v>1000</v>
      </c>
      <c r="B1001" s="1">
        <v>42773</v>
      </c>
      <c r="C1001" t="s">
        <v>2856</v>
      </c>
      <c r="D1001" t="s">
        <v>575</v>
      </c>
      <c r="E1001" t="s">
        <v>2857</v>
      </c>
      <c r="F1001" t="s">
        <v>36</v>
      </c>
      <c r="G1001" t="s">
        <v>2858</v>
      </c>
      <c r="H1001" t="s">
        <v>126</v>
      </c>
      <c r="I1001" s="2">
        <v>450000</v>
      </c>
      <c r="J1001" t="s">
        <v>210</v>
      </c>
    </row>
    <row r="1002" spans="1:10" x14ac:dyDescent="0.3">
      <c r="A1002">
        <v>1001</v>
      </c>
      <c r="B1002" s="1">
        <v>42773</v>
      </c>
      <c r="C1002" t="s">
        <v>2859</v>
      </c>
      <c r="D1002" t="s">
        <v>575</v>
      </c>
      <c r="E1002" t="s">
        <v>2860</v>
      </c>
      <c r="F1002" t="s">
        <v>87</v>
      </c>
      <c r="G1002" t="s">
        <v>2861</v>
      </c>
      <c r="H1002" t="s">
        <v>394</v>
      </c>
      <c r="I1002" s="2">
        <v>10000000</v>
      </c>
      <c r="J1002" t="s">
        <v>210</v>
      </c>
    </row>
    <row r="1003" spans="1:10" x14ac:dyDescent="0.3">
      <c r="A1003">
        <v>1002</v>
      </c>
      <c r="B1003" s="1">
        <v>42774</v>
      </c>
      <c r="C1003" t="s">
        <v>2862</v>
      </c>
      <c r="D1003" t="s">
        <v>575</v>
      </c>
      <c r="E1003" t="s">
        <v>2863</v>
      </c>
      <c r="F1003" t="s">
        <v>967</v>
      </c>
      <c r="G1003" t="s">
        <v>2864</v>
      </c>
      <c r="H1003" t="s">
        <v>126</v>
      </c>
      <c r="I1003" s="2">
        <v>1000000</v>
      </c>
      <c r="J1003" t="s">
        <v>210</v>
      </c>
    </row>
    <row r="1004" spans="1:10" x14ac:dyDescent="0.3">
      <c r="A1004">
        <v>1003</v>
      </c>
      <c r="B1004" s="1">
        <v>42774</v>
      </c>
      <c r="C1004" t="s">
        <v>2865</v>
      </c>
      <c r="D1004" t="s">
        <v>50</v>
      </c>
      <c r="E1004" t="s">
        <v>2866</v>
      </c>
      <c r="F1004" t="s">
        <v>19</v>
      </c>
      <c r="G1004" t="s">
        <v>2867</v>
      </c>
      <c r="H1004" t="s">
        <v>394</v>
      </c>
      <c r="I1004" s="2">
        <v>1200000</v>
      </c>
      <c r="J1004" t="s">
        <v>210</v>
      </c>
    </row>
    <row r="1005" spans="1:10" x14ac:dyDescent="0.3">
      <c r="A1005">
        <v>1004</v>
      </c>
      <c r="B1005" s="1">
        <v>42774</v>
      </c>
      <c r="C1005" t="s">
        <v>2868</v>
      </c>
      <c r="D1005" t="s">
        <v>575</v>
      </c>
      <c r="E1005" t="s">
        <v>2869</v>
      </c>
      <c r="F1005" t="s">
        <v>36</v>
      </c>
      <c r="G1005" t="s">
        <v>2870</v>
      </c>
      <c r="H1005" t="s">
        <v>394</v>
      </c>
      <c r="I1005" s="2">
        <v>55000000</v>
      </c>
      <c r="J1005" t="s">
        <v>210</v>
      </c>
    </row>
    <row r="1006" spans="1:10" x14ac:dyDescent="0.3">
      <c r="A1006">
        <v>1005</v>
      </c>
      <c r="B1006" s="1">
        <v>42774</v>
      </c>
      <c r="C1006" t="s">
        <v>2871</v>
      </c>
      <c r="D1006" t="s">
        <v>50</v>
      </c>
      <c r="E1006" t="s">
        <v>2872</v>
      </c>
      <c r="F1006" t="s">
        <v>87</v>
      </c>
      <c r="G1006" t="s">
        <v>2873</v>
      </c>
      <c r="H1006" t="s">
        <v>126</v>
      </c>
      <c r="I1006" t="s">
        <v>555</v>
      </c>
      <c r="J1006" t="s">
        <v>210</v>
      </c>
    </row>
    <row r="1007" spans="1:10" x14ac:dyDescent="0.3">
      <c r="A1007">
        <v>1006</v>
      </c>
      <c r="B1007" s="1">
        <v>42774</v>
      </c>
      <c r="C1007" t="s">
        <v>2874</v>
      </c>
      <c r="D1007" t="s">
        <v>575</v>
      </c>
      <c r="E1007" t="s">
        <v>2875</v>
      </c>
      <c r="F1007" t="s">
        <v>19</v>
      </c>
      <c r="G1007" t="s">
        <v>2876</v>
      </c>
      <c r="H1007" t="s">
        <v>126</v>
      </c>
      <c r="I1007" s="2">
        <v>40000</v>
      </c>
      <c r="J1007" t="s">
        <v>210</v>
      </c>
    </row>
    <row r="1008" spans="1:10" x14ac:dyDescent="0.3">
      <c r="A1008">
        <v>1007</v>
      </c>
      <c r="B1008" s="1">
        <v>42775</v>
      </c>
      <c r="C1008" t="s">
        <v>2877</v>
      </c>
      <c r="D1008" t="s">
        <v>1471</v>
      </c>
      <c r="E1008" t="s">
        <v>2878</v>
      </c>
      <c r="F1008" t="s">
        <v>967</v>
      </c>
      <c r="G1008" t="s">
        <v>2879</v>
      </c>
      <c r="H1008" t="s">
        <v>394</v>
      </c>
      <c r="I1008" s="2">
        <v>6000000</v>
      </c>
      <c r="J1008" t="s">
        <v>210</v>
      </c>
    </row>
    <row r="1009" spans="1:10" x14ac:dyDescent="0.3">
      <c r="A1009">
        <v>1008</v>
      </c>
      <c r="B1009" s="1">
        <v>42775</v>
      </c>
      <c r="C1009" t="s">
        <v>1562</v>
      </c>
      <c r="D1009" t="s">
        <v>77</v>
      </c>
      <c r="E1009" t="s">
        <v>2880</v>
      </c>
      <c r="F1009" t="s">
        <v>36</v>
      </c>
      <c r="G1009" t="s">
        <v>2881</v>
      </c>
      <c r="H1009" t="s">
        <v>126</v>
      </c>
      <c r="I1009" t="s">
        <v>555</v>
      </c>
      <c r="J1009" t="s">
        <v>210</v>
      </c>
    </row>
    <row r="1010" spans="1:10" x14ac:dyDescent="0.3">
      <c r="A1010">
        <v>1009</v>
      </c>
      <c r="B1010" s="1">
        <v>42775</v>
      </c>
      <c r="C1010" t="s">
        <v>2613</v>
      </c>
      <c r="D1010" t="s">
        <v>1471</v>
      </c>
      <c r="E1010" t="s">
        <v>2882</v>
      </c>
      <c r="F1010" t="s">
        <v>967</v>
      </c>
      <c r="G1010" t="s">
        <v>2883</v>
      </c>
      <c r="H1010" t="s">
        <v>394</v>
      </c>
      <c r="I1010" s="2">
        <v>8000000</v>
      </c>
      <c r="J1010" t="s">
        <v>210</v>
      </c>
    </row>
    <row r="1011" spans="1:10" x14ac:dyDescent="0.3">
      <c r="A1011">
        <v>1010</v>
      </c>
      <c r="B1011" s="1">
        <v>42776</v>
      </c>
      <c r="C1011" t="s">
        <v>2884</v>
      </c>
      <c r="D1011" t="s">
        <v>1471</v>
      </c>
      <c r="E1011" t="s">
        <v>47</v>
      </c>
      <c r="F1011" t="s">
        <v>967</v>
      </c>
      <c r="G1011" t="s">
        <v>2885</v>
      </c>
      <c r="H1011" t="s">
        <v>394</v>
      </c>
      <c r="I1011" s="2">
        <v>500000</v>
      </c>
      <c r="J1011" t="s">
        <v>210</v>
      </c>
    </row>
    <row r="1012" spans="1:10" x14ac:dyDescent="0.3">
      <c r="A1012">
        <v>1011</v>
      </c>
      <c r="B1012" s="1">
        <v>42776</v>
      </c>
      <c r="C1012" t="s">
        <v>2886</v>
      </c>
      <c r="D1012" t="s">
        <v>575</v>
      </c>
      <c r="E1012" t="s">
        <v>2887</v>
      </c>
      <c r="F1012" t="s">
        <v>36</v>
      </c>
      <c r="G1012" t="s">
        <v>2888</v>
      </c>
      <c r="H1012" t="s">
        <v>126</v>
      </c>
      <c r="I1012" t="s">
        <v>555</v>
      </c>
      <c r="J1012" t="s">
        <v>210</v>
      </c>
    </row>
    <row r="1013" spans="1:10" x14ac:dyDescent="0.3">
      <c r="A1013">
        <v>1012</v>
      </c>
      <c r="B1013" s="1">
        <v>42779</v>
      </c>
      <c r="C1013" t="s">
        <v>867</v>
      </c>
      <c r="D1013" t="s">
        <v>50</v>
      </c>
      <c r="E1013" t="s">
        <v>2889</v>
      </c>
      <c r="F1013" t="s">
        <v>967</v>
      </c>
      <c r="G1013" t="s">
        <v>2890</v>
      </c>
      <c r="H1013" t="s">
        <v>394</v>
      </c>
      <c r="I1013" s="2">
        <v>5800000</v>
      </c>
      <c r="J1013" t="s">
        <v>210</v>
      </c>
    </row>
    <row r="1014" spans="1:10" x14ac:dyDescent="0.3">
      <c r="A1014">
        <v>1013</v>
      </c>
      <c r="B1014" s="1">
        <v>42779</v>
      </c>
      <c r="C1014" t="s">
        <v>2891</v>
      </c>
      <c r="D1014" t="s">
        <v>50</v>
      </c>
      <c r="E1014" t="s">
        <v>2892</v>
      </c>
      <c r="F1014" t="s">
        <v>967</v>
      </c>
      <c r="G1014" t="s">
        <v>2893</v>
      </c>
      <c r="H1014" t="s">
        <v>394</v>
      </c>
      <c r="I1014" s="2">
        <v>7500000</v>
      </c>
      <c r="J1014" t="s">
        <v>210</v>
      </c>
    </row>
    <row r="1015" spans="1:10" x14ac:dyDescent="0.3">
      <c r="A1015">
        <v>1014</v>
      </c>
      <c r="B1015" s="1">
        <v>42779</v>
      </c>
      <c r="C1015" t="s">
        <v>2894</v>
      </c>
      <c r="D1015" t="s">
        <v>575</v>
      </c>
      <c r="E1015" t="s">
        <v>2895</v>
      </c>
      <c r="F1015" t="s">
        <v>42</v>
      </c>
      <c r="G1015" t="s">
        <v>2896</v>
      </c>
      <c r="H1015" t="s">
        <v>394</v>
      </c>
      <c r="I1015" s="2">
        <v>3200000</v>
      </c>
      <c r="J1015" t="s">
        <v>210</v>
      </c>
    </row>
    <row r="1016" spans="1:10" x14ac:dyDescent="0.3">
      <c r="A1016">
        <v>1015</v>
      </c>
      <c r="B1016" s="1">
        <v>42779</v>
      </c>
      <c r="C1016" t="s">
        <v>2897</v>
      </c>
      <c r="D1016" t="s">
        <v>575</v>
      </c>
      <c r="E1016" t="s">
        <v>2898</v>
      </c>
      <c r="F1016" t="s">
        <v>19</v>
      </c>
      <c r="G1016" t="s">
        <v>2899</v>
      </c>
      <c r="H1016" t="s">
        <v>394</v>
      </c>
      <c r="I1016" s="2">
        <v>15000000</v>
      </c>
      <c r="J1016" t="s">
        <v>210</v>
      </c>
    </row>
    <row r="1017" spans="1:10" x14ac:dyDescent="0.3">
      <c r="A1017">
        <v>1016</v>
      </c>
      <c r="B1017" s="1">
        <v>42779</v>
      </c>
      <c r="C1017" t="s">
        <v>2900</v>
      </c>
      <c r="D1017" t="s">
        <v>575</v>
      </c>
      <c r="E1017" t="s">
        <v>2801</v>
      </c>
      <c r="F1017" t="s">
        <v>30</v>
      </c>
      <c r="G1017" t="s">
        <v>2901</v>
      </c>
      <c r="H1017" t="s">
        <v>126</v>
      </c>
      <c r="I1017" s="2">
        <v>330000</v>
      </c>
      <c r="J1017" t="s">
        <v>210</v>
      </c>
    </row>
    <row r="1018" spans="1:10" x14ac:dyDescent="0.3">
      <c r="A1018">
        <v>1017</v>
      </c>
      <c r="B1018" s="1">
        <v>42779</v>
      </c>
      <c r="C1018" t="s">
        <v>2902</v>
      </c>
      <c r="D1018" t="s">
        <v>50</v>
      </c>
      <c r="E1018" t="s">
        <v>2903</v>
      </c>
      <c r="F1018" t="s">
        <v>967</v>
      </c>
      <c r="G1018" t="s">
        <v>1325</v>
      </c>
      <c r="H1018" t="s">
        <v>126</v>
      </c>
      <c r="I1018" s="2">
        <v>400000</v>
      </c>
      <c r="J1018" t="s">
        <v>210</v>
      </c>
    </row>
    <row r="1019" spans="1:10" x14ac:dyDescent="0.3">
      <c r="A1019">
        <v>1018</v>
      </c>
      <c r="B1019" s="1">
        <v>42780</v>
      </c>
      <c r="C1019" t="s">
        <v>2904</v>
      </c>
      <c r="D1019" t="s">
        <v>575</v>
      </c>
      <c r="E1019" t="s">
        <v>2905</v>
      </c>
      <c r="F1019" t="s">
        <v>42</v>
      </c>
      <c r="G1019" t="s">
        <v>2906</v>
      </c>
      <c r="H1019" t="s">
        <v>126</v>
      </c>
      <c r="I1019" s="2">
        <v>300000</v>
      </c>
      <c r="J1019" t="s">
        <v>210</v>
      </c>
    </row>
    <row r="1020" spans="1:10" x14ac:dyDescent="0.3">
      <c r="A1020">
        <v>1019</v>
      </c>
      <c r="B1020" s="1">
        <v>42780</v>
      </c>
      <c r="C1020" t="s">
        <v>2907</v>
      </c>
      <c r="D1020" t="s">
        <v>575</v>
      </c>
      <c r="E1020" t="s">
        <v>2420</v>
      </c>
      <c r="F1020" t="s">
        <v>36</v>
      </c>
      <c r="G1020" t="s">
        <v>1214</v>
      </c>
      <c r="H1020" t="s">
        <v>394</v>
      </c>
      <c r="I1020" s="2">
        <v>22400000</v>
      </c>
      <c r="J1020" t="s">
        <v>210</v>
      </c>
    </row>
    <row r="1021" spans="1:10" x14ac:dyDescent="0.3">
      <c r="A1021">
        <v>1020</v>
      </c>
      <c r="B1021" s="1">
        <v>42780</v>
      </c>
      <c r="C1021" t="s">
        <v>2908</v>
      </c>
      <c r="D1021" t="s">
        <v>50</v>
      </c>
      <c r="E1021" t="s">
        <v>2909</v>
      </c>
      <c r="F1021" t="s">
        <v>30</v>
      </c>
      <c r="G1021" t="s">
        <v>2910</v>
      </c>
      <c r="H1021" t="s">
        <v>126</v>
      </c>
      <c r="I1021" t="s">
        <v>555</v>
      </c>
      <c r="J1021" t="s">
        <v>210</v>
      </c>
    </row>
    <row r="1022" spans="1:10" x14ac:dyDescent="0.3">
      <c r="A1022">
        <v>1021</v>
      </c>
      <c r="B1022" s="1">
        <v>42781</v>
      </c>
      <c r="C1022" t="s">
        <v>565</v>
      </c>
      <c r="D1022" t="s">
        <v>575</v>
      </c>
      <c r="E1022" t="s">
        <v>2911</v>
      </c>
      <c r="F1022" t="s">
        <v>30</v>
      </c>
      <c r="G1022" t="s">
        <v>2912</v>
      </c>
      <c r="H1022" t="s">
        <v>126</v>
      </c>
      <c r="I1022" t="s">
        <v>555</v>
      </c>
      <c r="J1022" t="s">
        <v>210</v>
      </c>
    </row>
    <row r="1023" spans="1:10" x14ac:dyDescent="0.3">
      <c r="A1023">
        <v>1022</v>
      </c>
      <c r="B1023" s="1">
        <v>42781</v>
      </c>
      <c r="C1023" t="s">
        <v>673</v>
      </c>
      <c r="D1023" t="s">
        <v>575</v>
      </c>
      <c r="E1023" t="s">
        <v>2913</v>
      </c>
      <c r="F1023" t="s">
        <v>967</v>
      </c>
      <c r="G1023" t="s">
        <v>2914</v>
      </c>
      <c r="H1023" t="s">
        <v>394</v>
      </c>
      <c r="I1023" s="2">
        <v>6500000</v>
      </c>
      <c r="J1023" t="s">
        <v>210</v>
      </c>
    </row>
    <row r="1024" spans="1:10" x14ac:dyDescent="0.3">
      <c r="A1024">
        <v>1023</v>
      </c>
      <c r="B1024" s="1">
        <v>42781</v>
      </c>
      <c r="C1024" t="s">
        <v>2915</v>
      </c>
      <c r="D1024" t="s">
        <v>50</v>
      </c>
      <c r="E1024" t="s">
        <v>2916</v>
      </c>
      <c r="F1024" t="s">
        <v>2917</v>
      </c>
      <c r="G1024" t="s">
        <v>2918</v>
      </c>
      <c r="H1024" t="s">
        <v>126</v>
      </c>
      <c r="I1024" s="2">
        <v>350000</v>
      </c>
      <c r="J1024" t="s">
        <v>210</v>
      </c>
    </row>
    <row r="1025" spans="1:10" x14ac:dyDescent="0.3">
      <c r="A1025">
        <v>1024</v>
      </c>
      <c r="B1025" s="1">
        <v>42782</v>
      </c>
      <c r="C1025" t="s">
        <v>2919</v>
      </c>
      <c r="D1025" t="s">
        <v>575</v>
      </c>
      <c r="E1025" t="s">
        <v>2920</v>
      </c>
      <c r="F1025" t="s">
        <v>36</v>
      </c>
      <c r="G1025" t="s">
        <v>2921</v>
      </c>
      <c r="H1025" t="s">
        <v>394</v>
      </c>
      <c r="I1025" s="2">
        <v>3000000</v>
      </c>
      <c r="J1025" t="s">
        <v>210</v>
      </c>
    </row>
    <row r="1026" spans="1:10" x14ac:dyDescent="0.3">
      <c r="A1026">
        <v>1025</v>
      </c>
      <c r="B1026" s="1">
        <v>42782</v>
      </c>
      <c r="C1026" t="s">
        <v>2922</v>
      </c>
      <c r="D1026" t="s">
        <v>575</v>
      </c>
      <c r="E1026" t="s">
        <v>2923</v>
      </c>
      <c r="F1026" t="s">
        <v>967</v>
      </c>
      <c r="G1026" t="s">
        <v>2924</v>
      </c>
      <c r="H1026" t="s">
        <v>394</v>
      </c>
      <c r="I1026" s="2">
        <v>3000000</v>
      </c>
      <c r="J1026" t="s">
        <v>210</v>
      </c>
    </row>
    <row r="1027" spans="1:10" x14ac:dyDescent="0.3">
      <c r="A1027">
        <v>1026</v>
      </c>
      <c r="B1027" s="1">
        <v>42783</v>
      </c>
      <c r="C1027" t="s">
        <v>2925</v>
      </c>
      <c r="D1027" t="s">
        <v>50</v>
      </c>
      <c r="E1027" t="s">
        <v>2926</v>
      </c>
      <c r="F1027" t="s">
        <v>184</v>
      </c>
      <c r="G1027" t="s">
        <v>2927</v>
      </c>
      <c r="H1027" t="s">
        <v>126</v>
      </c>
      <c r="I1027" s="2">
        <v>500000</v>
      </c>
      <c r="J1027" t="s">
        <v>210</v>
      </c>
    </row>
    <row r="1028" spans="1:10" x14ac:dyDescent="0.3">
      <c r="A1028">
        <v>1027</v>
      </c>
      <c r="B1028" s="1">
        <v>42783</v>
      </c>
      <c r="C1028" t="s">
        <v>737</v>
      </c>
      <c r="D1028" t="s">
        <v>575</v>
      </c>
      <c r="E1028" t="s">
        <v>2928</v>
      </c>
      <c r="F1028" t="s">
        <v>967</v>
      </c>
      <c r="G1028" t="s">
        <v>2929</v>
      </c>
      <c r="H1028" t="s">
        <v>126</v>
      </c>
      <c r="I1028" s="2">
        <v>400000</v>
      </c>
      <c r="J1028" t="s">
        <v>210</v>
      </c>
    </row>
    <row r="1029" spans="1:10" x14ac:dyDescent="0.3">
      <c r="A1029">
        <v>1028</v>
      </c>
      <c r="B1029" s="1">
        <v>42783</v>
      </c>
      <c r="C1029" t="s">
        <v>1052</v>
      </c>
      <c r="D1029" t="s">
        <v>1471</v>
      </c>
      <c r="E1029" t="s">
        <v>1053</v>
      </c>
      <c r="F1029" t="s">
        <v>967</v>
      </c>
      <c r="G1029" t="s">
        <v>2930</v>
      </c>
      <c r="H1029" t="s">
        <v>394</v>
      </c>
      <c r="I1029" s="2">
        <v>15200000</v>
      </c>
      <c r="J1029" t="s">
        <v>210</v>
      </c>
    </row>
    <row r="1030" spans="1:10" x14ac:dyDescent="0.3">
      <c r="A1030">
        <v>1029</v>
      </c>
      <c r="B1030" s="1">
        <v>42783</v>
      </c>
      <c r="C1030" t="s">
        <v>2931</v>
      </c>
      <c r="D1030" t="s">
        <v>575</v>
      </c>
      <c r="E1030" t="s">
        <v>2932</v>
      </c>
      <c r="F1030" t="s">
        <v>967</v>
      </c>
      <c r="G1030" t="s">
        <v>2933</v>
      </c>
      <c r="H1030" t="s">
        <v>126</v>
      </c>
      <c r="I1030" t="s">
        <v>555</v>
      </c>
      <c r="J1030" t="s">
        <v>210</v>
      </c>
    </row>
    <row r="1031" spans="1:10" x14ac:dyDescent="0.3">
      <c r="A1031">
        <v>1030</v>
      </c>
      <c r="B1031" s="1">
        <v>42783</v>
      </c>
      <c r="C1031" t="s">
        <v>2934</v>
      </c>
      <c r="D1031" t="s">
        <v>575</v>
      </c>
      <c r="E1031" t="s">
        <v>2935</v>
      </c>
      <c r="F1031" t="s">
        <v>52</v>
      </c>
      <c r="G1031" t="s">
        <v>2936</v>
      </c>
      <c r="H1031" t="s">
        <v>394</v>
      </c>
      <c r="I1031" t="s">
        <v>555</v>
      </c>
      <c r="J1031" t="s">
        <v>210</v>
      </c>
    </row>
    <row r="1032" spans="1:10" x14ac:dyDescent="0.3">
      <c r="A1032">
        <v>1031</v>
      </c>
      <c r="B1032" s="1">
        <v>42783</v>
      </c>
      <c r="C1032" t="s">
        <v>2937</v>
      </c>
      <c r="D1032" t="s">
        <v>479</v>
      </c>
      <c r="E1032" t="s">
        <v>2938</v>
      </c>
      <c r="F1032" t="s">
        <v>36</v>
      </c>
      <c r="G1032" t="s">
        <v>2939</v>
      </c>
      <c r="H1032" t="s">
        <v>126</v>
      </c>
      <c r="I1032" s="2">
        <v>40000</v>
      </c>
      <c r="J1032" t="s">
        <v>210</v>
      </c>
    </row>
    <row r="1033" spans="1:10" x14ac:dyDescent="0.3">
      <c r="A1033">
        <v>1032</v>
      </c>
      <c r="B1033" s="1">
        <v>42784</v>
      </c>
      <c r="C1033" t="s">
        <v>2940</v>
      </c>
      <c r="D1033" t="s">
        <v>575</v>
      </c>
      <c r="E1033" t="s">
        <v>2941</v>
      </c>
      <c r="F1033" t="s">
        <v>19</v>
      </c>
      <c r="G1033" t="s">
        <v>2939</v>
      </c>
      <c r="H1033" t="s">
        <v>126</v>
      </c>
      <c r="I1033" s="2">
        <v>40000</v>
      </c>
      <c r="J1033" t="s">
        <v>210</v>
      </c>
    </row>
    <row r="1034" spans="1:10" x14ac:dyDescent="0.3">
      <c r="A1034">
        <v>1033</v>
      </c>
      <c r="B1034" s="1">
        <v>42786</v>
      </c>
      <c r="C1034" t="s">
        <v>644</v>
      </c>
      <c r="D1034" t="s">
        <v>479</v>
      </c>
      <c r="E1034" t="s">
        <v>453</v>
      </c>
      <c r="F1034" t="s">
        <v>967</v>
      </c>
      <c r="G1034" t="s">
        <v>2942</v>
      </c>
      <c r="H1034" t="s">
        <v>394</v>
      </c>
      <c r="I1034" s="2">
        <v>38700000</v>
      </c>
      <c r="J1034" t="s">
        <v>210</v>
      </c>
    </row>
    <row r="1035" spans="1:10" x14ac:dyDescent="0.3">
      <c r="A1035">
        <v>1034</v>
      </c>
      <c r="B1035" s="1">
        <v>42787</v>
      </c>
      <c r="C1035" t="s">
        <v>1014</v>
      </c>
      <c r="D1035" t="s">
        <v>575</v>
      </c>
      <c r="E1035" t="s">
        <v>2943</v>
      </c>
      <c r="F1035" t="s">
        <v>19</v>
      </c>
      <c r="G1035" t="s">
        <v>2944</v>
      </c>
      <c r="H1035" t="s">
        <v>394</v>
      </c>
      <c r="I1035" s="2">
        <v>15000000</v>
      </c>
      <c r="J1035" t="s">
        <v>210</v>
      </c>
    </row>
    <row r="1036" spans="1:10" x14ac:dyDescent="0.3">
      <c r="A1036">
        <v>1035</v>
      </c>
      <c r="B1036" s="1">
        <v>42788</v>
      </c>
      <c r="C1036" t="s">
        <v>2945</v>
      </c>
      <c r="D1036" t="s">
        <v>575</v>
      </c>
      <c r="E1036" t="s">
        <v>2946</v>
      </c>
      <c r="F1036" t="s">
        <v>967</v>
      </c>
      <c r="G1036" t="s">
        <v>2939</v>
      </c>
      <c r="H1036" t="s">
        <v>126</v>
      </c>
      <c r="I1036" s="2">
        <v>40000</v>
      </c>
      <c r="J1036" t="s">
        <v>210</v>
      </c>
    </row>
    <row r="1037" spans="1:10" x14ac:dyDescent="0.3">
      <c r="A1037">
        <v>1036</v>
      </c>
      <c r="B1037" s="1">
        <v>42789</v>
      </c>
      <c r="C1037" t="s">
        <v>1810</v>
      </c>
      <c r="D1037" t="s">
        <v>575</v>
      </c>
      <c r="E1037" t="s">
        <v>2947</v>
      </c>
      <c r="F1037" t="s">
        <v>30</v>
      </c>
      <c r="G1037" t="s">
        <v>2948</v>
      </c>
      <c r="H1037" t="s">
        <v>394</v>
      </c>
      <c r="I1037" s="2">
        <v>1100000</v>
      </c>
      <c r="J1037" t="s">
        <v>210</v>
      </c>
    </row>
    <row r="1038" spans="1:10" x14ac:dyDescent="0.3">
      <c r="A1038">
        <v>1037</v>
      </c>
      <c r="B1038" s="1">
        <v>42789</v>
      </c>
      <c r="C1038" t="s">
        <v>2949</v>
      </c>
      <c r="D1038" t="s">
        <v>575</v>
      </c>
      <c r="E1038" t="s">
        <v>2950</v>
      </c>
      <c r="F1038" t="s">
        <v>36</v>
      </c>
      <c r="G1038" t="s">
        <v>2951</v>
      </c>
      <c r="H1038" t="s">
        <v>126</v>
      </c>
      <c r="I1038" t="s">
        <v>555</v>
      </c>
      <c r="J1038" t="s">
        <v>210</v>
      </c>
    </row>
    <row r="1039" spans="1:10" x14ac:dyDescent="0.3">
      <c r="A1039">
        <v>1038</v>
      </c>
      <c r="B1039" s="1">
        <v>42790</v>
      </c>
      <c r="C1039" t="s">
        <v>2952</v>
      </c>
      <c r="D1039" t="s">
        <v>575</v>
      </c>
      <c r="E1039" t="s">
        <v>2953</v>
      </c>
      <c r="F1039" t="s">
        <v>87</v>
      </c>
      <c r="G1039" t="s">
        <v>2954</v>
      </c>
      <c r="H1039" t="s">
        <v>126</v>
      </c>
      <c r="I1039" t="s">
        <v>555</v>
      </c>
      <c r="J1039" t="s">
        <v>210</v>
      </c>
    </row>
    <row r="1040" spans="1:10" x14ac:dyDescent="0.3">
      <c r="A1040">
        <v>1039</v>
      </c>
      <c r="B1040" s="1">
        <v>42793</v>
      </c>
      <c r="C1040" t="s">
        <v>2955</v>
      </c>
      <c r="D1040" t="s">
        <v>575</v>
      </c>
      <c r="E1040" t="s">
        <v>2956</v>
      </c>
      <c r="F1040" t="s">
        <v>967</v>
      </c>
      <c r="G1040" t="s">
        <v>2957</v>
      </c>
      <c r="H1040" t="s">
        <v>126</v>
      </c>
      <c r="I1040" t="s">
        <v>555</v>
      </c>
      <c r="J1040" t="s">
        <v>210</v>
      </c>
    </row>
    <row r="1041" spans="1:10" x14ac:dyDescent="0.3">
      <c r="A1041">
        <v>1040</v>
      </c>
      <c r="B1041" s="1">
        <v>42793</v>
      </c>
      <c r="C1041" t="s">
        <v>689</v>
      </c>
      <c r="D1041" t="s">
        <v>575</v>
      </c>
      <c r="E1041" t="s">
        <v>2958</v>
      </c>
      <c r="F1041" t="s">
        <v>19</v>
      </c>
      <c r="G1041" t="s">
        <v>2959</v>
      </c>
      <c r="H1041" t="s">
        <v>126</v>
      </c>
      <c r="I1041" s="2">
        <v>375000</v>
      </c>
      <c r="J1041" t="s">
        <v>210</v>
      </c>
    </row>
    <row r="1042" spans="1:10" x14ac:dyDescent="0.3">
      <c r="A1042">
        <v>1041</v>
      </c>
      <c r="B1042" s="1">
        <v>42793</v>
      </c>
      <c r="C1042" t="s">
        <v>2960</v>
      </c>
      <c r="D1042" t="s">
        <v>1471</v>
      </c>
      <c r="E1042" t="s">
        <v>2961</v>
      </c>
      <c r="F1042" t="s">
        <v>967</v>
      </c>
      <c r="G1042" t="s">
        <v>1344</v>
      </c>
      <c r="H1042" t="s">
        <v>126</v>
      </c>
      <c r="I1042" s="2">
        <v>94000</v>
      </c>
      <c r="J1042" t="s">
        <v>210</v>
      </c>
    </row>
    <row r="1043" spans="1:10" x14ac:dyDescent="0.3">
      <c r="A1043">
        <v>1042</v>
      </c>
      <c r="B1043" s="1">
        <v>42794</v>
      </c>
      <c r="C1043" t="s">
        <v>2962</v>
      </c>
      <c r="D1043" t="s">
        <v>575</v>
      </c>
      <c r="E1043" t="s">
        <v>2963</v>
      </c>
      <c r="F1043" t="s">
        <v>30</v>
      </c>
      <c r="G1043" t="s">
        <v>2964</v>
      </c>
      <c r="H1043" t="s">
        <v>394</v>
      </c>
      <c r="I1043" s="2">
        <v>1000000</v>
      </c>
      <c r="J1043" t="s">
        <v>210</v>
      </c>
    </row>
    <row r="1044" spans="1:10" x14ac:dyDescent="0.3">
      <c r="A1044">
        <v>1043</v>
      </c>
      <c r="B1044" s="1">
        <v>42794</v>
      </c>
      <c r="C1044" t="s">
        <v>503</v>
      </c>
      <c r="D1044" t="s">
        <v>40</v>
      </c>
      <c r="E1044" t="s">
        <v>2965</v>
      </c>
      <c r="F1044" t="s">
        <v>967</v>
      </c>
      <c r="G1044" t="s">
        <v>2966</v>
      </c>
      <c r="H1044" t="s">
        <v>394</v>
      </c>
      <c r="I1044" s="2">
        <v>70000000</v>
      </c>
      <c r="J1044" t="s">
        <v>210</v>
      </c>
    </row>
    <row r="1045" spans="1:10" x14ac:dyDescent="0.3">
      <c r="A1045">
        <v>1044</v>
      </c>
      <c r="B1045" s="1">
        <v>42737</v>
      </c>
      <c r="C1045" t="s">
        <v>2967</v>
      </c>
      <c r="D1045" t="s">
        <v>575</v>
      </c>
      <c r="E1045" t="s">
        <v>2968</v>
      </c>
      <c r="F1045" t="s">
        <v>52</v>
      </c>
      <c r="G1045" t="s">
        <v>2969</v>
      </c>
      <c r="H1045" t="s">
        <v>126</v>
      </c>
      <c r="I1045" s="2">
        <v>366000</v>
      </c>
      <c r="J1045" t="s">
        <v>210</v>
      </c>
    </row>
    <row r="1046" spans="1:10" x14ac:dyDescent="0.3">
      <c r="A1046">
        <v>1045</v>
      </c>
      <c r="B1046" s="1">
        <v>42738</v>
      </c>
      <c r="C1046" t="s">
        <v>2970</v>
      </c>
      <c r="D1046" t="s">
        <v>50</v>
      </c>
      <c r="E1046" t="s">
        <v>2971</v>
      </c>
      <c r="F1046" t="s">
        <v>2972</v>
      </c>
      <c r="G1046" t="s">
        <v>2973</v>
      </c>
      <c r="H1046" t="s">
        <v>126</v>
      </c>
      <c r="I1046" s="2">
        <v>825000</v>
      </c>
      <c r="J1046" t="s">
        <v>210</v>
      </c>
    </row>
    <row r="1047" spans="1:10" x14ac:dyDescent="0.3">
      <c r="A1047">
        <v>1046</v>
      </c>
      <c r="B1047" s="1">
        <v>42738</v>
      </c>
      <c r="C1047" t="s">
        <v>2974</v>
      </c>
      <c r="D1047" t="s">
        <v>2975</v>
      </c>
      <c r="E1047" t="s">
        <v>2976</v>
      </c>
      <c r="F1047" t="s">
        <v>36</v>
      </c>
      <c r="G1047" t="s">
        <v>2977</v>
      </c>
      <c r="H1047" t="s">
        <v>126</v>
      </c>
      <c r="I1047" t="s">
        <v>555</v>
      </c>
      <c r="J1047" t="s">
        <v>210</v>
      </c>
    </row>
    <row r="1048" spans="1:10" x14ac:dyDescent="0.3">
      <c r="A1048">
        <v>1047</v>
      </c>
      <c r="B1048" s="1">
        <v>42738</v>
      </c>
      <c r="C1048" t="s">
        <v>2978</v>
      </c>
      <c r="D1048" t="s">
        <v>575</v>
      </c>
      <c r="E1048" t="s">
        <v>2979</v>
      </c>
      <c r="F1048" t="s">
        <v>19</v>
      </c>
      <c r="G1048" t="s">
        <v>2980</v>
      </c>
      <c r="H1048" t="s">
        <v>126</v>
      </c>
      <c r="I1048" t="s">
        <v>555</v>
      </c>
      <c r="J1048" t="s">
        <v>210</v>
      </c>
    </row>
    <row r="1049" spans="1:10" x14ac:dyDescent="0.3">
      <c r="A1049">
        <v>1048</v>
      </c>
      <c r="B1049" s="1">
        <v>42739</v>
      </c>
      <c r="C1049" t="s">
        <v>2981</v>
      </c>
      <c r="D1049" t="s">
        <v>50</v>
      </c>
      <c r="E1049" t="s">
        <v>2982</v>
      </c>
      <c r="F1049" t="s">
        <v>42</v>
      </c>
      <c r="G1049" t="s">
        <v>1884</v>
      </c>
      <c r="H1049" t="s">
        <v>126</v>
      </c>
      <c r="I1049" t="s">
        <v>555</v>
      </c>
      <c r="J1049" t="s">
        <v>210</v>
      </c>
    </row>
    <row r="1050" spans="1:10" x14ac:dyDescent="0.3">
      <c r="A1050">
        <v>1049</v>
      </c>
      <c r="B1050" s="1">
        <v>42740</v>
      </c>
      <c r="C1050" t="s">
        <v>2983</v>
      </c>
      <c r="D1050" t="s">
        <v>575</v>
      </c>
      <c r="E1050" t="s">
        <v>2984</v>
      </c>
      <c r="F1050" t="s">
        <v>967</v>
      </c>
      <c r="G1050" t="s">
        <v>2985</v>
      </c>
      <c r="H1050" t="s">
        <v>394</v>
      </c>
      <c r="I1050" t="s">
        <v>555</v>
      </c>
      <c r="J1050" t="s">
        <v>210</v>
      </c>
    </row>
    <row r="1051" spans="1:10" x14ac:dyDescent="0.3">
      <c r="A1051">
        <v>1050</v>
      </c>
      <c r="B1051" s="1">
        <v>42740</v>
      </c>
      <c r="C1051" t="s">
        <v>2986</v>
      </c>
      <c r="D1051" t="s">
        <v>50</v>
      </c>
      <c r="E1051" t="s">
        <v>2987</v>
      </c>
      <c r="F1051" t="s">
        <v>967</v>
      </c>
      <c r="G1051" t="s">
        <v>2988</v>
      </c>
      <c r="H1051" t="s">
        <v>394</v>
      </c>
      <c r="I1051" t="s">
        <v>555</v>
      </c>
      <c r="J1051" t="s">
        <v>210</v>
      </c>
    </row>
    <row r="1052" spans="1:10" x14ac:dyDescent="0.3">
      <c r="A1052">
        <v>1051</v>
      </c>
      <c r="B1052" s="1">
        <v>42741</v>
      </c>
      <c r="C1052" t="s">
        <v>2989</v>
      </c>
      <c r="D1052" t="s">
        <v>40</v>
      </c>
      <c r="E1052" t="s">
        <v>2990</v>
      </c>
      <c r="F1052" t="s">
        <v>36</v>
      </c>
      <c r="G1052" t="s">
        <v>2991</v>
      </c>
      <c r="H1052" t="s">
        <v>394</v>
      </c>
      <c r="I1052" s="2">
        <v>13000000</v>
      </c>
      <c r="J1052" t="s">
        <v>210</v>
      </c>
    </row>
    <row r="1053" spans="1:10" x14ac:dyDescent="0.3">
      <c r="A1053">
        <v>1052</v>
      </c>
      <c r="B1053" s="1">
        <v>42742</v>
      </c>
      <c r="C1053" t="s">
        <v>2992</v>
      </c>
      <c r="D1053" t="s">
        <v>575</v>
      </c>
      <c r="E1053" t="s">
        <v>154</v>
      </c>
      <c r="F1053" t="s">
        <v>36</v>
      </c>
      <c r="G1053" t="s">
        <v>2993</v>
      </c>
      <c r="H1053" t="s">
        <v>394</v>
      </c>
      <c r="I1053" s="2">
        <v>57000000</v>
      </c>
      <c r="J1053" t="s">
        <v>210</v>
      </c>
    </row>
    <row r="1054" spans="1:10" x14ac:dyDescent="0.3">
      <c r="A1054">
        <v>1053</v>
      </c>
      <c r="B1054" s="1">
        <v>42744</v>
      </c>
      <c r="C1054" t="s">
        <v>2994</v>
      </c>
      <c r="D1054" t="s">
        <v>575</v>
      </c>
      <c r="E1054" t="s">
        <v>2995</v>
      </c>
      <c r="F1054" t="s">
        <v>42</v>
      </c>
      <c r="G1054" t="s">
        <v>2996</v>
      </c>
      <c r="H1054" t="s">
        <v>394</v>
      </c>
      <c r="I1054" s="2">
        <v>35000000</v>
      </c>
      <c r="J1054" t="s">
        <v>210</v>
      </c>
    </row>
    <row r="1055" spans="1:10" x14ac:dyDescent="0.3">
      <c r="A1055">
        <v>1054</v>
      </c>
      <c r="B1055" s="1">
        <v>42745</v>
      </c>
      <c r="C1055" t="s">
        <v>2997</v>
      </c>
      <c r="D1055" t="s">
        <v>50</v>
      </c>
      <c r="E1055" t="s">
        <v>2998</v>
      </c>
      <c r="F1055" t="s">
        <v>36</v>
      </c>
      <c r="G1055" t="s">
        <v>2999</v>
      </c>
      <c r="H1055" t="s">
        <v>394</v>
      </c>
      <c r="I1055" s="2">
        <v>800000</v>
      </c>
      <c r="J1055" t="s">
        <v>210</v>
      </c>
    </row>
    <row r="1056" spans="1:10" x14ac:dyDescent="0.3">
      <c r="A1056">
        <v>1055</v>
      </c>
      <c r="B1056" s="1">
        <v>42745</v>
      </c>
      <c r="C1056" t="s">
        <v>3000</v>
      </c>
      <c r="D1056" t="s">
        <v>50</v>
      </c>
      <c r="E1056" t="s">
        <v>3001</v>
      </c>
      <c r="F1056" t="s">
        <v>36</v>
      </c>
      <c r="G1056" t="s">
        <v>3002</v>
      </c>
      <c r="H1056" t="s">
        <v>394</v>
      </c>
      <c r="I1056" s="2">
        <v>5000000</v>
      </c>
      <c r="J1056" t="s">
        <v>210</v>
      </c>
    </row>
    <row r="1057" spans="1:10" x14ac:dyDescent="0.3">
      <c r="A1057">
        <v>1056</v>
      </c>
      <c r="B1057" s="1">
        <v>42745</v>
      </c>
      <c r="C1057" t="s">
        <v>3003</v>
      </c>
      <c r="D1057" t="s">
        <v>575</v>
      </c>
      <c r="E1057" t="s">
        <v>3004</v>
      </c>
      <c r="F1057" t="s">
        <v>19</v>
      </c>
      <c r="G1057" t="s">
        <v>3005</v>
      </c>
      <c r="H1057" t="s">
        <v>394</v>
      </c>
      <c r="I1057" s="2">
        <v>2250000</v>
      </c>
      <c r="J1057" t="s">
        <v>210</v>
      </c>
    </row>
    <row r="1058" spans="1:10" x14ac:dyDescent="0.3">
      <c r="A1058">
        <v>1057</v>
      </c>
      <c r="B1058" s="1">
        <v>42745</v>
      </c>
      <c r="C1058" t="s">
        <v>3006</v>
      </c>
      <c r="D1058" t="s">
        <v>575</v>
      </c>
      <c r="E1058" t="s">
        <v>3007</v>
      </c>
      <c r="F1058" t="s">
        <v>967</v>
      </c>
      <c r="G1058" t="s">
        <v>3008</v>
      </c>
      <c r="H1058" t="s">
        <v>126</v>
      </c>
      <c r="I1058" t="s">
        <v>555</v>
      </c>
      <c r="J1058" t="s">
        <v>210</v>
      </c>
    </row>
    <row r="1059" spans="1:10" x14ac:dyDescent="0.3">
      <c r="A1059">
        <v>1058</v>
      </c>
      <c r="B1059" s="1">
        <v>42745</v>
      </c>
      <c r="C1059" t="s">
        <v>2010</v>
      </c>
      <c r="D1059" t="s">
        <v>575</v>
      </c>
      <c r="E1059" t="s">
        <v>3009</v>
      </c>
      <c r="F1059" t="s">
        <v>967</v>
      </c>
      <c r="G1059" t="s">
        <v>3010</v>
      </c>
      <c r="H1059" t="s">
        <v>126</v>
      </c>
      <c r="I1059" s="2">
        <v>100000</v>
      </c>
      <c r="J1059" t="s">
        <v>210</v>
      </c>
    </row>
    <row r="1060" spans="1:10" x14ac:dyDescent="0.3">
      <c r="A1060">
        <v>1059</v>
      </c>
      <c r="B1060" s="1">
        <v>42745</v>
      </c>
      <c r="C1060" t="s">
        <v>3011</v>
      </c>
      <c r="D1060" t="s">
        <v>479</v>
      </c>
      <c r="E1060" t="s">
        <v>3012</v>
      </c>
      <c r="F1060" t="s">
        <v>967</v>
      </c>
      <c r="G1060" t="s">
        <v>3013</v>
      </c>
      <c r="H1060" t="s">
        <v>394</v>
      </c>
      <c r="I1060" s="2">
        <v>3500000</v>
      </c>
      <c r="J1060" t="s">
        <v>210</v>
      </c>
    </row>
    <row r="1061" spans="1:10" x14ac:dyDescent="0.3">
      <c r="A1061">
        <v>1060</v>
      </c>
      <c r="B1061" s="1">
        <v>42746</v>
      </c>
      <c r="C1061" t="s">
        <v>3014</v>
      </c>
      <c r="D1061" t="s">
        <v>575</v>
      </c>
      <c r="E1061" t="s">
        <v>2631</v>
      </c>
      <c r="F1061" t="s">
        <v>19</v>
      </c>
      <c r="G1061" t="s">
        <v>3015</v>
      </c>
      <c r="H1061" t="s">
        <v>126</v>
      </c>
      <c r="I1061" t="s">
        <v>555</v>
      </c>
      <c r="J1061" t="s">
        <v>210</v>
      </c>
    </row>
    <row r="1062" spans="1:10" x14ac:dyDescent="0.3">
      <c r="A1062">
        <v>1061</v>
      </c>
      <c r="B1062" s="1">
        <v>42747</v>
      </c>
      <c r="C1062" t="s">
        <v>3016</v>
      </c>
      <c r="D1062" t="s">
        <v>575</v>
      </c>
      <c r="E1062" t="s">
        <v>3017</v>
      </c>
      <c r="F1062" t="s">
        <v>967</v>
      </c>
      <c r="G1062" t="s">
        <v>3018</v>
      </c>
      <c r="H1062" t="s">
        <v>394</v>
      </c>
      <c r="I1062" s="2">
        <v>1350000</v>
      </c>
      <c r="J1062" t="s">
        <v>210</v>
      </c>
    </row>
    <row r="1063" spans="1:10" x14ac:dyDescent="0.3">
      <c r="A1063">
        <v>1062</v>
      </c>
      <c r="B1063" s="1">
        <v>42747</v>
      </c>
      <c r="C1063" t="s">
        <v>3019</v>
      </c>
      <c r="D1063" t="s">
        <v>575</v>
      </c>
      <c r="E1063" t="s">
        <v>3020</v>
      </c>
      <c r="F1063" t="s">
        <v>19</v>
      </c>
      <c r="G1063" t="s">
        <v>3021</v>
      </c>
      <c r="H1063" t="s">
        <v>394</v>
      </c>
      <c r="I1063" s="2">
        <v>10000000</v>
      </c>
      <c r="J1063" t="s">
        <v>210</v>
      </c>
    </row>
    <row r="1064" spans="1:10" x14ac:dyDescent="0.3">
      <c r="A1064">
        <v>1063</v>
      </c>
      <c r="B1064" s="1">
        <v>42748</v>
      </c>
      <c r="C1064" t="s">
        <v>3022</v>
      </c>
      <c r="D1064" t="s">
        <v>50</v>
      </c>
      <c r="E1064" t="s">
        <v>3023</v>
      </c>
      <c r="F1064" t="s">
        <v>36</v>
      </c>
      <c r="G1064" t="s">
        <v>3024</v>
      </c>
      <c r="H1064" t="s">
        <v>394</v>
      </c>
      <c r="I1064" s="2">
        <v>4100000</v>
      </c>
      <c r="J1064" t="s">
        <v>210</v>
      </c>
    </row>
    <row r="1065" spans="1:10" x14ac:dyDescent="0.3">
      <c r="A1065">
        <v>1064</v>
      </c>
      <c r="B1065" s="1">
        <v>42748</v>
      </c>
      <c r="C1065" t="s">
        <v>3025</v>
      </c>
      <c r="D1065" t="s">
        <v>575</v>
      </c>
      <c r="E1065" t="s">
        <v>3026</v>
      </c>
      <c r="F1065" t="s">
        <v>967</v>
      </c>
      <c r="G1065" t="s">
        <v>3027</v>
      </c>
      <c r="H1065" t="s">
        <v>126</v>
      </c>
      <c r="I1065" t="s">
        <v>555</v>
      </c>
      <c r="J1065" t="s">
        <v>210</v>
      </c>
    </row>
    <row r="1066" spans="1:10" x14ac:dyDescent="0.3">
      <c r="A1066">
        <v>1065</v>
      </c>
      <c r="B1066" s="1">
        <v>42748</v>
      </c>
      <c r="C1066" t="s">
        <v>3028</v>
      </c>
      <c r="D1066" t="s">
        <v>575</v>
      </c>
      <c r="E1066" t="s">
        <v>3029</v>
      </c>
      <c r="F1066" t="s">
        <v>967</v>
      </c>
      <c r="G1066" t="s">
        <v>3030</v>
      </c>
      <c r="H1066" t="s">
        <v>126</v>
      </c>
      <c r="I1066" s="2">
        <v>440000</v>
      </c>
      <c r="J1066" t="s">
        <v>210</v>
      </c>
    </row>
    <row r="1067" spans="1:10" x14ac:dyDescent="0.3">
      <c r="A1067">
        <v>1066</v>
      </c>
      <c r="B1067" s="1">
        <v>42749</v>
      </c>
      <c r="C1067" t="s">
        <v>417</v>
      </c>
      <c r="D1067" t="s">
        <v>575</v>
      </c>
      <c r="E1067" t="s">
        <v>1820</v>
      </c>
      <c r="F1067" t="s">
        <v>967</v>
      </c>
      <c r="G1067" t="s">
        <v>3031</v>
      </c>
      <c r="H1067" t="s">
        <v>394</v>
      </c>
      <c r="I1067" s="2">
        <v>4500000</v>
      </c>
      <c r="J1067" t="s">
        <v>210</v>
      </c>
    </row>
    <row r="1068" spans="1:10" x14ac:dyDescent="0.3">
      <c r="A1068">
        <v>1067</v>
      </c>
      <c r="B1068" s="1">
        <v>42749</v>
      </c>
      <c r="C1068" t="s">
        <v>3032</v>
      </c>
      <c r="D1068" t="s">
        <v>50</v>
      </c>
      <c r="E1068" t="s">
        <v>3033</v>
      </c>
      <c r="F1068" t="s">
        <v>967</v>
      </c>
      <c r="G1068" t="s">
        <v>3034</v>
      </c>
      <c r="H1068" t="s">
        <v>394</v>
      </c>
      <c r="I1068" t="s">
        <v>555</v>
      </c>
      <c r="J1068" t="s">
        <v>210</v>
      </c>
    </row>
    <row r="1069" spans="1:10" x14ac:dyDescent="0.3">
      <c r="A1069">
        <v>1068</v>
      </c>
      <c r="B1069" s="1">
        <v>42751</v>
      </c>
      <c r="C1069" t="s">
        <v>3035</v>
      </c>
      <c r="D1069" t="s">
        <v>575</v>
      </c>
      <c r="E1069" t="s">
        <v>3036</v>
      </c>
      <c r="F1069" t="s">
        <v>967</v>
      </c>
      <c r="G1069" t="s">
        <v>3037</v>
      </c>
      <c r="H1069" t="s">
        <v>126</v>
      </c>
      <c r="I1069" t="s">
        <v>555</v>
      </c>
      <c r="J1069" t="s">
        <v>210</v>
      </c>
    </row>
    <row r="1070" spans="1:10" x14ac:dyDescent="0.3">
      <c r="A1070">
        <v>1069</v>
      </c>
      <c r="B1070" s="1">
        <v>42751</v>
      </c>
      <c r="C1070" t="s">
        <v>3038</v>
      </c>
      <c r="D1070" t="s">
        <v>575</v>
      </c>
      <c r="E1070" t="s">
        <v>3039</v>
      </c>
      <c r="F1070" t="s">
        <v>967</v>
      </c>
      <c r="G1070" t="s">
        <v>3040</v>
      </c>
      <c r="H1070" t="s">
        <v>394</v>
      </c>
      <c r="I1070" s="2">
        <v>5000000</v>
      </c>
      <c r="J1070" t="s">
        <v>210</v>
      </c>
    </row>
    <row r="1071" spans="1:10" x14ac:dyDescent="0.3">
      <c r="A1071">
        <v>1070</v>
      </c>
      <c r="B1071" s="1">
        <v>42751</v>
      </c>
      <c r="C1071" t="s">
        <v>3041</v>
      </c>
      <c r="D1071" t="s">
        <v>50</v>
      </c>
      <c r="E1071" t="s">
        <v>3042</v>
      </c>
      <c r="F1071" t="s">
        <v>30</v>
      </c>
      <c r="G1071" t="s">
        <v>3043</v>
      </c>
      <c r="H1071" t="s">
        <v>126</v>
      </c>
      <c r="I1071" t="s">
        <v>555</v>
      </c>
      <c r="J1071" t="s">
        <v>210</v>
      </c>
    </row>
    <row r="1072" spans="1:10" x14ac:dyDescent="0.3">
      <c r="A1072">
        <v>1071</v>
      </c>
      <c r="B1072" s="1">
        <v>42751</v>
      </c>
      <c r="C1072" t="s">
        <v>3044</v>
      </c>
      <c r="D1072" t="s">
        <v>575</v>
      </c>
      <c r="E1072" t="s">
        <v>3045</v>
      </c>
      <c r="F1072" t="s">
        <v>36</v>
      </c>
      <c r="G1072" t="s">
        <v>1344</v>
      </c>
      <c r="H1072" t="s">
        <v>126</v>
      </c>
      <c r="I1072" s="2">
        <v>700000</v>
      </c>
      <c r="J1072" t="s">
        <v>210</v>
      </c>
    </row>
    <row r="1073" spans="1:10" x14ac:dyDescent="0.3">
      <c r="A1073">
        <v>1072</v>
      </c>
      <c r="B1073" s="1">
        <v>42752</v>
      </c>
      <c r="C1073" t="s">
        <v>3046</v>
      </c>
      <c r="D1073" t="s">
        <v>575</v>
      </c>
      <c r="E1073" t="s">
        <v>1718</v>
      </c>
      <c r="F1073" t="s">
        <v>967</v>
      </c>
      <c r="G1073" t="s">
        <v>3047</v>
      </c>
      <c r="H1073" t="s">
        <v>394</v>
      </c>
      <c r="I1073" s="2">
        <v>800000</v>
      </c>
      <c r="J1073" t="s">
        <v>210</v>
      </c>
    </row>
    <row r="1074" spans="1:10" x14ac:dyDescent="0.3">
      <c r="A1074">
        <v>1073</v>
      </c>
      <c r="B1074" s="1">
        <v>42752</v>
      </c>
      <c r="C1074" t="s">
        <v>3048</v>
      </c>
      <c r="D1074" t="s">
        <v>575</v>
      </c>
      <c r="E1074" t="s">
        <v>3049</v>
      </c>
      <c r="F1074" t="s">
        <v>967</v>
      </c>
      <c r="G1074" t="s">
        <v>644</v>
      </c>
      <c r="H1074" t="s">
        <v>394</v>
      </c>
      <c r="I1074" s="2">
        <v>2000000</v>
      </c>
      <c r="J1074" t="s">
        <v>210</v>
      </c>
    </row>
    <row r="1075" spans="1:10" x14ac:dyDescent="0.3">
      <c r="A1075">
        <v>1074</v>
      </c>
      <c r="B1075" s="1">
        <v>42752</v>
      </c>
      <c r="C1075" t="s">
        <v>3050</v>
      </c>
      <c r="D1075" t="s">
        <v>575</v>
      </c>
      <c r="E1075" t="s">
        <v>3051</v>
      </c>
      <c r="F1075" t="s">
        <v>967</v>
      </c>
      <c r="G1075" t="s">
        <v>3052</v>
      </c>
      <c r="H1075" t="s">
        <v>394</v>
      </c>
      <c r="I1075" s="2">
        <v>55000000</v>
      </c>
      <c r="J1075" t="s">
        <v>210</v>
      </c>
    </row>
    <row r="1076" spans="1:10" x14ac:dyDescent="0.3">
      <c r="A1076">
        <v>1075</v>
      </c>
      <c r="B1076" s="1">
        <v>42752</v>
      </c>
      <c r="C1076" t="s">
        <v>3053</v>
      </c>
      <c r="D1076" t="s">
        <v>575</v>
      </c>
      <c r="E1076" t="s">
        <v>3054</v>
      </c>
      <c r="F1076" t="s">
        <v>30</v>
      </c>
      <c r="G1076" t="s">
        <v>3055</v>
      </c>
      <c r="H1076" t="s">
        <v>126</v>
      </c>
      <c r="I1076" s="2">
        <v>441000</v>
      </c>
      <c r="J1076" t="s">
        <v>210</v>
      </c>
    </row>
    <row r="1077" spans="1:10" x14ac:dyDescent="0.3">
      <c r="A1077">
        <v>1076</v>
      </c>
      <c r="B1077" s="1">
        <v>42752</v>
      </c>
      <c r="C1077" t="s">
        <v>3056</v>
      </c>
      <c r="D1077" t="s">
        <v>575</v>
      </c>
      <c r="E1077" t="s">
        <v>3057</v>
      </c>
      <c r="F1077" t="s">
        <v>3058</v>
      </c>
      <c r="G1077" t="s">
        <v>2230</v>
      </c>
      <c r="H1077" t="s">
        <v>126</v>
      </c>
      <c r="I1077" s="2">
        <v>500000</v>
      </c>
      <c r="J1077" t="s">
        <v>210</v>
      </c>
    </row>
    <row r="1078" spans="1:10" x14ac:dyDescent="0.3">
      <c r="A1078">
        <v>1077</v>
      </c>
      <c r="B1078" s="1">
        <v>42752</v>
      </c>
      <c r="C1078" t="s">
        <v>3059</v>
      </c>
      <c r="D1078" t="s">
        <v>575</v>
      </c>
      <c r="E1078" t="s">
        <v>3060</v>
      </c>
      <c r="F1078" t="s">
        <v>967</v>
      </c>
      <c r="G1078" t="s">
        <v>3061</v>
      </c>
      <c r="H1078" t="s">
        <v>126</v>
      </c>
      <c r="I1078" s="2">
        <v>147000</v>
      </c>
      <c r="J1078" t="s">
        <v>210</v>
      </c>
    </row>
    <row r="1079" spans="1:10" x14ac:dyDescent="0.3">
      <c r="A1079">
        <v>1078</v>
      </c>
      <c r="B1079" s="1">
        <v>42753</v>
      </c>
      <c r="C1079" t="s">
        <v>3062</v>
      </c>
      <c r="D1079" t="s">
        <v>50</v>
      </c>
      <c r="E1079" t="s">
        <v>3063</v>
      </c>
      <c r="F1079" t="s">
        <v>30</v>
      </c>
      <c r="G1079" t="s">
        <v>3064</v>
      </c>
      <c r="H1079" t="s">
        <v>126</v>
      </c>
      <c r="I1079" t="s">
        <v>555</v>
      </c>
      <c r="J1079" t="s">
        <v>210</v>
      </c>
    </row>
    <row r="1080" spans="1:10" x14ac:dyDescent="0.3">
      <c r="A1080">
        <v>1079</v>
      </c>
      <c r="B1080" s="1">
        <v>42753</v>
      </c>
      <c r="C1080" t="s">
        <v>3065</v>
      </c>
      <c r="D1080" t="s">
        <v>479</v>
      </c>
      <c r="E1080" t="s">
        <v>3066</v>
      </c>
      <c r="F1080" t="s">
        <v>19</v>
      </c>
      <c r="G1080" t="s">
        <v>3067</v>
      </c>
      <c r="H1080" t="s">
        <v>126</v>
      </c>
      <c r="I1080" t="s">
        <v>555</v>
      </c>
      <c r="J1080" t="s">
        <v>210</v>
      </c>
    </row>
    <row r="1081" spans="1:10" x14ac:dyDescent="0.3">
      <c r="A1081">
        <v>1080</v>
      </c>
      <c r="B1081" s="1">
        <v>42753</v>
      </c>
      <c r="C1081" t="s">
        <v>3068</v>
      </c>
      <c r="D1081" t="s">
        <v>479</v>
      </c>
      <c r="E1081" t="s">
        <v>3069</v>
      </c>
      <c r="F1081" t="s">
        <v>30</v>
      </c>
      <c r="G1081" t="s">
        <v>3070</v>
      </c>
      <c r="H1081" t="s">
        <v>126</v>
      </c>
      <c r="I1081" s="2">
        <v>650000</v>
      </c>
      <c r="J1081" t="s">
        <v>210</v>
      </c>
    </row>
    <row r="1082" spans="1:10" x14ac:dyDescent="0.3">
      <c r="A1082">
        <v>1081</v>
      </c>
      <c r="B1082" s="1">
        <v>42753</v>
      </c>
      <c r="C1082" t="s">
        <v>3071</v>
      </c>
      <c r="D1082" t="s">
        <v>50</v>
      </c>
      <c r="E1082" t="s">
        <v>3072</v>
      </c>
      <c r="F1082" t="s">
        <v>967</v>
      </c>
      <c r="G1082" t="s">
        <v>1344</v>
      </c>
      <c r="H1082" t="s">
        <v>126</v>
      </c>
      <c r="I1082" s="2">
        <v>300000</v>
      </c>
      <c r="J1082" t="s">
        <v>210</v>
      </c>
    </row>
    <row r="1083" spans="1:10" x14ac:dyDescent="0.3">
      <c r="A1083">
        <v>1082</v>
      </c>
      <c r="B1083" s="1">
        <v>42754</v>
      </c>
      <c r="C1083" t="s">
        <v>3073</v>
      </c>
      <c r="D1083" t="s">
        <v>575</v>
      </c>
      <c r="E1083" t="s">
        <v>3074</v>
      </c>
      <c r="F1083" t="s">
        <v>967</v>
      </c>
      <c r="G1083" t="s">
        <v>3075</v>
      </c>
      <c r="H1083" t="s">
        <v>126</v>
      </c>
      <c r="I1083" t="s">
        <v>555</v>
      </c>
      <c r="J1083" t="s">
        <v>210</v>
      </c>
    </row>
    <row r="1084" spans="1:10" x14ac:dyDescent="0.3">
      <c r="A1084">
        <v>1083</v>
      </c>
      <c r="B1084" s="1">
        <v>42754</v>
      </c>
      <c r="C1084" t="s">
        <v>3076</v>
      </c>
      <c r="D1084" t="s">
        <v>575</v>
      </c>
      <c r="E1084" t="s">
        <v>3077</v>
      </c>
      <c r="F1084" t="s">
        <v>36</v>
      </c>
      <c r="G1084" t="s">
        <v>3078</v>
      </c>
      <c r="H1084" t="s">
        <v>394</v>
      </c>
      <c r="I1084" s="2">
        <v>1000000</v>
      </c>
      <c r="J1084" t="s">
        <v>210</v>
      </c>
    </row>
    <row r="1085" spans="1:10" x14ac:dyDescent="0.3">
      <c r="A1085">
        <v>1084</v>
      </c>
      <c r="B1085" s="1">
        <v>42754</v>
      </c>
      <c r="C1085" t="s">
        <v>3079</v>
      </c>
      <c r="D1085" t="s">
        <v>479</v>
      </c>
      <c r="E1085" t="s">
        <v>3080</v>
      </c>
      <c r="F1085" t="s">
        <v>3081</v>
      </c>
      <c r="G1085" t="s">
        <v>3082</v>
      </c>
      <c r="H1085" t="s">
        <v>126</v>
      </c>
      <c r="I1085" t="s">
        <v>555</v>
      </c>
      <c r="J1085" t="s">
        <v>210</v>
      </c>
    </row>
    <row r="1086" spans="1:10" x14ac:dyDescent="0.3">
      <c r="A1086">
        <v>1085</v>
      </c>
      <c r="B1086" s="1">
        <v>42754</v>
      </c>
      <c r="C1086" t="s">
        <v>3083</v>
      </c>
      <c r="D1086" t="s">
        <v>575</v>
      </c>
      <c r="E1086" t="s">
        <v>2774</v>
      </c>
      <c r="F1086" t="s">
        <v>87</v>
      </c>
      <c r="G1086" t="s">
        <v>3084</v>
      </c>
      <c r="H1086" t="s">
        <v>394</v>
      </c>
      <c r="I1086" t="s">
        <v>555</v>
      </c>
      <c r="J1086" t="s">
        <v>210</v>
      </c>
    </row>
    <row r="1087" spans="1:10" x14ac:dyDescent="0.3">
      <c r="A1087">
        <v>1086</v>
      </c>
      <c r="B1087" s="1">
        <v>42755</v>
      </c>
      <c r="C1087" t="s">
        <v>3085</v>
      </c>
      <c r="D1087" t="s">
        <v>50</v>
      </c>
      <c r="E1087" t="s">
        <v>3086</v>
      </c>
      <c r="F1087" t="s">
        <v>52</v>
      </c>
      <c r="G1087" t="s">
        <v>2362</v>
      </c>
      <c r="H1087" t="s">
        <v>126</v>
      </c>
      <c r="I1087" t="s">
        <v>555</v>
      </c>
      <c r="J1087" t="s">
        <v>210</v>
      </c>
    </row>
    <row r="1088" spans="1:10" x14ac:dyDescent="0.3">
      <c r="A1088">
        <v>1087</v>
      </c>
      <c r="B1088" s="1">
        <v>42755</v>
      </c>
      <c r="C1088" t="s">
        <v>1188</v>
      </c>
      <c r="D1088" t="s">
        <v>479</v>
      </c>
      <c r="E1088" t="s">
        <v>3087</v>
      </c>
      <c r="F1088" t="s">
        <v>19</v>
      </c>
      <c r="G1088" t="s">
        <v>3088</v>
      </c>
      <c r="H1088" t="s">
        <v>394</v>
      </c>
      <c r="I1088" t="s">
        <v>555</v>
      </c>
      <c r="J1088" t="s">
        <v>210</v>
      </c>
    </row>
    <row r="1089" spans="1:10" x14ac:dyDescent="0.3">
      <c r="A1089">
        <v>1088</v>
      </c>
      <c r="B1089" s="1">
        <v>42755</v>
      </c>
      <c r="C1089" t="s">
        <v>2495</v>
      </c>
      <c r="D1089" t="s">
        <v>50</v>
      </c>
      <c r="E1089" t="s">
        <v>3089</v>
      </c>
      <c r="F1089" t="s">
        <v>36</v>
      </c>
      <c r="G1089" t="s">
        <v>3090</v>
      </c>
      <c r="H1089" t="s">
        <v>126</v>
      </c>
      <c r="I1089" t="s">
        <v>555</v>
      </c>
      <c r="J1089" t="s">
        <v>210</v>
      </c>
    </row>
    <row r="1090" spans="1:10" x14ac:dyDescent="0.3">
      <c r="A1090">
        <v>1089</v>
      </c>
      <c r="B1090" s="1">
        <v>42755</v>
      </c>
      <c r="C1090" t="s">
        <v>2908</v>
      </c>
      <c r="D1090" t="s">
        <v>50</v>
      </c>
      <c r="E1090" t="s">
        <v>2909</v>
      </c>
      <c r="F1090" t="s">
        <v>30</v>
      </c>
      <c r="G1090" t="s">
        <v>3091</v>
      </c>
      <c r="H1090" t="s">
        <v>126</v>
      </c>
      <c r="I1090" t="s">
        <v>555</v>
      </c>
      <c r="J1090" t="s">
        <v>210</v>
      </c>
    </row>
    <row r="1091" spans="1:10" x14ac:dyDescent="0.3">
      <c r="A1091">
        <v>1090</v>
      </c>
      <c r="B1091" s="1">
        <v>42757</v>
      </c>
      <c r="C1091" t="s">
        <v>3092</v>
      </c>
      <c r="D1091" t="s">
        <v>575</v>
      </c>
      <c r="E1091" t="s">
        <v>3093</v>
      </c>
      <c r="F1091" t="s">
        <v>30</v>
      </c>
      <c r="G1091" t="s">
        <v>3094</v>
      </c>
      <c r="H1091" t="s">
        <v>126</v>
      </c>
      <c r="I1091" s="2">
        <v>50000</v>
      </c>
      <c r="J1091" t="s">
        <v>210</v>
      </c>
    </row>
    <row r="1092" spans="1:10" x14ac:dyDescent="0.3">
      <c r="A1092">
        <v>1091</v>
      </c>
      <c r="B1092" s="1">
        <v>42758</v>
      </c>
      <c r="C1092" t="s">
        <v>3095</v>
      </c>
      <c r="D1092" t="s">
        <v>50</v>
      </c>
      <c r="E1092" t="s">
        <v>3096</v>
      </c>
      <c r="F1092" t="s">
        <v>52</v>
      </c>
      <c r="G1092" t="s">
        <v>3097</v>
      </c>
      <c r="H1092" t="s">
        <v>126</v>
      </c>
      <c r="I1092" t="s">
        <v>555</v>
      </c>
      <c r="J1092" t="s">
        <v>210</v>
      </c>
    </row>
    <row r="1093" spans="1:10" x14ac:dyDescent="0.3">
      <c r="A1093">
        <v>1092</v>
      </c>
      <c r="B1093" s="1">
        <v>42758</v>
      </c>
      <c r="C1093" t="s">
        <v>3098</v>
      </c>
      <c r="D1093" t="s">
        <v>50</v>
      </c>
      <c r="E1093" t="s">
        <v>3099</v>
      </c>
      <c r="F1093" t="s">
        <v>30</v>
      </c>
      <c r="G1093" t="s">
        <v>3100</v>
      </c>
      <c r="H1093" t="s">
        <v>126</v>
      </c>
      <c r="I1093" t="s">
        <v>555</v>
      </c>
      <c r="J1093" t="s">
        <v>210</v>
      </c>
    </row>
    <row r="1094" spans="1:10" x14ac:dyDescent="0.3">
      <c r="A1094">
        <v>1093</v>
      </c>
      <c r="B1094" s="1">
        <v>42758</v>
      </c>
      <c r="C1094" t="s">
        <v>3101</v>
      </c>
      <c r="D1094" t="s">
        <v>50</v>
      </c>
      <c r="E1094" t="s">
        <v>3102</v>
      </c>
      <c r="F1094" t="s">
        <v>30</v>
      </c>
      <c r="G1094" t="s">
        <v>3103</v>
      </c>
      <c r="H1094" t="s">
        <v>394</v>
      </c>
      <c r="I1094" s="2">
        <v>15000000</v>
      </c>
      <c r="J1094" t="s">
        <v>210</v>
      </c>
    </row>
    <row r="1095" spans="1:10" x14ac:dyDescent="0.3">
      <c r="A1095">
        <v>1094</v>
      </c>
      <c r="B1095" s="1">
        <v>42758</v>
      </c>
      <c r="C1095" t="s">
        <v>3104</v>
      </c>
      <c r="D1095" t="s">
        <v>50</v>
      </c>
      <c r="E1095" t="s">
        <v>1820</v>
      </c>
      <c r="F1095" t="s">
        <v>967</v>
      </c>
      <c r="G1095" t="s">
        <v>3105</v>
      </c>
      <c r="H1095" t="s">
        <v>126</v>
      </c>
      <c r="I1095" t="s">
        <v>555</v>
      </c>
      <c r="J1095" t="s">
        <v>210</v>
      </c>
    </row>
    <row r="1096" spans="1:10" x14ac:dyDescent="0.3">
      <c r="A1096">
        <v>1095</v>
      </c>
      <c r="B1096" s="1">
        <v>42759</v>
      </c>
      <c r="C1096" t="s">
        <v>3106</v>
      </c>
      <c r="D1096" t="s">
        <v>575</v>
      </c>
      <c r="E1096" t="s">
        <v>3107</v>
      </c>
      <c r="F1096" t="s">
        <v>36</v>
      </c>
      <c r="G1096" t="s">
        <v>3105</v>
      </c>
      <c r="H1096" t="s">
        <v>126</v>
      </c>
      <c r="I1096" t="s">
        <v>555</v>
      </c>
      <c r="J1096" t="s">
        <v>210</v>
      </c>
    </row>
    <row r="1097" spans="1:10" x14ac:dyDescent="0.3">
      <c r="A1097">
        <v>1096</v>
      </c>
      <c r="B1097" s="1">
        <v>42759</v>
      </c>
      <c r="C1097" t="s">
        <v>3108</v>
      </c>
      <c r="D1097" t="s">
        <v>575</v>
      </c>
      <c r="E1097" t="s">
        <v>3109</v>
      </c>
      <c r="F1097" t="s">
        <v>967</v>
      </c>
      <c r="G1097" t="s">
        <v>3110</v>
      </c>
      <c r="H1097" t="s">
        <v>394</v>
      </c>
      <c r="I1097" s="2">
        <v>500000</v>
      </c>
      <c r="J1097" t="s">
        <v>210</v>
      </c>
    </row>
    <row r="1098" spans="1:10" x14ac:dyDescent="0.3">
      <c r="A1098">
        <v>1097</v>
      </c>
      <c r="B1098" s="1">
        <v>42759</v>
      </c>
      <c r="C1098" t="s">
        <v>3111</v>
      </c>
      <c r="D1098" t="s">
        <v>575</v>
      </c>
      <c r="E1098" t="s">
        <v>3112</v>
      </c>
      <c r="F1098" t="s">
        <v>184</v>
      </c>
      <c r="G1098" t="s">
        <v>3113</v>
      </c>
      <c r="H1098" t="s">
        <v>394</v>
      </c>
      <c r="I1098" s="2">
        <v>10000000</v>
      </c>
      <c r="J1098" t="s">
        <v>210</v>
      </c>
    </row>
    <row r="1099" spans="1:10" x14ac:dyDescent="0.3">
      <c r="A1099">
        <v>1098</v>
      </c>
      <c r="B1099" s="1">
        <v>42759</v>
      </c>
      <c r="C1099" t="s">
        <v>3114</v>
      </c>
      <c r="D1099" t="s">
        <v>575</v>
      </c>
      <c r="E1099" t="s">
        <v>3115</v>
      </c>
      <c r="F1099" t="s">
        <v>967</v>
      </c>
      <c r="G1099" t="s">
        <v>3116</v>
      </c>
      <c r="H1099" t="s">
        <v>394</v>
      </c>
      <c r="I1099" s="2">
        <v>4000000</v>
      </c>
      <c r="J1099" t="s">
        <v>210</v>
      </c>
    </row>
    <row r="1100" spans="1:10" x14ac:dyDescent="0.3">
      <c r="A1100">
        <v>1099</v>
      </c>
      <c r="B1100" s="1">
        <v>42759</v>
      </c>
      <c r="C1100" t="s">
        <v>3117</v>
      </c>
      <c r="D1100" t="s">
        <v>50</v>
      </c>
      <c r="E1100" t="s">
        <v>3118</v>
      </c>
      <c r="F1100" t="s">
        <v>87</v>
      </c>
      <c r="G1100" t="s">
        <v>3119</v>
      </c>
      <c r="H1100" t="s">
        <v>394</v>
      </c>
      <c r="I1100" t="s">
        <v>555</v>
      </c>
      <c r="J1100" t="s">
        <v>210</v>
      </c>
    </row>
    <row r="1101" spans="1:10" x14ac:dyDescent="0.3">
      <c r="A1101">
        <v>1100</v>
      </c>
      <c r="B1101" s="1">
        <v>42760</v>
      </c>
      <c r="C1101" t="s">
        <v>3120</v>
      </c>
      <c r="D1101" t="s">
        <v>575</v>
      </c>
      <c r="E1101" t="s">
        <v>3121</v>
      </c>
      <c r="F1101" t="s">
        <v>36</v>
      </c>
      <c r="G1101" t="s">
        <v>3122</v>
      </c>
      <c r="H1101" t="s">
        <v>126</v>
      </c>
      <c r="I1101" t="s">
        <v>555</v>
      </c>
      <c r="J1101" t="s">
        <v>210</v>
      </c>
    </row>
    <row r="1102" spans="1:10" x14ac:dyDescent="0.3">
      <c r="A1102">
        <v>1101</v>
      </c>
      <c r="B1102" s="1">
        <v>42760</v>
      </c>
      <c r="C1102" t="s">
        <v>3123</v>
      </c>
      <c r="D1102" t="s">
        <v>50</v>
      </c>
      <c r="E1102" t="s">
        <v>3124</v>
      </c>
      <c r="F1102" t="s">
        <v>52</v>
      </c>
      <c r="G1102" t="s">
        <v>3125</v>
      </c>
      <c r="H1102" t="s">
        <v>394</v>
      </c>
      <c r="I1102" s="2">
        <v>4000000</v>
      </c>
      <c r="J1102" t="s">
        <v>210</v>
      </c>
    </row>
    <row r="1103" spans="1:10" x14ac:dyDescent="0.3">
      <c r="A1103">
        <v>1102</v>
      </c>
      <c r="B1103" s="1">
        <v>42760</v>
      </c>
      <c r="C1103" t="s">
        <v>3126</v>
      </c>
      <c r="D1103" t="s">
        <v>50</v>
      </c>
      <c r="E1103" t="s">
        <v>3127</v>
      </c>
      <c r="F1103" t="s">
        <v>30</v>
      </c>
      <c r="G1103" t="s">
        <v>3128</v>
      </c>
      <c r="H1103" t="s">
        <v>394</v>
      </c>
      <c r="I1103" t="s">
        <v>555</v>
      </c>
      <c r="J1103" t="s">
        <v>210</v>
      </c>
    </row>
    <row r="1104" spans="1:10" x14ac:dyDescent="0.3">
      <c r="A1104">
        <v>1103</v>
      </c>
      <c r="B1104" s="1">
        <v>42760</v>
      </c>
      <c r="C1104" t="s">
        <v>3129</v>
      </c>
      <c r="D1104" t="s">
        <v>50</v>
      </c>
      <c r="E1104" t="s">
        <v>3130</v>
      </c>
      <c r="F1104" t="s">
        <v>967</v>
      </c>
      <c r="G1104" t="s">
        <v>3131</v>
      </c>
      <c r="H1104" t="s">
        <v>394</v>
      </c>
      <c r="I1104" s="2">
        <v>2200000</v>
      </c>
      <c r="J1104" t="s">
        <v>210</v>
      </c>
    </row>
    <row r="1105" spans="1:10" x14ac:dyDescent="0.3">
      <c r="A1105">
        <v>1104</v>
      </c>
      <c r="B1105" s="1">
        <v>42760</v>
      </c>
      <c r="C1105" t="s">
        <v>1214</v>
      </c>
      <c r="D1105" t="s">
        <v>479</v>
      </c>
      <c r="E1105" t="s">
        <v>3132</v>
      </c>
      <c r="F1105" t="s">
        <v>1197</v>
      </c>
      <c r="G1105" t="s">
        <v>2700</v>
      </c>
      <c r="H1105" t="s">
        <v>394</v>
      </c>
      <c r="I1105" s="2">
        <v>8800000</v>
      </c>
      <c r="J1105" t="s">
        <v>210</v>
      </c>
    </row>
    <row r="1106" spans="1:10" x14ac:dyDescent="0.3">
      <c r="A1106">
        <v>1105</v>
      </c>
      <c r="B1106" s="1">
        <v>42737</v>
      </c>
      <c r="C1106" t="s">
        <v>3133</v>
      </c>
      <c r="D1106" t="s">
        <v>50</v>
      </c>
      <c r="E1106" t="s">
        <v>3134</v>
      </c>
      <c r="F1106" t="s">
        <v>3135</v>
      </c>
      <c r="G1106" t="s">
        <v>125</v>
      </c>
      <c r="H1106" t="s">
        <v>126</v>
      </c>
      <c r="I1106" t="s">
        <v>555</v>
      </c>
      <c r="J1106" t="s">
        <v>210</v>
      </c>
    </row>
    <row r="1107" spans="1:10" x14ac:dyDescent="0.3">
      <c r="A1107">
        <v>1106</v>
      </c>
      <c r="B1107" s="1">
        <v>42761</v>
      </c>
      <c r="C1107" t="s">
        <v>3136</v>
      </c>
      <c r="D1107" t="s">
        <v>575</v>
      </c>
      <c r="E1107" t="s">
        <v>3137</v>
      </c>
      <c r="F1107" t="s">
        <v>1197</v>
      </c>
      <c r="G1107" t="s">
        <v>834</v>
      </c>
      <c r="H1107" t="s">
        <v>394</v>
      </c>
      <c r="I1107" s="2">
        <v>1400000</v>
      </c>
      <c r="J1107" t="s">
        <v>210</v>
      </c>
    </row>
    <row r="1108" spans="1:10" x14ac:dyDescent="0.3">
      <c r="A1108">
        <v>1107</v>
      </c>
      <c r="B1108" s="1">
        <v>42761</v>
      </c>
      <c r="C1108" t="s">
        <v>3138</v>
      </c>
      <c r="D1108" t="s">
        <v>575</v>
      </c>
      <c r="E1108" t="s">
        <v>3139</v>
      </c>
      <c r="F1108" t="s">
        <v>42</v>
      </c>
      <c r="G1108" t="s">
        <v>3140</v>
      </c>
      <c r="H1108" t="s">
        <v>126</v>
      </c>
      <c r="I1108" s="2">
        <v>300000</v>
      </c>
      <c r="J1108" t="s">
        <v>210</v>
      </c>
    </row>
    <row r="1109" spans="1:10" x14ac:dyDescent="0.3">
      <c r="A1109">
        <v>1108</v>
      </c>
      <c r="B1109" s="1">
        <v>42761</v>
      </c>
      <c r="C1109" t="s">
        <v>3141</v>
      </c>
      <c r="D1109" t="s">
        <v>575</v>
      </c>
      <c r="E1109" t="s">
        <v>3142</v>
      </c>
      <c r="F1109" t="s">
        <v>3143</v>
      </c>
      <c r="G1109" t="s">
        <v>3144</v>
      </c>
      <c r="H1109" t="s">
        <v>126</v>
      </c>
      <c r="I1109" t="s">
        <v>555</v>
      </c>
      <c r="J1109" t="s">
        <v>210</v>
      </c>
    </row>
    <row r="1110" spans="1:10" x14ac:dyDescent="0.3">
      <c r="A1110">
        <v>1109</v>
      </c>
      <c r="B1110" s="1">
        <v>42765</v>
      </c>
      <c r="C1110" t="s">
        <v>3145</v>
      </c>
      <c r="D1110" t="s">
        <v>50</v>
      </c>
      <c r="E1110" t="s">
        <v>3146</v>
      </c>
      <c r="F1110" t="s">
        <v>36</v>
      </c>
      <c r="G1110" t="s">
        <v>3147</v>
      </c>
      <c r="H1110" t="s">
        <v>126</v>
      </c>
      <c r="I1110" s="2">
        <v>106000</v>
      </c>
      <c r="J1110" t="s">
        <v>210</v>
      </c>
    </row>
    <row r="1111" spans="1:10" x14ac:dyDescent="0.3">
      <c r="A1111">
        <v>1110</v>
      </c>
      <c r="B1111" s="1">
        <v>42765</v>
      </c>
      <c r="C1111" t="s">
        <v>3148</v>
      </c>
      <c r="D1111" t="s">
        <v>50</v>
      </c>
      <c r="E1111" t="s">
        <v>3149</v>
      </c>
      <c r="F1111" t="s">
        <v>30</v>
      </c>
      <c r="G1111" t="s">
        <v>3150</v>
      </c>
      <c r="H1111" t="s">
        <v>126</v>
      </c>
      <c r="I1111" s="2">
        <v>22500</v>
      </c>
      <c r="J1111" t="s">
        <v>210</v>
      </c>
    </row>
    <row r="1112" spans="1:10" x14ac:dyDescent="0.3">
      <c r="A1112">
        <v>1111</v>
      </c>
      <c r="B1112" s="1">
        <v>42765</v>
      </c>
      <c r="C1112" t="s">
        <v>3151</v>
      </c>
      <c r="D1112" t="s">
        <v>479</v>
      </c>
      <c r="E1112" t="s">
        <v>3152</v>
      </c>
      <c r="F1112" t="s">
        <v>36</v>
      </c>
      <c r="G1112" t="s">
        <v>3150</v>
      </c>
      <c r="H1112" t="s">
        <v>126</v>
      </c>
      <c r="I1112" s="2">
        <v>68000</v>
      </c>
      <c r="J1112" t="s">
        <v>210</v>
      </c>
    </row>
    <row r="1113" spans="1:10" x14ac:dyDescent="0.3">
      <c r="A1113">
        <v>1112</v>
      </c>
      <c r="B1113" s="1">
        <v>42765</v>
      </c>
      <c r="C1113" t="s">
        <v>3153</v>
      </c>
      <c r="D1113" t="s">
        <v>575</v>
      </c>
      <c r="E1113" t="s">
        <v>3154</v>
      </c>
      <c r="F1113" t="s">
        <v>967</v>
      </c>
      <c r="G1113" t="s">
        <v>3150</v>
      </c>
      <c r="H1113" t="s">
        <v>126</v>
      </c>
      <c r="I1113" s="2">
        <v>18000</v>
      </c>
      <c r="J1113" t="s">
        <v>210</v>
      </c>
    </row>
    <row r="1114" spans="1:10" x14ac:dyDescent="0.3">
      <c r="A1114">
        <v>1113</v>
      </c>
      <c r="B1114" s="1">
        <v>42765</v>
      </c>
      <c r="C1114" t="s">
        <v>3155</v>
      </c>
      <c r="D1114" t="s">
        <v>575</v>
      </c>
      <c r="E1114" t="s">
        <v>3051</v>
      </c>
      <c r="F1114" t="s">
        <v>36</v>
      </c>
      <c r="G1114" t="s">
        <v>3156</v>
      </c>
      <c r="H1114" t="s">
        <v>126</v>
      </c>
      <c r="I1114" t="s">
        <v>555</v>
      </c>
      <c r="J1114" t="s">
        <v>210</v>
      </c>
    </row>
    <row r="1115" spans="1:10" x14ac:dyDescent="0.3">
      <c r="A1115">
        <v>1114</v>
      </c>
      <c r="B1115" s="1">
        <v>42766</v>
      </c>
      <c r="C1115" t="s">
        <v>3157</v>
      </c>
      <c r="D1115" t="s">
        <v>479</v>
      </c>
      <c r="E1115" t="s">
        <v>3158</v>
      </c>
      <c r="F1115" t="s">
        <v>30</v>
      </c>
      <c r="G1115" t="s">
        <v>1344</v>
      </c>
      <c r="H1115" t="s">
        <v>394</v>
      </c>
      <c r="I1115" s="2">
        <v>2000000</v>
      </c>
      <c r="J1115" t="s">
        <v>210</v>
      </c>
    </row>
    <row r="1116" spans="1:10" x14ac:dyDescent="0.3">
      <c r="A1116">
        <v>1115</v>
      </c>
      <c r="B1116" s="1">
        <v>42766</v>
      </c>
      <c r="C1116" t="s">
        <v>3159</v>
      </c>
      <c r="D1116" t="s">
        <v>575</v>
      </c>
      <c r="E1116" t="s">
        <v>3160</v>
      </c>
      <c r="F1116" t="s">
        <v>30</v>
      </c>
      <c r="G1116" t="s">
        <v>364</v>
      </c>
      <c r="H1116" t="s">
        <v>126</v>
      </c>
      <c r="I1116" t="s">
        <v>555</v>
      </c>
      <c r="J1116" t="s">
        <v>210</v>
      </c>
    </row>
    <row r="1117" spans="1:10" x14ac:dyDescent="0.3">
      <c r="A1117">
        <v>1116</v>
      </c>
      <c r="B1117" s="1">
        <v>42705</v>
      </c>
      <c r="C1117" t="s">
        <v>3161</v>
      </c>
      <c r="D1117" t="s">
        <v>50</v>
      </c>
      <c r="E1117" t="s">
        <v>3162</v>
      </c>
      <c r="F1117" t="s">
        <v>87</v>
      </c>
      <c r="G1117" t="s">
        <v>3163</v>
      </c>
      <c r="H1117" t="s">
        <v>394</v>
      </c>
      <c r="I1117" s="2">
        <v>1200000</v>
      </c>
      <c r="J1117" t="s">
        <v>210</v>
      </c>
    </row>
    <row r="1118" spans="1:10" x14ac:dyDescent="0.3">
      <c r="A1118">
        <v>1117</v>
      </c>
      <c r="B1118" s="1">
        <v>42705</v>
      </c>
      <c r="C1118" t="s">
        <v>3164</v>
      </c>
      <c r="D1118" t="s">
        <v>575</v>
      </c>
      <c r="E1118" t="s">
        <v>3165</v>
      </c>
      <c r="F1118" t="s">
        <v>30</v>
      </c>
      <c r="G1118" t="s">
        <v>3166</v>
      </c>
      <c r="H1118" t="s">
        <v>394</v>
      </c>
      <c r="I1118" s="2">
        <v>4000000</v>
      </c>
      <c r="J1118" t="s">
        <v>210</v>
      </c>
    </row>
    <row r="1119" spans="1:10" x14ac:dyDescent="0.3">
      <c r="A1119">
        <v>1118</v>
      </c>
      <c r="B1119" s="1">
        <v>42705</v>
      </c>
      <c r="C1119" t="s">
        <v>3167</v>
      </c>
      <c r="D1119" t="s">
        <v>575</v>
      </c>
      <c r="E1119" t="s">
        <v>3168</v>
      </c>
      <c r="F1119" t="s">
        <v>30</v>
      </c>
      <c r="G1119" t="s">
        <v>3169</v>
      </c>
      <c r="H1119" t="s">
        <v>394</v>
      </c>
      <c r="I1119" s="2">
        <v>3600000</v>
      </c>
      <c r="J1119" t="s">
        <v>210</v>
      </c>
    </row>
    <row r="1120" spans="1:10" x14ac:dyDescent="0.3">
      <c r="A1120">
        <v>1119</v>
      </c>
      <c r="B1120" s="1">
        <v>42706</v>
      </c>
      <c r="C1120" t="s">
        <v>3170</v>
      </c>
      <c r="D1120" t="s">
        <v>575</v>
      </c>
      <c r="E1120" t="s">
        <v>3171</v>
      </c>
      <c r="F1120" t="s">
        <v>30</v>
      </c>
      <c r="G1120" t="s">
        <v>261</v>
      </c>
      <c r="H1120" t="s">
        <v>126</v>
      </c>
      <c r="I1120" s="2">
        <v>100000</v>
      </c>
      <c r="J1120" t="s">
        <v>210</v>
      </c>
    </row>
    <row r="1121" spans="1:10" x14ac:dyDescent="0.3">
      <c r="A1121">
        <v>1120</v>
      </c>
      <c r="B1121" s="1">
        <v>42706</v>
      </c>
      <c r="C1121" t="s">
        <v>3172</v>
      </c>
      <c r="D1121" t="s">
        <v>575</v>
      </c>
      <c r="E1121" t="s">
        <v>3173</v>
      </c>
      <c r="F1121" t="s">
        <v>967</v>
      </c>
      <c r="G1121" t="s">
        <v>3174</v>
      </c>
      <c r="H1121" t="s">
        <v>126</v>
      </c>
      <c r="I1121" t="s">
        <v>555</v>
      </c>
      <c r="J1121" t="s">
        <v>210</v>
      </c>
    </row>
    <row r="1122" spans="1:10" x14ac:dyDescent="0.3">
      <c r="A1122">
        <v>1121</v>
      </c>
      <c r="B1122" s="1">
        <v>42706</v>
      </c>
      <c r="C1122" t="s">
        <v>3175</v>
      </c>
      <c r="D1122" t="s">
        <v>50</v>
      </c>
      <c r="E1122" t="s">
        <v>3176</v>
      </c>
      <c r="F1122" t="s">
        <v>36</v>
      </c>
      <c r="G1122" t="s">
        <v>3177</v>
      </c>
      <c r="H1122" t="s">
        <v>394</v>
      </c>
      <c r="I1122" s="2">
        <v>3000000</v>
      </c>
      <c r="J1122" t="s">
        <v>210</v>
      </c>
    </row>
    <row r="1123" spans="1:10" x14ac:dyDescent="0.3">
      <c r="A1123">
        <v>1122</v>
      </c>
      <c r="B1123" s="1">
        <v>42709</v>
      </c>
      <c r="C1123" t="s">
        <v>3178</v>
      </c>
      <c r="D1123" t="s">
        <v>575</v>
      </c>
      <c r="E1123" t="s">
        <v>2958</v>
      </c>
      <c r="F1123" t="s">
        <v>483</v>
      </c>
      <c r="G1123" t="s">
        <v>3090</v>
      </c>
      <c r="H1123" t="s">
        <v>126</v>
      </c>
      <c r="I1123" t="s">
        <v>555</v>
      </c>
      <c r="J1123" t="s">
        <v>210</v>
      </c>
    </row>
    <row r="1124" spans="1:10" x14ac:dyDescent="0.3">
      <c r="A1124">
        <v>1123</v>
      </c>
      <c r="B1124" s="1">
        <v>42709</v>
      </c>
      <c r="C1124" t="s">
        <v>3179</v>
      </c>
      <c r="D1124" t="s">
        <v>479</v>
      </c>
      <c r="E1124" t="s">
        <v>1472</v>
      </c>
      <c r="F1124" t="s">
        <v>967</v>
      </c>
      <c r="G1124" t="s">
        <v>3180</v>
      </c>
      <c r="H1124" t="s">
        <v>394</v>
      </c>
      <c r="I1124" s="2">
        <v>1400000</v>
      </c>
      <c r="J1124" t="s">
        <v>210</v>
      </c>
    </row>
    <row r="1125" spans="1:10" x14ac:dyDescent="0.3">
      <c r="A1125">
        <v>1124</v>
      </c>
      <c r="B1125" s="1">
        <v>42709</v>
      </c>
      <c r="C1125" t="s">
        <v>1551</v>
      </c>
      <c r="D1125" t="s">
        <v>479</v>
      </c>
      <c r="E1125" t="s">
        <v>3181</v>
      </c>
      <c r="F1125" t="s">
        <v>36</v>
      </c>
      <c r="G1125" t="s">
        <v>3182</v>
      </c>
      <c r="H1125" t="s">
        <v>126</v>
      </c>
      <c r="I1125" t="s">
        <v>555</v>
      </c>
      <c r="J1125" t="s">
        <v>210</v>
      </c>
    </row>
    <row r="1126" spans="1:10" x14ac:dyDescent="0.3">
      <c r="A1126">
        <v>1125</v>
      </c>
      <c r="B1126" s="1">
        <v>42710</v>
      </c>
      <c r="C1126" t="s">
        <v>3183</v>
      </c>
      <c r="D1126" t="s">
        <v>575</v>
      </c>
      <c r="E1126" t="s">
        <v>3184</v>
      </c>
      <c r="F1126" t="s">
        <v>30</v>
      </c>
      <c r="G1126" t="s">
        <v>3185</v>
      </c>
      <c r="H1126" t="s">
        <v>126</v>
      </c>
      <c r="I1126" s="2">
        <v>147000</v>
      </c>
      <c r="J1126" t="s">
        <v>210</v>
      </c>
    </row>
    <row r="1127" spans="1:10" x14ac:dyDescent="0.3">
      <c r="A1127">
        <v>1126</v>
      </c>
      <c r="B1127" s="1">
        <v>42710</v>
      </c>
      <c r="C1127" t="s">
        <v>3186</v>
      </c>
      <c r="D1127" t="s">
        <v>50</v>
      </c>
      <c r="E1127" t="s">
        <v>3187</v>
      </c>
      <c r="F1127" t="s">
        <v>19</v>
      </c>
      <c r="G1127" t="s">
        <v>3188</v>
      </c>
      <c r="H1127" t="s">
        <v>126</v>
      </c>
      <c r="I1127" t="s">
        <v>555</v>
      </c>
      <c r="J1127" t="s">
        <v>210</v>
      </c>
    </row>
    <row r="1128" spans="1:10" x14ac:dyDescent="0.3">
      <c r="A1128">
        <v>1127</v>
      </c>
      <c r="B1128" s="1">
        <v>42711</v>
      </c>
      <c r="C1128" t="s">
        <v>3189</v>
      </c>
      <c r="D1128" t="s">
        <v>575</v>
      </c>
      <c r="E1128" t="s">
        <v>3190</v>
      </c>
      <c r="F1128" t="s">
        <v>273</v>
      </c>
      <c r="G1128" t="s">
        <v>3191</v>
      </c>
      <c r="H1128" t="s">
        <v>126</v>
      </c>
      <c r="I1128" t="s">
        <v>555</v>
      </c>
      <c r="J1128" t="s">
        <v>210</v>
      </c>
    </row>
    <row r="1129" spans="1:10" x14ac:dyDescent="0.3">
      <c r="A1129">
        <v>1128</v>
      </c>
      <c r="B1129" s="1">
        <v>42711</v>
      </c>
      <c r="C1129" t="s">
        <v>3192</v>
      </c>
      <c r="D1129" t="s">
        <v>479</v>
      </c>
      <c r="E1129" t="s">
        <v>3193</v>
      </c>
      <c r="F1129" t="s">
        <v>30</v>
      </c>
      <c r="G1129" t="s">
        <v>3194</v>
      </c>
      <c r="H1129" t="s">
        <v>126</v>
      </c>
      <c r="I1129" t="s">
        <v>555</v>
      </c>
      <c r="J1129" t="s">
        <v>210</v>
      </c>
    </row>
    <row r="1130" spans="1:10" x14ac:dyDescent="0.3">
      <c r="A1130">
        <v>1129</v>
      </c>
      <c r="B1130" s="1">
        <v>42711</v>
      </c>
      <c r="C1130" t="s">
        <v>3195</v>
      </c>
      <c r="D1130" t="s">
        <v>575</v>
      </c>
      <c r="E1130" t="s">
        <v>3196</v>
      </c>
      <c r="F1130" t="s">
        <v>36</v>
      </c>
      <c r="G1130" t="s">
        <v>3197</v>
      </c>
      <c r="H1130" t="s">
        <v>126</v>
      </c>
      <c r="I1130" t="s">
        <v>555</v>
      </c>
      <c r="J1130" t="s">
        <v>210</v>
      </c>
    </row>
    <row r="1131" spans="1:10" x14ac:dyDescent="0.3">
      <c r="A1131">
        <v>1130</v>
      </c>
      <c r="B1131" s="1">
        <v>42711</v>
      </c>
      <c r="C1131" t="s">
        <v>3198</v>
      </c>
      <c r="D1131" t="s">
        <v>575</v>
      </c>
      <c r="E1131" t="s">
        <v>3199</v>
      </c>
      <c r="F1131" t="s">
        <v>967</v>
      </c>
      <c r="G1131" t="s">
        <v>3200</v>
      </c>
      <c r="H1131" t="s">
        <v>126</v>
      </c>
      <c r="I1131" t="s">
        <v>555</v>
      </c>
      <c r="J1131" t="s">
        <v>210</v>
      </c>
    </row>
    <row r="1132" spans="1:10" x14ac:dyDescent="0.3">
      <c r="A1132">
        <v>1131</v>
      </c>
      <c r="B1132" s="1">
        <v>42711</v>
      </c>
      <c r="C1132" t="s">
        <v>670</v>
      </c>
      <c r="D1132" t="s">
        <v>575</v>
      </c>
      <c r="E1132" t="s">
        <v>3201</v>
      </c>
      <c r="F1132" t="s">
        <v>30</v>
      </c>
      <c r="G1132" t="s">
        <v>3202</v>
      </c>
      <c r="H1132" t="s">
        <v>394</v>
      </c>
      <c r="I1132" s="2">
        <v>9000000</v>
      </c>
      <c r="J1132" t="s">
        <v>210</v>
      </c>
    </row>
    <row r="1133" spans="1:10" x14ac:dyDescent="0.3">
      <c r="A1133">
        <v>1132</v>
      </c>
      <c r="B1133" s="1">
        <v>42711</v>
      </c>
      <c r="C1133" t="s">
        <v>3203</v>
      </c>
      <c r="D1133" t="s">
        <v>575</v>
      </c>
      <c r="E1133" t="s">
        <v>3204</v>
      </c>
      <c r="F1133" t="s">
        <v>967</v>
      </c>
      <c r="G1133" t="s">
        <v>3205</v>
      </c>
      <c r="H1133" t="s">
        <v>126</v>
      </c>
      <c r="I1133" s="2">
        <v>440000</v>
      </c>
      <c r="J1133" t="s">
        <v>210</v>
      </c>
    </row>
    <row r="1134" spans="1:10" x14ac:dyDescent="0.3">
      <c r="A1134">
        <v>1133</v>
      </c>
      <c r="B1134" s="1">
        <v>42711</v>
      </c>
      <c r="C1134" t="s">
        <v>3206</v>
      </c>
      <c r="D1134" t="s">
        <v>50</v>
      </c>
      <c r="E1134" t="s">
        <v>3207</v>
      </c>
      <c r="F1134" t="s">
        <v>967</v>
      </c>
      <c r="G1134" t="s">
        <v>3208</v>
      </c>
      <c r="H1134" t="s">
        <v>126</v>
      </c>
      <c r="I1134" t="s">
        <v>555</v>
      </c>
      <c r="J1134" t="s">
        <v>210</v>
      </c>
    </row>
    <row r="1135" spans="1:10" x14ac:dyDescent="0.3">
      <c r="A1135">
        <v>1134</v>
      </c>
      <c r="B1135" s="1">
        <v>42712</v>
      </c>
      <c r="C1135" t="s">
        <v>3209</v>
      </c>
      <c r="D1135" t="s">
        <v>575</v>
      </c>
      <c r="E1135" t="s">
        <v>2913</v>
      </c>
      <c r="F1135" t="s">
        <v>36</v>
      </c>
      <c r="G1135" t="s">
        <v>3210</v>
      </c>
      <c r="H1135" t="s">
        <v>394</v>
      </c>
      <c r="I1135" s="2">
        <v>6500000</v>
      </c>
      <c r="J1135" t="s">
        <v>210</v>
      </c>
    </row>
    <row r="1136" spans="1:10" x14ac:dyDescent="0.3">
      <c r="A1136">
        <v>1135</v>
      </c>
      <c r="B1136" s="1">
        <v>42712</v>
      </c>
      <c r="C1136" t="s">
        <v>3211</v>
      </c>
      <c r="D1136" t="s">
        <v>575</v>
      </c>
      <c r="E1136" t="s">
        <v>3212</v>
      </c>
      <c r="F1136" t="s">
        <v>19</v>
      </c>
      <c r="G1136" t="s">
        <v>517</v>
      </c>
      <c r="H1136" t="s">
        <v>126</v>
      </c>
      <c r="I1136" s="2">
        <v>250000</v>
      </c>
      <c r="J1136" t="s">
        <v>210</v>
      </c>
    </row>
    <row r="1137" spans="1:10" x14ac:dyDescent="0.3">
      <c r="A1137">
        <v>1136</v>
      </c>
      <c r="B1137" s="1">
        <v>42713</v>
      </c>
      <c r="C1137" t="s">
        <v>3213</v>
      </c>
      <c r="D1137" t="s">
        <v>479</v>
      </c>
      <c r="E1137" t="s">
        <v>3214</v>
      </c>
      <c r="F1137" t="s">
        <v>30</v>
      </c>
      <c r="G1137" t="s">
        <v>3215</v>
      </c>
      <c r="H1137" t="s">
        <v>394</v>
      </c>
      <c r="I1137" s="2">
        <v>6000000</v>
      </c>
      <c r="J1137" t="s">
        <v>210</v>
      </c>
    </row>
    <row r="1138" spans="1:10" x14ac:dyDescent="0.3">
      <c r="A1138">
        <v>1137</v>
      </c>
      <c r="B1138" s="1">
        <v>42713</v>
      </c>
      <c r="C1138" t="s">
        <v>590</v>
      </c>
      <c r="D1138" t="s">
        <v>479</v>
      </c>
      <c r="E1138" t="s">
        <v>3216</v>
      </c>
      <c r="F1138" t="s">
        <v>36</v>
      </c>
      <c r="G1138" t="s">
        <v>3217</v>
      </c>
      <c r="H1138" t="s">
        <v>394</v>
      </c>
      <c r="I1138" t="s">
        <v>555</v>
      </c>
      <c r="J1138" t="s">
        <v>210</v>
      </c>
    </row>
    <row r="1139" spans="1:10" x14ac:dyDescent="0.3">
      <c r="A1139">
        <v>1138</v>
      </c>
      <c r="B1139" s="1">
        <v>42713</v>
      </c>
      <c r="C1139" t="s">
        <v>3218</v>
      </c>
      <c r="D1139" t="s">
        <v>50</v>
      </c>
      <c r="E1139" t="s">
        <v>3219</v>
      </c>
      <c r="F1139" t="s">
        <v>967</v>
      </c>
      <c r="G1139" t="s">
        <v>364</v>
      </c>
      <c r="H1139" t="s">
        <v>126</v>
      </c>
      <c r="I1139" s="2">
        <v>450000</v>
      </c>
      <c r="J1139" t="s">
        <v>210</v>
      </c>
    </row>
    <row r="1140" spans="1:10" x14ac:dyDescent="0.3">
      <c r="A1140">
        <v>1139</v>
      </c>
      <c r="B1140" s="1">
        <v>42713</v>
      </c>
      <c r="C1140" t="s">
        <v>3220</v>
      </c>
      <c r="D1140" t="s">
        <v>50</v>
      </c>
      <c r="E1140" t="s">
        <v>2262</v>
      </c>
      <c r="F1140" t="s">
        <v>454</v>
      </c>
      <c r="G1140" t="s">
        <v>3221</v>
      </c>
      <c r="H1140" t="s">
        <v>126</v>
      </c>
      <c r="I1140" s="2">
        <v>250000</v>
      </c>
      <c r="J1140" t="s">
        <v>210</v>
      </c>
    </row>
    <row r="1141" spans="1:10" x14ac:dyDescent="0.3">
      <c r="A1141">
        <v>1140</v>
      </c>
      <c r="B1141" s="1">
        <v>42716</v>
      </c>
      <c r="C1141" t="s">
        <v>3222</v>
      </c>
      <c r="D1141" t="s">
        <v>50</v>
      </c>
      <c r="E1141" t="s">
        <v>3223</v>
      </c>
      <c r="F1141" t="s">
        <v>967</v>
      </c>
      <c r="G1141" t="s">
        <v>3224</v>
      </c>
      <c r="H1141" t="s">
        <v>394</v>
      </c>
      <c r="I1141" s="2">
        <v>10000000</v>
      </c>
      <c r="J1141" t="s">
        <v>210</v>
      </c>
    </row>
    <row r="1142" spans="1:10" x14ac:dyDescent="0.3">
      <c r="A1142">
        <v>1141</v>
      </c>
      <c r="B1142" s="1">
        <v>42716</v>
      </c>
      <c r="C1142" t="s">
        <v>3225</v>
      </c>
      <c r="D1142" t="s">
        <v>575</v>
      </c>
      <c r="E1142" t="s">
        <v>3226</v>
      </c>
      <c r="F1142" t="s">
        <v>30</v>
      </c>
      <c r="G1142" t="s">
        <v>1344</v>
      </c>
      <c r="H1142" t="s">
        <v>126</v>
      </c>
      <c r="I1142" s="2">
        <v>200000</v>
      </c>
      <c r="J1142" t="s">
        <v>210</v>
      </c>
    </row>
    <row r="1143" spans="1:10" x14ac:dyDescent="0.3">
      <c r="A1143">
        <v>1142</v>
      </c>
      <c r="B1143" s="1">
        <v>42716</v>
      </c>
      <c r="C1143" t="s">
        <v>3227</v>
      </c>
      <c r="D1143" t="s">
        <v>575</v>
      </c>
      <c r="E1143" t="s">
        <v>3228</v>
      </c>
      <c r="F1143" t="s">
        <v>19</v>
      </c>
      <c r="G1143" t="s">
        <v>2146</v>
      </c>
      <c r="H1143" t="s">
        <v>394</v>
      </c>
      <c r="I1143" s="2">
        <v>2000000</v>
      </c>
      <c r="J1143" t="s">
        <v>210</v>
      </c>
    </row>
    <row r="1144" spans="1:10" x14ac:dyDescent="0.3">
      <c r="A1144">
        <v>1143</v>
      </c>
      <c r="B1144" s="1">
        <v>42716</v>
      </c>
      <c r="C1144" t="s">
        <v>1123</v>
      </c>
      <c r="D1144" t="s">
        <v>575</v>
      </c>
      <c r="E1144" t="s">
        <v>3229</v>
      </c>
      <c r="F1144" t="s">
        <v>967</v>
      </c>
      <c r="G1144" t="s">
        <v>3230</v>
      </c>
      <c r="H1144" t="s">
        <v>126</v>
      </c>
      <c r="I1144" t="s">
        <v>555</v>
      </c>
      <c r="J1144" t="s">
        <v>210</v>
      </c>
    </row>
    <row r="1145" spans="1:10" x14ac:dyDescent="0.3">
      <c r="A1145">
        <v>1144</v>
      </c>
      <c r="B1145" s="1">
        <v>42716</v>
      </c>
      <c r="C1145" t="s">
        <v>3231</v>
      </c>
      <c r="D1145" t="s">
        <v>1701</v>
      </c>
      <c r="E1145" t="s">
        <v>3232</v>
      </c>
      <c r="F1145" t="s">
        <v>30</v>
      </c>
      <c r="G1145" t="s">
        <v>3233</v>
      </c>
      <c r="H1145" t="s">
        <v>126</v>
      </c>
      <c r="I1145" s="2">
        <v>2000000</v>
      </c>
      <c r="J1145" t="s">
        <v>210</v>
      </c>
    </row>
    <row r="1146" spans="1:10" x14ac:dyDescent="0.3">
      <c r="A1146">
        <v>1145</v>
      </c>
      <c r="B1146" s="1">
        <v>42717</v>
      </c>
      <c r="C1146" t="s">
        <v>3234</v>
      </c>
      <c r="D1146" t="s">
        <v>575</v>
      </c>
      <c r="E1146" t="s">
        <v>2178</v>
      </c>
      <c r="F1146" t="s">
        <v>19</v>
      </c>
      <c r="G1146" t="s">
        <v>1150</v>
      </c>
      <c r="H1146" t="s">
        <v>394</v>
      </c>
      <c r="I1146" s="2">
        <v>10000000</v>
      </c>
      <c r="J1146" t="s">
        <v>210</v>
      </c>
    </row>
    <row r="1147" spans="1:10" x14ac:dyDescent="0.3">
      <c r="A1147">
        <v>1146</v>
      </c>
      <c r="B1147" s="1">
        <v>42717</v>
      </c>
      <c r="C1147" t="s">
        <v>3235</v>
      </c>
      <c r="D1147" t="s">
        <v>40</v>
      </c>
      <c r="E1147" t="s">
        <v>3236</v>
      </c>
      <c r="F1147" t="s">
        <v>36</v>
      </c>
      <c r="G1147" t="s">
        <v>3237</v>
      </c>
      <c r="H1147" t="s">
        <v>126</v>
      </c>
      <c r="I1147" t="s">
        <v>555</v>
      </c>
      <c r="J1147" t="s">
        <v>210</v>
      </c>
    </row>
    <row r="1148" spans="1:10" x14ac:dyDescent="0.3">
      <c r="A1148">
        <v>1147</v>
      </c>
      <c r="B1148" s="1">
        <v>42717</v>
      </c>
      <c r="C1148" t="s">
        <v>1732</v>
      </c>
      <c r="D1148" t="s">
        <v>479</v>
      </c>
      <c r="E1148" t="s">
        <v>3238</v>
      </c>
      <c r="F1148" t="s">
        <v>19</v>
      </c>
      <c r="G1148" t="s">
        <v>3239</v>
      </c>
      <c r="H1148" t="s">
        <v>394</v>
      </c>
      <c r="I1148" s="2">
        <v>11100000</v>
      </c>
      <c r="J1148" t="s">
        <v>210</v>
      </c>
    </row>
    <row r="1149" spans="1:10" x14ac:dyDescent="0.3">
      <c r="A1149">
        <v>1148</v>
      </c>
      <c r="B1149" s="1">
        <v>42718</v>
      </c>
      <c r="C1149" t="s">
        <v>3240</v>
      </c>
      <c r="D1149" t="s">
        <v>575</v>
      </c>
      <c r="E1149" t="s">
        <v>3241</v>
      </c>
      <c r="F1149" t="s">
        <v>30</v>
      </c>
      <c r="G1149" t="s">
        <v>3242</v>
      </c>
      <c r="H1149" t="s">
        <v>126</v>
      </c>
      <c r="I1149" t="s">
        <v>555</v>
      </c>
      <c r="J1149" t="s">
        <v>210</v>
      </c>
    </row>
    <row r="1150" spans="1:10" x14ac:dyDescent="0.3">
      <c r="A1150">
        <v>1149</v>
      </c>
      <c r="B1150" s="1">
        <v>42718</v>
      </c>
      <c r="C1150" t="s">
        <v>3243</v>
      </c>
      <c r="D1150" t="s">
        <v>575</v>
      </c>
      <c r="E1150" t="s">
        <v>3244</v>
      </c>
      <c r="F1150" t="s">
        <v>19</v>
      </c>
      <c r="G1150" t="s">
        <v>3245</v>
      </c>
      <c r="H1150" t="s">
        <v>126</v>
      </c>
      <c r="I1150" s="2">
        <v>150000</v>
      </c>
      <c r="J1150" t="s">
        <v>210</v>
      </c>
    </row>
    <row r="1151" spans="1:10" x14ac:dyDescent="0.3">
      <c r="A1151">
        <v>1150</v>
      </c>
      <c r="B1151" s="1">
        <v>42718</v>
      </c>
      <c r="C1151" t="s">
        <v>2309</v>
      </c>
      <c r="D1151" t="s">
        <v>575</v>
      </c>
      <c r="E1151" t="s">
        <v>3246</v>
      </c>
      <c r="F1151" t="s">
        <v>30</v>
      </c>
      <c r="G1151" t="s">
        <v>364</v>
      </c>
      <c r="H1151" t="s">
        <v>126</v>
      </c>
      <c r="I1151" s="2">
        <v>1000000</v>
      </c>
      <c r="J1151" t="s">
        <v>210</v>
      </c>
    </row>
    <row r="1152" spans="1:10" x14ac:dyDescent="0.3">
      <c r="A1152">
        <v>1151</v>
      </c>
      <c r="B1152" s="1">
        <v>42718</v>
      </c>
      <c r="C1152" t="s">
        <v>3247</v>
      </c>
      <c r="D1152" t="s">
        <v>50</v>
      </c>
      <c r="E1152" t="s">
        <v>3248</v>
      </c>
      <c r="F1152" t="s">
        <v>967</v>
      </c>
      <c r="G1152" t="s">
        <v>2375</v>
      </c>
      <c r="H1152" t="s">
        <v>126</v>
      </c>
      <c r="I1152" t="s">
        <v>555</v>
      </c>
      <c r="J1152" t="s">
        <v>210</v>
      </c>
    </row>
    <row r="1153" spans="1:10" x14ac:dyDescent="0.3">
      <c r="A1153">
        <v>1152</v>
      </c>
      <c r="B1153" s="1">
        <v>42718</v>
      </c>
      <c r="C1153" t="s">
        <v>3249</v>
      </c>
      <c r="D1153" t="s">
        <v>50</v>
      </c>
      <c r="E1153" t="s">
        <v>3250</v>
      </c>
      <c r="F1153" t="s">
        <v>967</v>
      </c>
      <c r="G1153" t="s">
        <v>3251</v>
      </c>
      <c r="H1153" t="s">
        <v>126</v>
      </c>
      <c r="I1153" t="s">
        <v>555</v>
      </c>
      <c r="J1153" t="s">
        <v>210</v>
      </c>
    </row>
    <row r="1154" spans="1:10" x14ac:dyDescent="0.3">
      <c r="A1154">
        <v>1153</v>
      </c>
      <c r="B1154" s="1">
        <v>42718</v>
      </c>
      <c r="C1154" t="s">
        <v>3252</v>
      </c>
      <c r="D1154" t="s">
        <v>575</v>
      </c>
      <c r="E1154" t="s">
        <v>3253</v>
      </c>
      <c r="F1154" t="s">
        <v>483</v>
      </c>
      <c r="G1154" t="s">
        <v>3254</v>
      </c>
      <c r="H1154" t="s">
        <v>126</v>
      </c>
      <c r="I1154" s="2">
        <v>297000</v>
      </c>
      <c r="J1154" t="s">
        <v>210</v>
      </c>
    </row>
    <row r="1155" spans="1:10" x14ac:dyDescent="0.3">
      <c r="A1155">
        <v>1154</v>
      </c>
      <c r="B1155" s="1">
        <v>42719</v>
      </c>
      <c r="C1155" t="s">
        <v>3255</v>
      </c>
      <c r="D1155" t="s">
        <v>575</v>
      </c>
      <c r="E1155" t="s">
        <v>3256</v>
      </c>
      <c r="F1155" t="s">
        <v>52</v>
      </c>
      <c r="G1155" t="s">
        <v>3257</v>
      </c>
      <c r="H1155" t="s">
        <v>126</v>
      </c>
      <c r="I1155" s="2">
        <v>100000</v>
      </c>
      <c r="J1155" t="s">
        <v>210</v>
      </c>
    </row>
    <row r="1156" spans="1:10" x14ac:dyDescent="0.3">
      <c r="A1156">
        <v>1155</v>
      </c>
      <c r="B1156" s="1">
        <v>42719</v>
      </c>
      <c r="C1156" t="s">
        <v>3258</v>
      </c>
      <c r="D1156" t="s">
        <v>50</v>
      </c>
      <c r="E1156" t="s">
        <v>3259</v>
      </c>
      <c r="F1156" t="s">
        <v>36</v>
      </c>
      <c r="G1156" t="s">
        <v>3260</v>
      </c>
      <c r="H1156" t="s">
        <v>394</v>
      </c>
      <c r="I1156" s="2">
        <v>10000000</v>
      </c>
      <c r="J1156" t="s">
        <v>210</v>
      </c>
    </row>
    <row r="1157" spans="1:10" x14ac:dyDescent="0.3">
      <c r="A1157">
        <v>1156</v>
      </c>
      <c r="B1157" s="1">
        <v>42719</v>
      </c>
      <c r="C1157" t="s">
        <v>3261</v>
      </c>
      <c r="D1157" t="s">
        <v>50</v>
      </c>
      <c r="E1157" t="s">
        <v>3262</v>
      </c>
      <c r="F1157" t="s">
        <v>36</v>
      </c>
      <c r="G1157" t="s">
        <v>3263</v>
      </c>
      <c r="H1157" t="s">
        <v>394</v>
      </c>
      <c r="I1157" s="2">
        <v>35000000</v>
      </c>
      <c r="J1157" t="s">
        <v>210</v>
      </c>
    </row>
    <row r="1158" spans="1:10" x14ac:dyDescent="0.3">
      <c r="A1158">
        <v>1157</v>
      </c>
      <c r="B1158" s="1">
        <v>42719</v>
      </c>
      <c r="C1158" t="s">
        <v>3264</v>
      </c>
      <c r="D1158" t="s">
        <v>50</v>
      </c>
      <c r="E1158" t="s">
        <v>3265</v>
      </c>
      <c r="F1158" t="s">
        <v>36</v>
      </c>
      <c r="G1158" t="s">
        <v>3266</v>
      </c>
      <c r="H1158" t="s">
        <v>394</v>
      </c>
      <c r="I1158" s="2">
        <v>3000000</v>
      </c>
      <c r="J1158" t="s">
        <v>210</v>
      </c>
    </row>
    <row r="1159" spans="1:10" x14ac:dyDescent="0.3">
      <c r="A1159">
        <v>1158</v>
      </c>
      <c r="B1159" s="1">
        <v>42720</v>
      </c>
      <c r="C1159" t="s">
        <v>3267</v>
      </c>
      <c r="D1159" t="s">
        <v>50</v>
      </c>
      <c r="E1159" t="s">
        <v>3268</v>
      </c>
      <c r="F1159" t="s">
        <v>184</v>
      </c>
      <c r="G1159" t="s">
        <v>3269</v>
      </c>
      <c r="H1159" t="s">
        <v>394</v>
      </c>
      <c r="I1159" s="2">
        <v>23000000</v>
      </c>
      <c r="J1159" t="s">
        <v>210</v>
      </c>
    </row>
    <row r="1160" spans="1:10" x14ac:dyDescent="0.3">
      <c r="A1160">
        <v>1159</v>
      </c>
      <c r="B1160" s="1">
        <v>42720</v>
      </c>
      <c r="C1160" t="s">
        <v>3270</v>
      </c>
      <c r="D1160" t="s">
        <v>575</v>
      </c>
      <c r="E1160" t="s">
        <v>3271</v>
      </c>
      <c r="F1160" t="s">
        <v>30</v>
      </c>
      <c r="G1160" t="s">
        <v>3272</v>
      </c>
      <c r="H1160" t="s">
        <v>126</v>
      </c>
      <c r="I1160" s="2">
        <v>123000</v>
      </c>
      <c r="J1160" t="s">
        <v>210</v>
      </c>
    </row>
    <row r="1161" spans="1:10" x14ac:dyDescent="0.3">
      <c r="A1161">
        <v>1160</v>
      </c>
      <c r="B1161" s="1">
        <v>42723</v>
      </c>
      <c r="C1161" t="s">
        <v>940</v>
      </c>
      <c r="D1161" t="s">
        <v>575</v>
      </c>
      <c r="E1161" t="s">
        <v>3273</v>
      </c>
      <c r="F1161" t="s">
        <v>967</v>
      </c>
      <c r="G1161" t="s">
        <v>1576</v>
      </c>
      <c r="H1161" t="s">
        <v>394</v>
      </c>
      <c r="I1161" t="s">
        <v>555</v>
      </c>
      <c r="J1161" t="s">
        <v>210</v>
      </c>
    </row>
    <row r="1162" spans="1:10" x14ac:dyDescent="0.3">
      <c r="A1162">
        <v>1161</v>
      </c>
      <c r="B1162" s="1">
        <v>42723</v>
      </c>
      <c r="C1162" t="s">
        <v>316</v>
      </c>
      <c r="D1162" t="s">
        <v>575</v>
      </c>
      <c r="E1162" t="s">
        <v>3274</v>
      </c>
      <c r="F1162" t="s">
        <v>967</v>
      </c>
      <c r="G1162" t="s">
        <v>3275</v>
      </c>
      <c r="H1162" t="s">
        <v>394</v>
      </c>
      <c r="I1162" s="2">
        <v>7400000</v>
      </c>
      <c r="J1162" t="s">
        <v>210</v>
      </c>
    </row>
    <row r="1163" spans="1:10" x14ac:dyDescent="0.3">
      <c r="A1163">
        <v>1162</v>
      </c>
      <c r="B1163" s="1">
        <v>42724</v>
      </c>
      <c r="C1163" t="s">
        <v>3276</v>
      </c>
      <c r="D1163" t="s">
        <v>479</v>
      </c>
      <c r="E1163" t="s">
        <v>3277</v>
      </c>
      <c r="F1163" t="s">
        <v>36</v>
      </c>
      <c r="G1163" t="s">
        <v>1344</v>
      </c>
      <c r="H1163" t="s">
        <v>126</v>
      </c>
      <c r="I1163" s="2">
        <v>50000</v>
      </c>
      <c r="J1163" t="s">
        <v>210</v>
      </c>
    </row>
    <row r="1164" spans="1:10" x14ac:dyDescent="0.3">
      <c r="A1164">
        <v>1163</v>
      </c>
      <c r="B1164" s="1">
        <v>42724</v>
      </c>
      <c r="C1164" t="s">
        <v>3278</v>
      </c>
      <c r="D1164" t="s">
        <v>575</v>
      </c>
      <c r="E1164" t="s">
        <v>3279</v>
      </c>
      <c r="F1164" t="s">
        <v>919</v>
      </c>
      <c r="G1164" t="s">
        <v>3280</v>
      </c>
      <c r="H1164" t="s">
        <v>126</v>
      </c>
      <c r="I1164" t="s">
        <v>555</v>
      </c>
      <c r="J1164" t="s">
        <v>210</v>
      </c>
    </row>
    <row r="1165" spans="1:10" x14ac:dyDescent="0.3">
      <c r="A1165">
        <v>1164</v>
      </c>
      <c r="B1165" s="1">
        <v>42724</v>
      </c>
      <c r="C1165" t="s">
        <v>3281</v>
      </c>
      <c r="D1165" t="s">
        <v>575</v>
      </c>
      <c r="E1165" t="s">
        <v>3282</v>
      </c>
      <c r="F1165" t="s">
        <v>967</v>
      </c>
      <c r="G1165" t="s">
        <v>3283</v>
      </c>
      <c r="H1165" t="s">
        <v>394</v>
      </c>
      <c r="I1165" t="s">
        <v>555</v>
      </c>
      <c r="J1165" t="s">
        <v>210</v>
      </c>
    </row>
    <row r="1166" spans="1:10" x14ac:dyDescent="0.3">
      <c r="A1166">
        <v>1165</v>
      </c>
      <c r="B1166" s="1">
        <v>42724</v>
      </c>
      <c r="C1166" t="s">
        <v>3284</v>
      </c>
      <c r="D1166" t="s">
        <v>575</v>
      </c>
      <c r="E1166" t="s">
        <v>3285</v>
      </c>
      <c r="F1166" t="s">
        <v>967</v>
      </c>
      <c r="G1166" t="s">
        <v>3286</v>
      </c>
      <c r="H1166" t="s">
        <v>394</v>
      </c>
      <c r="I1166" s="2">
        <v>15000000</v>
      </c>
      <c r="J1166" t="s">
        <v>210</v>
      </c>
    </row>
    <row r="1167" spans="1:10" x14ac:dyDescent="0.3">
      <c r="A1167">
        <v>1166</v>
      </c>
      <c r="B1167" s="1">
        <v>42725</v>
      </c>
      <c r="C1167" t="s">
        <v>2475</v>
      </c>
      <c r="D1167" t="s">
        <v>575</v>
      </c>
      <c r="E1167" t="s">
        <v>3287</v>
      </c>
      <c r="F1167" t="s">
        <v>36</v>
      </c>
      <c r="G1167" t="s">
        <v>3288</v>
      </c>
      <c r="H1167" t="s">
        <v>126</v>
      </c>
      <c r="I1167" t="s">
        <v>555</v>
      </c>
      <c r="J1167" t="s">
        <v>210</v>
      </c>
    </row>
    <row r="1168" spans="1:10" x14ac:dyDescent="0.3">
      <c r="A1168">
        <v>1167</v>
      </c>
      <c r="B1168" s="1">
        <v>42725</v>
      </c>
      <c r="C1168" t="s">
        <v>3289</v>
      </c>
      <c r="D1168" t="s">
        <v>575</v>
      </c>
      <c r="E1168" t="s">
        <v>3290</v>
      </c>
      <c r="F1168" t="s">
        <v>967</v>
      </c>
      <c r="G1168" t="s">
        <v>3291</v>
      </c>
      <c r="H1168" t="s">
        <v>126</v>
      </c>
      <c r="I1168" s="2">
        <v>500000</v>
      </c>
      <c r="J1168" t="s">
        <v>210</v>
      </c>
    </row>
    <row r="1169" spans="1:10" x14ac:dyDescent="0.3">
      <c r="A1169">
        <v>1168</v>
      </c>
      <c r="B1169" s="1">
        <v>42725</v>
      </c>
      <c r="C1169" t="s">
        <v>599</v>
      </c>
      <c r="D1169" t="s">
        <v>479</v>
      </c>
      <c r="E1169" t="s">
        <v>3292</v>
      </c>
      <c r="F1169" t="s">
        <v>30</v>
      </c>
      <c r="G1169" t="s">
        <v>3293</v>
      </c>
      <c r="H1169" t="s">
        <v>126</v>
      </c>
      <c r="I1169" t="s">
        <v>555</v>
      </c>
      <c r="J1169" t="s">
        <v>210</v>
      </c>
    </row>
    <row r="1170" spans="1:10" x14ac:dyDescent="0.3">
      <c r="A1170">
        <v>1169</v>
      </c>
      <c r="B1170" s="1">
        <v>42725</v>
      </c>
      <c r="C1170" t="s">
        <v>3294</v>
      </c>
      <c r="D1170" t="s">
        <v>479</v>
      </c>
      <c r="E1170" t="s">
        <v>3295</v>
      </c>
      <c r="F1170" t="s">
        <v>42</v>
      </c>
      <c r="G1170" t="s">
        <v>1299</v>
      </c>
      <c r="H1170" t="s">
        <v>126</v>
      </c>
      <c r="I1170" s="2">
        <v>162000</v>
      </c>
      <c r="J1170" t="s">
        <v>210</v>
      </c>
    </row>
    <row r="1171" spans="1:10" x14ac:dyDescent="0.3">
      <c r="A1171">
        <v>1170</v>
      </c>
      <c r="B1171" s="1">
        <v>42726</v>
      </c>
      <c r="C1171" t="s">
        <v>3296</v>
      </c>
      <c r="D1171" t="s">
        <v>50</v>
      </c>
      <c r="E1171" t="s">
        <v>3297</v>
      </c>
      <c r="F1171" t="s">
        <v>52</v>
      </c>
      <c r="G1171" t="s">
        <v>3298</v>
      </c>
      <c r="H1171" t="s">
        <v>394</v>
      </c>
      <c r="I1171" t="s">
        <v>555</v>
      </c>
      <c r="J1171" t="s">
        <v>210</v>
      </c>
    </row>
    <row r="1172" spans="1:10" x14ac:dyDescent="0.3">
      <c r="A1172">
        <v>1171</v>
      </c>
      <c r="B1172" s="1">
        <v>42726</v>
      </c>
      <c r="C1172" t="s">
        <v>3299</v>
      </c>
      <c r="D1172" t="s">
        <v>575</v>
      </c>
      <c r="E1172" t="s">
        <v>3300</v>
      </c>
      <c r="F1172" t="s">
        <v>30</v>
      </c>
      <c r="G1172" t="s">
        <v>3301</v>
      </c>
      <c r="H1172" t="s">
        <v>126</v>
      </c>
      <c r="I1172" s="2">
        <v>324000</v>
      </c>
      <c r="J1172" t="s">
        <v>210</v>
      </c>
    </row>
    <row r="1173" spans="1:10" x14ac:dyDescent="0.3">
      <c r="A1173">
        <v>1172</v>
      </c>
      <c r="B1173" s="1">
        <v>42726</v>
      </c>
      <c r="C1173" t="s">
        <v>3302</v>
      </c>
      <c r="D1173" t="s">
        <v>479</v>
      </c>
      <c r="E1173" t="s">
        <v>3303</v>
      </c>
      <c r="F1173" t="s">
        <v>967</v>
      </c>
      <c r="G1173" t="s">
        <v>3304</v>
      </c>
      <c r="H1173" t="s">
        <v>126</v>
      </c>
      <c r="I1173" s="2">
        <v>300000</v>
      </c>
      <c r="J1173" t="s">
        <v>210</v>
      </c>
    </row>
    <row r="1174" spans="1:10" x14ac:dyDescent="0.3">
      <c r="A1174">
        <v>1173</v>
      </c>
      <c r="B1174" s="1">
        <v>42727</v>
      </c>
      <c r="C1174" t="s">
        <v>3305</v>
      </c>
      <c r="D1174" t="s">
        <v>50</v>
      </c>
      <c r="E1174" t="s">
        <v>3306</v>
      </c>
      <c r="F1174" t="s">
        <v>967</v>
      </c>
      <c r="G1174" t="s">
        <v>3307</v>
      </c>
      <c r="H1174" t="s">
        <v>394</v>
      </c>
      <c r="I1174" s="2">
        <v>2000000</v>
      </c>
      <c r="J1174" t="s">
        <v>210</v>
      </c>
    </row>
    <row r="1175" spans="1:10" x14ac:dyDescent="0.3">
      <c r="A1175">
        <v>1174</v>
      </c>
      <c r="B1175" s="1">
        <v>42727</v>
      </c>
      <c r="C1175" t="s">
        <v>482</v>
      </c>
      <c r="D1175" t="s">
        <v>479</v>
      </c>
      <c r="E1175" t="s">
        <v>3308</v>
      </c>
      <c r="F1175" t="s">
        <v>483</v>
      </c>
      <c r="G1175" t="s">
        <v>3309</v>
      </c>
      <c r="H1175" t="s">
        <v>394</v>
      </c>
      <c r="I1175" t="s">
        <v>555</v>
      </c>
      <c r="J1175" t="s">
        <v>210</v>
      </c>
    </row>
    <row r="1176" spans="1:10" x14ac:dyDescent="0.3">
      <c r="A1176">
        <v>1175</v>
      </c>
      <c r="B1176" s="1">
        <v>42727</v>
      </c>
      <c r="C1176" t="s">
        <v>3310</v>
      </c>
      <c r="D1176" t="s">
        <v>575</v>
      </c>
      <c r="E1176" t="s">
        <v>3311</v>
      </c>
      <c r="F1176" t="s">
        <v>30</v>
      </c>
      <c r="G1176" t="s">
        <v>3312</v>
      </c>
      <c r="H1176" t="s">
        <v>126</v>
      </c>
      <c r="I1176" t="s">
        <v>555</v>
      </c>
      <c r="J1176" t="s">
        <v>210</v>
      </c>
    </row>
    <row r="1177" spans="1:10" x14ac:dyDescent="0.3">
      <c r="A1177">
        <v>1176</v>
      </c>
      <c r="B1177" s="1">
        <v>42727</v>
      </c>
      <c r="C1177" t="s">
        <v>3313</v>
      </c>
      <c r="D1177" t="s">
        <v>50</v>
      </c>
      <c r="E1177" t="s">
        <v>3314</v>
      </c>
      <c r="F1177" t="s">
        <v>87</v>
      </c>
      <c r="G1177" t="s">
        <v>3043</v>
      </c>
      <c r="H1177" t="s">
        <v>126</v>
      </c>
      <c r="I1177" t="s">
        <v>555</v>
      </c>
      <c r="J1177" t="s">
        <v>210</v>
      </c>
    </row>
    <row r="1178" spans="1:10" x14ac:dyDescent="0.3">
      <c r="A1178">
        <v>1177</v>
      </c>
      <c r="B1178" s="1">
        <v>42727</v>
      </c>
      <c r="C1178" t="s">
        <v>3315</v>
      </c>
      <c r="D1178" t="s">
        <v>575</v>
      </c>
      <c r="E1178" t="s">
        <v>3316</v>
      </c>
      <c r="F1178" t="s">
        <v>30</v>
      </c>
      <c r="G1178" t="s">
        <v>3317</v>
      </c>
      <c r="H1178" t="s">
        <v>126</v>
      </c>
      <c r="I1178" t="s">
        <v>555</v>
      </c>
      <c r="J1178" t="s">
        <v>210</v>
      </c>
    </row>
    <row r="1179" spans="1:10" x14ac:dyDescent="0.3">
      <c r="A1179">
        <v>1178</v>
      </c>
      <c r="B1179" s="1">
        <v>42730</v>
      </c>
      <c r="C1179" t="s">
        <v>3318</v>
      </c>
      <c r="D1179" t="s">
        <v>479</v>
      </c>
      <c r="E1179" t="s">
        <v>3319</v>
      </c>
      <c r="F1179" t="s">
        <v>42</v>
      </c>
      <c r="G1179" t="s">
        <v>3320</v>
      </c>
      <c r="H1179" t="s">
        <v>126</v>
      </c>
      <c r="I1179" t="s">
        <v>555</v>
      </c>
      <c r="J1179" t="s">
        <v>210</v>
      </c>
    </row>
    <row r="1180" spans="1:10" x14ac:dyDescent="0.3">
      <c r="A1180">
        <v>1179</v>
      </c>
      <c r="B1180" s="1">
        <v>42730</v>
      </c>
      <c r="C1180" t="s">
        <v>3321</v>
      </c>
      <c r="D1180" t="s">
        <v>50</v>
      </c>
      <c r="E1180" t="s">
        <v>3322</v>
      </c>
      <c r="F1180" t="s">
        <v>967</v>
      </c>
      <c r="G1180" t="s">
        <v>3323</v>
      </c>
      <c r="H1180" t="s">
        <v>126</v>
      </c>
      <c r="I1180" t="s">
        <v>555</v>
      </c>
      <c r="J1180" t="s">
        <v>210</v>
      </c>
    </row>
    <row r="1181" spans="1:10" x14ac:dyDescent="0.3">
      <c r="A1181">
        <v>1180</v>
      </c>
      <c r="B1181" s="1">
        <v>42730</v>
      </c>
      <c r="C1181" t="s">
        <v>3324</v>
      </c>
      <c r="D1181" t="s">
        <v>575</v>
      </c>
      <c r="E1181" t="s">
        <v>3325</v>
      </c>
      <c r="F1181" t="s">
        <v>36</v>
      </c>
      <c r="G1181" t="s">
        <v>2230</v>
      </c>
      <c r="H1181" t="s">
        <v>126</v>
      </c>
      <c r="I1181" s="2">
        <v>1200000</v>
      </c>
      <c r="J1181" t="s">
        <v>210</v>
      </c>
    </row>
    <row r="1182" spans="1:10" x14ac:dyDescent="0.3">
      <c r="A1182">
        <v>1181</v>
      </c>
      <c r="B1182" s="1">
        <v>42730</v>
      </c>
      <c r="C1182" t="s">
        <v>3326</v>
      </c>
      <c r="D1182" t="s">
        <v>40</v>
      </c>
      <c r="E1182" t="s">
        <v>3327</v>
      </c>
      <c r="F1182" t="s">
        <v>19</v>
      </c>
      <c r="G1182" t="s">
        <v>2250</v>
      </c>
      <c r="H1182" t="s">
        <v>394</v>
      </c>
      <c r="I1182" s="2">
        <v>10000000</v>
      </c>
      <c r="J1182" t="s">
        <v>210</v>
      </c>
    </row>
    <row r="1183" spans="1:10" x14ac:dyDescent="0.3">
      <c r="A1183">
        <v>1182</v>
      </c>
      <c r="B1183" s="1">
        <v>42731</v>
      </c>
      <c r="C1183" t="s">
        <v>630</v>
      </c>
      <c r="D1183" t="s">
        <v>479</v>
      </c>
      <c r="E1183" t="s">
        <v>3328</v>
      </c>
      <c r="F1183" t="s">
        <v>967</v>
      </c>
      <c r="G1183" t="s">
        <v>3329</v>
      </c>
      <c r="H1183" t="s">
        <v>394</v>
      </c>
      <c r="I1183" s="2">
        <v>5000000</v>
      </c>
      <c r="J1183" t="s">
        <v>210</v>
      </c>
    </row>
    <row r="1184" spans="1:10" x14ac:dyDescent="0.3">
      <c r="A1184">
        <v>1183</v>
      </c>
      <c r="B1184" s="1">
        <v>42732</v>
      </c>
      <c r="C1184" t="s">
        <v>3195</v>
      </c>
      <c r="D1184" t="s">
        <v>575</v>
      </c>
      <c r="E1184" t="s">
        <v>3330</v>
      </c>
      <c r="F1184" t="s">
        <v>36</v>
      </c>
      <c r="G1184" t="s">
        <v>3331</v>
      </c>
      <c r="H1184" t="s">
        <v>126</v>
      </c>
      <c r="I1184" t="s">
        <v>555</v>
      </c>
      <c r="J1184" t="s">
        <v>210</v>
      </c>
    </row>
    <row r="1185" spans="1:10" x14ac:dyDescent="0.3">
      <c r="A1185">
        <v>1184</v>
      </c>
      <c r="B1185" s="1">
        <v>42733</v>
      </c>
      <c r="C1185" t="s">
        <v>3332</v>
      </c>
      <c r="D1185" t="s">
        <v>575</v>
      </c>
      <c r="E1185" t="s">
        <v>2774</v>
      </c>
      <c r="F1185" t="s">
        <v>967</v>
      </c>
      <c r="G1185" t="s">
        <v>1361</v>
      </c>
      <c r="H1185" t="s">
        <v>394</v>
      </c>
      <c r="I1185" s="2">
        <v>1000000</v>
      </c>
      <c r="J1185" t="s">
        <v>210</v>
      </c>
    </row>
    <row r="1186" spans="1:10" x14ac:dyDescent="0.3">
      <c r="A1186">
        <v>1185</v>
      </c>
      <c r="B1186" s="1">
        <v>42733</v>
      </c>
      <c r="C1186" t="s">
        <v>3333</v>
      </c>
      <c r="D1186" t="s">
        <v>575</v>
      </c>
      <c r="E1186" t="s">
        <v>3334</v>
      </c>
      <c r="F1186" t="s">
        <v>30</v>
      </c>
      <c r="G1186" t="s">
        <v>3335</v>
      </c>
      <c r="H1186" t="s">
        <v>126</v>
      </c>
      <c r="I1186" t="s">
        <v>555</v>
      </c>
      <c r="J1186" t="s">
        <v>210</v>
      </c>
    </row>
    <row r="1187" spans="1:10" x14ac:dyDescent="0.3">
      <c r="A1187">
        <v>1186</v>
      </c>
      <c r="B1187" s="1">
        <v>42733</v>
      </c>
      <c r="C1187" t="s">
        <v>3336</v>
      </c>
      <c r="D1187" t="s">
        <v>575</v>
      </c>
      <c r="E1187" t="s">
        <v>3337</v>
      </c>
      <c r="F1187" t="s">
        <v>967</v>
      </c>
      <c r="G1187" t="s">
        <v>3338</v>
      </c>
      <c r="H1187" t="s">
        <v>126</v>
      </c>
      <c r="I1187" t="s">
        <v>555</v>
      </c>
      <c r="J1187" t="s">
        <v>210</v>
      </c>
    </row>
    <row r="1188" spans="1:10" x14ac:dyDescent="0.3">
      <c r="A1188">
        <v>1187</v>
      </c>
      <c r="B1188" s="1">
        <v>42734</v>
      </c>
      <c r="C1188" t="s">
        <v>3339</v>
      </c>
      <c r="D1188" t="s">
        <v>575</v>
      </c>
      <c r="E1188" t="s">
        <v>3340</v>
      </c>
      <c r="F1188" t="s">
        <v>30</v>
      </c>
      <c r="G1188" t="s">
        <v>3341</v>
      </c>
      <c r="H1188" t="s">
        <v>394</v>
      </c>
      <c r="I1188" t="s">
        <v>555</v>
      </c>
      <c r="J1188" t="s">
        <v>210</v>
      </c>
    </row>
    <row r="1189" spans="1:10" x14ac:dyDescent="0.3">
      <c r="A1189">
        <v>1188</v>
      </c>
      <c r="B1189" s="1">
        <v>42675</v>
      </c>
      <c r="C1189" t="s">
        <v>3342</v>
      </c>
      <c r="D1189" t="s">
        <v>575</v>
      </c>
      <c r="E1189" t="s">
        <v>3343</v>
      </c>
      <c r="F1189" t="s">
        <v>30</v>
      </c>
      <c r="G1189" t="s">
        <v>3344</v>
      </c>
      <c r="H1189" t="s">
        <v>126</v>
      </c>
      <c r="I1189" s="2">
        <v>200000</v>
      </c>
      <c r="J1189" t="s">
        <v>210</v>
      </c>
    </row>
    <row r="1190" spans="1:10" x14ac:dyDescent="0.3">
      <c r="A1190">
        <v>1189</v>
      </c>
      <c r="B1190" s="1">
        <v>42676</v>
      </c>
      <c r="C1190" t="s">
        <v>3345</v>
      </c>
      <c r="D1190" t="s">
        <v>575</v>
      </c>
      <c r="E1190" t="s">
        <v>3346</v>
      </c>
      <c r="F1190" t="s">
        <v>42</v>
      </c>
      <c r="G1190" t="s">
        <v>3347</v>
      </c>
      <c r="H1190" t="s">
        <v>394</v>
      </c>
      <c r="I1190" s="2">
        <v>55000000</v>
      </c>
      <c r="J1190" t="s">
        <v>210</v>
      </c>
    </row>
    <row r="1191" spans="1:10" x14ac:dyDescent="0.3">
      <c r="A1191">
        <v>1190</v>
      </c>
      <c r="B1191" s="1">
        <v>42676</v>
      </c>
      <c r="C1191" t="s">
        <v>3348</v>
      </c>
      <c r="D1191" t="s">
        <v>575</v>
      </c>
      <c r="E1191" t="s">
        <v>3343</v>
      </c>
      <c r="F1191" t="s">
        <v>967</v>
      </c>
      <c r="G1191" t="s">
        <v>1344</v>
      </c>
      <c r="H1191" t="s">
        <v>126</v>
      </c>
      <c r="I1191" s="2">
        <v>150000</v>
      </c>
      <c r="J1191" t="s">
        <v>210</v>
      </c>
    </row>
    <row r="1192" spans="1:10" x14ac:dyDescent="0.3">
      <c r="A1192">
        <v>1191</v>
      </c>
      <c r="B1192" s="1">
        <v>42676</v>
      </c>
      <c r="C1192" t="s">
        <v>3333</v>
      </c>
      <c r="D1192" t="s">
        <v>575</v>
      </c>
      <c r="E1192" t="s">
        <v>3349</v>
      </c>
      <c r="F1192" t="s">
        <v>30</v>
      </c>
      <c r="G1192" t="s">
        <v>3350</v>
      </c>
      <c r="H1192" t="s">
        <v>126</v>
      </c>
      <c r="I1192" t="s">
        <v>555</v>
      </c>
      <c r="J1192" t="s">
        <v>210</v>
      </c>
    </row>
    <row r="1193" spans="1:10" x14ac:dyDescent="0.3">
      <c r="A1193">
        <v>1192</v>
      </c>
      <c r="B1193" s="1">
        <v>42676</v>
      </c>
      <c r="C1193" t="s">
        <v>1803</v>
      </c>
      <c r="D1193" t="s">
        <v>1701</v>
      </c>
      <c r="E1193" t="s">
        <v>3351</v>
      </c>
      <c r="F1193" t="s">
        <v>30</v>
      </c>
      <c r="G1193" t="s">
        <v>3352</v>
      </c>
      <c r="H1193" t="s">
        <v>126</v>
      </c>
      <c r="I1193" t="s">
        <v>555</v>
      </c>
      <c r="J1193" t="s">
        <v>210</v>
      </c>
    </row>
    <row r="1194" spans="1:10" x14ac:dyDescent="0.3">
      <c r="A1194">
        <v>1193</v>
      </c>
      <c r="B1194" s="1">
        <v>42677</v>
      </c>
      <c r="C1194" t="s">
        <v>3353</v>
      </c>
      <c r="D1194" t="s">
        <v>50</v>
      </c>
      <c r="E1194" t="s">
        <v>3354</v>
      </c>
      <c r="F1194" t="s">
        <v>42</v>
      </c>
      <c r="G1194" t="s">
        <v>213</v>
      </c>
      <c r="H1194" t="s">
        <v>394</v>
      </c>
      <c r="I1194" s="2">
        <v>6000000</v>
      </c>
      <c r="J1194" t="s">
        <v>210</v>
      </c>
    </row>
    <row r="1195" spans="1:10" x14ac:dyDescent="0.3">
      <c r="A1195">
        <v>1194</v>
      </c>
      <c r="B1195" s="1">
        <v>42677</v>
      </c>
      <c r="C1195" t="s">
        <v>3355</v>
      </c>
      <c r="D1195" t="s">
        <v>575</v>
      </c>
      <c r="E1195" t="s">
        <v>3356</v>
      </c>
      <c r="F1195" t="s">
        <v>967</v>
      </c>
      <c r="G1195" t="s">
        <v>3357</v>
      </c>
      <c r="H1195" t="s">
        <v>126</v>
      </c>
      <c r="I1195" t="s">
        <v>555</v>
      </c>
      <c r="J1195" t="s">
        <v>210</v>
      </c>
    </row>
    <row r="1196" spans="1:10" x14ac:dyDescent="0.3">
      <c r="A1196">
        <v>1195</v>
      </c>
      <c r="B1196" s="1">
        <v>42677</v>
      </c>
      <c r="C1196" t="s">
        <v>3358</v>
      </c>
      <c r="D1196" t="s">
        <v>575</v>
      </c>
      <c r="E1196" t="s">
        <v>3359</v>
      </c>
      <c r="F1196" t="s">
        <v>87</v>
      </c>
      <c r="G1196" t="s">
        <v>3360</v>
      </c>
      <c r="H1196" t="s">
        <v>394</v>
      </c>
      <c r="I1196" s="2">
        <v>10000000</v>
      </c>
      <c r="J1196" t="s">
        <v>210</v>
      </c>
    </row>
    <row r="1197" spans="1:10" x14ac:dyDescent="0.3">
      <c r="A1197">
        <v>1196</v>
      </c>
      <c r="B1197" s="1">
        <v>42678</v>
      </c>
      <c r="C1197" t="s">
        <v>3361</v>
      </c>
      <c r="D1197" t="s">
        <v>50</v>
      </c>
      <c r="E1197" t="s">
        <v>3362</v>
      </c>
      <c r="F1197" t="s">
        <v>1360</v>
      </c>
      <c r="G1197" t="s">
        <v>3363</v>
      </c>
      <c r="H1197" t="s">
        <v>394</v>
      </c>
      <c r="I1197" t="s">
        <v>555</v>
      </c>
      <c r="J1197" t="s">
        <v>210</v>
      </c>
    </row>
    <row r="1198" spans="1:10" x14ac:dyDescent="0.3">
      <c r="A1198">
        <v>1197</v>
      </c>
      <c r="B1198" s="1">
        <v>42678</v>
      </c>
      <c r="C1198" t="s">
        <v>3364</v>
      </c>
      <c r="D1198" t="s">
        <v>40</v>
      </c>
      <c r="E1198" t="s">
        <v>3365</v>
      </c>
      <c r="F1198" t="s">
        <v>967</v>
      </c>
      <c r="G1198" t="s">
        <v>3366</v>
      </c>
      <c r="H1198" t="s">
        <v>394</v>
      </c>
      <c r="I1198" s="2">
        <v>1000000</v>
      </c>
      <c r="J1198" t="s">
        <v>210</v>
      </c>
    </row>
    <row r="1199" spans="1:10" x14ac:dyDescent="0.3">
      <c r="A1199">
        <v>1198</v>
      </c>
      <c r="B1199" s="1">
        <v>42678</v>
      </c>
      <c r="C1199" t="s">
        <v>3367</v>
      </c>
      <c r="D1199" t="s">
        <v>50</v>
      </c>
      <c r="E1199" t="s">
        <v>3368</v>
      </c>
      <c r="F1199" t="s">
        <v>30</v>
      </c>
      <c r="G1199" t="s">
        <v>3369</v>
      </c>
      <c r="H1199" t="s">
        <v>126</v>
      </c>
      <c r="I1199" s="2">
        <v>150000</v>
      </c>
      <c r="J1199" t="s">
        <v>210</v>
      </c>
    </row>
    <row r="1200" spans="1:10" x14ac:dyDescent="0.3">
      <c r="A1200">
        <v>1199</v>
      </c>
      <c r="B1200" s="1">
        <v>42678</v>
      </c>
      <c r="C1200" t="s">
        <v>3370</v>
      </c>
      <c r="D1200" t="s">
        <v>575</v>
      </c>
      <c r="E1200" t="s">
        <v>3371</v>
      </c>
      <c r="F1200" t="s">
        <v>967</v>
      </c>
      <c r="G1200" t="s">
        <v>3094</v>
      </c>
      <c r="H1200" t="s">
        <v>126</v>
      </c>
      <c r="I1200" t="s">
        <v>555</v>
      </c>
      <c r="J1200" t="s">
        <v>210</v>
      </c>
    </row>
    <row r="1201" spans="1:10" x14ac:dyDescent="0.3">
      <c r="A1201">
        <v>1200</v>
      </c>
      <c r="B1201" s="1">
        <v>42678</v>
      </c>
      <c r="C1201" t="s">
        <v>3372</v>
      </c>
      <c r="D1201" t="s">
        <v>479</v>
      </c>
      <c r="E1201" t="s">
        <v>3373</v>
      </c>
      <c r="F1201" t="s">
        <v>87</v>
      </c>
      <c r="G1201" t="s">
        <v>3374</v>
      </c>
      <c r="H1201" t="s">
        <v>126</v>
      </c>
      <c r="I1201" t="s">
        <v>555</v>
      </c>
      <c r="J1201" t="s">
        <v>210</v>
      </c>
    </row>
    <row r="1202" spans="1:10" x14ac:dyDescent="0.3">
      <c r="A1202">
        <v>1201</v>
      </c>
      <c r="B1202" s="1">
        <v>42679</v>
      </c>
      <c r="C1202" t="s">
        <v>3375</v>
      </c>
      <c r="D1202" t="s">
        <v>479</v>
      </c>
      <c r="E1202" t="s">
        <v>3376</v>
      </c>
      <c r="F1202" t="s">
        <v>30</v>
      </c>
      <c r="G1202" t="s">
        <v>3377</v>
      </c>
      <c r="H1202" t="s">
        <v>126</v>
      </c>
      <c r="I1202" s="2">
        <v>45000</v>
      </c>
      <c r="J1202" t="s">
        <v>210</v>
      </c>
    </row>
    <row r="1203" spans="1:10" x14ac:dyDescent="0.3">
      <c r="A1203">
        <v>1202</v>
      </c>
      <c r="B1203" s="1">
        <v>42679</v>
      </c>
      <c r="C1203" t="s">
        <v>885</v>
      </c>
      <c r="D1203" t="s">
        <v>479</v>
      </c>
      <c r="E1203" t="s">
        <v>3378</v>
      </c>
      <c r="F1203" t="s">
        <v>36</v>
      </c>
      <c r="G1203" t="s">
        <v>3379</v>
      </c>
      <c r="H1203" t="s">
        <v>394</v>
      </c>
      <c r="I1203" s="2">
        <v>3000000</v>
      </c>
      <c r="J1203" t="s">
        <v>210</v>
      </c>
    </row>
    <row r="1204" spans="1:10" x14ac:dyDescent="0.3">
      <c r="A1204">
        <v>1203</v>
      </c>
      <c r="B1204" s="1">
        <v>42681</v>
      </c>
      <c r="C1204" t="s">
        <v>64</v>
      </c>
      <c r="D1204" t="s">
        <v>50</v>
      </c>
      <c r="E1204" t="s">
        <v>3380</v>
      </c>
      <c r="F1204" t="s">
        <v>19</v>
      </c>
      <c r="G1204" t="s">
        <v>1799</v>
      </c>
      <c r="H1204" t="s">
        <v>394</v>
      </c>
      <c r="I1204" s="2">
        <v>75000000</v>
      </c>
      <c r="J1204" t="s">
        <v>210</v>
      </c>
    </row>
    <row r="1205" spans="1:10" x14ac:dyDescent="0.3">
      <c r="A1205">
        <v>1204</v>
      </c>
      <c r="B1205" s="1">
        <v>42681</v>
      </c>
      <c r="C1205" t="s">
        <v>3381</v>
      </c>
      <c r="D1205" t="s">
        <v>575</v>
      </c>
      <c r="E1205" t="s">
        <v>3382</v>
      </c>
      <c r="F1205" t="s">
        <v>36</v>
      </c>
      <c r="G1205" t="s">
        <v>3383</v>
      </c>
      <c r="H1205" t="s">
        <v>394</v>
      </c>
      <c r="I1205" s="2">
        <v>3000000</v>
      </c>
      <c r="J1205" t="s">
        <v>210</v>
      </c>
    </row>
    <row r="1206" spans="1:10" x14ac:dyDescent="0.3">
      <c r="A1206">
        <v>1205</v>
      </c>
      <c r="B1206" s="1">
        <v>42683</v>
      </c>
      <c r="C1206" t="s">
        <v>3384</v>
      </c>
      <c r="D1206" t="s">
        <v>575</v>
      </c>
      <c r="E1206" t="s">
        <v>3385</v>
      </c>
      <c r="F1206" t="s">
        <v>30</v>
      </c>
      <c r="G1206" t="s">
        <v>3386</v>
      </c>
      <c r="H1206" t="s">
        <v>394</v>
      </c>
      <c r="I1206" s="2">
        <v>2000000</v>
      </c>
      <c r="J1206" t="s">
        <v>210</v>
      </c>
    </row>
    <row r="1207" spans="1:10" x14ac:dyDescent="0.3">
      <c r="A1207">
        <v>1206</v>
      </c>
      <c r="B1207" s="1">
        <v>42683</v>
      </c>
      <c r="C1207" t="s">
        <v>3019</v>
      </c>
      <c r="D1207" t="s">
        <v>575</v>
      </c>
      <c r="E1207" t="s">
        <v>3387</v>
      </c>
      <c r="F1207" t="s">
        <v>19</v>
      </c>
      <c r="G1207" t="s">
        <v>3388</v>
      </c>
      <c r="H1207" t="s">
        <v>394</v>
      </c>
      <c r="I1207" s="2">
        <v>12000000</v>
      </c>
      <c r="J1207" t="s">
        <v>210</v>
      </c>
    </row>
    <row r="1208" spans="1:10" x14ac:dyDescent="0.3">
      <c r="A1208">
        <v>1207</v>
      </c>
      <c r="B1208" s="1">
        <v>42684</v>
      </c>
      <c r="C1208" t="s">
        <v>3389</v>
      </c>
      <c r="D1208" t="s">
        <v>575</v>
      </c>
      <c r="E1208" t="s">
        <v>3390</v>
      </c>
      <c r="F1208" t="s">
        <v>30</v>
      </c>
      <c r="G1208" t="s">
        <v>3391</v>
      </c>
      <c r="H1208" t="s">
        <v>394</v>
      </c>
      <c r="I1208" s="2">
        <v>1000000</v>
      </c>
      <c r="J1208" t="s">
        <v>210</v>
      </c>
    </row>
    <row r="1209" spans="1:10" x14ac:dyDescent="0.3">
      <c r="A1209">
        <v>1208</v>
      </c>
      <c r="B1209" s="1">
        <v>42684</v>
      </c>
      <c r="C1209" t="s">
        <v>3392</v>
      </c>
      <c r="D1209" t="s">
        <v>50</v>
      </c>
      <c r="E1209" t="s">
        <v>3393</v>
      </c>
      <c r="F1209" t="s">
        <v>967</v>
      </c>
      <c r="G1209" t="s">
        <v>3394</v>
      </c>
      <c r="H1209" t="s">
        <v>394</v>
      </c>
      <c r="I1209" t="s">
        <v>555</v>
      </c>
      <c r="J1209" t="s">
        <v>210</v>
      </c>
    </row>
    <row r="1210" spans="1:10" x14ac:dyDescent="0.3">
      <c r="A1210">
        <v>1209</v>
      </c>
      <c r="B1210" s="1">
        <v>42684</v>
      </c>
      <c r="C1210" t="s">
        <v>3395</v>
      </c>
      <c r="D1210" t="s">
        <v>50</v>
      </c>
      <c r="E1210" t="s">
        <v>3396</v>
      </c>
      <c r="F1210" t="s">
        <v>967</v>
      </c>
      <c r="G1210" t="s">
        <v>3397</v>
      </c>
      <c r="H1210" t="s">
        <v>394</v>
      </c>
      <c r="I1210" t="s">
        <v>555</v>
      </c>
      <c r="J1210" t="s">
        <v>210</v>
      </c>
    </row>
    <row r="1211" spans="1:10" x14ac:dyDescent="0.3">
      <c r="A1211">
        <v>1210</v>
      </c>
      <c r="B1211" s="1">
        <v>42685</v>
      </c>
      <c r="C1211" t="s">
        <v>3398</v>
      </c>
      <c r="D1211" t="s">
        <v>575</v>
      </c>
      <c r="E1211" t="s">
        <v>3399</v>
      </c>
      <c r="F1211" t="s">
        <v>19</v>
      </c>
      <c r="G1211" t="s">
        <v>2146</v>
      </c>
      <c r="H1211" t="s">
        <v>394</v>
      </c>
      <c r="I1211" t="s">
        <v>555</v>
      </c>
      <c r="J1211" t="s">
        <v>210</v>
      </c>
    </row>
    <row r="1212" spans="1:10" x14ac:dyDescent="0.3">
      <c r="A1212">
        <v>1211</v>
      </c>
      <c r="B1212" s="1">
        <v>42688</v>
      </c>
      <c r="C1212" t="s">
        <v>3400</v>
      </c>
      <c r="D1212" t="s">
        <v>50</v>
      </c>
      <c r="E1212" t="s">
        <v>3401</v>
      </c>
      <c r="F1212" t="s">
        <v>273</v>
      </c>
      <c r="G1212" t="s">
        <v>3402</v>
      </c>
      <c r="H1212" t="s">
        <v>394</v>
      </c>
      <c r="I1212" s="2">
        <v>3000000</v>
      </c>
      <c r="J1212" t="s">
        <v>210</v>
      </c>
    </row>
    <row r="1213" spans="1:10" x14ac:dyDescent="0.3">
      <c r="A1213">
        <v>1212</v>
      </c>
      <c r="B1213" s="1">
        <v>42688</v>
      </c>
      <c r="C1213" t="s">
        <v>3403</v>
      </c>
      <c r="D1213" t="s">
        <v>50</v>
      </c>
      <c r="E1213" t="s">
        <v>3404</v>
      </c>
      <c r="F1213" t="s">
        <v>52</v>
      </c>
      <c r="G1213" t="s">
        <v>2511</v>
      </c>
      <c r="H1213" t="s">
        <v>394</v>
      </c>
      <c r="I1213" s="2">
        <v>2000000</v>
      </c>
      <c r="J1213" t="s">
        <v>210</v>
      </c>
    </row>
    <row r="1214" spans="1:10" x14ac:dyDescent="0.3">
      <c r="A1214">
        <v>1213</v>
      </c>
      <c r="B1214" s="1">
        <v>42689</v>
      </c>
      <c r="C1214" t="s">
        <v>316</v>
      </c>
      <c r="D1214" t="s">
        <v>575</v>
      </c>
      <c r="E1214" t="s">
        <v>3405</v>
      </c>
      <c r="F1214" t="s">
        <v>967</v>
      </c>
      <c r="G1214" t="s">
        <v>155</v>
      </c>
      <c r="H1214" t="s">
        <v>126</v>
      </c>
      <c r="I1214" t="s">
        <v>555</v>
      </c>
      <c r="J1214" t="s">
        <v>210</v>
      </c>
    </row>
    <row r="1215" spans="1:10" x14ac:dyDescent="0.3">
      <c r="A1215">
        <v>1214</v>
      </c>
      <c r="B1215" s="1">
        <v>42689</v>
      </c>
      <c r="C1215" t="s">
        <v>1627</v>
      </c>
      <c r="D1215" t="s">
        <v>479</v>
      </c>
      <c r="E1215" t="s">
        <v>3406</v>
      </c>
      <c r="F1215" t="s">
        <v>967</v>
      </c>
      <c r="G1215" t="s">
        <v>3407</v>
      </c>
      <c r="H1215" t="s">
        <v>394</v>
      </c>
      <c r="I1215" s="2">
        <v>6000000</v>
      </c>
      <c r="J1215" t="s">
        <v>210</v>
      </c>
    </row>
    <row r="1216" spans="1:10" x14ac:dyDescent="0.3">
      <c r="A1216">
        <v>1215</v>
      </c>
      <c r="B1216" s="1">
        <v>42689</v>
      </c>
      <c r="C1216" t="s">
        <v>3408</v>
      </c>
      <c r="D1216" t="s">
        <v>50</v>
      </c>
      <c r="E1216" t="s">
        <v>3409</v>
      </c>
      <c r="F1216" t="s">
        <v>967</v>
      </c>
      <c r="G1216" t="s">
        <v>3410</v>
      </c>
      <c r="H1216" t="s">
        <v>394</v>
      </c>
      <c r="I1216" s="2">
        <v>4000000</v>
      </c>
      <c r="J1216" t="s">
        <v>210</v>
      </c>
    </row>
    <row r="1217" spans="1:10" x14ac:dyDescent="0.3">
      <c r="A1217">
        <v>1216</v>
      </c>
      <c r="B1217" s="1">
        <v>42690</v>
      </c>
      <c r="C1217" t="s">
        <v>3411</v>
      </c>
      <c r="D1217" t="s">
        <v>50</v>
      </c>
      <c r="E1217" t="s">
        <v>3412</v>
      </c>
      <c r="F1217" t="s">
        <v>967</v>
      </c>
      <c r="G1217" t="s">
        <v>3413</v>
      </c>
      <c r="H1217" t="s">
        <v>394</v>
      </c>
      <c r="I1217" s="2">
        <v>5000000</v>
      </c>
      <c r="J1217" t="s">
        <v>210</v>
      </c>
    </row>
    <row r="1218" spans="1:10" x14ac:dyDescent="0.3">
      <c r="A1218">
        <v>1217</v>
      </c>
      <c r="B1218" s="1">
        <v>42691</v>
      </c>
      <c r="C1218" t="s">
        <v>3414</v>
      </c>
      <c r="D1218" t="s">
        <v>50</v>
      </c>
      <c r="E1218" t="s">
        <v>2909</v>
      </c>
      <c r="F1218" t="s">
        <v>967</v>
      </c>
      <c r="G1218" t="s">
        <v>3415</v>
      </c>
      <c r="H1218" t="s">
        <v>126</v>
      </c>
      <c r="I1218" t="s">
        <v>555</v>
      </c>
      <c r="J1218" t="s">
        <v>210</v>
      </c>
    </row>
    <row r="1219" spans="1:10" x14ac:dyDescent="0.3">
      <c r="A1219">
        <v>1218</v>
      </c>
      <c r="B1219" s="1">
        <v>42691</v>
      </c>
      <c r="C1219" t="s">
        <v>3416</v>
      </c>
      <c r="D1219" t="s">
        <v>479</v>
      </c>
      <c r="E1219" t="s">
        <v>3417</v>
      </c>
      <c r="F1219" t="s">
        <v>30</v>
      </c>
      <c r="G1219" t="s">
        <v>3418</v>
      </c>
      <c r="H1219" t="s">
        <v>394</v>
      </c>
      <c r="I1219" s="2">
        <v>13500000</v>
      </c>
      <c r="J1219" t="s">
        <v>210</v>
      </c>
    </row>
    <row r="1220" spans="1:10" x14ac:dyDescent="0.3">
      <c r="A1220">
        <v>1219</v>
      </c>
      <c r="B1220" s="1">
        <v>42691</v>
      </c>
      <c r="C1220" t="s">
        <v>3419</v>
      </c>
      <c r="D1220" t="s">
        <v>575</v>
      </c>
      <c r="E1220" t="s">
        <v>3420</v>
      </c>
      <c r="F1220" t="s">
        <v>30</v>
      </c>
      <c r="G1220" t="s">
        <v>2077</v>
      </c>
      <c r="H1220" t="s">
        <v>126</v>
      </c>
      <c r="I1220" t="s">
        <v>555</v>
      </c>
      <c r="J1220" t="s">
        <v>210</v>
      </c>
    </row>
    <row r="1221" spans="1:10" x14ac:dyDescent="0.3">
      <c r="A1221">
        <v>1220</v>
      </c>
      <c r="B1221" s="1">
        <v>42691</v>
      </c>
      <c r="C1221" t="s">
        <v>3421</v>
      </c>
      <c r="D1221" t="s">
        <v>575</v>
      </c>
      <c r="E1221" t="s">
        <v>3422</v>
      </c>
      <c r="F1221" t="s">
        <v>19</v>
      </c>
      <c r="G1221" t="s">
        <v>3423</v>
      </c>
      <c r="H1221" t="s">
        <v>126</v>
      </c>
      <c r="I1221" t="s">
        <v>555</v>
      </c>
      <c r="J1221" t="s">
        <v>210</v>
      </c>
    </row>
    <row r="1222" spans="1:10" x14ac:dyDescent="0.3">
      <c r="A1222">
        <v>1221</v>
      </c>
      <c r="B1222" s="1">
        <v>42691</v>
      </c>
      <c r="C1222" t="s">
        <v>3424</v>
      </c>
      <c r="D1222" t="s">
        <v>575</v>
      </c>
      <c r="E1222" t="s">
        <v>3425</v>
      </c>
      <c r="F1222" t="s">
        <v>36</v>
      </c>
      <c r="G1222" t="s">
        <v>3043</v>
      </c>
      <c r="H1222" t="s">
        <v>126</v>
      </c>
      <c r="I1222" s="2">
        <v>147000</v>
      </c>
      <c r="J1222" t="s">
        <v>210</v>
      </c>
    </row>
    <row r="1223" spans="1:10" x14ac:dyDescent="0.3">
      <c r="A1223">
        <v>1222</v>
      </c>
      <c r="B1223" s="1">
        <v>42692</v>
      </c>
      <c r="C1223" t="s">
        <v>3426</v>
      </c>
      <c r="D1223" t="s">
        <v>77</v>
      </c>
      <c r="E1223" t="s">
        <v>3427</v>
      </c>
      <c r="F1223" t="s">
        <v>30</v>
      </c>
      <c r="G1223" t="s">
        <v>3428</v>
      </c>
      <c r="H1223" t="s">
        <v>126</v>
      </c>
      <c r="I1223" s="2">
        <v>1000000</v>
      </c>
      <c r="J1223" t="s">
        <v>210</v>
      </c>
    </row>
    <row r="1224" spans="1:10" x14ac:dyDescent="0.3">
      <c r="A1224">
        <v>1223</v>
      </c>
      <c r="B1224" s="1">
        <v>42692</v>
      </c>
      <c r="C1224" t="s">
        <v>3429</v>
      </c>
      <c r="D1224" t="s">
        <v>479</v>
      </c>
      <c r="E1224" t="s">
        <v>1745</v>
      </c>
      <c r="F1224" t="s">
        <v>36</v>
      </c>
      <c r="G1224" t="s">
        <v>3430</v>
      </c>
      <c r="H1224" t="s">
        <v>126</v>
      </c>
      <c r="I1224" t="s">
        <v>555</v>
      </c>
      <c r="J1224" t="s">
        <v>210</v>
      </c>
    </row>
    <row r="1225" spans="1:10" x14ac:dyDescent="0.3">
      <c r="A1225">
        <v>1224</v>
      </c>
      <c r="B1225" s="1">
        <v>42692</v>
      </c>
      <c r="C1225" t="s">
        <v>3431</v>
      </c>
      <c r="D1225" t="s">
        <v>575</v>
      </c>
      <c r="E1225" t="s">
        <v>3432</v>
      </c>
      <c r="F1225" t="s">
        <v>36</v>
      </c>
      <c r="G1225" t="s">
        <v>3433</v>
      </c>
      <c r="H1225" t="s">
        <v>126</v>
      </c>
      <c r="I1225" t="s">
        <v>555</v>
      </c>
      <c r="J1225" t="s">
        <v>210</v>
      </c>
    </row>
    <row r="1226" spans="1:10" x14ac:dyDescent="0.3">
      <c r="A1226">
        <v>1225</v>
      </c>
      <c r="B1226" s="1">
        <v>42695</v>
      </c>
      <c r="C1226" t="s">
        <v>3434</v>
      </c>
      <c r="D1226" t="s">
        <v>575</v>
      </c>
      <c r="E1226" t="s">
        <v>3435</v>
      </c>
      <c r="F1226" t="s">
        <v>19</v>
      </c>
      <c r="G1226" t="s">
        <v>3436</v>
      </c>
      <c r="H1226" t="s">
        <v>126</v>
      </c>
      <c r="I1226" s="2">
        <v>90000</v>
      </c>
      <c r="J1226" t="s">
        <v>210</v>
      </c>
    </row>
    <row r="1227" spans="1:10" x14ac:dyDescent="0.3">
      <c r="A1227">
        <v>1226</v>
      </c>
      <c r="B1227" s="1">
        <v>42695</v>
      </c>
      <c r="C1227" t="s">
        <v>3437</v>
      </c>
      <c r="D1227" t="s">
        <v>50</v>
      </c>
      <c r="E1227" t="s">
        <v>3438</v>
      </c>
      <c r="F1227" t="s">
        <v>19</v>
      </c>
      <c r="G1227" t="s">
        <v>3439</v>
      </c>
      <c r="H1227" t="s">
        <v>126</v>
      </c>
      <c r="I1227" s="2">
        <v>650000</v>
      </c>
      <c r="J1227" t="s">
        <v>210</v>
      </c>
    </row>
    <row r="1228" spans="1:10" x14ac:dyDescent="0.3">
      <c r="A1228">
        <v>1227</v>
      </c>
      <c r="B1228" s="1">
        <v>42696</v>
      </c>
      <c r="C1228" t="s">
        <v>3440</v>
      </c>
      <c r="D1228" t="s">
        <v>575</v>
      </c>
      <c r="E1228" t="s">
        <v>3441</v>
      </c>
      <c r="F1228" t="s">
        <v>36</v>
      </c>
      <c r="G1228" t="s">
        <v>3442</v>
      </c>
      <c r="H1228" t="s">
        <v>394</v>
      </c>
      <c r="I1228" s="2">
        <v>5000000</v>
      </c>
      <c r="J1228" t="s">
        <v>210</v>
      </c>
    </row>
    <row r="1229" spans="1:10" x14ac:dyDescent="0.3">
      <c r="A1229">
        <v>1228</v>
      </c>
      <c r="B1229" s="1">
        <v>42696</v>
      </c>
      <c r="C1229" t="s">
        <v>3443</v>
      </c>
      <c r="D1229" t="s">
        <v>575</v>
      </c>
      <c r="E1229" t="s">
        <v>3444</v>
      </c>
      <c r="F1229" t="s">
        <v>967</v>
      </c>
      <c r="G1229" t="s">
        <v>3445</v>
      </c>
      <c r="H1229" t="s">
        <v>126</v>
      </c>
      <c r="I1229" s="2">
        <v>147000</v>
      </c>
      <c r="J1229" t="s">
        <v>210</v>
      </c>
    </row>
    <row r="1230" spans="1:10" x14ac:dyDescent="0.3">
      <c r="A1230">
        <v>1229</v>
      </c>
      <c r="B1230" s="1">
        <v>42696</v>
      </c>
      <c r="C1230" t="s">
        <v>3446</v>
      </c>
      <c r="D1230" t="s">
        <v>575</v>
      </c>
      <c r="E1230" t="s">
        <v>3447</v>
      </c>
      <c r="F1230" t="s">
        <v>36</v>
      </c>
      <c r="G1230" t="s">
        <v>3448</v>
      </c>
      <c r="H1230" t="s">
        <v>126</v>
      </c>
      <c r="I1230" t="s">
        <v>555</v>
      </c>
      <c r="J1230" t="s">
        <v>210</v>
      </c>
    </row>
    <row r="1231" spans="1:10" x14ac:dyDescent="0.3">
      <c r="A1231">
        <v>1230</v>
      </c>
      <c r="B1231" s="1">
        <v>42696</v>
      </c>
      <c r="C1231" t="s">
        <v>3449</v>
      </c>
      <c r="D1231" t="s">
        <v>50</v>
      </c>
      <c r="E1231" t="s">
        <v>3450</v>
      </c>
      <c r="F1231" t="s">
        <v>967</v>
      </c>
      <c r="G1231" t="s">
        <v>213</v>
      </c>
      <c r="H1231" t="s">
        <v>394</v>
      </c>
      <c r="I1231" s="2">
        <v>5000000</v>
      </c>
      <c r="J1231" t="s">
        <v>210</v>
      </c>
    </row>
    <row r="1232" spans="1:10" x14ac:dyDescent="0.3">
      <c r="A1232">
        <v>1231</v>
      </c>
      <c r="B1232" s="1">
        <v>42696</v>
      </c>
      <c r="C1232" t="s">
        <v>3451</v>
      </c>
      <c r="D1232" t="s">
        <v>50</v>
      </c>
      <c r="E1232" t="s">
        <v>3452</v>
      </c>
      <c r="F1232" t="s">
        <v>967</v>
      </c>
      <c r="G1232" t="s">
        <v>3453</v>
      </c>
      <c r="H1232" t="s">
        <v>126</v>
      </c>
      <c r="I1232" t="s">
        <v>555</v>
      </c>
      <c r="J1232" t="s">
        <v>210</v>
      </c>
    </row>
    <row r="1233" spans="1:10" x14ac:dyDescent="0.3">
      <c r="A1233">
        <v>1232</v>
      </c>
      <c r="B1233" s="1">
        <v>42696</v>
      </c>
      <c r="C1233" t="s">
        <v>3454</v>
      </c>
      <c r="D1233" t="s">
        <v>575</v>
      </c>
      <c r="E1233" t="s">
        <v>3455</v>
      </c>
      <c r="F1233" t="s">
        <v>36</v>
      </c>
      <c r="G1233" t="s">
        <v>3456</v>
      </c>
      <c r="H1233" t="s">
        <v>126</v>
      </c>
      <c r="I1233" s="2">
        <v>147000</v>
      </c>
      <c r="J1233" t="s">
        <v>210</v>
      </c>
    </row>
    <row r="1234" spans="1:10" x14ac:dyDescent="0.3">
      <c r="A1234">
        <v>1233</v>
      </c>
      <c r="B1234" s="1">
        <v>42697</v>
      </c>
      <c r="C1234" t="s">
        <v>3457</v>
      </c>
      <c r="D1234" t="s">
        <v>575</v>
      </c>
      <c r="E1234" t="s">
        <v>3458</v>
      </c>
      <c r="F1234" t="s">
        <v>967</v>
      </c>
      <c r="G1234" t="s">
        <v>3459</v>
      </c>
      <c r="H1234" t="s">
        <v>394</v>
      </c>
      <c r="I1234" s="2">
        <v>20000000</v>
      </c>
      <c r="J1234" t="s">
        <v>210</v>
      </c>
    </row>
    <row r="1235" spans="1:10" x14ac:dyDescent="0.3">
      <c r="A1235">
        <v>1234</v>
      </c>
      <c r="B1235" s="1">
        <v>42697</v>
      </c>
      <c r="C1235" t="s">
        <v>3460</v>
      </c>
      <c r="D1235" t="s">
        <v>50</v>
      </c>
      <c r="E1235" t="s">
        <v>3461</v>
      </c>
      <c r="F1235" t="s">
        <v>36</v>
      </c>
      <c r="G1235" t="s">
        <v>3462</v>
      </c>
      <c r="H1235" t="s">
        <v>126</v>
      </c>
      <c r="I1235" s="2">
        <v>600000</v>
      </c>
      <c r="J1235" t="s">
        <v>210</v>
      </c>
    </row>
    <row r="1236" spans="1:10" x14ac:dyDescent="0.3">
      <c r="A1236">
        <v>1235</v>
      </c>
      <c r="B1236" s="1">
        <v>42697</v>
      </c>
      <c r="C1236" t="s">
        <v>161</v>
      </c>
      <c r="D1236" t="s">
        <v>479</v>
      </c>
      <c r="E1236" t="s">
        <v>1189</v>
      </c>
      <c r="F1236" t="s">
        <v>967</v>
      </c>
      <c r="G1236" t="s">
        <v>3463</v>
      </c>
      <c r="H1236" t="s">
        <v>394</v>
      </c>
      <c r="I1236" s="2">
        <v>10000000</v>
      </c>
      <c r="J1236" t="s">
        <v>210</v>
      </c>
    </row>
    <row r="1237" spans="1:10" x14ac:dyDescent="0.3">
      <c r="A1237">
        <v>1236</v>
      </c>
      <c r="B1237" s="1">
        <v>42698</v>
      </c>
      <c r="C1237" t="s">
        <v>3464</v>
      </c>
      <c r="D1237" t="s">
        <v>575</v>
      </c>
      <c r="E1237" t="s">
        <v>3465</v>
      </c>
      <c r="F1237" t="s">
        <v>483</v>
      </c>
      <c r="G1237" t="s">
        <v>3466</v>
      </c>
      <c r="H1237" t="s">
        <v>126</v>
      </c>
      <c r="I1237" t="s">
        <v>555</v>
      </c>
      <c r="J1237" t="s">
        <v>210</v>
      </c>
    </row>
    <row r="1238" spans="1:10" x14ac:dyDescent="0.3">
      <c r="A1238">
        <v>1237</v>
      </c>
      <c r="B1238" s="1">
        <v>42698</v>
      </c>
      <c r="C1238" t="s">
        <v>3467</v>
      </c>
      <c r="D1238" t="s">
        <v>575</v>
      </c>
      <c r="E1238" t="s">
        <v>3468</v>
      </c>
      <c r="F1238" t="s">
        <v>967</v>
      </c>
      <c r="G1238" t="s">
        <v>3469</v>
      </c>
      <c r="H1238" t="s">
        <v>126</v>
      </c>
      <c r="I1238" t="s">
        <v>555</v>
      </c>
      <c r="J1238" t="s">
        <v>210</v>
      </c>
    </row>
    <row r="1239" spans="1:10" x14ac:dyDescent="0.3">
      <c r="A1239">
        <v>1238</v>
      </c>
      <c r="B1239" s="1">
        <v>42698</v>
      </c>
      <c r="C1239" t="s">
        <v>1295</v>
      </c>
      <c r="D1239" t="s">
        <v>575</v>
      </c>
      <c r="E1239" t="s">
        <v>3470</v>
      </c>
      <c r="F1239" t="s">
        <v>36</v>
      </c>
      <c r="G1239" t="s">
        <v>3471</v>
      </c>
      <c r="H1239" t="s">
        <v>394</v>
      </c>
      <c r="I1239" s="2">
        <v>4000000</v>
      </c>
      <c r="J1239" t="s">
        <v>210</v>
      </c>
    </row>
    <row r="1240" spans="1:10" x14ac:dyDescent="0.3">
      <c r="A1240">
        <v>1239</v>
      </c>
      <c r="B1240" s="1">
        <v>42698</v>
      </c>
      <c r="C1240" t="s">
        <v>3472</v>
      </c>
      <c r="D1240" t="s">
        <v>575</v>
      </c>
      <c r="E1240" t="s">
        <v>3473</v>
      </c>
      <c r="F1240" t="s">
        <v>19</v>
      </c>
      <c r="G1240" t="s">
        <v>3177</v>
      </c>
      <c r="H1240" t="s">
        <v>394</v>
      </c>
      <c r="I1240" t="s">
        <v>555</v>
      </c>
      <c r="J1240" t="s">
        <v>210</v>
      </c>
    </row>
    <row r="1241" spans="1:10" x14ac:dyDescent="0.3">
      <c r="A1241">
        <v>1240</v>
      </c>
      <c r="B1241" s="1">
        <v>42698</v>
      </c>
      <c r="C1241" t="s">
        <v>3474</v>
      </c>
      <c r="D1241" t="s">
        <v>575</v>
      </c>
      <c r="E1241" t="s">
        <v>3475</v>
      </c>
      <c r="F1241" t="s">
        <v>36</v>
      </c>
      <c r="G1241" t="s">
        <v>3476</v>
      </c>
      <c r="H1241" t="s">
        <v>394</v>
      </c>
      <c r="I1241" t="s">
        <v>555</v>
      </c>
      <c r="J1241" t="s">
        <v>210</v>
      </c>
    </row>
    <row r="1242" spans="1:10" x14ac:dyDescent="0.3">
      <c r="A1242">
        <v>1241</v>
      </c>
      <c r="B1242" s="1">
        <v>42699</v>
      </c>
      <c r="C1242" t="s">
        <v>3477</v>
      </c>
      <c r="D1242" t="s">
        <v>575</v>
      </c>
      <c r="E1242" t="s">
        <v>3478</v>
      </c>
      <c r="F1242" t="s">
        <v>1197</v>
      </c>
      <c r="G1242" t="s">
        <v>3479</v>
      </c>
      <c r="H1242" t="s">
        <v>126</v>
      </c>
      <c r="I1242" t="s">
        <v>555</v>
      </c>
      <c r="J1242" t="s">
        <v>210</v>
      </c>
    </row>
    <row r="1243" spans="1:10" x14ac:dyDescent="0.3">
      <c r="A1243">
        <v>1242</v>
      </c>
      <c r="B1243" s="1">
        <v>42699</v>
      </c>
      <c r="C1243" t="s">
        <v>3480</v>
      </c>
      <c r="D1243" t="s">
        <v>575</v>
      </c>
      <c r="E1243" t="s">
        <v>3481</v>
      </c>
      <c r="F1243" t="s">
        <v>36</v>
      </c>
      <c r="G1243" t="s">
        <v>3482</v>
      </c>
      <c r="H1243" t="s">
        <v>394</v>
      </c>
      <c r="I1243" t="s">
        <v>555</v>
      </c>
      <c r="J1243" t="s">
        <v>210</v>
      </c>
    </row>
    <row r="1244" spans="1:10" x14ac:dyDescent="0.3">
      <c r="A1244">
        <v>1243</v>
      </c>
      <c r="B1244" s="1">
        <v>42699</v>
      </c>
      <c r="C1244" t="s">
        <v>3483</v>
      </c>
      <c r="D1244" t="s">
        <v>575</v>
      </c>
      <c r="E1244" t="s">
        <v>930</v>
      </c>
      <c r="F1244" t="s">
        <v>919</v>
      </c>
      <c r="G1244" t="s">
        <v>2096</v>
      </c>
      <c r="H1244" t="s">
        <v>126</v>
      </c>
      <c r="I1244" t="s">
        <v>555</v>
      </c>
      <c r="J1244" t="s">
        <v>210</v>
      </c>
    </row>
    <row r="1245" spans="1:10" x14ac:dyDescent="0.3">
      <c r="A1245">
        <v>1244</v>
      </c>
      <c r="B1245" s="1">
        <v>42700</v>
      </c>
      <c r="C1245" t="s">
        <v>3484</v>
      </c>
      <c r="D1245" t="s">
        <v>575</v>
      </c>
      <c r="E1245" t="s">
        <v>3485</v>
      </c>
      <c r="F1245" t="s">
        <v>967</v>
      </c>
      <c r="G1245" t="s">
        <v>3486</v>
      </c>
      <c r="H1245" t="s">
        <v>126</v>
      </c>
      <c r="I1245" t="s">
        <v>555</v>
      </c>
      <c r="J1245" t="s">
        <v>210</v>
      </c>
    </row>
    <row r="1246" spans="1:10" x14ac:dyDescent="0.3">
      <c r="A1246">
        <v>1245</v>
      </c>
      <c r="B1246" s="1">
        <v>42702</v>
      </c>
      <c r="C1246" t="s">
        <v>3487</v>
      </c>
      <c r="D1246" t="s">
        <v>575</v>
      </c>
      <c r="E1246" t="s">
        <v>3488</v>
      </c>
      <c r="F1246" t="s">
        <v>967</v>
      </c>
      <c r="G1246" t="s">
        <v>1697</v>
      </c>
      <c r="H1246" t="s">
        <v>126</v>
      </c>
      <c r="I1246" s="2">
        <v>100000</v>
      </c>
      <c r="J1246" t="s">
        <v>210</v>
      </c>
    </row>
    <row r="1247" spans="1:10" x14ac:dyDescent="0.3">
      <c r="A1247">
        <v>1246</v>
      </c>
      <c r="B1247" s="1">
        <v>42702</v>
      </c>
      <c r="C1247" t="s">
        <v>3489</v>
      </c>
      <c r="D1247" t="s">
        <v>479</v>
      </c>
      <c r="E1247" t="s">
        <v>3490</v>
      </c>
      <c r="F1247" t="s">
        <v>454</v>
      </c>
      <c r="G1247" t="s">
        <v>3491</v>
      </c>
      <c r="H1247" t="s">
        <v>394</v>
      </c>
      <c r="I1247" s="2">
        <v>2000000</v>
      </c>
      <c r="J1247" t="s">
        <v>210</v>
      </c>
    </row>
    <row r="1248" spans="1:10" x14ac:dyDescent="0.3">
      <c r="A1248">
        <v>1247</v>
      </c>
      <c r="B1248" s="1">
        <v>42703</v>
      </c>
      <c r="C1248" t="s">
        <v>3492</v>
      </c>
      <c r="D1248" t="s">
        <v>575</v>
      </c>
      <c r="E1248" t="s">
        <v>3493</v>
      </c>
      <c r="F1248" t="s">
        <v>87</v>
      </c>
      <c r="G1248" t="s">
        <v>3494</v>
      </c>
      <c r="H1248" t="s">
        <v>126</v>
      </c>
      <c r="I1248" t="s">
        <v>555</v>
      </c>
      <c r="J1248" t="s">
        <v>210</v>
      </c>
    </row>
    <row r="1249" spans="1:10" x14ac:dyDescent="0.3">
      <c r="A1249">
        <v>1248</v>
      </c>
      <c r="B1249" s="1">
        <v>42703</v>
      </c>
      <c r="C1249" t="s">
        <v>3495</v>
      </c>
      <c r="D1249" t="s">
        <v>575</v>
      </c>
      <c r="E1249" t="s">
        <v>3496</v>
      </c>
      <c r="F1249" t="s">
        <v>30</v>
      </c>
      <c r="G1249" t="s">
        <v>3497</v>
      </c>
      <c r="H1249" t="s">
        <v>394</v>
      </c>
      <c r="I1249" s="2">
        <v>3000000</v>
      </c>
      <c r="J1249" t="s">
        <v>210</v>
      </c>
    </row>
    <row r="1250" spans="1:10" x14ac:dyDescent="0.3">
      <c r="A1250">
        <v>1249</v>
      </c>
      <c r="B1250" s="1">
        <v>42704</v>
      </c>
      <c r="C1250" t="s">
        <v>1358</v>
      </c>
      <c r="D1250" t="s">
        <v>575</v>
      </c>
      <c r="E1250" t="s">
        <v>3498</v>
      </c>
      <c r="F1250" t="s">
        <v>1360</v>
      </c>
      <c r="G1250" t="s">
        <v>3499</v>
      </c>
      <c r="H1250" t="s">
        <v>394</v>
      </c>
      <c r="I1250" s="2">
        <v>1000000</v>
      </c>
      <c r="J1250" t="s">
        <v>210</v>
      </c>
    </row>
    <row r="1251" spans="1:10" x14ac:dyDescent="0.3">
      <c r="A1251">
        <v>1250</v>
      </c>
      <c r="B1251" s="1">
        <v>42704</v>
      </c>
      <c r="C1251" t="s">
        <v>3500</v>
      </c>
      <c r="D1251" t="s">
        <v>479</v>
      </c>
      <c r="E1251" t="s">
        <v>3501</v>
      </c>
      <c r="F1251" t="s">
        <v>967</v>
      </c>
      <c r="G1251" t="s">
        <v>3502</v>
      </c>
      <c r="H1251" t="s">
        <v>126</v>
      </c>
      <c r="I1251" s="2">
        <v>963000</v>
      </c>
      <c r="J1251" t="s">
        <v>210</v>
      </c>
    </row>
    <row r="1252" spans="1:10" x14ac:dyDescent="0.3">
      <c r="A1252">
        <v>1251</v>
      </c>
      <c r="B1252" s="1">
        <v>42704</v>
      </c>
      <c r="C1252" t="s">
        <v>3503</v>
      </c>
      <c r="D1252" t="s">
        <v>479</v>
      </c>
      <c r="E1252" t="s">
        <v>3504</v>
      </c>
      <c r="F1252" t="s">
        <v>967</v>
      </c>
      <c r="G1252" t="s">
        <v>3505</v>
      </c>
      <c r="H1252" t="s">
        <v>126</v>
      </c>
      <c r="I1252" s="2">
        <v>150000</v>
      </c>
      <c r="J1252" t="s">
        <v>210</v>
      </c>
    </row>
    <row r="1253" spans="1:10" x14ac:dyDescent="0.3">
      <c r="A1253">
        <v>1252</v>
      </c>
      <c r="B1253" s="1">
        <v>42704</v>
      </c>
      <c r="C1253" t="s">
        <v>3506</v>
      </c>
      <c r="D1253" t="s">
        <v>50</v>
      </c>
      <c r="E1253" t="s">
        <v>3507</v>
      </c>
      <c r="F1253" t="s">
        <v>967</v>
      </c>
      <c r="G1253" t="s">
        <v>3508</v>
      </c>
      <c r="H1253" t="s">
        <v>126</v>
      </c>
      <c r="I1253" s="2">
        <v>200000</v>
      </c>
      <c r="J1253" t="s">
        <v>210</v>
      </c>
    </row>
    <row r="1254" spans="1:10" x14ac:dyDescent="0.3">
      <c r="A1254">
        <v>1253</v>
      </c>
      <c r="B1254" s="1">
        <v>42704</v>
      </c>
      <c r="C1254" t="s">
        <v>3509</v>
      </c>
      <c r="D1254" t="s">
        <v>50</v>
      </c>
      <c r="E1254" t="s">
        <v>3510</v>
      </c>
      <c r="F1254" t="s">
        <v>967</v>
      </c>
      <c r="G1254" t="s">
        <v>185</v>
      </c>
      <c r="H1254" t="s">
        <v>394</v>
      </c>
      <c r="I1254" s="2">
        <v>2000000</v>
      </c>
      <c r="J1254" t="s">
        <v>210</v>
      </c>
    </row>
    <row r="1255" spans="1:10" x14ac:dyDescent="0.3">
      <c r="A1255">
        <v>1254</v>
      </c>
      <c r="B1255" s="1">
        <v>42704</v>
      </c>
      <c r="C1255" t="s">
        <v>3511</v>
      </c>
      <c r="D1255" t="s">
        <v>1701</v>
      </c>
      <c r="E1255" t="s">
        <v>3512</v>
      </c>
      <c r="F1255" t="s">
        <v>87</v>
      </c>
      <c r="G1255" t="s">
        <v>3043</v>
      </c>
      <c r="H1255" t="s">
        <v>126</v>
      </c>
      <c r="I1255" s="2">
        <v>218000</v>
      </c>
      <c r="J1255" t="s">
        <v>210</v>
      </c>
    </row>
    <row r="1256" spans="1:10" x14ac:dyDescent="0.3">
      <c r="A1256">
        <v>1255</v>
      </c>
      <c r="B1256" s="1">
        <v>42704</v>
      </c>
      <c r="C1256" t="s">
        <v>3513</v>
      </c>
      <c r="D1256" t="s">
        <v>50</v>
      </c>
      <c r="E1256" t="s">
        <v>3514</v>
      </c>
      <c r="F1256" t="s">
        <v>52</v>
      </c>
      <c r="G1256" t="s">
        <v>3515</v>
      </c>
      <c r="H1256" t="s">
        <v>126</v>
      </c>
      <c r="I1256" s="2">
        <v>100000</v>
      </c>
      <c r="J1256" t="s">
        <v>210</v>
      </c>
    </row>
    <row r="1257" spans="1:10" x14ac:dyDescent="0.3">
      <c r="A1257">
        <v>1256</v>
      </c>
      <c r="B1257" s="1">
        <v>42704</v>
      </c>
      <c r="C1257" t="s">
        <v>3516</v>
      </c>
      <c r="D1257" t="s">
        <v>575</v>
      </c>
      <c r="E1257" t="s">
        <v>3517</v>
      </c>
      <c r="F1257" t="s">
        <v>1982</v>
      </c>
      <c r="G1257" t="s">
        <v>3518</v>
      </c>
      <c r="H1257" t="s">
        <v>126</v>
      </c>
      <c r="I1257" s="2">
        <v>440000</v>
      </c>
      <c r="J1257" t="s">
        <v>210</v>
      </c>
    </row>
    <row r="1258" spans="1:10" x14ac:dyDescent="0.3">
      <c r="A1258">
        <v>1257</v>
      </c>
      <c r="B1258" s="1">
        <v>42704</v>
      </c>
      <c r="C1258" t="s">
        <v>3519</v>
      </c>
      <c r="D1258" t="s">
        <v>575</v>
      </c>
      <c r="E1258" t="s">
        <v>3520</v>
      </c>
      <c r="F1258" t="s">
        <v>967</v>
      </c>
      <c r="G1258" t="s">
        <v>177</v>
      </c>
      <c r="H1258" t="s">
        <v>394</v>
      </c>
      <c r="I1258" s="2">
        <v>500000</v>
      </c>
      <c r="J1258" t="s">
        <v>210</v>
      </c>
    </row>
    <row r="1259" spans="1:10" x14ac:dyDescent="0.3">
      <c r="A1259">
        <v>1258</v>
      </c>
      <c r="B1259" s="1">
        <v>42704</v>
      </c>
      <c r="C1259" t="s">
        <v>2120</v>
      </c>
      <c r="D1259" t="s">
        <v>575</v>
      </c>
      <c r="E1259" t="s">
        <v>3521</v>
      </c>
      <c r="F1259" t="s">
        <v>967</v>
      </c>
      <c r="G1259" t="s">
        <v>3522</v>
      </c>
      <c r="H1259" t="s">
        <v>126</v>
      </c>
      <c r="I1259" t="s">
        <v>555</v>
      </c>
      <c r="J1259" t="s">
        <v>210</v>
      </c>
    </row>
    <row r="1260" spans="1:10" x14ac:dyDescent="0.3">
      <c r="A1260">
        <v>1259</v>
      </c>
      <c r="B1260" s="1">
        <v>42704</v>
      </c>
      <c r="C1260" t="s">
        <v>3523</v>
      </c>
      <c r="D1260" t="s">
        <v>575</v>
      </c>
      <c r="E1260" t="s">
        <v>3524</v>
      </c>
      <c r="F1260" t="s">
        <v>36</v>
      </c>
      <c r="G1260" t="s">
        <v>3525</v>
      </c>
      <c r="H1260" t="s">
        <v>126</v>
      </c>
      <c r="I1260" s="2">
        <v>500000</v>
      </c>
      <c r="J1260" t="s">
        <v>210</v>
      </c>
    </row>
    <row r="1261" spans="1:10" x14ac:dyDescent="0.3">
      <c r="A1261">
        <v>1260</v>
      </c>
      <c r="B1261" s="1">
        <v>42646</v>
      </c>
      <c r="C1261" t="s">
        <v>3526</v>
      </c>
      <c r="D1261" t="s">
        <v>479</v>
      </c>
      <c r="E1261" t="s">
        <v>3527</v>
      </c>
      <c r="F1261" t="s">
        <v>967</v>
      </c>
      <c r="G1261" t="s">
        <v>3528</v>
      </c>
      <c r="H1261" t="s">
        <v>126</v>
      </c>
      <c r="I1261" t="s">
        <v>555</v>
      </c>
      <c r="J1261" t="s">
        <v>210</v>
      </c>
    </row>
    <row r="1262" spans="1:10" x14ac:dyDescent="0.3">
      <c r="A1262">
        <v>1261</v>
      </c>
      <c r="B1262" s="1">
        <v>42646</v>
      </c>
      <c r="C1262" t="s">
        <v>3529</v>
      </c>
      <c r="D1262" t="s">
        <v>575</v>
      </c>
      <c r="E1262" t="s">
        <v>3530</v>
      </c>
      <c r="F1262" t="s">
        <v>967</v>
      </c>
      <c r="G1262" t="s">
        <v>3531</v>
      </c>
      <c r="H1262" t="s">
        <v>394</v>
      </c>
      <c r="I1262" s="2">
        <v>5000000</v>
      </c>
      <c r="J1262" t="s">
        <v>210</v>
      </c>
    </row>
    <row r="1263" spans="1:10" x14ac:dyDescent="0.3">
      <c r="A1263">
        <v>1262</v>
      </c>
      <c r="B1263" s="1">
        <v>42646</v>
      </c>
      <c r="C1263" t="s">
        <v>3532</v>
      </c>
      <c r="D1263" t="s">
        <v>575</v>
      </c>
      <c r="E1263" t="s">
        <v>3533</v>
      </c>
      <c r="F1263" t="s">
        <v>967</v>
      </c>
      <c r="G1263" t="s">
        <v>3534</v>
      </c>
      <c r="H1263" t="s">
        <v>394</v>
      </c>
      <c r="I1263" t="s">
        <v>555</v>
      </c>
      <c r="J1263" t="s">
        <v>210</v>
      </c>
    </row>
    <row r="1264" spans="1:10" x14ac:dyDescent="0.3">
      <c r="A1264">
        <v>1263</v>
      </c>
      <c r="B1264" s="1">
        <v>42646</v>
      </c>
      <c r="C1264" t="s">
        <v>232</v>
      </c>
      <c r="D1264" t="s">
        <v>50</v>
      </c>
      <c r="E1264" t="s">
        <v>3535</v>
      </c>
      <c r="F1264" t="s">
        <v>42</v>
      </c>
      <c r="G1264" t="s">
        <v>3536</v>
      </c>
      <c r="H1264" t="s">
        <v>394</v>
      </c>
      <c r="I1264" s="2">
        <v>2000000</v>
      </c>
      <c r="J1264" t="s">
        <v>210</v>
      </c>
    </row>
    <row r="1265" spans="1:10" x14ac:dyDescent="0.3">
      <c r="A1265">
        <v>1264</v>
      </c>
      <c r="B1265" s="1">
        <v>42646</v>
      </c>
      <c r="C1265" t="s">
        <v>3537</v>
      </c>
      <c r="D1265" t="s">
        <v>479</v>
      </c>
      <c r="E1265" t="s">
        <v>3538</v>
      </c>
      <c r="F1265" t="s">
        <v>19</v>
      </c>
      <c r="G1265" t="s">
        <v>3539</v>
      </c>
      <c r="H1265" t="s">
        <v>126</v>
      </c>
      <c r="I1265" s="2">
        <v>200000</v>
      </c>
      <c r="J1265" t="s">
        <v>210</v>
      </c>
    </row>
    <row r="1266" spans="1:10" x14ac:dyDescent="0.3">
      <c r="A1266">
        <v>1265</v>
      </c>
      <c r="B1266" s="1">
        <v>42647</v>
      </c>
      <c r="C1266" t="s">
        <v>3540</v>
      </c>
      <c r="D1266" t="s">
        <v>479</v>
      </c>
      <c r="E1266" t="s">
        <v>1521</v>
      </c>
      <c r="F1266" t="s">
        <v>967</v>
      </c>
      <c r="G1266" t="s">
        <v>3541</v>
      </c>
      <c r="H1266" t="s">
        <v>394</v>
      </c>
      <c r="I1266" s="2">
        <v>450000</v>
      </c>
      <c r="J1266" t="s">
        <v>210</v>
      </c>
    </row>
    <row r="1267" spans="1:10" x14ac:dyDescent="0.3">
      <c r="A1267">
        <v>1266</v>
      </c>
      <c r="B1267" s="1">
        <v>42647</v>
      </c>
      <c r="C1267" t="s">
        <v>3542</v>
      </c>
      <c r="D1267" t="s">
        <v>479</v>
      </c>
      <c r="E1267" t="s">
        <v>3543</v>
      </c>
      <c r="F1267" t="s">
        <v>36</v>
      </c>
      <c r="G1267" t="s">
        <v>3544</v>
      </c>
      <c r="H1267" t="s">
        <v>126</v>
      </c>
      <c r="I1267" t="s">
        <v>555</v>
      </c>
      <c r="J1267" t="s">
        <v>210</v>
      </c>
    </row>
    <row r="1268" spans="1:10" x14ac:dyDescent="0.3">
      <c r="A1268">
        <v>1267</v>
      </c>
      <c r="B1268" s="1">
        <v>42647</v>
      </c>
      <c r="C1268" t="s">
        <v>200</v>
      </c>
      <c r="D1268" t="s">
        <v>575</v>
      </c>
      <c r="E1268" t="s">
        <v>3545</v>
      </c>
      <c r="F1268" t="s">
        <v>36</v>
      </c>
      <c r="G1268" t="s">
        <v>1136</v>
      </c>
      <c r="H1268" t="s">
        <v>394</v>
      </c>
      <c r="I1268" t="s">
        <v>555</v>
      </c>
      <c r="J1268" t="s">
        <v>210</v>
      </c>
    </row>
    <row r="1269" spans="1:10" x14ac:dyDescent="0.3">
      <c r="A1269">
        <v>1268</v>
      </c>
      <c r="B1269" s="1">
        <v>42647</v>
      </c>
      <c r="C1269" t="s">
        <v>3546</v>
      </c>
      <c r="D1269" t="s">
        <v>479</v>
      </c>
      <c r="E1269" t="s">
        <v>1521</v>
      </c>
      <c r="F1269" t="s">
        <v>87</v>
      </c>
      <c r="G1269" t="s">
        <v>3547</v>
      </c>
      <c r="H1269" t="s">
        <v>394</v>
      </c>
      <c r="I1269" s="2">
        <v>2000000</v>
      </c>
      <c r="J1269" t="s">
        <v>210</v>
      </c>
    </row>
    <row r="1270" spans="1:10" x14ac:dyDescent="0.3">
      <c r="A1270">
        <v>1269</v>
      </c>
      <c r="B1270" s="1">
        <v>42647</v>
      </c>
      <c r="C1270" t="s">
        <v>294</v>
      </c>
      <c r="D1270" t="s">
        <v>479</v>
      </c>
      <c r="E1270" t="s">
        <v>3548</v>
      </c>
      <c r="F1270" t="s">
        <v>87</v>
      </c>
      <c r="G1270" t="s">
        <v>3549</v>
      </c>
      <c r="H1270" t="s">
        <v>394</v>
      </c>
      <c r="I1270" s="2">
        <v>4200000</v>
      </c>
      <c r="J1270" t="s">
        <v>210</v>
      </c>
    </row>
    <row r="1271" spans="1:10" x14ac:dyDescent="0.3">
      <c r="A1271">
        <v>1270</v>
      </c>
      <c r="B1271" s="1">
        <v>42647</v>
      </c>
      <c r="C1271" t="s">
        <v>3550</v>
      </c>
      <c r="D1271" t="s">
        <v>575</v>
      </c>
      <c r="E1271" t="s">
        <v>3551</v>
      </c>
      <c r="F1271" t="s">
        <v>184</v>
      </c>
      <c r="G1271" t="s">
        <v>3552</v>
      </c>
      <c r="H1271" t="s">
        <v>394</v>
      </c>
      <c r="I1271" s="2">
        <v>3000000</v>
      </c>
      <c r="J1271" t="s">
        <v>210</v>
      </c>
    </row>
    <row r="1272" spans="1:10" x14ac:dyDescent="0.3">
      <c r="A1272">
        <v>1271</v>
      </c>
      <c r="B1272" s="1">
        <v>42647</v>
      </c>
      <c r="C1272" t="s">
        <v>3553</v>
      </c>
      <c r="D1272" t="s">
        <v>575</v>
      </c>
      <c r="E1272" t="s">
        <v>3554</v>
      </c>
      <c r="F1272" t="s">
        <v>52</v>
      </c>
      <c r="G1272" t="s">
        <v>3555</v>
      </c>
      <c r="H1272" t="s">
        <v>394</v>
      </c>
      <c r="I1272" t="s">
        <v>555</v>
      </c>
      <c r="J1272" t="s">
        <v>210</v>
      </c>
    </row>
    <row r="1273" spans="1:10" x14ac:dyDescent="0.3">
      <c r="A1273">
        <v>1272</v>
      </c>
      <c r="B1273" s="1">
        <v>42647</v>
      </c>
      <c r="C1273" t="s">
        <v>3556</v>
      </c>
      <c r="D1273" t="s">
        <v>575</v>
      </c>
      <c r="E1273" t="s">
        <v>3557</v>
      </c>
      <c r="F1273" t="s">
        <v>36</v>
      </c>
      <c r="G1273" t="s">
        <v>3558</v>
      </c>
      <c r="H1273" t="s">
        <v>126</v>
      </c>
      <c r="I1273" s="2">
        <v>1000000</v>
      </c>
      <c r="J1273" t="s">
        <v>210</v>
      </c>
    </row>
    <row r="1274" spans="1:10" x14ac:dyDescent="0.3">
      <c r="A1274">
        <v>1273</v>
      </c>
      <c r="B1274" s="1">
        <v>42647</v>
      </c>
      <c r="C1274" t="s">
        <v>3559</v>
      </c>
      <c r="D1274" t="s">
        <v>575</v>
      </c>
      <c r="E1274" t="s">
        <v>3560</v>
      </c>
      <c r="F1274" t="s">
        <v>19</v>
      </c>
      <c r="G1274" t="s">
        <v>3561</v>
      </c>
      <c r="H1274" t="s">
        <v>394</v>
      </c>
      <c r="I1274" s="2">
        <v>2500000</v>
      </c>
      <c r="J1274" t="s">
        <v>210</v>
      </c>
    </row>
    <row r="1275" spans="1:10" x14ac:dyDescent="0.3">
      <c r="A1275">
        <v>1274</v>
      </c>
      <c r="B1275" s="1">
        <v>42647</v>
      </c>
      <c r="C1275" t="s">
        <v>3562</v>
      </c>
      <c r="D1275" t="s">
        <v>575</v>
      </c>
      <c r="E1275" t="s">
        <v>3563</v>
      </c>
      <c r="F1275" t="s">
        <v>36</v>
      </c>
      <c r="G1275" t="s">
        <v>3564</v>
      </c>
      <c r="H1275" t="s">
        <v>394</v>
      </c>
      <c r="I1275" s="2">
        <v>3750000</v>
      </c>
      <c r="J1275" t="s">
        <v>210</v>
      </c>
    </row>
    <row r="1276" spans="1:10" x14ac:dyDescent="0.3">
      <c r="A1276">
        <v>1275</v>
      </c>
      <c r="B1276" s="1">
        <v>42648</v>
      </c>
      <c r="C1276" t="s">
        <v>3565</v>
      </c>
      <c r="D1276" t="s">
        <v>575</v>
      </c>
      <c r="E1276" t="s">
        <v>3566</v>
      </c>
      <c r="F1276" t="s">
        <v>52</v>
      </c>
      <c r="G1276" t="s">
        <v>1697</v>
      </c>
      <c r="H1276" t="s">
        <v>126</v>
      </c>
      <c r="I1276" t="s">
        <v>555</v>
      </c>
      <c r="J1276" t="s">
        <v>210</v>
      </c>
    </row>
    <row r="1277" spans="1:10" x14ac:dyDescent="0.3">
      <c r="A1277">
        <v>1276</v>
      </c>
      <c r="B1277" s="1">
        <v>42648</v>
      </c>
      <c r="C1277" t="s">
        <v>3567</v>
      </c>
      <c r="D1277" t="s">
        <v>575</v>
      </c>
      <c r="E1277" t="s">
        <v>3568</v>
      </c>
      <c r="F1277" t="s">
        <v>36</v>
      </c>
      <c r="G1277" t="s">
        <v>3569</v>
      </c>
      <c r="H1277" t="s">
        <v>394</v>
      </c>
      <c r="I1277" t="s">
        <v>555</v>
      </c>
      <c r="J1277" t="s">
        <v>210</v>
      </c>
    </row>
    <row r="1278" spans="1:10" x14ac:dyDescent="0.3">
      <c r="A1278">
        <v>1277</v>
      </c>
      <c r="B1278" s="1">
        <v>42648</v>
      </c>
      <c r="C1278" t="s">
        <v>3570</v>
      </c>
      <c r="D1278" t="s">
        <v>50</v>
      </c>
      <c r="E1278" t="s">
        <v>3571</v>
      </c>
      <c r="F1278" t="s">
        <v>967</v>
      </c>
      <c r="G1278" t="s">
        <v>3572</v>
      </c>
      <c r="H1278" t="s">
        <v>394</v>
      </c>
      <c r="I1278" t="s">
        <v>555</v>
      </c>
      <c r="J1278" t="s">
        <v>210</v>
      </c>
    </row>
    <row r="1279" spans="1:10" x14ac:dyDescent="0.3">
      <c r="A1279">
        <v>1278</v>
      </c>
      <c r="B1279" s="1">
        <v>42648</v>
      </c>
      <c r="C1279" t="s">
        <v>3573</v>
      </c>
      <c r="D1279" t="s">
        <v>50</v>
      </c>
      <c r="E1279" t="s">
        <v>3574</v>
      </c>
      <c r="F1279" t="s">
        <v>36</v>
      </c>
      <c r="G1279" t="s">
        <v>3575</v>
      </c>
      <c r="H1279" t="s">
        <v>394</v>
      </c>
      <c r="I1279" s="2">
        <v>1200000</v>
      </c>
      <c r="J1279" t="s">
        <v>210</v>
      </c>
    </row>
    <row r="1280" spans="1:10" x14ac:dyDescent="0.3">
      <c r="A1280">
        <v>1279</v>
      </c>
      <c r="B1280" s="1">
        <v>42649</v>
      </c>
      <c r="C1280" t="s">
        <v>3576</v>
      </c>
      <c r="D1280" t="s">
        <v>575</v>
      </c>
      <c r="E1280" t="s">
        <v>3577</v>
      </c>
      <c r="F1280" t="s">
        <v>967</v>
      </c>
      <c r="G1280" t="s">
        <v>3578</v>
      </c>
      <c r="H1280" t="s">
        <v>126</v>
      </c>
      <c r="I1280" t="s">
        <v>555</v>
      </c>
      <c r="J1280" t="s">
        <v>210</v>
      </c>
    </row>
    <row r="1281" spans="1:10" x14ac:dyDescent="0.3">
      <c r="A1281">
        <v>1280</v>
      </c>
      <c r="B1281" s="1">
        <v>42649</v>
      </c>
      <c r="C1281" t="s">
        <v>3579</v>
      </c>
      <c r="D1281" t="s">
        <v>50</v>
      </c>
      <c r="E1281" t="s">
        <v>3580</v>
      </c>
      <c r="F1281" t="s">
        <v>87</v>
      </c>
      <c r="G1281" t="s">
        <v>1399</v>
      </c>
      <c r="H1281" t="s">
        <v>126</v>
      </c>
      <c r="I1281" s="2">
        <v>300000</v>
      </c>
      <c r="J1281" t="s">
        <v>210</v>
      </c>
    </row>
    <row r="1282" spans="1:10" x14ac:dyDescent="0.3">
      <c r="A1282">
        <v>1281</v>
      </c>
      <c r="B1282" s="1">
        <v>42649</v>
      </c>
      <c r="C1282" t="s">
        <v>3581</v>
      </c>
      <c r="D1282" t="s">
        <v>575</v>
      </c>
      <c r="E1282" t="s">
        <v>3582</v>
      </c>
      <c r="F1282" t="s">
        <v>87</v>
      </c>
      <c r="G1282" t="s">
        <v>3583</v>
      </c>
      <c r="H1282" t="s">
        <v>126</v>
      </c>
      <c r="I1282" t="s">
        <v>555</v>
      </c>
      <c r="J1282" t="s">
        <v>210</v>
      </c>
    </row>
    <row r="1283" spans="1:10" x14ac:dyDescent="0.3">
      <c r="A1283">
        <v>1282</v>
      </c>
      <c r="B1283" s="1">
        <v>42649</v>
      </c>
      <c r="C1283" t="s">
        <v>3584</v>
      </c>
      <c r="D1283" t="s">
        <v>479</v>
      </c>
      <c r="E1283" t="s">
        <v>3406</v>
      </c>
      <c r="F1283" t="s">
        <v>967</v>
      </c>
      <c r="G1283" t="s">
        <v>3585</v>
      </c>
      <c r="H1283" t="s">
        <v>394</v>
      </c>
      <c r="I1283" s="2">
        <v>1050000</v>
      </c>
      <c r="J1283" t="s">
        <v>210</v>
      </c>
    </row>
    <row r="1284" spans="1:10" x14ac:dyDescent="0.3">
      <c r="A1284">
        <v>1283</v>
      </c>
      <c r="B1284" s="1">
        <v>42650</v>
      </c>
      <c r="C1284" t="s">
        <v>3586</v>
      </c>
      <c r="D1284" t="s">
        <v>50</v>
      </c>
      <c r="E1284" t="s">
        <v>3587</v>
      </c>
      <c r="F1284" t="s">
        <v>967</v>
      </c>
      <c r="G1284" t="s">
        <v>3588</v>
      </c>
      <c r="H1284" t="s">
        <v>126</v>
      </c>
      <c r="I1284" s="2">
        <v>100000</v>
      </c>
      <c r="J1284" t="s">
        <v>210</v>
      </c>
    </row>
    <row r="1285" spans="1:10" x14ac:dyDescent="0.3">
      <c r="A1285">
        <v>1284</v>
      </c>
      <c r="B1285" s="1">
        <v>42650</v>
      </c>
      <c r="C1285" t="s">
        <v>3589</v>
      </c>
      <c r="D1285" t="s">
        <v>50</v>
      </c>
      <c r="E1285" t="s">
        <v>3590</v>
      </c>
      <c r="F1285" t="s">
        <v>36</v>
      </c>
      <c r="G1285" t="s">
        <v>3591</v>
      </c>
      <c r="H1285" t="s">
        <v>394</v>
      </c>
      <c r="I1285" s="2">
        <v>2200000</v>
      </c>
      <c r="J1285" t="s">
        <v>210</v>
      </c>
    </row>
    <row r="1286" spans="1:10" x14ac:dyDescent="0.3">
      <c r="A1286">
        <v>1285</v>
      </c>
      <c r="B1286" s="1">
        <v>42650</v>
      </c>
      <c r="C1286" t="s">
        <v>3592</v>
      </c>
      <c r="D1286" t="s">
        <v>575</v>
      </c>
      <c r="E1286" t="s">
        <v>3593</v>
      </c>
      <c r="F1286" t="s">
        <v>36</v>
      </c>
      <c r="G1286" t="s">
        <v>3594</v>
      </c>
      <c r="H1286" t="s">
        <v>394</v>
      </c>
      <c r="I1286" s="2">
        <v>15000000</v>
      </c>
      <c r="J1286" t="s">
        <v>210</v>
      </c>
    </row>
    <row r="1287" spans="1:10" x14ac:dyDescent="0.3">
      <c r="A1287">
        <v>1286</v>
      </c>
      <c r="B1287" s="1">
        <v>42650</v>
      </c>
      <c r="C1287" t="s">
        <v>3595</v>
      </c>
      <c r="D1287" t="s">
        <v>50</v>
      </c>
      <c r="E1287" t="s">
        <v>3596</v>
      </c>
      <c r="F1287" t="s">
        <v>919</v>
      </c>
      <c r="G1287" t="s">
        <v>3597</v>
      </c>
      <c r="H1287" t="s">
        <v>126</v>
      </c>
      <c r="I1287" t="s">
        <v>555</v>
      </c>
      <c r="J1287" t="s">
        <v>210</v>
      </c>
    </row>
    <row r="1288" spans="1:10" x14ac:dyDescent="0.3">
      <c r="A1288">
        <v>1287</v>
      </c>
      <c r="B1288" s="1">
        <v>42653</v>
      </c>
      <c r="C1288" t="s">
        <v>3598</v>
      </c>
      <c r="D1288" t="s">
        <v>479</v>
      </c>
      <c r="E1288" t="s">
        <v>3599</v>
      </c>
      <c r="F1288" t="s">
        <v>30</v>
      </c>
      <c r="G1288" t="s">
        <v>3600</v>
      </c>
      <c r="H1288" t="s">
        <v>126</v>
      </c>
      <c r="I1288" s="2">
        <v>375000</v>
      </c>
      <c r="J1288" t="s">
        <v>210</v>
      </c>
    </row>
    <row r="1289" spans="1:10" x14ac:dyDescent="0.3">
      <c r="A1289">
        <v>1288</v>
      </c>
      <c r="B1289" s="1">
        <v>42654</v>
      </c>
      <c r="C1289" t="s">
        <v>3601</v>
      </c>
      <c r="D1289" t="s">
        <v>575</v>
      </c>
      <c r="E1289" t="s">
        <v>3602</v>
      </c>
      <c r="F1289" t="s">
        <v>967</v>
      </c>
      <c r="G1289" t="s">
        <v>3603</v>
      </c>
      <c r="H1289" t="s">
        <v>394</v>
      </c>
      <c r="I1289" s="2">
        <v>50000000</v>
      </c>
      <c r="J1289" t="s">
        <v>210</v>
      </c>
    </row>
    <row r="1290" spans="1:10" x14ac:dyDescent="0.3">
      <c r="A1290">
        <v>1289</v>
      </c>
      <c r="B1290" s="1">
        <v>42654</v>
      </c>
      <c r="C1290" t="s">
        <v>3604</v>
      </c>
      <c r="D1290" t="s">
        <v>575</v>
      </c>
      <c r="E1290" t="s">
        <v>3605</v>
      </c>
      <c r="F1290" t="s">
        <v>19</v>
      </c>
      <c r="G1290" t="s">
        <v>3606</v>
      </c>
      <c r="H1290" t="s">
        <v>126</v>
      </c>
      <c r="I1290" s="2">
        <v>500000</v>
      </c>
      <c r="J1290" t="s">
        <v>210</v>
      </c>
    </row>
    <row r="1291" spans="1:10" x14ac:dyDescent="0.3">
      <c r="A1291">
        <v>1290</v>
      </c>
      <c r="B1291" s="1">
        <v>42655</v>
      </c>
      <c r="C1291" t="s">
        <v>1714</v>
      </c>
      <c r="D1291" t="s">
        <v>575</v>
      </c>
      <c r="E1291" t="s">
        <v>1762</v>
      </c>
      <c r="F1291" t="s">
        <v>30</v>
      </c>
      <c r="G1291" t="s">
        <v>3607</v>
      </c>
      <c r="H1291" t="s">
        <v>126</v>
      </c>
      <c r="I1291" t="s">
        <v>555</v>
      </c>
      <c r="J1291" t="s">
        <v>210</v>
      </c>
    </row>
    <row r="1292" spans="1:10" x14ac:dyDescent="0.3">
      <c r="A1292">
        <v>1291</v>
      </c>
      <c r="B1292" s="1">
        <v>42656</v>
      </c>
      <c r="C1292" t="s">
        <v>3608</v>
      </c>
      <c r="D1292" t="s">
        <v>2975</v>
      </c>
      <c r="E1292" t="s">
        <v>3609</v>
      </c>
      <c r="F1292" t="s">
        <v>87</v>
      </c>
      <c r="G1292" t="s">
        <v>3610</v>
      </c>
      <c r="H1292" t="s">
        <v>394</v>
      </c>
      <c r="I1292" s="2">
        <v>2000000</v>
      </c>
      <c r="J1292" t="s">
        <v>210</v>
      </c>
    </row>
    <row r="1293" spans="1:10" x14ac:dyDescent="0.3">
      <c r="A1293">
        <v>1292</v>
      </c>
      <c r="B1293" s="1">
        <v>42656</v>
      </c>
      <c r="C1293" t="s">
        <v>3611</v>
      </c>
      <c r="D1293" t="s">
        <v>479</v>
      </c>
      <c r="E1293" t="s">
        <v>3612</v>
      </c>
      <c r="F1293" t="s">
        <v>3613</v>
      </c>
      <c r="G1293" t="s">
        <v>2077</v>
      </c>
      <c r="H1293" t="s">
        <v>126</v>
      </c>
      <c r="I1293" t="s">
        <v>555</v>
      </c>
      <c r="J1293" t="s">
        <v>210</v>
      </c>
    </row>
    <row r="1294" spans="1:10" x14ac:dyDescent="0.3">
      <c r="A1294">
        <v>1293</v>
      </c>
      <c r="B1294" s="1">
        <v>42656</v>
      </c>
      <c r="C1294" t="s">
        <v>3614</v>
      </c>
      <c r="D1294" t="s">
        <v>575</v>
      </c>
      <c r="E1294" t="s">
        <v>3615</v>
      </c>
      <c r="F1294" t="s">
        <v>967</v>
      </c>
      <c r="G1294" t="s">
        <v>3616</v>
      </c>
      <c r="H1294" t="s">
        <v>126</v>
      </c>
      <c r="I1294" t="s">
        <v>555</v>
      </c>
      <c r="J1294" t="s">
        <v>210</v>
      </c>
    </row>
    <row r="1295" spans="1:10" x14ac:dyDescent="0.3">
      <c r="A1295">
        <v>1294</v>
      </c>
      <c r="B1295" s="1">
        <v>42656</v>
      </c>
      <c r="C1295" t="s">
        <v>3617</v>
      </c>
      <c r="D1295" t="s">
        <v>50</v>
      </c>
      <c r="E1295" t="s">
        <v>3618</v>
      </c>
      <c r="F1295" t="s">
        <v>1197</v>
      </c>
      <c r="G1295" t="s">
        <v>3619</v>
      </c>
      <c r="H1295" t="s">
        <v>126</v>
      </c>
      <c r="I1295" s="2">
        <v>450000</v>
      </c>
      <c r="J1295" t="s">
        <v>210</v>
      </c>
    </row>
    <row r="1296" spans="1:10" x14ac:dyDescent="0.3">
      <c r="A1296">
        <v>1295</v>
      </c>
      <c r="B1296" s="1">
        <v>42657</v>
      </c>
      <c r="C1296" t="s">
        <v>3620</v>
      </c>
      <c r="D1296" t="s">
        <v>575</v>
      </c>
      <c r="E1296" t="s">
        <v>3621</v>
      </c>
      <c r="F1296" t="s">
        <v>30</v>
      </c>
      <c r="G1296" t="s">
        <v>261</v>
      </c>
      <c r="H1296" t="s">
        <v>126</v>
      </c>
      <c r="I1296" s="2">
        <v>25000</v>
      </c>
      <c r="J1296" t="s">
        <v>210</v>
      </c>
    </row>
    <row r="1297" spans="1:10" x14ac:dyDescent="0.3">
      <c r="A1297">
        <v>1296</v>
      </c>
      <c r="B1297" s="1">
        <v>42657</v>
      </c>
      <c r="C1297" t="s">
        <v>3622</v>
      </c>
      <c r="D1297" t="s">
        <v>575</v>
      </c>
      <c r="E1297" t="s">
        <v>3623</v>
      </c>
      <c r="F1297" t="s">
        <v>967</v>
      </c>
      <c r="G1297" t="s">
        <v>351</v>
      </c>
      <c r="H1297" t="s">
        <v>394</v>
      </c>
      <c r="I1297" s="2">
        <v>7000000</v>
      </c>
      <c r="J1297" t="s">
        <v>210</v>
      </c>
    </row>
    <row r="1298" spans="1:10" x14ac:dyDescent="0.3">
      <c r="A1298">
        <v>1297</v>
      </c>
      <c r="B1298" s="1">
        <v>42657</v>
      </c>
      <c r="C1298" t="s">
        <v>3624</v>
      </c>
      <c r="D1298" t="s">
        <v>77</v>
      </c>
      <c r="E1298" t="s">
        <v>3625</v>
      </c>
      <c r="F1298" t="s">
        <v>184</v>
      </c>
      <c r="G1298" t="s">
        <v>3626</v>
      </c>
      <c r="H1298" t="s">
        <v>394</v>
      </c>
      <c r="I1298" s="2">
        <v>6000000</v>
      </c>
      <c r="J1298" t="s">
        <v>210</v>
      </c>
    </row>
    <row r="1299" spans="1:10" x14ac:dyDescent="0.3">
      <c r="A1299">
        <v>1298</v>
      </c>
      <c r="B1299" s="1">
        <v>42657</v>
      </c>
      <c r="C1299" t="s">
        <v>3627</v>
      </c>
      <c r="D1299" t="s">
        <v>50</v>
      </c>
      <c r="E1299" t="s">
        <v>3628</v>
      </c>
      <c r="F1299" t="s">
        <v>19</v>
      </c>
      <c r="G1299" t="s">
        <v>3629</v>
      </c>
      <c r="H1299" t="s">
        <v>126</v>
      </c>
      <c r="I1299" t="s">
        <v>555</v>
      </c>
      <c r="J1299" t="s">
        <v>210</v>
      </c>
    </row>
    <row r="1300" spans="1:10" x14ac:dyDescent="0.3">
      <c r="A1300">
        <v>1299</v>
      </c>
      <c r="B1300" s="1">
        <v>42657</v>
      </c>
      <c r="C1300" t="s">
        <v>3630</v>
      </c>
      <c r="D1300" t="s">
        <v>575</v>
      </c>
      <c r="E1300" t="s">
        <v>3631</v>
      </c>
      <c r="F1300" t="s">
        <v>36</v>
      </c>
      <c r="G1300" t="s">
        <v>3632</v>
      </c>
      <c r="H1300" t="s">
        <v>126</v>
      </c>
      <c r="I1300" t="s">
        <v>555</v>
      </c>
      <c r="J1300" t="s">
        <v>210</v>
      </c>
    </row>
    <row r="1301" spans="1:10" x14ac:dyDescent="0.3">
      <c r="A1301">
        <v>1300</v>
      </c>
      <c r="B1301" s="1">
        <v>42657</v>
      </c>
      <c r="C1301" t="s">
        <v>565</v>
      </c>
      <c r="D1301" t="s">
        <v>575</v>
      </c>
      <c r="E1301" t="s">
        <v>3633</v>
      </c>
      <c r="F1301" t="s">
        <v>967</v>
      </c>
      <c r="G1301" t="s">
        <v>3634</v>
      </c>
      <c r="H1301" t="s">
        <v>126</v>
      </c>
      <c r="I1301" t="s">
        <v>555</v>
      </c>
      <c r="J1301" t="s">
        <v>210</v>
      </c>
    </row>
    <row r="1302" spans="1:10" x14ac:dyDescent="0.3">
      <c r="A1302">
        <v>1301</v>
      </c>
      <c r="B1302" s="1">
        <v>42658</v>
      </c>
      <c r="C1302" t="s">
        <v>3635</v>
      </c>
      <c r="D1302" t="s">
        <v>575</v>
      </c>
      <c r="E1302" t="s">
        <v>3636</v>
      </c>
      <c r="F1302" t="s">
        <v>967</v>
      </c>
      <c r="G1302" t="s">
        <v>3637</v>
      </c>
      <c r="H1302" t="s">
        <v>394</v>
      </c>
      <c r="I1302" s="2">
        <v>25000000</v>
      </c>
      <c r="J1302" t="s">
        <v>210</v>
      </c>
    </row>
    <row r="1303" spans="1:10" x14ac:dyDescent="0.3">
      <c r="A1303">
        <v>1302</v>
      </c>
      <c r="B1303" s="1">
        <v>42658</v>
      </c>
      <c r="C1303" t="s">
        <v>3638</v>
      </c>
      <c r="D1303" t="s">
        <v>575</v>
      </c>
      <c r="E1303" t="s">
        <v>3639</v>
      </c>
      <c r="F1303" t="s">
        <v>184</v>
      </c>
      <c r="G1303" t="s">
        <v>3640</v>
      </c>
      <c r="H1303" t="s">
        <v>126</v>
      </c>
      <c r="I1303" s="2">
        <v>227000</v>
      </c>
      <c r="J1303" t="s">
        <v>210</v>
      </c>
    </row>
    <row r="1304" spans="1:10" x14ac:dyDescent="0.3">
      <c r="A1304">
        <v>1303</v>
      </c>
      <c r="B1304" s="1">
        <v>42658</v>
      </c>
      <c r="C1304" t="s">
        <v>3641</v>
      </c>
      <c r="D1304" t="s">
        <v>575</v>
      </c>
      <c r="E1304" t="s">
        <v>3642</v>
      </c>
      <c r="F1304" t="s">
        <v>36</v>
      </c>
      <c r="G1304" t="s">
        <v>3643</v>
      </c>
      <c r="H1304" t="s">
        <v>126</v>
      </c>
      <c r="I1304" s="2">
        <v>1000000</v>
      </c>
      <c r="J1304" t="s">
        <v>210</v>
      </c>
    </row>
    <row r="1305" spans="1:10" x14ac:dyDescent="0.3">
      <c r="A1305">
        <v>1304</v>
      </c>
      <c r="B1305" s="1">
        <v>42660</v>
      </c>
      <c r="C1305" t="s">
        <v>1242</v>
      </c>
      <c r="D1305" t="s">
        <v>50</v>
      </c>
      <c r="E1305" t="s">
        <v>3644</v>
      </c>
      <c r="F1305" t="s">
        <v>967</v>
      </c>
      <c r="G1305" t="s">
        <v>3645</v>
      </c>
      <c r="H1305" t="s">
        <v>126</v>
      </c>
      <c r="I1305" t="s">
        <v>555</v>
      </c>
      <c r="J1305" t="s">
        <v>210</v>
      </c>
    </row>
    <row r="1306" spans="1:10" x14ac:dyDescent="0.3">
      <c r="A1306">
        <v>1305</v>
      </c>
      <c r="B1306" s="1">
        <v>42660</v>
      </c>
      <c r="C1306" t="s">
        <v>2839</v>
      </c>
      <c r="D1306" t="s">
        <v>575</v>
      </c>
      <c r="E1306" t="s">
        <v>3646</v>
      </c>
      <c r="F1306" t="s">
        <v>30</v>
      </c>
      <c r="G1306" t="s">
        <v>3647</v>
      </c>
      <c r="H1306" t="s">
        <v>126</v>
      </c>
      <c r="I1306" t="s">
        <v>555</v>
      </c>
      <c r="J1306" t="s">
        <v>210</v>
      </c>
    </row>
    <row r="1307" spans="1:10" x14ac:dyDescent="0.3">
      <c r="A1307">
        <v>1306</v>
      </c>
      <c r="B1307" s="1">
        <v>42660</v>
      </c>
      <c r="C1307" t="s">
        <v>3648</v>
      </c>
      <c r="D1307" t="s">
        <v>575</v>
      </c>
      <c r="E1307" t="s">
        <v>3649</v>
      </c>
      <c r="F1307" t="s">
        <v>19</v>
      </c>
      <c r="G1307" t="s">
        <v>3650</v>
      </c>
      <c r="H1307" t="s">
        <v>126</v>
      </c>
      <c r="I1307" s="2">
        <v>300000</v>
      </c>
      <c r="J1307" t="s">
        <v>210</v>
      </c>
    </row>
    <row r="1308" spans="1:10" x14ac:dyDescent="0.3">
      <c r="A1308">
        <v>1307</v>
      </c>
      <c r="B1308" s="1">
        <v>42660</v>
      </c>
      <c r="C1308" t="s">
        <v>3651</v>
      </c>
      <c r="D1308" t="s">
        <v>2129</v>
      </c>
      <c r="E1308" t="s">
        <v>3652</v>
      </c>
      <c r="F1308" t="s">
        <v>36</v>
      </c>
      <c r="G1308" t="s">
        <v>3653</v>
      </c>
      <c r="H1308" t="s">
        <v>394</v>
      </c>
      <c r="I1308" s="2">
        <v>16000000</v>
      </c>
      <c r="J1308" t="s">
        <v>210</v>
      </c>
    </row>
    <row r="1309" spans="1:10" x14ac:dyDescent="0.3">
      <c r="A1309">
        <v>1308</v>
      </c>
      <c r="B1309" s="1">
        <v>42661</v>
      </c>
      <c r="C1309" t="s">
        <v>3654</v>
      </c>
      <c r="D1309" t="s">
        <v>50</v>
      </c>
      <c r="E1309" t="s">
        <v>3655</v>
      </c>
      <c r="F1309" t="s">
        <v>30</v>
      </c>
      <c r="G1309" t="s">
        <v>3656</v>
      </c>
      <c r="H1309" t="s">
        <v>126</v>
      </c>
      <c r="I1309" s="2">
        <v>150000</v>
      </c>
      <c r="J1309" t="s">
        <v>210</v>
      </c>
    </row>
    <row r="1310" spans="1:10" x14ac:dyDescent="0.3">
      <c r="A1310">
        <v>1309</v>
      </c>
      <c r="B1310" s="1">
        <v>42661</v>
      </c>
      <c r="C1310" t="s">
        <v>3657</v>
      </c>
      <c r="D1310" t="s">
        <v>575</v>
      </c>
      <c r="E1310" t="s">
        <v>3658</v>
      </c>
      <c r="F1310" t="s">
        <v>36</v>
      </c>
      <c r="G1310" t="s">
        <v>2146</v>
      </c>
      <c r="H1310" t="s">
        <v>394</v>
      </c>
      <c r="I1310" t="s">
        <v>555</v>
      </c>
      <c r="J1310" t="s">
        <v>210</v>
      </c>
    </row>
    <row r="1311" spans="1:10" x14ac:dyDescent="0.3">
      <c r="A1311">
        <v>1310</v>
      </c>
      <c r="B1311" s="1">
        <v>42661</v>
      </c>
      <c r="C1311" t="s">
        <v>3659</v>
      </c>
      <c r="D1311" t="s">
        <v>479</v>
      </c>
      <c r="E1311" t="s">
        <v>3660</v>
      </c>
      <c r="F1311" t="s">
        <v>52</v>
      </c>
      <c r="G1311" t="s">
        <v>2881</v>
      </c>
      <c r="H1311" t="s">
        <v>126</v>
      </c>
      <c r="I1311" t="s">
        <v>555</v>
      </c>
      <c r="J1311" t="s">
        <v>210</v>
      </c>
    </row>
    <row r="1312" spans="1:10" x14ac:dyDescent="0.3">
      <c r="A1312">
        <v>1311</v>
      </c>
      <c r="B1312" s="1">
        <v>42661</v>
      </c>
      <c r="C1312" t="s">
        <v>3661</v>
      </c>
      <c r="D1312" t="s">
        <v>50</v>
      </c>
      <c r="E1312" t="s">
        <v>3662</v>
      </c>
      <c r="F1312" t="s">
        <v>87</v>
      </c>
      <c r="G1312" t="s">
        <v>3663</v>
      </c>
      <c r="H1312" t="s">
        <v>394</v>
      </c>
      <c r="I1312" s="2">
        <v>2500000</v>
      </c>
      <c r="J1312" t="s">
        <v>210</v>
      </c>
    </row>
    <row r="1313" spans="1:10" x14ac:dyDescent="0.3">
      <c r="A1313">
        <v>1312</v>
      </c>
      <c r="B1313" s="1">
        <v>42661</v>
      </c>
      <c r="C1313" t="s">
        <v>3664</v>
      </c>
      <c r="D1313" t="s">
        <v>50</v>
      </c>
      <c r="E1313" t="s">
        <v>3665</v>
      </c>
      <c r="F1313" t="s">
        <v>967</v>
      </c>
      <c r="G1313" t="s">
        <v>3666</v>
      </c>
      <c r="H1313" t="s">
        <v>126</v>
      </c>
      <c r="I1313" t="s">
        <v>555</v>
      </c>
      <c r="J1313" t="s">
        <v>210</v>
      </c>
    </row>
    <row r="1314" spans="1:10" x14ac:dyDescent="0.3">
      <c r="A1314">
        <v>1313</v>
      </c>
      <c r="B1314" s="1">
        <v>42662</v>
      </c>
      <c r="C1314" t="s">
        <v>1391</v>
      </c>
      <c r="D1314" t="s">
        <v>575</v>
      </c>
      <c r="E1314" t="s">
        <v>3667</v>
      </c>
      <c r="F1314" t="s">
        <v>967</v>
      </c>
      <c r="G1314" t="s">
        <v>3668</v>
      </c>
      <c r="H1314" t="s">
        <v>394</v>
      </c>
      <c r="I1314" s="2">
        <v>30000000</v>
      </c>
      <c r="J1314" t="s">
        <v>210</v>
      </c>
    </row>
    <row r="1315" spans="1:10" x14ac:dyDescent="0.3">
      <c r="A1315">
        <v>1314</v>
      </c>
      <c r="B1315" s="1">
        <v>42662</v>
      </c>
      <c r="C1315" t="s">
        <v>1500</v>
      </c>
      <c r="D1315" t="s">
        <v>575</v>
      </c>
      <c r="E1315" t="s">
        <v>3669</v>
      </c>
      <c r="F1315" t="s">
        <v>967</v>
      </c>
      <c r="G1315" t="s">
        <v>3670</v>
      </c>
      <c r="H1315" t="s">
        <v>394</v>
      </c>
      <c r="I1315" s="2">
        <v>1100000</v>
      </c>
      <c r="J1315" t="s">
        <v>210</v>
      </c>
    </row>
    <row r="1316" spans="1:10" x14ac:dyDescent="0.3">
      <c r="A1316">
        <v>1315</v>
      </c>
      <c r="B1316" s="1">
        <v>42662</v>
      </c>
      <c r="C1316" t="s">
        <v>3671</v>
      </c>
      <c r="D1316" t="s">
        <v>50</v>
      </c>
      <c r="E1316" t="s">
        <v>3672</v>
      </c>
      <c r="F1316" t="s">
        <v>36</v>
      </c>
      <c r="G1316" t="s">
        <v>3673</v>
      </c>
      <c r="H1316" t="s">
        <v>394</v>
      </c>
      <c r="I1316" s="2">
        <v>750000</v>
      </c>
      <c r="J1316" t="s">
        <v>210</v>
      </c>
    </row>
    <row r="1317" spans="1:10" x14ac:dyDescent="0.3">
      <c r="A1317">
        <v>1316</v>
      </c>
      <c r="B1317" s="1">
        <v>42663</v>
      </c>
      <c r="C1317" t="s">
        <v>3674</v>
      </c>
      <c r="D1317" t="s">
        <v>575</v>
      </c>
      <c r="E1317" t="s">
        <v>3675</v>
      </c>
      <c r="F1317" t="s">
        <v>967</v>
      </c>
      <c r="G1317" t="s">
        <v>3676</v>
      </c>
      <c r="H1317" t="s">
        <v>126</v>
      </c>
      <c r="I1317" t="s">
        <v>555</v>
      </c>
      <c r="J1317" t="s">
        <v>210</v>
      </c>
    </row>
    <row r="1318" spans="1:10" x14ac:dyDescent="0.3">
      <c r="A1318">
        <v>1317</v>
      </c>
      <c r="B1318" s="1">
        <v>42663</v>
      </c>
      <c r="C1318" t="s">
        <v>3677</v>
      </c>
      <c r="D1318" t="s">
        <v>575</v>
      </c>
      <c r="E1318" t="s">
        <v>3678</v>
      </c>
      <c r="F1318" t="s">
        <v>36</v>
      </c>
      <c r="G1318" t="s">
        <v>2013</v>
      </c>
      <c r="H1318" t="s">
        <v>126</v>
      </c>
      <c r="I1318" t="s">
        <v>555</v>
      </c>
      <c r="J1318" t="s">
        <v>210</v>
      </c>
    </row>
    <row r="1319" spans="1:10" x14ac:dyDescent="0.3">
      <c r="A1319">
        <v>1318</v>
      </c>
      <c r="B1319" s="1">
        <v>42663</v>
      </c>
      <c r="C1319" t="s">
        <v>1032</v>
      </c>
      <c r="D1319" t="s">
        <v>575</v>
      </c>
      <c r="E1319" t="s">
        <v>3679</v>
      </c>
      <c r="F1319" t="s">
        <v>87</v>
      </c>
      <c r="G1319" t="s">
        <v>3680</v>
      </c>
      <c r="H1319" t="s">
        <v>394</v>
      </c>
      <c r="I1319" t="s">
        <v>555</v>
      </c>
      <c r="J1319" t="s">
        <v>210</v>
      </c>
    </row>
    <row r="1320" spans="1:10" x14ac:dyDescent="0.3">
      <c r="A1320">
        <v>1319</v>
      </c>
      <c r="B1320" s="1">
        <v>42664</v>
      </c>
      <c r="C1320" t="s">
        <v>3681</v>
      </c>
      <c r="D1320" t="s">
        <v>575</v>
      </c>
      <c r="E1320" t="s">
        <v>3682</v>
      </c>
      <c r="F1320" t="s">
        <v>36</v>
      </c>
      <c r="G1320" t="s">
        <v>3683</v>
      </c>
      <c r="H1320" t="s">
        <v>126</v>
      </c>
      <c r="I1320" s="2">
        <v>300000</v>
      </c>
      <c r="J1320" t="s">
        <v>210</v>
      </c>
    </row>
    <row r="1321" spans="1:10" x14ac:dyDescent="0.3">
      <c r="A1321">
        <v>1320</v>
      </c>
      <c r="B1321" s="1">
        <v>42666</v>
      </c>
      <c r="C1321" t="s">
        <v>1259</v>
      </c>
      <c r="D1321" t="s">
        <v>479</v>
      </c>
      <c r="E1321" t="s">
        <v>3684</v>
      </c>
      <c r="F1321" t="s">
        <v>967</v>
      </c>
      <c r="G1321" t="s">
        <v>3685</v>
      </c>
      <c r="H1321" t="s">
        <v>126</v>
      </c>
      <c r="I1321" t="s">
        <v>555</v>
      </c>
      <c r="J1321" t="s">
        <v>210</v>
      </c>
    </row>
    <row r="1322" spans="1:10" x14ac:dyDescent="0.3">
      <c r="A1322">
        <v>1321</v>
      </c>
      <c r="B1322" s="1">
        <v>42667</v>
      </c>
      <c r="C1322" t="s">
        <v>68</v>
      </c>
      <c r="D1322" t="s">
        <v>575</v>
      </c>
      <c r="E1322" t="s">
        <v>3686</v>
      </c>
      <c r="F1322" t="s">
        <v>19</v>
      </c>
      <c r="G1322" t="s">
        <v>3687</v>
      </c>
      <c r="H1322" t="s">
        <v>394</v>
      </c>
      <c r="I1322" s="2">
        <v>3000000</v>
      </c>
      <c r="J1322" t="s">
        <v>210</v>
      </c>
    </row>
    <row r="1323" spans="1:10" x14ac:dyDescent="0.3">
      <c r="A1323">
        <v>1322</v>
      </c>
      <c r="B1323" s="1">
        <v>42667</v>
      </c>
      <c r="C1323" t="s">
        <v>2456</v>
      </c>
      <c r="D1323" t="s">
        <v>575</v>
      </c>
      <c r="E1323" t="s">
        <v>3688</v>
      </c>
      <c r="F1323" t="s">
        <v>36</v>
      </c>
      <c r="G1323" t="s">
        <v>3689</v>
      </c>
      <c r="H1323" t="s">
        <v>394</v>
      </c>
      <c r="I1323" s="2">
        <v>7500000</v>
      </c>
      <c r="J1323" t="s">
        <v>210</v>
      </c>
    </row>
    <row r="1324" spans="1:10" x14ac:dyDescent="0.3">
      <c r="A1324">
        <v>1323</v>
      </c>
      <c r="B1324" s="1">
        <v>42668</v>
      </c>
      <c r="C1324" t="s">
        <v>3690</v>
      </c>
      <c r="D1324" t="s">
        <v>479</v>
      </c>
      <c r="E1324" t="s">
        <v>3691</v>
      </c>
      <c r="F1324" t="s">
        <v>967</v>
      </c>
      <c r="G1324" t="s">
        <v>1068</v>
      </c>
      <c r="H1324" t="s">
        <v>394</v>
      </c>
      <c r="I1324" s="2">
        <v>6000000</v>
      </c>
      <c r="J1324" t="s">
        <v>210</v>
      </c>
    </row>
    <row r="1325" spans="1:10" x14ac:dyDescent="0.3">
      <c r="A1325">
        <v>1324</v>
      </c>
      <c r="B1325" s="1">
        <v>42668</v>
      </c>
      <c r="C1325" t="s">
        <v>3692</v>
      </c>
      <c r="D1325" t="s">
        <v>575</v>
      </c>
      <c r="E1325" t="s">
        <v>3693</v>
      </c>
      <c r="F1325" t="s">
        <v>36</v>
      </c>
      <c r="G1325" t="s">
        <v>3386</v>
      </c>
      <c r="H1325" t="s">
        <v>126</v>
      </c>
      <c r="I1325" s="2">
        <v>500000</v>
      </c>
      <c r="J1325" t="s">
        <v>210</v>
      </c>
    </row>
    <row r="1326" spans="1:10" x14ac:dyDescent="0.3">
      <c r="A1326">
        <v>1325</v>
      </c>
      <c r="B1326" s="1">
        <v>42668</v>
      </c>
      <c r="C1326" t="s">
        <v>3694</v>
      </c>
      <c r="D1326" t="s">
        <v>50</v>
      </c>
      <c r="E1326" t="s">
        <v>3695</v>
      </c>
      <c r="F1326" t="s">
        <v>30</v>
      </c>
      <c r="G1326" t="s">
        <v>3696</v>
      </c>
      <c r="H1326" t="s">
        <v>126</v>
      </c>
      <c r="I1326" t="s">
        <v>555</v>
      </c>
      <c r="J1326" t="s">
        <v>210</v>
      </c>
    </row>
    <row r="1327" spans="1:10" x14ac:dyDescent="0.3">
      <c r="A1327">
        <v>1326</v>
      </c>
      <c r="B1327" s="1">
        <v>42668</v>
      </c>
      <c r="C1327" t="s">
        <v>3697</v>
      </c>
      <c r="D1327" t="s">
        <v>479</v>
      </c>
      <c r="E1327" t="s">
        <v>3698</v>
      </c>
      <c r="F1327" t="s">
        <v>19</v>
      </c>
      <c r="G1327" t="s">
        <v>2341</v>
      </c>
      <c r="H1327" t="s">
        <v>126</v>
      </c>
      <c r="I1327" t="s">
        <v>555</v>
      </c>
      <c r="J1327" t="s">
        <v>210</v>
      </c>
    </row>
    <row r="1328" spans="1:10" x14ac:dyDescent="0.3">
      <c r="A1328">
        <v>1327</v>
      </c>
      <c r="B1328" s="1">
        <v>42668</v>
      </c>
      <c r="C1328" t="s">
        <v>3699</v>
      </c>
      <c r="D1328" t="s">
        <v>50</v>
      </c>
      <c r="E1328" t="s">
        <v>3700</v>
      </c>
      <c r="F1328" t="s">
        <v>19</v>
      </c>
      <c r="G1328" t="s">
        <v>3701</v>
      </c>
      <c r="H1328" t="s">
        <v>126</v>
      </c>
      <c r="I1328" s="2">
        <v>100000</v>
      </c>
      <c r="J1328" t="s">
        <v>210</v>
      </c>
    </row>
    <row r="1329" spans="1:10" x14ac:dyDescent="0.3">
      <c r="A1329">
        <v>1328</v>
      </c>
      <c r="B1329" s="1">
        <v>42669</v>
      </c>
      <c r="C1329" t="s">
        <v>3702</v>
      </c>
      <c r="D1329" t="s">
        <v>575</v>
      </c>
      <c r="E1329" t="s">
        <v>3703</v>
      </c>
      <c r="F1329" t="s">
        <v>30</v>
      </c>
      <c r="G1329" t="s">
        <v>3094</v>
      </c>
      <c r="H1329" t="s">
        <v>126</v>
      </c>
      <c r="I1329" s="2">
        <v>1000000</v>
      </c>
      <c r="J1329" t="s">
        <v>210</v>
      </c>
    </row>
    <row r="1330" spans="1:10" x14ac:dyDescent="0.3">
      <c r="A1330">
        <v>1329</v>
      </c>
      <c r="B1330" s="1">
        <v>42669</v>
      </c>
      <c r="C1330" t="s">
        <v>2613</v>
      </c>
      <c r="D1330" t="s">
        <v>575</v>
      </c>
      <c r="E1330" t="s">
        <v>3704</v>
      </c>
      <c r="F1330" t="s">
        <v>967</v>
      </c>
      <c r="G1330" t="s">
        <v>3705</v>
      </c>
      <c r="H1330" t="s">
        <v>126</v>
      </c>
      <c r="I1330" t="s">
        <v>555</v>
      </c>
      <c r="J1330" t="s">
        <v>210</v>
      </c>
    </row>
    <row r="1331" spans="1:10" x14ac:dyDescent="0.3">
      <c r="A1331">
        <v>1330</v>
      </c>
      <c r="B1331" s="1">
        <v>42669</v>
      </c>
      <c r="C1331" t="s">
        <v>3706</v>
      </c>
      <c r="D1331" t="s">
        <v>479</v>
      </c>
      <c r="E1331" t="s">
        <v>3707</v>
      </c>
      <c r="F1331" t="s">
        <v>1197</v>
      </c>
      <c r="G1331" t="s">
        <v>3708</v>
      </c>
      <c r="H1331" t="s">
        <v>394</v>
      </c>
      <c r="I1331" s="2">
        <v>1000000</v>
      </c>
      <c r="J1331" t="s">
        <v>210</v>
      </c>
    </row>
    <row r="1332" spans="1:10" x14ac:dyDescent="0.3">
      <c r="A1332">
        <v>1331</v>
      </c>
      <c r="B1332" s="1">
        <v>42670</v>
      </c>
      <c r="C1332" t="s">
        <v>3709</v>
      </c>
      <c r="D1332" t="s">
        <v>575</v>
      </c>
      <c r="E1332" t="s">
        <v>3710</v>
      </c>
      <c r="F1332" t="s">
        <v>967</v>
      </c>
      <c r="G1332" t="s">
        <v>3711</v>
      </c>
      <c r="H1332" t="s">
        <v>394</v>
      </c>
      <c r="I1332" s="2">
        <v>700000</v>
      </c>
      <c r="J1332" t="s">
        <v>210</v>
      </c>
    </row>
    <row r="1333" spans="1:10" x14ac:dyDescent="0.3">
      <c r="A1333">
        <v>1332</v>
      </c>
      <c r="B1333" s="1">
        <v>42670</v>
      </c>
      <c r="C1333" t="s">
        <v>1598</v>
      </c>
      <c r="D1333" t="s">
        <v>50</v>
      </c>
      <c r="E1333" t="s">
        <v>3712</v>
      </c>
      <c r="F1333" t="s">
        <v>42</v>
      </c>
      <c r="G1333" t="s">
        <v>3713</v>
      </c>
      <c r="H1333" t="s">
        <v>394</v>
      </c>
      <c r="I1333" s="2">
        <v>971000</v>
      </c>
      <c r="J1333" t="s">
        <v>210</v>
      </c>
    </row>
    <row r="1334" spans="1:10" x14ac:dyDescent="0.3">
      <c r="A1334">
        <v>1333</v>
      </c>
      <c r="B1334" s="1">
        <v>42670</v>
      </c>
      <c r="C1334" t="s">
        <v>379</v>
      </c>
      <c r="D1334" t="s">
        <v>50</v>
      </c>
      <c r="E1334" t="s">
        <v>3714</v>
      </c>
      <c r="F1334" t="s">
        <v>967</v>
      </c>
      <c r="G1334" t="s">
        <v>3715</v>
      </c>
      <c r="H1334" t="s">
        <v>394</v>
      </c>
      <c r="I1334" s="2">
        <v>27000000</v>
      </c>
      <c r="J1334" t="s">
        <v>210</v>
      </c>
    </row>
    <row r="1335" spans="1:10" x14ac:dyDescent="0.3">
      <c r="A1335">
        <v>1334</v>
      </c>
      <c r="B1335" s="1">
        <v>42671</v>
      </c>
      <c r="C1335" t="s">
        <v>3716</v>
      </c>
      <c r="D1335" t="s">
        <v>40</v>
      </c>
      <c r="E1335" t="s">
        <v>3717</v>
      </c>
      <c r="F1335" t="s">
        <v>967</v>
      </c>
      <c r="G1335" t="s">
        <v>3718</v>
      </c>
      <c r="H1335" t="s">
        <v>126</v>
      </c>
      <c r="I1335" t="s">
        <v>555</v>
      </c>
      <c r="J1335" t="s">
        <v>210</v>
      </c>
    </row>
    <row r="1336" spans="1:10" x14ac:dyDescent="0.3">
      <c r="A1336">
        <v>1335</v>
      </c>
      <c r="B1336" s="1">
        <v>42672</v>
      </c>
      <c r="C1336" t="s">
        <v>3719</v>
      </c>
      <c r="D1336" t="s">
        <v>50</v>
      </c>
      <c r="E1336" t="s">
        <v>3720</v>
      </c>
      <c r="F1336" t="s">
        <v>30</v>
      </c>
      <c r="G1336" t="s">
        <v>3215</v>
      </c>
      <c r="H1336" t="s">
        <v>126</v>
      </c>
      <c r="I1336" s="2">
        <v>100000</v>
      </c>
      <c r="J1336" t="s">
        <v>210</v>
      </c>
    </row>
    <row r="1337" spans="1:10" x14ac:dyDescent="0.3">
      <c r="A1337">
        <v>1336</v>
      </c>
      <c r="B1337" s="1">
        <v>42672</v>
      </c>
      <c r="C1337" t="s">
        <v>3721</v>
      </c>
      <c r="D1337" t="s">
        <v>50</v>
      </c>
      <c r="E1337" t="s">
        <v>3722</v>
      </c>
      <c r="F1337" t="s">
        <v>42</v>
      </c>
      <c r="G1337" t="s">
        <v>3215</v>
      </c>
      <c r="H1337" t="s">
        <v>126</v>
      </c>
      <c r="I1337" s="2">
        <v>100000</v>
      </c>
      <c r="J1337" t="s">
        <v>210</v>
      </c>
    </row>
    <row r="1338" spans="1:10" x14ac:dyDescent="0.3">
      <c r="A1338">
        <v>1337</v>
      </c>
      <c r="B1338" s="1">
        <v>42672</v>
      </c>
      <c r="C1338" t="s">
        <v>3723</v>
      </c>
      <c r="D1338" t="s">
        <v>50</v>
      </c>
      <c r="E1338" t="s">
        <v>3724</v>
      </c>
      <c r="F1338" t="s">
        <v>967</v>
      </c>
      <c r="G1338" t="s">
        <v>3215</v>
      </c>
      <c r="H1338" t="s">
        <v>126</v>
      </c>
      <c r="I1338" s="2">
        <v>100000</v>
      </c>
      <c r="J1338" t="s">
        <v>210</v>
      </c>
    </row>
    <row r="1339" spans="1:10" x14ac:dyDescent="0.3">
      <c r="A1339">
        <v>1338</v>
      </c>
      <c r="B1339" s="1">
        <v>42673</v>
      </c>
      <c r="C1339" t="s">
        <v>3725</v>
      </c>
      <c r="D1339" t="s">
        <v>50</v>
      </c>
      <c r="E1339" t="s">
        <v>3726</v>
      </c>
      <c r="F1339" t="s">
        <v>967</v>
      </c>
      <c r="G1339" t="s">
        <v>3727</v>
      </c>
      <c r="H1339" t="s">
        <v>394</v>
      </c>
      <c r="I1339" s="2">
        <v>750000</v>
      </c>
      <c r="J1339" t="s">
        <v>210</v>
      </c>
    </row>
    <row r="1340" spans="1:10" x14ac:dyDescent="0.3">
      <c r="A1340">
        <v>1339</v>
      </c>
      <c r="B1340" s="1">
        <v>42674</v>
      </c>
      <c r="C1340" t="s">
        <v>3728</v>
      </c>
      <c r="D1340" t="s">
        <v>575</v>
      </c>
      <c r="E1340" t="s">
        <v>3729</v>
      </c>
      <c r="F1340" t="s">
        <v>36</v>
      </c>
      <c r="G1340" t="s">
        <v>3730</v>
      </c>
      <c r="H1340" t="s">
        <v>126</v>
      </c>
      <c r="I1340" s="2">
        <v>1000000</v>
      </c>
      <c r="J1340" t="s">
        <v>210</v>
      </c>
    </row>
    <row r="1341" spans="1:10" x14ac:dyDescent="0.3">
      <c r="A1341">
        <v>1340</v>
      </c>
      <c r="B1341" s="1">
        <v>42614</v>
      </c>
      <c r="C1341" t="s">
        <v>593</v>
      </c>
      <c r="D1341" t="s">
        <v>50</v>
      </c>
      <c r="E1341" t="s">
        <v>3731</v>
      </c>
      <c r="F1341" t="s">
        <v>42</v>
      </c>
      <c r="G1341" t="s">
        <v>3732</v>
      </c>
      <c r="H1341" t="s">
        <v>394</v>
      </c>
      <c r="I1341" t="s">
        <v>555</v>
      </c>
      <c r="J1341" t="s">
        <v>210</v>
      </c>
    </row>
    <row r="1342" spans="1:10" x14ac:dyDescent="0.3">
      <c r="A1342">
        <v>1341</v>
      </c>
      <c r="B1342" s="1">
        <v>42614</v>
      </c>
      <c r="C1342" t="s">
        <v>3733</v>
      </c>
      <c r="D1342" t="s">
        <v>50</v>
      </c>
      <c r="E1342" t="s">
        <v>3734</v>
      </c>
      <c r="F1342" t="s">
        <v>919</v>
      </c>
      <c r="G1342" t="s">
        <v>1339</v>
      </c>
      <c r="H1342" t="s">
        <v>394</v>
      </c>
      <c r="I1342" s="2">
        <v>6700000</v>
      </c>
      <c r="J1342" t="s">
        <v>210</v>
      </c>
    </row>
    <row r="1343" spans="1:10" x14ac:dyDescent="0.3">
      <c r="A1343">
        <v>1342</v>
      </c>
      <c r="B1343" s="1">
        <v>42614</v>
      </c>
      <c r="C1343" t="s">
        <v>3735</v>
      </c>
      <c r="D1343" t="s">
        <v>479</v>
      </c>
      <c r="E1343" t="s">
        <v>3736</v>
      </c>
      <c r="F1343" t="s">
        <v>184</v>
      </c>
      <c r="G1343" t="s">
        <v>3737</v>
      </c>
      <c r="H1343" t="s">
        <v>126</v>
      </c>
      <c r="I1343" t="s">
        <v>555</v>
      </c>
      <c r="J1343" t="s">
        <v>210</v>
      </c>
    </row>
    <row r="1344" spans="1:10" x14ac:dyDescent="0.3">
      <c r="A1344">
        <v>1343</v>
      </c>
      <c r="B1344" s="1">
        <v>42614</v>
      </c>
      <c r="C1344" t="s">
        <v>2381</v>
      </c>
      <c r="D1344" t="s">
        <v>50</v>
      </c>
      <c r="E1344" t="s">
        <v>3738</v>
      </c>
      <c r="F1344" t="s">
        <v>30</v>
      </c>
      <c r="G1344" t="s">
        <v>3739</v>
      </c>
      <c r="H1344" t="s">
        <v>126</v>
      </c>
      <c r="I1344" t="s">
        <v>555</v>
      </c>
      <c r="J1344" t="s">
        <v>210</v>
      </c>
    </row>
    <row r="1345" spans="1:10" x14ac:dyDescent="0.3">
      <c r="A1345">
        <v>1344</v>
      </c>
      <c r="B1345" s="1">
        <v>42617</v>
      </c>
      <c r="C1345" t="s">
        <v>3740</v>
      </c>
      <c r="D1345" t="s">
        <v>50</v>
      </c>
      <c r="E1345" t="s">
        <v>3741</v>
      </c>
      <c r="F1345" t="s">
        <v>3143</v>
      </c>
      <c r="G1345" t="s">
        <v>3742</v>
      </c>
      <c r="H1345" t="s">
        <v>394</v>
      </c>
      <c r="I1345" t="s">
        <v>555</v>
      </c>
      <c r="J1345" t="s">
        <v>210</v>
      </c>
    </row>
    <row r="1346" spans="1:10" x14ac:dyDescent="0.3">
      <c r="A1346">
        <v>1345</v>
      </c>
      <c r="B1346" s="1">
        <v>42618</v>
      </c>
      <c r="C1346" t="s">
        <v>3743</v>
      </c>
      <c r="D1346" t="s">
        <v>50</v>
      </c>
      <c r="E1346" t="s">
        <v>3744</v>
      </c>
      <c r="F1346" t="s">
        <v>36</v>
      </c>
      <c r="G1346" t="s">
        <v>3745</v>
      </c>
      <c r="H1346" t="s">
        <v>126</v>
      </c>
      <c r="I1346" t="s">
        <v>555</v>
      </c>
      <c r="J1346" t="s">
        <v>210</v>
      </c>
    </row>
    <row r="1347" spans="1:10" x14ac:dyDescent="0.3">
      <c r="A1347">
        <v>1346</v>
      </c>
      <c r="B1347" s="1">
        <v>42618</v>
      </c>
      <c r="C1347" t="s">
        <v>3213</v>
      </c>
      <c r="D1347" t="s">
        <v>479</v>
      </c>
      <c r="E1347" t="s">
        <v>3214</v>
      </c>
      <c r="F1347" t="s">
        <v>30</v>
      </c>
      <c r="G1347" t="s">
        <v>3746</v>
      </c>
      <c r="H1347" t="s">
        <v>126</v>
      </c>
      <c r="I1347" t="s">
        <v>555</v>
      </c>
      <c r="J1347" t="s">
        <v>210</v>
      </c>
    </row>
    <row r="1348" spans="1:10" x14ac:dyDescent="0.3">
      <c r="A1348">
        <v>1347</v>
      </c>
      <c r="B1348" s="1">
        <v>42619</v>
      </c>
      <c r="C1348" t="s">
        <v>1378</v>
      </c>
      <c r="D1348" t="s">
        <v>479</v>
      </c>
      <c r="E1348" t="s">
        <v>3747</v>
      </c>
      <c r="F1348" t="s">
        <v>42</v>
      </c>
      <c r="G1348" t="s">
        <v>3748</v>
      </c>
      <c r="H1348" t="s">
        <v>394</v>
      </c>
      <c r="I1348" s="2">
        <v>1350000</v>
      </c>
      <c r="J1348" t="s">
        <v>210</v>
      </c>
    </row>
    <row r="1349" spans="1:10" x14ac:dyDescent="0.3">
      <c r="A1349">
        <v>1348</v>
      </c>
      <c r="B1349" s="1">
        <v>42619</v>
      </c>
      <c r="C1349" t="s">
        <v>3749</v>
      </c>
      <c r="D1349" t="s">
        <v>575</v>
      </c>
      <c r="E1349" t="s">
        <v>3750</v>
      </c>
      <c r="F1349" t="s">
        <v>36</v>
      </c>
      <c r="G1349" t="s">
        <v>1344</v>
      </c>
      <c r="H1349" t="s">
        <v>126</v>
      </c>
      <c r="I1349" s="2">
        <v>500000</v>
      </c>
      <c r="J1349" t="s">
        <v>210</v>
      </c>
    </row>
    <row r="1350" spans="1:10" x14ac:dyDescent="0.3">
      <c r="A1350">
        <v>1349</v>
      </c>
      <c r="B1350" s="1">
        <v>42619</v>
      </c>
      <c r="C1350" t="s">
        <v>1004</v>
      </c>
      <c r="D1350" t="s">
        <v>479</v>
      </c>
      <c r="E1350" t="s">
        <v>3751</v>
      </c>
      <c r="F1350" t="s">
        <v>30</v>
      </c>
      <c r="G1350" t="s">
        <v>3752</v>
      </c>
      <c r="H1350" t="s">
        <v>394</v>
      </c>
      <c r="I1350" t="s">
        <v>555</v>
      </c>
      <c r="J1350" t="s">
        <v>210</v>
      </c>
    </row>
    <row r="1351" spans="1:10" x14ac:dyDescent="0.3">
      <c r="A1351">
        <v>1350</v>
      </c>
      <c r="B1351" s="1">
        <v>42619</v>
      </c>
      <c r="C1351" t="s">
        <v>2142</v>
      </c>
      <c r="D1351" t="s">
        <v>575</v>
      </c>
      <c r="E1351" t="s">
        <v>3753</v>
      </c>
      <c r="F1351" t="s">
        <v>36</v>
      </c>
      <c r="G1351" t="s">
        <v>704</v>
      </c>
      <c r="H1351" t="s">
        <v>394</v>
      </c>
      <c r="I1351" s="2">
        <v>900000</v>
      </c>
      <c r="J1351" t="s">
        <v>210</v>
      </c>
    </row>
    <row r="1352" spans="1:10" x14ac:dyDescent="0.3">
      <c r="A1352">
        <v>1351</v>
      </c>
      <c r="B1352" s="1">
        <v>42620</v>
      </c>
      <c r="C1352" t="s">
        <v>440</v>
      </c>
      <c r="D1352" t="s">
        <v>479</v>
      </c>
      <c r="E1352" t="s">
        <v>3754</v>
      </c>
      <c r="F1352" t="s">
        <v>3755</v>
      </c>
      <c r="G1352" t="s">
        <v>3756</v>
      </c>
      <c r="H1352" t="s">
        <v>394</v>
      </c>
      <c r="I1352" s="2">
        <v>8000000</v>
      </c>
      <c r="J1352" t="s">
        <v>210</v>
      </c>
    </row>
    <row r="1353" spans="1:10" x14ac:dyDescent="0.3">
      <c r="A1353">
        <v>1352</v>
      </c>
      <c r="B1353" s="1">
        <v>42620</v>
      </c>
      <c r="C1353" t="s">
        <v>3757</v>
      </c>
      <c r="D1353" t="s">
        <v>575</v>
      </c>
      <c r="E1353" t="s">
        <v>3228</v>
      </c>
      <c r="F1353" t="s">
        <v>30</v>
      </c>
      <c r="G1353" t="s">
        <v>3191</v>
      </c>
      <c r="H1353" t="s">
        <v>126</v>
      </c>
      <c r="I1353" s="2">
        <v>500000</v>
      </c>
      <c r="J1353" t="s">
        <v>210</v>
      </c>
    </row>
    <row r="1354" spans="1:10" x14ac:dyDescent="0.3">
      <c r="A1354">
        <v>1353</v>
      </c>
      <c r="B1354" s="1">
        <v>42620</v>
      </c>
      <c r="C1354" t="s">
        <v>3758</v>
      </c>
      <c r="D1354" t="s">
        <v>105</v>
      </c>
      <c r="E1354" t="s">
        <v>3759</v>
      </c>
      <c r="F1354" t="s">
        <v>967</v>
      </c>
      <c r="G1354" t="s">
        <v>1862</v>
      </c>
      <c r="H1354" t="s">
        <v>394</v>
      </c>
      <c r="I1354" s="2">
        <v>6000000</v>
      </c>
      <c r="J1354" t="s">
        <v>210</v>
      </c>
    </row>
    <row r="1355" spans="1:10" x14ac:dyDescent="0.3">
      <c r="A1355">
        <v>1354</v>
      </c>
      <c r="B1355" s="1">
        <v>42620</v>
      </c>
      <c r="C1355" t="s">
        <v>3760</v>
      </c>
      <c r="D1355" t="s">
        <v>479</v>
      </c>
      <c r="E1355" t="s">
        <v>3761</v>
      </c>
      <c r="F1355" t="s">
        <v>19</v>
      </c>
      <c r="G1355" t="s">
        <v>3762</v>
      </c>
      <c r="H1355" t="s">
        <v>126</v>
      </c>
      <c r="I1355" s="2">
        <v>315000</v>
      </c>
      <c r="J1355" t="s">
        <v>210</v>
      </c>
    </row>
    <row r="1356" spans="1:10" x14ac:dyDescent="0.3">
      <c r="A1356">
        <v>1355</v>
      </c>
      <c r="B1356" s="1">
        <v>42621</v>
      </c>
      <c r="C1356" t="s">
        <v>3763</v>
      </c>
      <c r="D1356" t="s">
        <v>105</v>
      </c>
      <c r="E1356" t="s">
        <v>3764</v>
      </c>
      <c r="F1356" t="s">
        <v>967</v>
      </c>
      <c r="G1356" t="s">
        <v>3765</v>
      </c>
      <c r="H1356" t="s">
        <v>126</v>
      </c>
      <c r="I1356" s="2">
        <v>670000</v>
      </c>
      <c r="J1356" t="s">
        <v>210</v>
      </c>
    </row>
    <row r="1357" spans="1:10" x14ac:dyDescent="0.3">
      <c r="A1357">
        <v>1356</v>
      </c>
      <c r="B1357" s="1">
        <v>42621</v>
      </c>
      <c r="C1357" t="s">
        <v>3766</v>
      </c>
      <c r="D1357" t="s">
        <v>479</v>
      </c>
      <c r="E1357" t="s">
        <v>3767</v>
      </c>
      <c r="F1357" t="s">
        <v>967</v>
      </c>
      <c r="G1357" t="s">
        <v>3768</v>
      </c>
      <c r="H1357" t="s">
        <v>126</v>
      </c>
      <c r="I1357" s="2">
        <v>200000</v>
      </c>
      <c r="J1357" t="s">
        <v>210</v>
      </c>
    </row>
    <row r="1358" spans="1:10" x14ac:dyDescent="0.3">
      <c r="A1358">
        <v>1357</v>
      </c>
      <c r="B1358" s="1">
        <v>42622</v>
      </c>
      <c r="C1358" t="s">
        <v>2125</v>
      </c>
      <c r="D1358" t="s">
        <v>105</v>
      </c>
      <c r="E1358" t="s">
        <v>3769</v>
      </c>
      <c r="F1358" t="s">
        <v>967</v>
      </c>
      <c r="G1358" t="s">
        <v>3770</v>
      </c>
      <c r="H1358" t="s">
        <v>394</v>
      </c>
      <c r="I1358" s="2">
        <v>50000000</v>
      </c>
      <c r="J1358" t="s">
        <v>210</v>
      </c>
    </row>
    <row r="1359" spans="1:10" x14ac:dyDescent="0.3">
      <c r="A1359">
        <v>1358</v>
      </c>
      <c r="B1359" s="1">
        <v>42622</v>
      </c>
      <c r="C1359" t="s">
        <v>316</v>
      </c>
      <c r="D1359" t="s">
        <v>575</v>
      </c>
      <c r="E1359" t="s">
        <v>3771</v>
      </c>
      <c r="F1359" t="s">
        <v>967</v>
      </c>
      <c r="G1359" t="s">
        <v>2375</v>
      </c>
      <c r="H1359" t="s">
        <v>126</v>
      </c>
      <c r="I1359" t="s">
        <v>555</v>
      </c>
      <c r="J1359" t="s">
        <v>210</v>
      </c>
    </row>
    <row r="1360" spans="1:10" x14ac:dyDescent="0.3">
      <c r="A1360">
        <v>1359</v>
      </c>
      <c r="B1360" s="1">
        <v>42623</v>
      </c>
      <c r="C1360" t="s">
        <v>3772</v>
      </c>
      <c r="D1360" t="s">
        <v>479</v>
      </c>
      <c r="E1360" t="s">
        <v>3773</v>
      </c>
      <c r="F1360" t="s">
        <v>3774</v>
      </c>
      <c r="G1360" t="s">
        <v>3775</v>
      </c>
      <c r="H1360" t="s">
        <v>126</v>
      </c>
      <c r="I1360" t="s">
        <v>555</v>
      </c>
      <c r="J1360" t="s">
        <v>210</v>
      </c>
    </row>
    <row r="1361" spans="1:10" x14ac:dyDescent="0.3">
      <c r="A1361">
        <v>1360</v>
      </c>
      <c r="B1361" s="1">
        <v>42623</v>
      </c>
      <c r="C1361" t="s">
        <v>3776</v>
      </c>
      <c r="D1361" t="s">
        <v>575</v>
      </c>
      <c r="E1361" t="s">
        <v>3777</v>
      </c>
      <c r="F1361" t="s">
        <v>30</v>
      </c>
      <c r="G1361" t="s">
        <v>3778</v>
      </c>
      <c r="H1361" t="s">
        <v>126</v>
      </c>
      <c r="I1361" s="2">
        <v>150000</v>
      </c>
      <c r="J1361" t="s">
        <v>210</v>
      </c>
    </row>
    <row r="1362" spans="1:10" x14ac:dyDescent="0.3">
      <c r="A1362">
        <v>1361</v>
      </c>
      <c r="B1362" s="1">
        <v>42623</v>
      </c>
      <c r="C1362" t="s">
        <v>3779</v>
      </c>
      <c r="D1362" t="s">
        <v>575</v>
      </c>
      <c r="E1362" t="s">
        <v>3780</v>
      </c>
      <c r="F1362" t="s">
        <v>87</v>
      </c>
      <c r="G1362" t="s">
        <v>3781</v>
      </c>
      <c r="H1362" t="s">
        <v>126</v>
      </c>
      <c r="I1362" s="2">
        <v>450000</v>
      </c>
      <c r="J1362" t="s">
        <v>210</v>
      </c>
    </row>
    <row r="1363" spans="1:10" x14ac:dyDescent="0.3">
      <c r="A1363">
        <v>1362</v>
      </c>
      <c r="B1363" s="1">
        <v>42623</v>
      </c>
      <c r="C1363" t="s">
        <v>3782</v>
      </c>
      <c r="D1363" t="s">
        <v>575</v>
      </c>
      <c r="E1363" t="s">
        <v>3783</v>
      </c>
      <c r="F1363" t="s">
        <v>30</v>
      </c>
      <c r="G1363" t="s">
        <v>3784</v>
      </c>
      <c r="H1363" t="s">
        <v>126</v>
      </c>
      <c r="I1363" t="s">
        <v>555</v>
      </c>
      <c r="J1363" t="s">
        <v>210</v>
      </c>
    </row>
    <row r="1364" spans="1:10" x14ac:dyDescent="0.3">
      <c r="A1364">
        <v>1363</v>
      </c>
      <c r="B1364" s="1">
        <v>42625</v>
      </c>
      <c r="C1364" t="s">
        <v>3785</v>
      </c>
      <c r="D1364" t="s">
        <v>575</v>
      </c>
      <c r="E1364" t="s">
        <v>3786</v>
      </c>
      <c r="F1364" t="s">
        <v>36</v>
      </c>
      <c r="G1364" t="s">
        <v>3787</v>
      </c>
      <c r="H1364" t="s">
        <v>126</v>
      </c>
      <c r="I1364" s="2">
        <v>448000</v>
      </c>
      <c r="J1364" t="s">
        <v>210</v>
      </c>
    </row>
    <row r="1365" spans="1:10" x14ac:dyDescent="0.3">
      <c r="A1365">
        <v>1364</v>
      </c>
      <c r="B1365" s="1">
        <v>42625</v>
      </c>
      <c r="C1365" t="s">
        <v>3788</v>
      </c>
      <c r="D1365" t="s">
        <v>50</v>
      </c>
      <c r="E1365" t="s">
        <v>3789</v>
      </c>
      <c r="F1365" t="s">
        <v>52</v>
      </c>
      <c r="G1365" t="s">
        <v>3790</v>
      </c>
      <c r="H1365" t="s">
        <v>394</v>
      </c>
      <c r="I1365" s="2">
        <v>3000000</v>
      </c>
      <c r="J1365" t="s">
        <v>210</v>
      </c>
    </row>
    <row r="1366" spans="1:10" x14ac:dyDescent="0.3">
      <c r="A1366">
        <v>1365</v>
      </c>
      <c r="B1366" s="1">
        <v>42625</v>
      </c>
      <c r="C1366" t="s">
        <v>590</v>
      </c>
      <c r="D1366" t="s">
        <v>479</v>
      </c>
      <c r="E1366" t="s">
        <v>3791</v>
      </c>
      <c r="F1366" t="s">
        <v>36</v>
      </c>
      <c r="G1366" t="s">
        <v>3792</v>
      </c>
      <c r="H1366" t="s">
        <v>394</v>
      </c>
      <c r="I1366" s="2">
        <v>12300000</v>
      </c>
      <c r="J1366" t="s">
        <v>210</v>
      </c>
    </row>
    <row r="1367" spans="1:10" x14ac:dyDescent="0.3">
      <c r="A1367">
        <v>1366</v>
      </c>
      <c r="B1367" s="1">
        <v>42625</v>
      </c>
      <c r="C1367" t="s">
        <v>3793</v>
      </c>
      <c r="D1367" t="s">
        <v>575</v>
      </c>
      <c r="E1367" t="s">
        <v>3794</v>
      </c>
      <c r="F1367" t="s">
        <v>87</v>
      </c>
      <c r="G1367" t="s">
        <v>3795</v>
      </c>
      <c r="H1367" t="s">
        <v>126</v>
      </c>
      <c r="I1367" s="2">
        <v>300000</v>
      </c>
      <c r="J1367" t="s">
        <v>210</v>
      </c>
    </row>
    <row r="1368" spans="1:10" x14ac:dyDescent="0.3">
      <c r="A1368">
        <v>1367</v>
      </c>
      <c r="B1368" s="1">
        <v>42626</v>
      </c>
      <c r="C1368" t="s">
        <v>3796</v>
      </c>
      <c r="D1368" t="s">
        <v>575</v>
      </c>
      <c r="E1368" t="s">
        <v>3797</v>
      </c>
      <c r="F1368" t="s">
        <v>967</v>
      </c>
      <c r="G1368" t="s">
        <v>3798</v>
      </c>
      <c r="H1368" t="s">
        <v>126</v>
      </c>
      <c r="I1368" t="s">
        <v>555</v>
      </c>
      <c r="J1368" t="s">
        <v>210</v>
      </c>
    </row>
    <row r="1369" spans="1:10" x14ac:dyDescent="0.3">
      <c r="A1369">
        <v>1368</v>
      </c>
      <c r="B1369" s="1">
        <v>42626</v>
      </c>
      <c r="C1369" t="s">
        <v>3799</v>
      </c>
      <c r="D1369" t="s">
        <v>575</v>
      </c>
      <c r="E1369" t="s">
        <v>3800</v>
      </c>
      <c r="F1369" t="s">
        <v>139</v>
      </c>
      <c r="G1369" t="s">
        <v>1136</v>
      </c>
      <c r="H1369" t="s">
        <v>126</v>
      </c>
      <c r="I1369" t="s">
        <v>555</v>
      </c>
      <c r="J1369" t="s">
        <v>210</v>
      </c>
    </row>
    <row r="1370" spans="1:10" x14ac:dyDescent="0.3">
      <c r="A1370">
        <v>1369</v>
      </c>
      <c r="B1370" s="1">
        <v>42626</v>
      </c>
      <c r="C1370" t="s">
        <v>3801</v>
      </c>
      <c r="D1370" t="s">
        <v>479</v>
      </c>
      <c r="E1370" t="s">
        <v>3802</v>
      </c>
      <c r="F1370" t="s">
        <v>3613</v>
      </c>
      <c r="G1370" t="s">
        <v>3803</v>
      </c>
      <c r="H1370" t="s">
        <v>126</v>
      </c>
      <c r="I1370" t="s">
        <v>555</v>
      </c>
      <c r="J1370" t="s">
        <v>210</v>
      </c>
    </row>
    <row r="1371" spans="1:10" x14ac:dyDescent="0.3">
      <c r="A1371">
        <v>1370</v>
      </c>
      <c r="B1371" s="1">
        <v>42626</v>
      </c>
      <c r="C1371" t="s">
        <v>3804</v>
      </c>
      <c r="D1371" t="s">
        <v>575</v>
      </c>
      <c r="E1371" t="s">
        <v>3805</v>
      </c>
      <c r="F1371" t="s">
        <v>19</v>
      </c>
      <c r="G1371" t="s">
        <v>3806</v>
      </c>
      <c r="H1371" t="s">
        <v>394</v>
      </c>
      <c r="I1371" s="2">
        <v>2500000</v>
      </c>
      <c r="J1371" t="s">
        <v>210</v>
      </c>
    </row>
    <row r="1372" spans="1:10" x14ac:dyDescent="0.3">
      <c r="A1372">
        <v>1371</v>
      </c>
      <c r="B1372" s="1">
        <v>42627</v>
      </c>
      <c r="C1372" t="s">
        <v>3807</v>
      </c>
      <c r="D1372" t="s">
        <v>575</v>
      </c>
      <c r="E1372" t="s">
        <v>3808</v>
      </c>
      <c r="F1372" t="s">
        <v>919</v>
      </c>
      <c r="G1372" t="s">
        <v>3809</v>
      </c>
      <c r="H1372" t="s">
        <v>126</v>
      </c>
      <c r="I1372" t="s">
        <v>555</v>
      </c>
      <c r="J1372" t="s">
        <v>210</v>
      </c>
    </row>
    <row r="1373" spans="1:10" x14ac:dyDescent="0.3">
      <c r="A1373">
        <v>1372</v>
      </c>
      <c r="B1373" s="1">
        <v>42627</v>
      </c>
      <c r="C1373" t="s">
        <v>3810</v>
      </c>
      <c r="D1373" t="s">
        <v>575</v>
      </c>
      <c r="E1373" t="s">
        <v>3811</v>
      </c>
      <c r="F1373" t="s">
        <v>967</v>
      </c>
      <c r="G1373" t="s">
        <v>3812</v>
      </c>
      <c r="H1373" t="s">
        <v>126</v>
      </c>
      <c r="I1373" s="2">
        <v>150000</v>
      </c>
      <c r="J1373" t="s">
        <v>210</v>
      </c>
    </row>
    <row r="1374" spans="1:10" x14ac:dyDescent="0.3">
      <c r="A1374">
        <v>1373</v>
      </c>
      <c r="B1374" s="1">
        <v>42627</v>
      </c>
      <c r="C1374" t="s">
        <v>3813</v>
      </c>
      <c r="D1374" t="s">
        <v>479</v>
      </c>
      <c r="E1374" t="s">
        <v>3814</v>
      </c>
      <c r="F1374" t="s">
        <v>967</v>
      </c>
      <c r="G1374" t="s">
        <v>3815</v>
      </c>
      <c r="H1374" t="s">
        <v>394</v>
      </c>
      <c r="I1374" t="s">
        <v>555</v>
      </c>
      <c r="J1374" t="s">
        <v>210</v>
      </c>
    </row>
    <row r="1375" spans="1:10" x14ac:dyDescent="0.3">
      <c r="A1375">
        <v>1374</v>
      </c>
      <c r="B1375" s="1">
        <v>42628</v>
      </c>
      <c r="C1375" t="s">
        <v>3816</v>
      </c>
      <c r="D1375" t="s">
        <v>575</v>
      </c>
      <c r="E1375" t="s">
        <v>3817</v>
      </c>
      <c r="F1375" t="s">
        <v>19</v>
      </c>
      <c r="G1375" t="s">
        <v>3818</v>
      </c>
      <c r="H1375" t="s">
        <v>126</v>
      </c>
      <c r="I1375" s="2">
        <v>200000</v>
      </c>
      <c r="J1375" t="s">
        <v>210</v>
      </c>
    </row>
    <row r="1376" spans="1:10" x14ac:dyDescent="0.3">
      <c r="A1376">
        <v>1375</v>
      </c>
      <c r="B1376" s="1">
        <v>42628</v>
      </c>
      <c r="C1376" t="s">
        <v>1391</v>
      </c>
      <c r="D1376" t="s">
        <v>479</v>
      </c>
      <c r="E1376" t="s">
        <v>3819</v>
      </c>
      <c r="F1376" t="s">
        <v>967</v>
      </c>
      <c r="G1376" t="s">
        <v>3820</v>
      </c>
      <c r="H1376" t="s">
        <v>394</v>
      </c>
      <c r="I1376" s="2">
        <v>5000000</v>
      </c>
      <c r="J1376" t="s">
        <v>210</v>
      </c>
    </row>
    <row r="1377" spans="1:10" x14ac:dyDescent="0.3">
      <c r="A1377">
        <v>1376</v>
      </c>
      <c r="B1377" s="1">
        <v>42628</v>
      </c>
      <c r="C1377" t="s">
        <v>3821</v>
      </c>
      <c r="D1377" t="s">
        <v>575</v>
      </c>
      <c r="E1377" t="s">
        <v>3822</v>
      </c>
      <c r="F1377" t="s">
        <v>967</v>
      </c>
      <c r="G1377" t="s">
        <v>351</v>
      </c>
      <c r="H1377" t="s">
        <v>394</v>
      </c>
      <c r="I1377" s="2">
        <v>1500000</v>
      </c>
      <c r="J1377" t="s">
        <v>210</v>
      </c>
    </row>
    <row r="1378" spans="1:10" x14ac:dyDescent="0.3">
      <c r="A1378">
        <v>1377</v>
      </c>
      <c r="B1378" s="1">
        <v>42629</v>
      </c>
      <c r="C1378" t="s">
        <v>3823</v>
      </c>
      <c r="D1378" t="s">
        <v>575</v>
      </c>
      <c r="E1378" t="s">
        <v>3824</v>
      </c>
      <c r="F1378" t="s">
        <v>184</v>
      </c>
      <c r="G1378" t="s">
        <v>3825</v>
      </c>
      <c r="H1378" t="s">
        <v>126</v>
      </c>
      <c r="I1378" s="2">
        <v>100000</v>
      </c>
      <c r="J1378" t="s">
        <v>210</v>
      </c>
    </row>
    <row r="1379" spans="1:10" x14ac:dyDescent="0.3">
      <c r="A1379">
        <v>1378</v>
      </c>
      <c r="B1379" s="1">
        <v>42629</v>
      </c>
      <c r="C1379" t="s">
        <v>3826</v>
      </c>
      <c r="D1379" t="s">
        <v>575</v>
      </c>
      <c r="E1379" t="s">
        <v>3827</v>
      </c>
      <c r="F1379" t="s">
        <v>19</v>
      </c>
      <c r="G1379" t="s">
        <v>2146</v>
      </c>
      <c r="H1379" t="s">
        <v>394</v>
      </c>
      <c r="I1379" s="2">
        <v>1000000</v>
      </c>
      <c r="J1379" t="s">
        <v>210</v>
      </c>
    </row>
    <row r="1380" spans="1:10" x14ac:dyDescent="0.3">
      <c r="A1380">
        <v>1379</v>
      </c>
      <c r="B1380" s="1">
        <v>42632</v>
      </c>
      <c r="C1380" t="s">
        <v>3828</v>
      </c>
      <c r="D1380" t="s">
        <v>575</v>
      </c>
      <c r="E1380" t="s">
        <v>3829</v>
      </c>
      <c r="F1380" t="s">
        <v>967</v>
      </c>
      <c r="G1380" t="s">
        <v>1339</v>
      </c>
      <c r="H1380" t="s">
        <v>126</v>
      </c>
      <c r="I1380" s="2">
        <v>750000</v>
      </c>
      <c r="J1380" t="s">
        <v>210</v>
      </c>
    </row>
    <row r="1381" spans="1:10" x14ac:dyDescent="0.3">
      <c r="A1381">
        <v>1380</v>
      </c>
      <c r="B1381" s="1">
        <v>42632</v>
      </c>
      <c r="C1381" t="s">
        <v>3830</v>
      </c>
      <c r="D1381" t="s">
        <v>50</v>
      </c>
      <c r="E1381" t="s">
        <v>3831</v>
      </c>
      <c r="F1381" t="s">
        <v>30</v>
      </c>
      <c r="G1381" t="s">
        <v>3626</v>
      </c>
      <c r="H1381" t="s">
        <v>394</v>
      </c>
      <c r="I1381" t="s">
        <v>555</v>
      </c>
      <c r="J1381" t="s">
        <v>210</v>
      </c>
    </row>
    <row r="1382" spans="1:10" x14ac:dyDescent="0.3">
      <c r="A1382">
        <v>1381</v>
      </c>
      <c r="B1382" s="1">
        <v>42632</v>
      </c>
      <c r="C1382" t="s">
        <v>1165</v>
      </c>
      <c r="D1382" t="s">
        <v>575</v>
      </c>
      <c r="E1382" t="s">
        <v>3832</v>
      </c>
      <c r="F1382" t="s">
        <v>967</v>
      </c>
      <c r="G1382" t="s">
        <v>1413</v>
      </c>
      <c r="H1382" t="s">
        <v>394</v>
      </c>
      <c r="I1382" s="2">
        <v>15000000</v>
      </c>
      <c r="J1382" t="s">
        <v>210</v>
      </c>
    </row>
    <row r="1383" spans="1:10" x14ac:dyDescent="0.3">
      <c r="A1383">
        <v>1382</v>
      </c>
      <c r="B1383" s="1">
        <v>42633</v>
      </c>
      <c r="C1383" t="s">
        <v>3833</v>
      </c>
      <c r="D1383" t="s">
        <v>575</v>
      </c>
      <c r="E1383" t="s">
        <v>1489</v>
      </c>
      <c r="F1383" t="s">
        <v>967</v>
      </c>
      <c r="G1383" t="s">
        <v>1469</v>
      </c>
      <c r="H1383" t="s">
        <v>126</v>
      </c>
      <c r="I1383" t="s">
        <v>555</v>
      </c>
      <c r="J1383" t="s">
        <v>210</v>
      </c>
    </row>
    <row r="1384" spans="1:10" x14ac:dyDescent="0.3">
      <c r="A1384">
        <v>1383</v>
      </c>
      <c r="B1384" s="1">
        <v>42633</v>
      </c>
      <c r="C1384" t="s">
        <v>3834</v>
      </c>
      <c r="D1384" t="s">
        <v>479</v>
      </c>
      <c r="E1384" t="s">
        <v>3835</v>
      </c>
      <c r="F1384" t="s">
        <v>184</v>
      </c>
      <c r="G1384" t="s">
        <v>913</v>
      </c>
      <c r="H1384" t="s">
        <v>126</v>
      </c>
      <c r="I1384" s="2">
        <v>500000</v>
      </c>
      <c r="J1384" t="s">
        <v>210</v>
      </c>
    </row>
    <row r="1385" spans="1:10" x14ac:dyDescent="0.3">
      <c r="A1385">
        <v>1384</v>
      </c>
      <c r="B1385" s="1">
        <v>42633</v>
      </c>
      <c r="C1385" t="s">
        <v>3836</v>
      </c>
      <c r="D1385" t="s">
        <v>50</v>
      </c>
      <c r="E1385" t="s">
        <v>3837</v>
      </c>
      <c r="F1385" t="s">
        <v>30</v>
      </c>
      <c r="G1385" t="s">
        <v>3838</v>
      </c>
      <c r="H1385" t="s">
        <v>126</v>
      </c>
      <c r="I1385" t="s">
        <v>555</v>
      </c>
      <c r="J1385" t="s">
        <v>210</v>
      </c>
    </row>
    <row r="1386" spans="1:10" x14ac:dyDescent="0.3">
      <c r="A1386">
        <v>1385</v>
      </c>
      <c r="B1386" s="1">
        <v>42634</v>
      </c>
      <c r="C1386" t="s">
        <v>3839</v>
      </c>
      <c r="D1386" t="s">
        <v>575</v>
      </c>
      <c r="E1386" t="s">
        <v>3840</v>
      </c>
      <c r="F1386" t="s">
        <v>967</v>
      </c>
      <c r="G1386" t="s">
        <v>1344</v>
      </c>
      <c r="H1386" t="s">
        <v>126</v>
      </c>
      <c r="I1386" s="2">
        <v>1000000</v>
      </c>
      <c r="J1386" t="s">
        <v>210</v>
      </c>
    </row>
    <row r="1387" spans="1:10" x14ac:dyDescent="0.3">
      <c r="A1387">
        <v>1386</v>
      </c>
      <c r="B1387" s="1">
        <v>42634</v>
      </c>
      <c r="C1387" t="s">
        <v>3841</v>
      </c>
      <c r="D1387" t="s">
        <v>575</v>
      </c>
      <c r="E1387" t="s">
        <v>3842</v>
      </c>
      <c r="F1387" t="s">
        <v>1982</v>
      </c>
      <c r="G1387" t="s">
        <v>3843</v>
      </c>
      <c r="H1387" t="s">
        <v>126</v>
      </c>
      <c r="I1387" t="s">
        <v>555</v>
      </c>
      <c r="J1387" t="s">
        <v>210</v>
      </c>
    </row>
    <row r="1388" spans="1:10" x14ac:dyDescent="0.3">
      <c r="A1388">
        <v>1387</v>
      </c>
      <c r="B1388" s="1">
        <v>42634</v>
      </c>
      <c r="C1388" t="s">
        <v>1078</v>
      </c>
      <c r="D1388" t="s">
        <v>479</v>
      </c>
      <c r="E1388" t="s">
        <v>3844</v>
      </c>
      <c r="F1388" t="s">
        <v>36</v>
      </c>
      <c r="G1388" t="s">
        <v>3845</v>
      </c>
      <c r="H1388" t="s">
        <v>394</v>
      </c>
      <c r="I1388" s="2">
        <v>31300000</v>
      </c>
      <c r="J1388" t="s">
        <v>210</v>
      </c>
    </row>
    <row r="1389" spans="1:10" x14ac:dyDescent="0.3">
      <c r="A1389">
        <v>1388</v>
      </c>
      <c r="B1389" s="1">
        <v>42634</v>
      </c>
      <c r="C1389" t="s">
        <v>3846</v>
      </c>
      <c r="D1389" t="s">
        <v>479</v>
      </c>
      <c r="E1389" t="s">
        <v>3847</v>
      </c>
      <c r="F1389" t="s">
        <v>1197</v>
      </c>
      <c r="G1389" t="s">
        <v>3848</v>
      </c>
      <c r="H1389" t="s">
        <v>126</v>
      </c>
      <c r="I1389" s="2">
        <v>298000</v>
      </c>
      <c r="J1389" t="s">
        <v>210</v>
      </c>
    </row>
    <row r="1390" spans="1:10" x14ac:dyDescent="0.3">
      <c r="A1390">
        <v>1389</v>
      </c>
      <c r="B1390" s="1">
        <v>42634</v>
      </c>
      <c r="C1390" t="s">
        <v>3108</v>
      </c>
      <c r="D1390" t="s">
        <v>575</v>
      </c>
      <c r="E1390" t="s">
        <v>3849</v>
      </c>
      <c r="F1390" t="s">
        <v>30</v>
      </c>
      <c r="G1390" t="s">
        <v>3850</v>
      </c>
      <c r="H1390" t="s">
        <v>126</v>
      </c>
      <c r="I1390" s="2">
        <v>350000</v>
      </c>
      <c r="J1390" t="s">
        <v>210</v>
      </c>
    </row>
    <row r="1391" spans="1:10" x14ac:dyDescent="0.3">
      <c r="A1391">
        <v>1390</v>
      </c>
      <c r="B1391" s="1">
        <v>42635</v>
      </c>
      <c r="C1391" t="s">
        <v>3851</v>
      </c>
      <c r="D1391" t="s">
        <v>575</v>
      </c>
      <c r="E1391" t="s">
        <v>3852</v>
      </c>
      <c r="F1391" t="s">
        <v>30</v>
      </c>
      <c r="G1391" t="s">
        <v>1632</v>
      </c>
      <c r="H1391" t="s">
        <v>394</v>
      </c>
      <c r="I1391" s="2">
        <v>6000000</v>
      </c>
      <c r="J1391" t="s">
        <v>210</v>
      </c>
    </row>
    <row r="1392" spans="1:10" x14ac:dyDescent="0.3">
      <c r="A1392">
        <v>1391</v>
      </c>
      <c r="B1392" s="1">
        <v>42635</v>
      </c>
      <c r="C1392" t="s">
        <v>3853</v>
      </c>
      <c r="D1392" t="s">
        <v>575</v>
      </c>
      <c r="E1392" t="s">
        <v>3854</v>
      </c>
      <c r="F1392" t="s">
        <v>967</v>
      </c>
      <c r="G1392" t="s">
        <v>3855</v>
      </c>
      <c r="H1392" t="s">
        <v>394</v>
      </c>
      <c r="I1392" t="s">
        <v>555</v>
      </c>
      <c r="J1392" t="s">
        <v>210</v>
      </c>
    </row>
    <row r="1393" spans="1:10" x14ac:dyDescent="0.3">
      <c r="A1393">
        <v>1392</v>
      </c>
      <c r="B1393" s="1">
        <v>42635</v>
      </c>
      <c r="C1393" t="s">
        <v>3856</v>
      </c>
      <c r="D1393" t="s">
        <v>50</v>
      </c>
      <c r="E1393" t="s">
        <v>3857</v>
      </c>
      <c r="F1393" t="s">
        <v>967</v>
      </c>
      <c r="G1393" t="s">
        <v>3858</v>
      </c>
      <c r="H1393" t="s">
        <v>126</v>
      </c>
      <c r="I1393" s="2">
        <v>425000</v>
      </c>
      <c r="J1393" t="s">
        <v>210</v>
      </c>
    </row>
    <row r="1394" spans="1:10" x14ac:dyDescent="0.3">
      <c r="A1394">
        <v>1393</v>
      </c>
      <c r="B1394" s="1">
        <v>42635</v>
      </c>
      <c r="C1394" t="s">
        <v>3859</v>
      </c>
      <c r="D1394" t="s">
        <v>50</v>
      </c>
      <c r="E1394" t="s">
        <v>3860</v>
      </c>
      <c r="F1394" t="s">
        <v>967</v>
      </c>
      <c r="G1394" t="s">
        <v>1588</v>
      </c>
      <c r="H1394" t="s">
        <v>126</v>
      </c>
      <c r="I1394" s="2">
        <v>1000000</v>
      </c>
      <c r="J1394" t="s">
        <v>210</v>
      </c>
    </row>
    <row r="1395" spans="1:10" x14ac:dyDescent="0.3">
      <c r="A1395">
        <v>1394</v>
      </c>
      <c r="B1395" s="1">
        <v>42635</v>
      </c>
      <c r="C1395" t="s">
        <v>3861</v>
      </c>
      <c r="D1395" t="s">
        <v>50</v>
      </c>
      <c r="E1395" t="s">
        <v>3862</v>
      </c>
      <c r="F1395" t="s">
        <v>52</v>
      </c>
      <c r="G1395" t="s">
        <v>3863</v>
      </c>
      <c r="H1395" t="s">
        <v>394</v>
      </c>
      <c r="I1395" s="2">
        <v>745000</v>
      </c>
      <c r="J1395" t="s">
        <v>210</v>
      </c>
    </row>
    <row r="1396" spans="1:10" x14ac:dyDescent="0.3">
      <c r="A1396">
        <v>1395</v>
      </c>
      <c r="B1396" s="1">
        <v>42636</v>
      </c>
      <c r="C1396" t="s">
        <v>3864</v>
      </c>
      <c r="D1396" t="s">
        <v>50</v>
      </c>
      <c r="E1396" t="s">
        <v>3865</v>
      </c>
      <c r="F1396" t="s">
        <v>42</v>
      </c>
      <c r="G1396" t="s">
        <v>3866</v>
      </c>
      <c r="H1396" t="s">
        <v>394</v>
      </c>
      <c r="I1396" s="2">
        <v>6000000</v>
      </c>
      <c r="J1396" t="s">
        <v>210</v>
      </c>
    </row>
    <row r="1397" spans="1:10" x14ac:dyDescent="0.3">
      <c r="A1397">
        <v>1396</v>
      </c>
      <c r="B1397" s="1">
        <v>42636</v>
      </c>
      <c r="C1397" t="s">
        <v>3867</v>
      </c>
      <c r="D1397" t="s">
        <v>575</v>
      </c>
      <c r="E1397" t="s">
        <v>3868</v>
      </c>
      <c r="F1397" t="s">
        <v>967</v>
      </c>
      <c r="G1397" t="s">
        <v>3869</v>
      </c>
      <c r="H1397" t="s">
        <v>126</v>
      </c>
      <c r="I1397" t="s">
        <v>555</v>
      </c>
      <c r="J1397" t="s">
        <v>210</v>
      </c>
    </row>
    <row r="1398" spans="1:10" x14ac:dyDescent="0.3">
      <c r="A1398">
        <v>1397</v>
      </c>
      <c r="B1398" s="1">
        <v>42636</v>
      </c>
      <c r="C1398" t="s">
        <v>3870</v>
      </c>
      <c r="D1398" t="s">
        <v>575</v>
      </c>
      <c r="E1398" t="s">
        <v>3871</v>
      </c>
      <c r="F1398" t="s">
        <v>36</v>
      </c>
      <c r="G1398" t="s">
        <v>3872</v>
      </c>
      <c r="H1398" t="s">
        <v>126</v>
      </c>
      <c r="I1398" t="s">
        <v>555</v>
      </c>
      <c r="J1398" t="s">
        <v>210</v>
      </c>
    </row>
    <row r="1399" spans="1:10" x14ac:dyDescent="0.3">
      <c r="A1399">
        <v>1398</v>
      </c>
      <c r="B1399" s="1">
        <v>42636</v>
      </c>
      <c r="C1399" t="s">
        <v>3873</v>
      </c>
      <c r="D1399" t="s">
        <v>50</v>
      </c>
      <c r="E1399" t="s">
        <v>3874</v>
      </c>
      <c r="F1399" t="s">
        <v>87</v>
      </c>
      <c r="G1399" t="s">
        <v>3875</v>
      </c>
      <c r="H1399" t="s">
        <v>126</v>
      </c>
      <c r="I1399" t="s">
        <v>555</v>
      </c>
      <c r="J1399" t="s">
        <v>210</v>
      </c>
    </row>
    <row r="1400" spans="1:10" x14ac:dyDescent="0.3">
      <c r="A1400">
        <v>1399</v>
      </c>
      <c r="B1400" s="1">
        <v>42639</v>
      </c>
      <c r="C1400" t="s">
        <v>3876</v>
      </c>
      <c r="D1400" t="s">
        <v>575</v>
      </c>
      <c r="E1400" t="s">
        <v>3877</v>
      </c>
      <c r="F1400" t="s">
        <v>30</v>
      </c>
      <c r="G1400" t="s">
        <v>3878</v>
      </c>
      <c r="H1400" t="s">
        <v>126</v>
      </c>
      <c r="I1400" t="s">
        <v>555</v>
      </c>
      <c r="J1400" t="s">
        <v>210</v>
      </c>
    </row>
    <row r="1401" spans="1:10" x14ac:dyDescent="0.3">
      <c r="A1401">
        <v>1400</v>
      </c>
      <c r="B1401" s="1">
        <v>42639</v>
      </c>
      <c r="C1401" t="s">
        <v>3879</v>
      </c>
      <c r="D1401" t="s">
        <v>575</v>
      </c>
      <c r="E1401" t="s">
        <v>3880</v>
      </c>
      <c r="F1401" t="s">
        <v>42</v>
      </c>
      <c r="G1401" t="s">
        <v>3881</v>
      </c>
      <c r="H1401" t="s">
        <v>394</v>
      </c>
      <c r="I1401" t="s">
        <v>555</v>
      </c>
      <c r="J1401" t="s">
        <v>210</v>
      </c>
    </row>
    <row r="1402" spans="1:10" x14ac:dyDescent="0.3">
      <c r="A1402">
        <v>1401</v>
      </c>
      <c r="B1402" s="1">
        <v>42640</v>
      </c>
      <c r="C1402" t="s">
        <v>3048</v>
      </c>
      <c r="D1402" t="s">
        <v>575</v>
      </c>
      <c r="E1402" t="s">
        <v>3882</v>
      </c>
      <c r="F1402" t="s">
        <v>967</v>
      </c>
      <c r="G1402" t="s">
        <v>3883</v>
      </c>
      <c r="H1402" t="s">
        <v>394</v>
      </c>
      <c r="I1402" s="2">
        <v>1580000</v>
      </c>
      <c r="J1402" t="s">
        <v>210</v>
      </c>
    </row>
    <row r="1403" spans="1:10" x14ac:dyDescent="0.3">
      <c r="A1403">
        <v>1402</v>
      </c>
      <c r="B1403" s="1">
        <v>42640</v>
      </c>
      <c r="C1403" t="s">
        <v>3884</v>
      </c>
      <c r="D1403" t="s">
        <v>575</v>
      </c>
      <c r="E1403" t="s">
        <v>3885</v>
      </c>
      <c r="F1403" t="s">
        <v>36</v>
      </c>
      <c r="G1403" t="s">
        <v>3886</v>
      </c>
      <c r="H1403" t="s">
        <v>126</v>
      </c>
      <c r="I1403" t="s">
        <v>555</v>
      </c>
      <c r="J1403" t="s">
        <v>210</v>
      </c>
    </row>
    <row r="1404" spans="1:10" x14ac:dyDescent="0.3">
      <c r="A1404">
        <v>1403</v>
      </c>
      <c r="B1404" s="1">
        <v>42641</v>
      </c>
      <c r="C1404" t="s">
        <v>3887</v>
      </c>
      <c r="D1404" t="s">
        <v>479</v>
      </c>
      <c r="E1404" t="s">
        <v>3888</v>
      </c>
      <c r="F1404" t="s">
        <v>1197</v>
      </c>
      <c r="G1404" t="s">
        <v>517</v>
      </c>
      <c r="H1404" t="s">
        <v>126</v>
      </c>
      <c r="I1404" s="2">
        <v>500000</v>
      </c>
      <c r="J1404" t="s">
        <v>210</v>
      </c>
    </row>
    <row r="1405" spans="1:10" x14ac:dyDescent="0.3">
      <c r="A1405">
        <v>1404</v>
      </c>
      <c r="B1405" s="1">
        <v>42641</v>
      </c>
      <c r="C1405" t="s">
        <v>3889</v>
      </c>
      <c r="D1405" t="s">
        <v>575</v>
      </c>
      <c r="E1405" t="s">
        <v>3890</v>
      </c>
      <c r="F1405" t="s">
        <v>483</v>
      </c>
      <c r="G1405" t="s">
        <v>3891</v>
      </c>
      <c r="H1405" t="s">
        <v>126</v>
      </c>
      <c r="I1405" s="2">
        <v>1000000</v>
      </c>
      <c r="J1405" t="s">
        <v>210</v>
      </c>
    </row>
    <row r="1406" spans="1:10" x14ac:dyDescent="0.3">
      <c r="A1406">
        <v>1405</v>
      </c>
      <c r="B1406" s="1">
        <v>42641</v>
      </c>
      <c r="C1406" t="s">
        <v>2676</v>
      </c>
      <c r="D1406" t="s">
        <v>575</v>
      </c>
      <c r="E1406" t="s">
        <v>3892</v>
      </c>
      <c r="F1406" t="s">
        <v>184</v>
      </c>
      <c r="G1406" t="s">
        <v>195</v>
      </c>
      <c r="H1406" t="s">
        <v>126</v>
      </c>
      <c r="I1406" s="2">
        <v>1000000</v>
      </c>
      <c r="J1406" t="s">
        <v>210</v>
      </c>
    </row>
    <row r="1407" spans="1:10" x14ac:dyDescent="0.3">
      <c r="A1407">
        <v>1406</v>
      </c>
      <c r="B1407" s="1">
        <v>42641</v>
      </c>
      <c r="C1407" t="s">
        <v>3893</v>
      </c>
      <c r="D1407" t="s">
        <v>50</v>
      </c>
      <c r="E1407" t="s">
        <v>3894</v>
      </c>
      <c r="F1407" t="s">
        <v>52</v>
      </c>
      <c r="G1407" t="s">
        <v>3895</v>
      </c>
      <c r="H1407" t="s">
        <v>394</v>
      </c>
      <c r="I1407" s="2">
        <v>51000000</v>
      </c>
      <c r="J1407" t="s">
        <v>210</v>
      </c>
    </row>
    <row r="1408" spans="1:10" x14ac:dyDescent="0.3">
      <c r="A1408">
        <v>1407</v>
      </c>
      <c r="B1408" s="1">
        <v>42642</v>
      </c>
      <c r="C1408" t="s">
        <v>3896</v>
      </c>
      <c r="D1408" t="s">
        <v>479</v>
      </c>
      <c r="E1408" t="s">
        <v>3897</v>
      </c>
      <c r="F1408" t="s">
        <v>30</v>
      </c>
      <c r="G1408" t="s">
        <v>3898</v>
      </c>
      <c r="H1408" t="s">
        <v>126</v>
      </c>
      <c r="I1408" s="2">
        <v>180000</v>
      </c>
      <c r="J1408" t="s">
        <v>210</v>
      </c>
    </row>
    <row r="1409" spans="1:10" x14ac:dyDescent="0.3">
      <c r="A1409">
        <v>1408</v>
      </c>
      <c r="B1409" s="1">
        <v>42642</v>
      </c>
      <c r="C1409" t="s">
        <v>3899</v>
      </c>
      <c r="D1409" t="s">
        <v>479</v>
      </c>
      <c r="E1409" t="s">
        <v>3900</v>
      </c>
      <c r="F1409" t="s">
        <v>87</v>
      </c>
      <c r="G1409" t="s">
        <v>3901</v>
      </c>
      <c r="H1409" t="s">
        <v>126</v>
      </c>
      <c r="I1409" t="s">
        <v>555</v>
      </c>
      <c r="J1409" t="s">
        <v>210</v>
      </c>
    </row>
    <row r="1410" spans="1:10" x14ac:dyDescent="0.3">
      <c r="A1410">
        <v>1409</v>
      </c>
      <c r="B1410" s="1">
        <v>42642</v>
      </c>
      <c r="C1410" t="s">
        <v>3902</v>
      </c>
      <c r="D1410" t="s">
        <v>575</v>
      </c>
      <c r="E1410" t="s">
        <v>3903</v>
      </c>
      <c r="F1410" t="s">
        <v>967</v>
      </c>
      <c r="G1410" t="s">
        <v>3904</v>
      </c>
      <c r="H1410" t="s">
        <v>394</v>
      </c>
      <c r="I1410" s="2">
        <v>1500000</v>
      </c>
      <c r="J1410" t="s">
        <v>210</v>
      </c>
    </row>
    <row r="1411" spans="1:10" x14ac:dyDescent="0.3">
      <c r="A1411">
        <v>1410</v>
      </c>
      <c r="B1411" s="1">
        <v>42643</v>
      </c>
      <c r="C1411" t="s">
        <v>3905</v>
      </c>
      <c r="D1411" t="s">
        <v>575</v>
      </c>
      <c r="E1411" t="s">
        <v>3906</v>
      </c>
      <c r="F1411" t="s">
        <v>52</v>
      </c>
      <c r="G1411" t="s">
        <v>2362</v>
      </c>
      <c r="H1411" t="s">
        <v>126</v>
      </c>
      <c r="I1411" t="s">
        <v>555</v>
      </c>
      <c r="J1411" t="s">
        <v>210</v>
      </c>
    </row>
    <row r="1412" spans="1:10" x14ac:dyDescent="0.3">
      <c r="A1412">
        <v>1411</v>
      </c>
      <c r="B1412" s="1">
        <v>42643</v>
      </c>
      <c r="C1412" t="s">
        <v>2314</v>
      </c>
      <c r="D1412" t="s">
        <v>50</v>
      </c>
      <c r="E1412" t="s">
        <v>3907</v>
      </c>
      <c r="F1412" t="s">
        <v>36</v>
      </c>
      <c r="G1412" t="s">
        <v>3908</v>
      </c>
      <c r="H1412" t="s">
        <v>394</v>
      </c>
      <c r="I1412" s="2">
        <v>19000000</v>
      </c>
      <c r="J1412" t="s">
        <v>210</v>
      </c>
    </row>
    <row r="1413" spans="1:10" x14ac:dyDescent="0.3">
      <c r="A1413">
        <v>1412</v>
      </c>
      <c r="B1413" s="1">
        <v>42643</v>
      </c>
      <c r="C1413" t="s">
        <v>3909</v>
      </c>
      <c r="D1413" t="s">
        <v>575</v>
      </c>
      <c r="E1413" t="s">
        <v>3910</v>
      </c>
      <c r="F1413" t="s">
        <v>454</v>
      </c>
      <c r="G1413" t="s">
        <v>3911</v>
      </c>
      <c r="H1413" t="s">
        <v>126</v>
      </c>
      <c r="I1413" t="s">
        <v>555</v>
      </c>
      <c r="J1413" t="s">
        <v>210</v>
      </c>
    </row>
    <row r="1414" spans="1:10" x14ac:dyDescent="0.3">
      <c r="A1414">
        <v>1413</v>
      </c>
      <c r="B1414" s="1">
        <v>42583</v>
      </c>
      <c r="C1414" t="s">
        <v>3912</v>
      </c>
      <c r="D1414" t="s">
        <v>479</v>
      </c>
      <c r="E1414" t="s">
        <v>3913</v>
      </c>
      <c r="F1414" t="s">
        <v>19</v>
      </c>
      <c r="G1414" t="s">
        <v>3914</v>
      </c>
      <c r="H1414" t="s">
        <v>394</v>
      </c>
      <c r="I1414" s="2">
        <v>12000000</v>
      </c>
      <c r="J1414" t="s">
        <v>210</v>
      </c>
    </row>
    <row r="1415" spans="1:10" x14ac:dyDescent="0.3">
      <c r="A1415">
        <v>1414</v>
      </c>
      <c r="B1415" s="1">
        <v>42583</v>
      </c>
      <c r="C1415" t="s">
        <v>2010</v>
      </c>
      <c r="D1415" t="s">
        <v>575</v>
      </c>
      <c r="E1415" t="s">
        <v>3915</v>
      </c>
      <c r="F1415" t="s">
        <v>967</v>
      </c>
      <c r="G1415" t="s">
        <v>3916</v>
      </c>
      <c r="H1415" t="s">
        <v>126</v>
      </c>
      <c r="I1415" s="2">
        <v>200000</v>
      </c>
      <c r="J1415" t="s">
        <v>210</v>
      </c>
    </row>
    <row r="1416" spans="1:10" x14ac:dyDescent="0.3">
      <c r="A1416">
        <v>1415</v>
      </c>
      <c r="B1416" s="1">
        <v>42583</v>
      </c>
      <c r="C1416" t="s">
        <v>3917</v>
      </c>
      <c r="D1416" t="s">
        <v>575</v>
      </c>
      <c r="E1416" t="s">
        <v>3918</v>
      </c>
      <c r="F1416" t="s">
        <v>52</v>
      </c>
      <c r="G1416" t="s">
        <v>3919</v>
      </c>
      <c r="H1416" t="s">
        <v>126</v>
      </c>
      <c r="I1416" s="2">
        <v>275000</v>
      </c>
      <c r="J1416" t="s">
        <v>210</v>
      </c>
    </row>
    <row r="1417" spans="1:10" x14ac:dyDescent="0.3">
      <c r="A1417">
        <v>1416</v>
      </c>
      <c r="B1417" s="1">
        <v>42583</v>
      </c>
      <c r="C1417" t="s">
        <v>2877</v>
      </c>
      <c r="D1417" t="s">
        <v>479</v>
      </c>
      <c r="E1417" t="s">
        <v>3920</v>
      </c>
      <c r="F1417" t="s">
        <v>967</v>
      </c>
      <c r="G1417" t="s">
        <v>607</v>
      </c>
      <c r="H1417" t="s">
        <v>394</v>
      </c>
      <c r="I1417" s="2">
        <v>3000000</v>
      </c>
      <c r="J1417" t="s">
        <v>210</v>
      </c>
    </row>
    <row r="1418" spans="1:10" x14ac:dyDescent="0.3">
      <c r="A1418">
        <v>1417</v>
      </c>
      <c r="B1418" s="1">
        <v>42583</v>
      </c>
      <c r="C1418" t="s">
        <v>3921</v>
      </c>
      <c r="D1418" t="s">
        <v>575</v>
      </c>
      <c r="E1418" t="s">
        <v>3922</v>
      </c>
      <c r="F1418" t="s">
        <v>52</v>
      </c>
      <c r="G1418" t="s">
        <v>3923</v>
      </c>
      <c r="H1418" t="s">
        <v>394</v>
      </c>
      <c r="I1418" s="2">
        <v>2500000</v>
      </c>
      <c r="J1418" t="s">
        <v>210</v>
      </c>
    </row>
    <row r="1419" spans="1:10" x14ac:dyDescent="0.3">
      <c r="A1419">
        <v>1418</v>
      </c>
      <c r="B1419" s="1">
        <v>42584</v>
      </c>
      <c r="C1419" t="s">
        <v>3924</v>
      </c>
      <c r="D1419" t="s">
        <v>575</v>
      </c>
      <c r="E1419" t="s">
        <v>3925</v>
      </c>
      <c r="F1419" t="s">
        <v>87</v>
      </c>
      <c r="G1419" t="s">
        <v>3926</v>
      </c>
      <c r="H1419" t="s">
        <v>394</v>
      </c>
      <c r="I1419" s="2">
        <v>1800000</v>
      </c>
      <c r="J1419" t="s">
        <v>210</v>
      </c>
    </row>
    <row r="1420" spans="1:10" x14ac:dyDescent="0.3">
      <c r="A1420">
        <v>1419</v>
      </c>
      <c r="B1420" s="1">
        <v>42584</v>
      </c>
      <c r="C1420" t="s">
        <v>819</v>
      </c>
      <c r="D1420" t="s">
        <v>575</v>
      </c>
      <c r="E1420" t="s">
        <v>3927</v>
      </c>
      <c r="F1420" t="s">
        <v>967</v>
      </c>
      <c r="G1420" t="s">
        <v>3928</v>
      </c>
      <c r="H1420" t="s">
        <v>126</v>
      </c>
      <c r="I1420" t="s">
        <v>555</v>
      </c>
      <c r="J1420" t="s">
        <v>210</v>
      </c>
    </row>
    <row r="1421" spans="1:10" x14ac:dyDescent="0.3">
      <c r="A1421">
        <v>1420</v>
      </c>
      <c r="B1421" s="1">
        <v>42584</v>
      </c>
      <c r="C1421" t="s">
        <v>3929</v>
      </c>
      <c r="D1421" t="s">
        <v>1701</v>
      </c>
      <c r="E1421" t="s">
        <v>3930</v>
      </c>
      <c r="F1421" t="s">
        <v>36</v>
      </c>
      <c r="G1421" t="s">
        <v>3931</v>
      </c>
      <c r="H1421" t="s">
        <v>126</v>
      </c>
      <c r="I1421" s="2">
        <v>1000000</v>
      </c>
      <c r="J1421" t="s">
        <v>210</v>
      </c>
    </row>
    <row r="1422" spans="1:10" x14ac:dyDescent="0.3">
      <c r="A1422">
        <v>1421</v>
      </c>
      <c r="B1422" s="1">
        <v>42585</v>
      </c>
      <c r="C1422" t="s">
        <v>3932</v>
      </c>
      <c r="D1422" t="s">
        <v>142</v>
      </c>
      <c r="E1422" t="s">
        <v>3933</v>
      </c>
      <c r="F1422" t="s">
        <v>42</v>
      </c>
      <c r="G1422" t="s">
        <v>2146</v>
      </c>
      <c r="H1422" t="s">
        <v>394</v>
      </c>
      <c r="I1422" t="s">
        <v>555</v>
      </c>
      <c r="J1422" t="s">
        <v>210</v>
      </c>
    </row>
    <row r="1423" spans="1:10" x14ac:dyDescent="0.3">
      <c r="A1423">
        <v>1422</v>
      </c>
      <c r="B1423" s="1">
        <v>42585</v>
      </c>
      <c r="C1423" t="s">
        <v>3934</v>
      </c>
      <c r="D1423" t="s">
        <v>575</v>
      </c>
      <c r="E1423" t="s">
        <v>3935</v>
      </c>
      <c r="F1423" t="s">
        <v>19</v>
      </c>
      <c r="G1423" t="s">
        <v>834</v>
      </c>
      <c r="H1423" t="s">
        <v>126</v>
      </c>
      <c r="I1423" s="2">
        <v>225000</v>
      </c>
      <c r="J1423" t="s">
        <v>210</v>
      </c>
    </row>
    <row r="1424" spans="1:10" x14ac:dyDescent="0.3">
      <c r="A1424">
        <v>1423</v>
      </c>
      <c r="B1424" s="1">
        <v>42585</v>
      </c>
      <c r="C1424" t="s">
        <v>3936</v>
      </c>
      <c r="D1424" t="s">
        <v>575</v>
      </c>
      <c r="E1424" t="s">
        <v>3937</v>
      </c>
      <c r="F1424" t="s">
        <v>36</v>
      </c>
      <c r="G1424" t="s">
        <v>3938</v>
      </c>
      <c r="H1424" t="s">
        <v>126</v>
      </c>
      <c r="I1424" s="2">
        <v>890000</v>
      </c>
      <c r="J1424" t="s">
        <v>210</v>
      </c>
    </row>
    <row r="1425" spans="1:10" x14ac:dyDescent="0.3">
      <c r="A1425">
        <v>1424</v>
      </c>
      <c r="B1425" s="1">
        <v>42586</v>
      </c>
      <c r="C1425" t="s">
        <v>3939</v>
      </c>
      <c r="D1425" t="s">
        <v>575</v>
      </c>
      <c r="E1425" t="s">
        <v>2457</v>
      </c>
      <c r="F1425" t="s">
        <v>967</v>
      </c>
      <c r="G1425" t="s">
        <v>3940</v>
      </c>
      <c r="H1425" t="s">
        <v>126</v>
      </c>
      <c r="I1425" s="2">
        <v>500000</v>
      </c>
      <c r="J1425" t="s">
        <v>210</v>
      </c>
    </row>
    <row r="1426" spans="1:10" x14ac:dyDescent="0.3">
      <c r="A1426">
        <v>1425</v>
      </c>
      <c r="B1426" s="1">
        <v>42586</v>
      </c>
      <c r="C1426" t="s">
        <v>3941</v>
      </c>
      <c r="D1426" t="s">
        <v>2129</v>
      </c>
      <c r="E1426" t="s">
        <v>3942</v>
      </c>
      <c r="F1426" t="s">
        <v>30</v>
      </c>
      <c r="G1426" t="s">
        <v>3850</v>
      </c>
      <c r="H1426" t="s">
        <v>126</v>
      </c>
      <c r="I1426" t="s">
        <v>555</v>
      </c>
      <c r="J1426" t="s">
        <v>210</v>
      </c>
    </row>
    <row r="1427" spans="1:10" x14ac:dyDescent="0.3">
      <c r="A1427">
        <v>1426</v>
      </c>
      <c r="B1427" s="1">
        <v>42587</v>
      </c>
      <c r="C1427" t="s">
        <v>3943</v>
      </c>
      <c r="D1427" t="s">
        <v>142</v>
      </c>
      <c r="E1427" t="s">
        <v>3944</v>
      </c>
      <c r="F1427" t="s">
        <v>967</v>
      </c>
      <c r="G1427" t="s">
        <v>3945</v>
      </c>
      <c r="H1427" t="s">
        <v>394</v>
      </c>
      <c r="I1427" t="s">
        <v>555</v>
      </c>
      <c r="J1427" t="s">
        <v>210</v>
      </c>
    </row>
    <row r="1428" spans="1:10" x14ac:dyDescent="0.3">
      <c r="A1428">
        <v>1427</v>
      </c>
      <c r="B1428" s="1">
        <v>42588</v>
      </c>
      <c r="C1428" t="s">
        <v>3946</v>
      </c>
      <c r="D1428" t="s">
        <v>50</v>
      </c>
      <c r="E1428" t="s">
        <v>3947</v>
      </c>
      <c r="F1428" t="s">
        <v>3948</v>
      </c>
      <c r="G1428" t="s">
        <v>3949</v>
      </c>
      <c r="H1428" t="s">
        <v>126</v>
      </c>
      <c r="I1428" s="2">
        <v>27000</v>
      </c>
      <c r="J1428" t="s">
        <v>210</v>
      </c>
    </row>
    <row r="1429" spans="1:10" x14ac:dyDescent="0.3">
      <c r="A1429">
        <v>1428</v>
      </c>
      <c r="B1429" s="1">
        <v>42590</v>
      </c>
      <c r="C1429" t="s">
        <v>3950</v>
      </c>
      <c r="D1429" t="s">
        <v>50</v>
      </c>
      <c r="E1429" t="s">
        <v>3951</v>
      </c>
      <c r="F1429" t="s">
        <v>30</v>
      </c>
      <c r="G1429" t="s">
        <v>3952</v>
      </c>
      <c r="H1429" t="s">
        <v>394</v>
      </c>
      <c r="I1429" t="s">
        <v>555</v>
      </c>
      <c r="J1429" t="s">
        <v>210</v>
      </c>
    </row>
    <row r="1430" spans="1:10" x14ac:dyDescent="0.3">
      <c r="A1430">
        <v>1429</v>
      </c>
      <c r="B1430" s="1">
        <v>42590</v>
      </c>
      <c r="C1430" t="s">
        <v>3953</v>
      </c>
      <c r="D1430" t="s">
        <v>2129</v>
      </c>
      <c r="E1430" t="s">
        <v>3954</v>
      </c>
      <c r="F1430" t="s">
        <v>36</v>
      </c>
      <c r="G1430" t="s">
        <v>3955</v>
      </c>
      <c r="H1430" t="s">
        <v>126</v>
      </c>
      <c r="I1430" s="2">
        <v>40000</v>
      </c>
      <c r="J1430" t="s">
        <v>210</v>
      </c>
    </row>
    <row r="1431" spans="1:10" x14ac:dyDescent="0.3">
      <c r="A1431">
        <v>1430</v>
      </c>
      <c r="B1431" s="1">
        <v>42590</v>
      </c>
      <c r="C1431" t="s">
        <v>3956</v>
      </c>
      <c r="D1431" t="s">
        <v>479</v>
      </c>
      <c r="E1431" t="s">
        <v>3957</v>
      </c>
      <c r="F1431" t="s">
        <v>19</v>
      </c>
      <c r="G1431" t="s">
        <v>1344</v>
      </c>
      <c r="H1431" t="s">
        <v>126</v>
      </c>
      <c r="I1431" s="2">
        <v>445000</v>
      </c>
      <c r="J1431" t="s">
        <v>210</v>
      </c>
    </row>
    <row r="1432" spans="1:10" x14ac:dyDescent="0.3">
      <c r="A1432">
        <v>1431</v>
      </c>
      <c r="B1432" s="1">
        <v>42590</v>
      </c>
      <c r="C1432" t="s">
        <v>3958</v>
      </c>
      <c r="D1432" t="s">
        <v>575</v>
      </c>
      <c r="E1432" t="s">
        <v>3959</v>
      </c>
      <c r="F1432" t="s">
        <v>36</v>
      </c>
      <c r="G1432" t="s">
        <v>3960</v>
      </c>
      <c r="H1432" t="s">
        <v>126</v>
      </c>
      <c r="I1432" s="2">
        <v>200000</v>
      </c>
      <c r="J1432" t="s">
        <v>210</v>
      </c>
    </row>
    <row r="1433" spans="1:10" x14ac:dyDescent="0.3">
      <c r="A1433">
        <v>1432</v>
      </c>
      <c r="B1433" s="1">
        <v>42591</v>
      </c>
      <c r="C1433" t="s">
        <v>2983</v>
      </c>
      <c r="D1433" t="s">
        <v>142</v>
      </c>
      <c r="E1433" t="s">
        <v>3961</v>
      </c>
      <c r="F1433" t="s">
        <v>967</v>
      </c>
      <c r="G1433" t="s">
        <v>3962</v>
      </c>
      <c r="H1433" t="s">
        <v>126</v>
      </c>
      <c r="I1433" t="s">
        <v>555</v>
      </c>
      <c r="J1433" t="s">
        <v>210</v>
      </c>
    </row>
    <row r="1434" spans="1:10" x14ac:dyDescent="0.3">
      <c r="A1434">
        <v>1433</v>
      </c>
      <c r="B1434" s="1">
        <v>42591</v>
      </c>
      <c r="C1434" t="s">
        <v>3963</v>
      </c>
      <c r="D1434" t="s">
        <v>50</v>
      </c>
      <c r="E1434" t="s">
        <v>3964</v>
      </c>
      <c r="F1434" t="s">
        <v>30</v>
      </c>
      <c r="G1434" t="s">
        <v>3962</v>
      </c>
      <c r="H1434" t="s">
        <v>126</v>
      </c>
      <c r="I1434" t="s">
        <v>555</v>
      </c>
      <c r="J1434" t="s">
        <v>210</v>
      </c>
    </row>
    <row r="1435" spans="1:10" x14ac:dyDescent="0.3">
      <c r="A1435">
        <v>1434</v>
      </c>
      <c r="B1435" s="1">
        <v>42592</v>
      </c>
      <c r="C1435" t="s">
        <v>2945</v>
      </c>
      <c r="D1435" t="s">
        <v>575</v>
      </c>
      <c r="E1435" t="s">
        <v>3965</v>
      </c>
      <c r="F1435" t="s">
        <v>967</v>
      </c>
      <c r="G1435" t="s">
        <v>3966</v>
      </c>
      <c r="H1435" t="s">
        <v>126</v>
      </c>
      <c r="I1435" s="2">
        <v>500000</v>
      </c>
      <c r="J1435" t="s">
        <v>210</v>
      </c>
    </row>
    <row r="1436" spans="1:10" x14ac:dyDescent="0.3">
      <c r="A1436">
        <v>1435</v>
      </c>
      <c r="B1436" s="1">
        <v>42592</v>
      </c>
      <c r="C1436" t="s">
        <v>1996</v>
      </c>
      <c r="D1436" t="s">
        <v>479</v>
      </c>
      <c r="E1436" t="s">
        <v>3967</v>
      </c>
      <c r="F1436" t="s">
        <v>30</v>
      </c>
      <c r="G1436" t="s">
        <v>3968</v>
      </c>
      <c r="H1436" t="s">
        <v>126</v>
      </c>
      <c r="I1436" s="2">
        <v>600000</v>
      </c>
      <c r="J1436" t="s">
        <v>210</v>
      </c>
    </row>
    <row r="1437" spans="1:10" x14ac:dyDescent="0.3">
      <c r="A1437">
        <v>1436</v>
      </c>
      <c r="B1437" s="1">
        <v>42593</v>
      </c>
      <c r="C1437" t="s">
        <v>3969</v>
      </c>
      <c r="D1437" t="s">
        <v>575</v>
      </c>
      <c r="E1437" t="s">
        <v>3970</v>
      </c>
      <c r="F1437" t="s">
        <v>967</v>
      </c>
      <c r="G1437" t="s">
        <v>3971</v>
      </c>
      <c r="H1437" t="s">
        <v>394</v>
      </c>
      <c r="I1437" s="2">
        <v>7000000</v>
      </c>
      <c r="J1437" t="s">
        <v>210</v>
      </c>
    </row>
    <row r="1438" spans="1:10" x14ac:dyDescent="0.3">
      <c r="A1438">
        <v>1437</v>
      </c>
      <c r="B1438" s="1">
        <v>42593</v>
      </c>
      <c r="C1438" t="s">
        <v>1854</v>
      </c>
      <c r="D1438" t="s">
        <v>575</v>
      </c>
      <c r="E1438" t="s">
        <v>3972</v>
      </c>
      <c r="F1438" t="s">
        <v>36</v>
      </c>
      <c r="G1438" t="s">
        <v>3973</v>
      </c>
      <c r="H1438" t="s">
        <v>394</v>
      </c>
      <c r="I1438" t="s">
        <v>555</v>
      </c>
      <c r="J1438" t="s">
        <v>210</v>
      </c>
    </row>
    <row r="1439" spans="1:10" x14ac:dyDescent="0.3">
      <c r="A1439">
        <v>1438</v>
      </c>
      <c r="B1439" s="1">
        <v>42593</v>
      </c>
      <c r="C1439" t="s">
        <v>3974</v>
      </c>
      <c r="D1439" t="s">
        <v>575</v>
      </c>
      <c r="E1439" t="s">
        <v>3975</v>
      </c>
      <c r="F1439" t="s">
        <v>36</v>
      </c>
      <c r="G1439" t="s">
        <v>3976</v>
      </c>
      <c r="H1439" t="s">
        <v>126</v>
      </c>
      <c r="I1439" s="2">
        <v>209000</v>
      </c>
      <c r="J1439" t="s">
        <v>210</v>
      </c>
    </row>
    <row r="1440" spans="1:10" x14ac:dyDescent="0.3">
      <c r="A1440">
        <v>1439</v>
      </c>
      <c r="B1440" s="1">
        <v>42593</v>
      </c>
      <c r="C1440" t="s">
        <v>376</v>
      </c>
      <c r="D1440" t="s">
        <v>50</v>
      </c>
      <c r="E1440" t="s">
        <v>3977</v>
      </c>
      <c r="F1440" t="s">
        <v>184</v>
      </c>
      <c r="G1440" t="s">
        <v>3978</v>
      </c>
      <c r="H1440" t="s">
        <v>394</v>
      </c>
      <c r="I1440" s="2">
        <v>15000000</v>
      </c>
      <c r="J1440" t="s">
        <v>210</v>
      </c>
    </row>
    <row r="1441" spans="1:10" x14ac:dyDescent="0.3">
      <c r="A1441">
        <v>1440</v>
      </c>
      <c r="B1441" s="1">
        <v>42594</v>
      </c>
      <c r="C1441" t="s">
        <v>3979</v>
      </c>
      <c r="D1441" t="s">
        <v>50</v>
      </c>
      <c r="E1441" t="s">
        <v>3980</v>
      </c>
      <c r="F1441" t="s">
        <v>19</v>
      </c>
      <c r="G1441" t="s">
        <v>3981</v>
      </c>
      <c r="H1441" t="s">
        <v>394</v>
      </c>
      <c r="I1441" s="2">
        <v>1500000</v>
      </c>
      <c r="J1441" t="s">
        <v>210</v>
      </c>
    </row>
    <row r="1442" spans="1:10" x14ac:dyDescent="0.3">
      <c r="A1442">
        <v>1441</v>
      </c>
      <c r="B1442" s="1">
        <v>42594</v>
      </c>
      <c r="C1442" t="s">
        <v>3982</v>
      </c>
      <c r="D1442" t="s">
        <v>575</v>
      </c>
      <c r="E1442" t="s">
        <v>3983</v>
      </c>
      <c r="F1442" t="s">
        <v>19</v>
      </c>
      <c r="G1442" t="s">
        <v>834</v>
      </c>
      <c r="H1442" t="s">
        <v>394</v>
      </c>
      <c r="I1442" s="2">
        <v>1500000</v>
      </c>
      <c r="J1442" t="s">
        <v>210</v>
      </c>
    </row>
    <row r="1443" spans="1:10" x14ac:dyDescent="0.3">
      <c r="A1443">
        <v>1442</v>
      </c>
      <c r="B1443" s="1">
        <v>42594</v>
      </c>
      <c r="C1443" t="s">
        <v>3984</v>
      </c>
      <c r="D1443" t="s">
        <v>50</v>
      </c>
      <c r="E1443" t="s">
        <v>3985</v>
      </c>
      <c r="F1443" t="s">
        <v>87</v>
      </c>
      <c r="G1443" t="s">
        <v>3986</v>
      </c>
      <c r="H1443" t="s">
        <v>394</v>
      </c>
      <c r="I1443" s="2">
        <v>15600000</v>
      </c>
      <c r="J1443" t="s">
        <v>210</v>
      </c>
    </row>
    <row r="1444" spans="1:10" x14ac:dyDescent="0.3">
      <c r="A1444">
        <v>1443</v>
      </c>
      <c r="B1444" s="1">
        <v>42594</v>
      </c>
      <c r="C1444" t="s">
        <v>3987</v>
      </c>
      <c r="D1444" t="s">
        <v>50</v>
      </c>
      <c r="E1444" t="s">
        <v>3988</v>
      </c>
      <c r="F1444" t="s">
        <v>19</v>
      </c>
      <c r="G1444" t="s">
        <v>1344</v>
      </c>
      <c r="H1444" t="s">
        <v>126</v>
      </c>
      <c r="I1444" s="2">
        <v>500000</v>
      </c>
      <c r="J1444" t="s">
        <v>210</v>
      </c>
    </row>
    <row r="1445" spans="1:10" x14ac:dyDescent="0.3">
      <c r="A1445">
        <v>1444</v>
      </c>
      <c r="B1445" s="1">
        <v>42594</v>
      </c>
      <c r="C1445" t="s">
        <v>3989</v>
      </c>
      <c r="D1445" t="s">
        <v>575</v>
      </c>
      <c r="E1445" t="s">
        <v>3990</v>
      </c>
      <c r="F1445" t="s">
        <v>30</v>
      </c>
      <c r="G1445" t="s">
        <v>3991</v>
      </c>
      <c r="H1445" t="s">
        <v>126</v>
      </c>
      <c r="I1445" t="s">
        <v>555</v>
      </c>
      <c r="J1445" t="s">
        <v>210</v>
      </c>
    </row>
    <row r="1446" spans="1:10" x14ac:dyDescent="0.3">
      <c r="A1446">
        <v>1445</v>
      </c>
      <c r="B1446" s="1">
        <v>42597</v>
      </c>
      <c r="C1446" t="s">
        <v>3992</v>
      </c>
      <c r="D1446" t="s">
        <v>1471</v>
      </c>
      <c r="E1446" t="s">
        <v>3993</v>
      </c>
      <c r="F1446" t="s">
        <v>967</v>
      </c>
      <c r="G1446" t="s">
        <v>3994</v>
      </c>
      <c r="H1446" t="s">
        <v>126</v>
      </c>
      <c r="I1446" t="s">
        <v>555</v>
      </c>
      <c r="J1446" t="s">
        <v>210</v>
      </c>
    </row>
    <row r="1447" spans="1:10" x14ac:dyDescent="0.3">
      <c r="A1447">
        <v>1446</v>
      </c>
      <c r="B1447" s="1">
        <v>42598</v>
      </c>
      <c r="C1447" t="s">
        <v>1102</v>
      </c>
      <c r="D1447" t="s">
        <v>1471</v>
      </c>
      <c r="E1447" t="s">
        <v>3995</v>
      </c>
      <c r="F1447" t="s">
        <v>19</v>
      </c>
      <c r="G1447" t="s">
        <v>3996</v>
      </c>
      <c r="H1447" t="s">
        <v>126</v>
      </c>
      <c r="I1447" t="s">
        <v>555</v>
      </c>
      <c r="J1447" t="s">
        <v>210</v>
      </c>
    </row>
    <row r="1448" spans="1:10" x14ac:dyDescent="0.3">
      <c r="A1448">
        <v>1447</v>
      </c>
      <c r="B1448" s="1">
        <v>42598</v>
      </c>
      <c r="C1448" t="s">
        <v>449</v>
      </c>
      <c r="D1448" t="s">
        <v>575</v>
      </c>
      <c r="E1448" t="s">
        <v>3997</v>
      </c>
      <c r="F1448" t="s">
        <v>30</v>
      </c>
      <c r="G1448" t="s">
        <v>2435</v>
      </c>
      <c r="H1448" t="s">
        <v>394</v>
      </c>
      <c r="I1448" s="2">
        <v>62000000</v>
      </c>
      <c r="J1448" t="s">
        <v>210</v>
      </c>
    </row>
    <row r="1449" spans="1:10" x14ac:dyDescent="0.3">
      <c r="A1449">
        <v>1448</v>
      </c>
      <c r="B1449" s="1">
        <v>42598</v>
      </c>
      <c r="C1449" t="s">
        <v>3998</v>
      </c>
      <c r="D1449" t="s">
        <v>575</v>
      </c>
      <c r="E1449" t="s">
        <v>3999</v>
      </c>
      <c r="F1449" t="s">
        <v>30</v>
      </c>
      <c r="G1449" t="s">
        <v>4000</v>
      </c>
      <c r="H1449" t="s">
        <v>394</v>
      </c>
      <c r="I1449" s="2">
        <v>175000000</v>
      </c>
      <c r="J1449" t="s">
        <v>210</v>
      </c>
    </row>
    <row r="1450" spans="1:10" x14ac:dyDescent="0.3">
      <c r="A1450">
        <v>1449</v>
      </c>
      <c r="B1450" s="1">
        <v>42598</v>
      </c>
      <c r="C1450" t="s">
        <v>4001</v>
      </c>
      <c r="D1450" t="s">
        <v>479</v>
      </c>
      <c r="E1450" t="s">
        <v>4002</v>
      </c>
      <c r="F1450" t="s">
        <v>36</v>
      </c>
      <c r="G1450" t="s">
        <v>4003</v>
      </c>
      <c r="H1450" t="s">
        <v>394</v>
      </c>
      <c r="I1450" s="2">
        <v>500000</v>
      </c>
      <c r="J1450" t="s">
        <v>210</v>
      </c>
    </row>
    <row r="1451" spans="1:10" x14ac:dyDescent="0.3">
      <c r="A1451">
        <v>1450</v>
      </c>
      <c r="B1451" s="1">
        <v>42598</v>
      </c>
      <c r="C1451" t="s">
        <v>4004</v>
      </c>
      <c r="D1451" t="s">
        <v>479</v>
      </c>
      <c r="E1451" t="s">
        <v>4005</v>
      </c>
      <c r="F1451" t="s">
        <v>1197</v>
      </c>
      <c r="G1451" t="s">
        <v>834</v>
      </c>
      <c r="H1451" t="s">
        <v>394</v>
      </c>
      <c r="I1451" s="2">
        <v>1500000</v>
      </c>
      <c r="J1451" t="s">
        <v>210</v>
      </c>
    </row>
    <row r="1452" spans="1:10" x14ac:dyDescent="0.3">
      <c r="A1452">
        <v>1451</v>
      </c>
      <c r="B1452" s="1">
        <v>42598</v>
      </c>
      <c r="C1452" t="s">
        <v>4006</v>
      </c>
      <c r="D1452" t="s">
        <v>50</v>
      </c>
      <c r="E1452" t="s">
        <v>4007</v>
      </c>
      <c r="F1452" t="s">
        <v>52</v>
      </c>
      <c r="G1452" t="s">
        <v>4008</v>
      </c>
      <c r="H1452" t="s">
        <v>126</v>
      </c>
      <c r="I1452" s="2">
        <v>250000</v>
      </c>
      <c r="J1452" t="s">
        <v>210</v>
      </c>
    </row>
    <row r="1453" spans="1:10" x14ac:dyDescent="0.3">
      <c r="A1453">
        <v>1452</v>
      </c>
      <c r="B1453" s="1">
        <v>42598</v>
      </c>
      <c r="C1453" t="s">
        <v>4009</v>
      </c>
      <c r="D1453" t="s">
        <v>575</v>
      </c>
      <c r="E1453" t="s">
        <v>4010</v>
      </c>
      <c r="F1453" t="s">
        <v>36</v>
      </c>
      <c r="G1453" t="s">
        <v>4011</v>
      </c>
      <c r="H1453" t="s">
        <v>126</v>
      </c>
      <c r="I1453" t="s">
        <v>555</v>
      </c>
      <c r="J1453" t="s">
        <v>210</v>
      </c>
    </row>
    <row r="1454" spans="1:10" x14ac:dyDescent="0.3">
      <c r="A1454">
        <v>1453</v>
      </c>
      <c r="B1454" s="1">
        <v>42599</v>
      </c>
      <c r="C1454" t="s">
        <v>4012</v>
      </c>
      <c r="D1454" t="s">
        <v>40</v>
      </c>
      <c r="E1454" t="s">
        <v>4013</v>
      </c>
      <c r="F1454" t="s">
        <v>483</v>
      </c>
      <c r="G1454" t="s">
        <v>4014</v>
      </c>
      <c r="H1454" t="s">
        <v>126</v>
      </c>
      <c r="I1454" s="2">
        <v>375000</v>
      </c>
      <c r="J1454" t="s">
        <v>210</v>
      </c>
    </row>
    <row r="1455" spans="1:10" x14ac:dyDescent="0.3">
      <c r="A1455">
        <v>1454</v>
      </c>
      <c r="B1455" s="1">
        <v>42599</v>
      </c>
      <c r="C1455" t="s">
        <v>4015</v>
      </c>
      <c r="D1455" t="s">
        <v>50</v>
      </c>
      <c r="E1455" t="s">
        <v>4016</v>
      </c>
      <c r="F1455" t="s">
        <v>967</v>
      </c>
      <c r="G1455" t="s">
        <v>4017</v>
      </c>
      <c r="H1455" t="s">
        <v>126</v>
      </c>
      <c r="I1455" t="s">
        <v>555</v>
      </c>
      <c r="J1455" t="s">
        <v>210</v>
      </c>
    </row>
    <row r="1456" spans="1:10" x14ac:dyDescent="0.3">
      <c r="A1456">
        <v>1455</v>
      </c>
      <c r="B1456" s="1">
        <v>42599</v>
      </c>
      <c r="C1456" t="s">
        <v>4018</v>
      </c>
      <c r="D1456" t="s">
        <v>50</v>
      </c>
      <c r="E1456" t="s">
        <v>4019</v>
      </c>
      <c r="F1456" t="s">
        <v>967</v>
      </c>
      <c r="G1456" t="s">
        <v>4020</v>
      </c>
      <c r="H1456" t="s">
        <v>394</v>
      </c>
      <c r="I1456" s="2">
        <v>675000</v>
      </c>
      <c r="J1456" t="s">
        <v>210</v>
      </c>
    </row>
    <row r="1457" spans="1:10" x14ac:dyDescent="0.3">
      <c r="A1457">
        <v>1456</v>
      </c>
      <c r="B1457" s="1">
        <v>42599</v>
      </c>
      <c r="C1457" t="s">
        <v>3716</v>
      </c>
      <c r="D1457" t="s">
        <v>40</v>
      </c>
      <c r="E1457" t="s">
        <v>4021</v>
      </c>
      <c r="F1457" t="s">
        <v>967</v>
      </c>
      <c r="G1457" t="s">
        <v>2077</v>
      </c>
      <c r="H1457" t="s">
        <v>126</v>
      </c>
      <c r="I1457" t="s">
        <v>555</v>
      </c>
      <c r="J1457" t="s">
        <v>210</v>
      </c>
    </row>
    <row r="1458" spans="1:10" x14ac:dyDescent="0.3">
      <c r="A1458">
        <v>1457</v>
      </c>
      <c r="B1458" s="1">
        <v>42600</v>
      </c>
      <c r="C1458" t="s">
        <v>225</v>
      </c>
      <c r="D1458" t="s">
        <v>479</v>
      </c>
      <c r="E1458" t="s">
        <v>4022</v>
      </c>
      <c r="F1458" t="s">
        <v>967</v>
      </c>
      <c r="G1458" t="s">
        <v>4023</v>
      </c>
      <c r="H1458" t="s">
        <v>126</v>
      </c>
      <c r="I1458" t="s">
        <v>555</v>
      </c>
      <c r="J1458" t="s">
        <v>210</v>
      </c>
    </row>
    <row r="1459" spans="1:10" x14ac:dyDescent="0.3">
      <c r="A1459">
        <v>1458</v>
      </c>
      <c r="B1459" s="1">
        <v>42600</v>
      </c>
      <c r="C1459" t="s">
        <v>4024</v>
      </c>
      <c r="D1459" t="s">
        <v>50</v>
      </c>
      <c r="E1459" t="s">
        <v>4025</v>
      </c>
      <c r="F1459" t="s">
        <v>4026</v>
      </c>
      <c r="G1459" t="s">
        <v>4027</v>
      </c>
      <c r="H1459" t="s">
        <v>394</v>
      </c>
      <c r="I1459" t="s">
        <v>555</v>
      </c>
      <c r="J1459" t="s">
        <v>210</v>
      </c>
    </row>
    <row r="1460" spans="1:10" x14ac:dyDescent="0.3">
      <c r="A1460">
        <v>1459</v>
      </c>
      <c r="B1460" s="1">
        <v>42601</v>
      </c>
      <c r="C1460" t="s">
        <v>4028</v>
      </c>
      <c r="D1460" t="s">
        <v>575</v>
      </c>
      <c r="E1460" t="s">
        <v>4029</v>
      </c>
      <c r="F1460" t="s">
        <v>36</v>
      </c>
      <c r="G1460" t="s">
        <v>834</v>
      </c>
      <c r="H1460" t="s">
        <v>394</v>
      </c>
      <c r="I1460" s="2">
        <v>20000000</v>
      </c>
      <c r="J1460" t="s">
        <v>210</v>
      </c>
    </row>
    <row r="1461" spans="1:10" x14ac:dyDescent="0.3">
      <c r="A1461">
        <v>1460</v>
      </c>
      <c r="B1461" s="1">
        <v>42601</v>
      </c>
      <c r="C1461" t="s">
        <v>4030</v>
      </c>
      <c r="D1461" t="s">
        <v>50</v>
      </c>
      <c r="E1461" t="s">
        <v>4031</v>
      </c>
      <c r="F1461" t="s">
        <v>967</v>
      </c>
      <c r="G1461" t="s">
        <v>2353</v>
      </c>
      <c r="H1461" t="s">
        <v>394</v>
      </c>
      <c r="I1461" s="2">
        <v>375000</v>
      </c>
      <c r="J1461" t="s">
        <v>210</v>
      </c>
    </row>
    <row r="1462" spans="1:10" x14ac:dyDescent="0.3">
      <c r="A1462">
        <v>1461</v>
      </c>
      <c r="B1462" s="1">
        <v>42601</v>
      </c>
      <c r="C1462" t="s">
        <v>4032</v>
      </c>
      <c r="D1462" t="s">
        <v>50</v>
      </c>
      <c r="E1462" t="s">
        <v>4033</v>
      </c>
      <c r="F1462" t="s">
        <v>42</v>
      </c>
      <c r="G1462" t="s">
        <v>4034</v>
      </c>
      <c r="H1462" t="s">
        <v>394</v>
      </c>
      <c r="I1462" t="s">
        <v>555</v>
      </c>
      <c r="J1462" t="s">
        <v>210</v>
      </c>
    </row>
    <row r="1463" spans="1:10" x14ac:dyDescent="0.3">
      <c r="A1463">
        <v>1462</v>
      </c>
      <c r="B1463" s="1">
        <v>42604</v>
      </c>
      <c r="C1463" t="s">
        <v>4035</v>
      </c>
      <c r="D1463" t="s">
        <v>575</v>
      </c>
      <c r="E1463" t="s">
        <v>1872</v>
      </c>
      <c r="F1463" t="s">
        <v>967</v>
      </c>
      <c r="G1463" t="s">
        <v>4036</v>
      </c>
      <c r="H1463" t="s">
        <v>126</v>
      </c>
      <c r="I1463" t="s">
        <v>555</v>
      </c>
      <c r="J1463" t="s">
        <v>210</v>
      </c>
    </row>
    <row r="1464" spans="1:10" x14ac:dyDescent="0.3">
      <c r="A1464">
        <v>1463</v>
      </c>
      <c r="B1464" s="1">
        <v>42604</v>
      </c>
      <c r="C1464" t="s">
        <v>4037</v>
      </c>
      <c r="D1464" t="s">
        <v>4038</v>
      </c>
      <c r="E1464" t="s">
        <v>4039</v>
      </c>
      <c r="F1464" t="s">
        <v>36</v>
      </c>
      <c r="G1464" t="s">
        <v>4040</v>
      </c>
      <c r="H1464" t="s">
        <v>394</v>
      </c>
      <c r="I1464" s="2">
        <v>37000000</v>
      </c>
      <c r="J1464" t="s">
        <v>210</v>
      </c>
    </row>
    <row r="1465" spans="1:10" x14ac:dyDescent="0.3">
      <c r="A1465">
        <v>1464</v>
      </c>
      <c r="B1465" s="1">
        <v>42604</v>
      </c>
      <c r="C1465" t="s">
        <v>950</v>
      </c>
      <c r="D1465" t="s">
        <v>575</v>
      </c>
      <c r="E1465" t="s">
        <v>4041</v>
      </c>
      <c r="F1465" t="s">
        <v>36</v>
      </c>
      <c r="G1465" t="s">
        <v>4042</v>
      </c>
      <c r="H1465" t="s">
        <v>394</v>
      </c>
      <c r="I1465" t="s">
        <v>555</v>
      </c>
      <c r="J1465" t="s">
        <v>210</v>
      </c>
    </row>
    <row r="1466" spans="1:10" x14ac:dyDescent="0.3">
      <c r="A1466">
        <v>1465</v>
      </c>
      <c r="B1466" s="1">
        <v>42605</v>
      </c>
      <c r="C1466" t="s">
        <v>4043</v>
      </c>
      <c r="D1466" t="s">
        <v>50</v>
      </c>
      <c r="E1466" t="s">
        <v>4044</v>
      </c>
      <c r="F1466" t="s">
        <v>30</v>
      </c>
      <c r="G1466" t="s">
        <v>4045</v>
      </c>
      <c r="H1466" t="s">
        <v>126</v>
      </c>
      <c r="I1466" t="s">
        <v>555</v>
      </c>
      <c r="J1466" t="s">
        <v>210</v>
      </c>
    </row>
    <row r="1467" spans="1:10" x14ac:dyDescent="0.3">
      <c r="A1467">
        <v>1466</v>
      </c>
      <c r="B1467" s="1">
        <v>42605</v>
      </c>
      <c r="C1467" t="s">
        <v>4046</v>
      </c>
      <c r="D1467" t="s">
        <v>575</v>
      </c>
      <c r="E1467" t="s">
        <v>4047</v>
      </c>
      <c r="F1467" t="s">
        <v>30</v>
      </c>
      <c r="G1467" t="s">
        <v>4048</v>
      </c>
      <c r="H1467" t="s">
        <v>126</v>
      </c>
      <c r="I1467" s="2">
        <v>100000</v>
      </c>
      <c r="J1467" t="s">
        <v>210</v>
      </c>
    </row>
    <row r="1468" spans="1:10" x14ac:dyDescent="0.3">
      <c r="A1468">
        <v>1467</v>
      </c>
      <c r="B1468" s="1">
        <v>42605</v>
      </c>
      <c r="C1468" t="s">
        <v>4049</v>
      </c>
      <c r="D1468" t="s">
        <v>575</v>
      </c>
      <c r="E1468" t="s">
        <v>4050</v>
      </c>
      <c r="F1468" t="s">
        <v>36</v>
      </c>
      <c r="G1468" t="s">
        <v>4051</v>
      </c>
      <c r="H1468" t="s">
        <v>126</v>
      </c>
      <c r="I1468" t="s">
        <v>555</v>
      </c>
      <c r="J1468" t="s">
        <v>210</v>
      </c>
    </row>
    <row r="1469" spans="1:10" x14ac:dyDescent="0.3">
      <c r="A1469">
        <v>1468</v>
      </c>
      <c r="B1469" s="1">
        <v>42605</v>
      </c>
      <c r="C1469" t="s">
        <v>4052</v>
      </c>
      <c r="D1469" t="s">
        <v>50</v>
      </c>
      <c r="E1469" t="s">
        <v>4053</v>
      </c>
      <c r="F1469" t="s">
        <v>30</v>
      </c>
      <c r="G1469" t="s">
        <v>4054</v>
      </c>
      <c r="H1469" t="s">
        <v>126</v>
      </c>
      <c r="I1469" s="2">
        <v>200000</v>
      </c>
      <c r="J1469" t="s">
        <v>210</v>
      </c>
    </row>
    <row r="1470" spans="1:10" x14ac:dyDescent="0.3">
      <c r="A1470">
        <v>1469</v>
      </c>
      <c r="B1470" s="1">
        <v>42606</v>
      </c>
      <c r="C1470" t="s">
        <v>4055</v>
      </c>
      <c r="D1470" t="s">
        <v>575</v>
      </c>
      <c r="E1470" t="s">
        <v>4056</v>
      </c>
      <c r="F1470" t="s">
        <v>30</v>
      </c>
      <c r="G1470" t="s">
        <v>4057</v>
      </c>
      <c r="H1470" t="s">
        <v>126</v>
      </c>
      <c r="I1470" t="s">
        <v>555</v>
      </c>
      <c r="J1470" t="s">
        <v>210</v>
      </c>
    </row>
    <row r="1471" spans="1:10" x14ac:dyDescent="0.3">
      <c r="A1471">
        <v>1470</v>
      </c>
      <c r="B1471" s="1">
        <v>42606</v>
      </c>
      <c r="C1471" t="s">
        <v>4058</v>
      </c>
      <c r="D1471" t="s">
        <v>575</v>
      </c>
      <c r="E1471" t="s">
        <v>4059</v>
      </c>
      <c r="F1471" t="s">
        <v>967</v>
      </c>
      <c r="G1471" t="s">
        <v>4060</v>
      </c>
      <c r="H1471" t="s">
        <v>394</v>
      </c>
      <c r="I1471" s="2">
        <v>1000000</v>
      </c>
      <c r="J1471" t="s">
        <v>210</v>
      </c>
    </row>
    <row r="1472" spans="1:10" x14ac:dyDescent="0.3">
      <c r="A1472">
        <v>1471</v>
      </c>
      <c r="B1472" s="1">
        <v>42606</v>
      </c>
      <c r="C1472" t="s">
        <v>4061</v>
      </c>
      <c r="D1472" t="s">
        <v>50</v>
      </c>
      <c r="E1472" t="s">
        <v>4062</v>
      </c>
      <c r="F1472" t="s">
        <v>840</v>
      </c>
      <c r="G1472" t="s">
        <v>3215</v>
      </c>
      <c r="H1472" t="s">
        <v>126</v>
      </c>
      <c r="I1472" s="2">
        <v>100000</v>
      </c>
      <c r="J1472" t="s">
        <v>210</v>
      </c>
    </row>
    <row r="1473" spans="1:10" x14ac:dyDescent="0.3">
      <c r="A1473">
        <v>1472</v>
      </c>
      <c r="B1473" s="1">
        <v>42606</v>
      </c>
      <c r="C1473" t="s">
        <v>4063</v>
      </c>
      <c r="D1473" t="s">
        <v>479</v>
      </c>
      <c r="E1473" t="s">
        <v>4064</v>
      </c>
      <c r="F1473" t="s">
        <v>967</v>
      </c>
      <c r="G1473" t="s">
        <v>3215</v>
      </c>
      <c r="H1473" t="s">
        <v>126</v>
      </c>
      <c r="I1473" s="2">
        <v>500000</v>
      </c>
      <c r="J1473" t="s">
        <v>210</v>
      </c>
    </row>
    <row r="1474" spans="1:10" x14ac:dyDescent="0.3">
      <c r="A1474">
        <v>1473</v>
      </c>
      <c r="B1474" s="1">
        <v>42606</v>
      </c>
      <c r="C1474" t="s">
        <v>4065</v>
      </c>
      <c r="D1474" t="s">
        <v>50</v>
      </c>
      <c r="E1474" t="s">
        <v>4066</v>
      </c>
      <c r="F1474" t="s">
        <v>19</v>
      </c>
      <c r="G1474" t="s">
        <v>4067</v>
      </c>
      <c r="H1474" t="s">
        <v>126</v>
      </c>
      <c r="I1474" t="s">
        <v>555</v>
      </c>
      <c r="J1474" t="s">
        <v>210</v>
      </c>
    </row>
    <row r="1475" spans="1:10" x14ac:dyDescent="0.3">
      <c r="A1475">
        <v>1474</v>
      </c>
      <c r="B1475" s="1">
        <v>42606</v>
      </c>
      <c r="C1475" t="s">
        <v>4068</v>
      </c>
      <c r="D1475" t="s">
        <v>479</v>
      </c>
      <c r="E1475" t="s">
        <v>4069</v>
      </c>
      <c r="F1475" t="s">
        <v>36</v>
      </c>
      <c r="G1475" t="s">
        <v>4070</v>
      </c>
      <c r="H1475" t="s">
        <v>126</v>
      </c>
      <c r="I1475" s="2">
        <v>500000</v>
      </c>
      <c r="J1475" t="s">
        <v>210</v>
      </c>
    </row>
    <row r="1476" spans="1:10" x14ac:dyDescent="0.3">
      <c r="A1476">
        <v>1475</v>
      </c>
      <c r="B1476" s="1">
        <v>42606</v>
      </c>
      <c r="C1476" t="s">
        <v>4071</v>
      </c>
      <c r="D1476" t="s">
        <v>105</v>
      </c>
      <c r="E1476" t="s">
        <v>4072</v>
      </c>
      <c r="F1476" t="s">
        <v>87</v>
      </c>
      <c r="G1476" t="s">
        <v>4073</v>
      </c>
      <c r="H1476" t="s">
        <v>394</v>
      </c>
      <c r="I1476" s="2">
        <v>900000</v>
      </c>
      <c r="J1476" t="s">
        <v>210</v>
      </c>
    </row>
    <row r="1477" spans="1:10" x14ac:dyDescent="0.3">
      <c r="A1477">
        <v>1476</v>
      </c>
      <c r="B1477" s="1">
        <v>42606</v>
      </c>
      <c r="C1477" t="s">
        <v>4074</v>
      </c>
      <c r="D1477" t="s">
        <v>479</v>
      </c>
      <c r="E1477" t="s">
        <v>1053</v>
      </c>
      <c r="F1477" t="s">
        <v>36</v>
      </c>
      <c r="G1477" t="s">
        <v>1083</v>
      </c>
      <c r="H1477" t="s">
        <v>394</v>
      </c>
      <c r="I1477" s="2">
        <v>3000000</v>
      </c>
      <c r="J1477" t="s">
        <v>210</v>
      </c>
    </row>
    <row r="1478" spans="1:10" x14ac:dyDescent="0.3">
      <c r="A1478">
        <v>1477</v>
      </c>
      <c r="B1478" s="1">
        <v>42606</v>
      </c>
      <c r="C1478" t="s">
        <v>4075</v>
      </c>
      <c r="D1478" t="s">
        <v>575</v>
      </c>
      <c r="E1478" t="s">
        <v>4076</v>
      </c>
      <c r="F1478" t="s">
        <v>967</v>
      </c>
      <c r="G1478" t="s">
        <v>4077</v>
      </c>
      <c r="H1478" t="s">
        <v>126</v>
      </c>
      <c r="I1478" t="s">
        <v>555</v>
      </c>
      <c r="J1478" t="s">
        <v>210</v>
      </c>
    </row>
    <row r="1479" spans="1:10" x14ac:dyDescent="0.3">
      <c r="A1479">
        <v>1478</v>
      </c>
      <c r="B1479" s="1">
        <v>42607</v>
      </c>
      <c r="C1479" t="s">
        <v>4078</v>
      </c>
      <c r="D1479" t="s">
        <v>50</v>
      </c>
      <c r="E1479" t="s">
        <v>4079</v>
      </c>
      <c r="F1479" t="s">
        <v>483</v>
      </c>
      <c r="G1479" t="s">
        <v>4080</v>
      </c>
      <c r="H1479" t="s">
        <v>126</v>
      </c>
      <c r="I1479" t="s">
        <v>555</v>
      </c>
      <c r="J1479" t="s">
        <v>210</v>
      </c>
    </row>
    <row r="1480" spans="1:10" x14ac:dyDescent="0.3">
      <c r="A1480">
        <v>1479</v>
      </c>
      <c r="B1480" s="1">
        <v>42607</v>
      </c>
      <c r="C1480" t="s">
        <v>4081</v>
      </c>
      <c r="D1480" t="s">
        <v>142</v>
      </c>
      <c r="E1480" t="s">
        <v>4082</v>
      </c>
      <c r="F1480" t="s">
        <v>967</v>
      </c>
      <c r="G1480" t="s">
        <v>1345</v>
      </c>
      <c r="H1480" t="s">
        <v>394</v>
      </c>
      <c r="I1480" s="2">
        <v>3000000</v>
      </c>
      <c r="J1480" t="s">
        <v>210</v>
      </c>
    </row>
    <row r="1481" spans="1:10" x14ac:dyDescent="0.3">
      <c r="A1481">
        <v>1480</v>
      </c>
      <c r="B1481" s="1">
        <v>42607</v>
      </c>
      <c r="C1481" t="s">
        <v>4083</v>
      </c>
      <c r="D1481" t="s">
        <v>50</v>
      </c>
      <c r="E1481" t="s">
        <v>4084</v>
      </c>
      <c r="F1481" t="s">
        <v>967</v>
      </c>
      <c r="G1481" t="s">
        <v>4085</v>
      </c>
      <c r="H1481" t="s">
        <v>126</v>
      </c>
      <c r="I1481" t="s">
        <v>555</v>
      </c>
      <c r="J1481" t="s">
        <v>210</v>
      </c>
    </row>
    <row r="1482" spans="1:10" x14ac:dyDescent="0.3">
      <c r="A1482">
        <v>1481</v>
      </c>
      <c r="B1482" s="1">
        <v>42607</v>
      </c>
      <c r="C1482" t="s">
        <v>4086</v>
      </c>
      <c r="D1482" t="s">
        <v>575</v>
      </c>
      <c r="E1482" t="s">
        <v>4087</v>
      </c>
      <c r="F1482" t="s">
        <v>36</v>
      </c>
      <c r="G1482" t="s">
        <v>4088</v>
      </c>
      <c r="H1482" t="s">
        <v>126</v>
      </c>
      <c r="I1482" t="s">
        <v>555</v>
      </c>
      <c r="J1482" t="s">
        <v>210</v>
      </c>
    </row>
    <row r="1483" spans="1:10" x14ac:dyDescent="0.3">
      <c r="A1483">
        <v>1482</v>
      </c>
      <c r="B1483" s="1">
        <v>42607</v>
      </c>
      <c r="C1483" t="s">
        <v>4089</v>
      </c>
      <c r="D1483" t="s">
        <v>575</v>
      </c>
      <c r="E1483" t="s">
        <v>4090</v>
      </c>
      <c r="F1483" t="s">
        <v>967</v>
      </c>
      <c r="G1483" t="s">
        <v>4091</v>
      </c>
      <c r="H1483" t="s">
        <v>394</v>
      </c>
      <c r="I1483" s="2">
        <v>24000000</v>
      </c>
      <c r="J1483" t="s">
        <v>210</v>
      </c>
    </row>
    <row r="1484" spans="1:10" x14ac:dyDescent="0.3">
      <c r="A1484">
        <v>1483</v>
      </c>
      <c r="B1484" s="1">
        <v>42608</v>
      </c>
      <c r="C1484" t="s">
        <v>4092</v>
      </c>
      <c r="D1484" t="s">
        <v>575</v>
      </c>
      <c r="E1484" t="s">
        <v>4093</v>
      </c>
      <c r="F1484" t="s">
        <v>19</v>
      </c>
      <c r="G1484" t="s">
        <v>4094</v>
      </c>
      <c r="H1484" t="s">
        <v>126</v>
      </c>
      <c r="I1484" s="2">
        <v>500000</v>
      </c>
      <c r="J1484" t="s">
        <v>210</v>
      </c>
    </row>
    <row r="1485" spans="1:10" x14ac:dyDescent="0.3">
      <c r="A1485">
        <v>1484</v>
      </c>
      <c r="B1485" s="1">
        <v>42608</v>
      </c>
      <c r="C1485" t="s">
        <v>4095</v>
      </c>
      <c r="D1485" t="s">
        <v>575</v>
      </c>
      <c r="E1485" t="s">
        <v>4096</v>
      </c>
      <c r="F1485" t="s">
        <v>19</v>
      </c>
      <c r="G1485" t="s">
        <v>4097</v>
      </c>
      <c r="H1485" t="s">
        <v>394</v>
      </c>
      <c r="I1485" s="2">
        <v>40000000</v>
      </c>
      <c r="J1485" t="s">
        <v>210</v>
      </c>
    </row>
    <row r="1486" spans="1:10" x14ac:dyDescent="0.3">
      <c r="A1486">
        <v>1485</v>
      </c>
      <c r="B1486" s="1">
        <v>42608</v>
      </c>
      <c r="C1486" t="s">
        <v>4098</v>
      </c>
      <c r="D1486" t="s">
        <v>575</v>
      </c>
      <c r="E1486" t="s">
        <v>4099</v>
      </c>
      <c r="F1486" t="s">
        <v>36</v>
      </c>
      <c r="G1486" t="s">
        <v>4100</v>
      </c>
      <c r="H1486" t="s">
        <v>126</v>
      </c>
      <c r="I1486" s="2">
        <v>550000</v>
      </c>
      <c r="J1486" t="s">
        <v>210</v>
      </c>
    </row>
    <row r="1487" spans="1:10" x14ac:dyDescent="0.3">
      <c r="A1487">
        <v>1486</v>
      </c>
      <c r="B1487" s="1">
        <v>42608</v>
      </c>
      <c r="C1487" t="s">
        <v>4101</v>
      </c>
      <c r="D1487" t="s">
        <v>575</v>
      </c>
      <c r="E1487" t="s">
        <v>4102</v>
      </c>
      <c r="F1487" t="s">
        <v>19</v>
      </c>
      <c r="G1487" t="s">
        <v>4103</v>
      </c>
      <c r="H1487" t="s">
        <v>126</v>
      </c>
      <c r="I1487" t="s">
        <v>555</v>
      </c>
      <c r="J1487" t="s">
        <v>210</v>
      </c>
    </row>
    <row r="1488" spans="1:10" x14ac:dyDescent="0.3">
      <c r="A1488">
        <v>1487</v>
      </c>
      <c r="B1488" s="1">
        <v>42611</v>
      </c>
      <c r="C1488" t="s">
        <v>4104</v>
      </c>
      <c r="D1488" t="s">
        <v>575</v>
      </c>
      <c r="E1488" t="s">
        <v>4105</v>
      </c>
      <c r="F1488" t="s">
        <v>36</v>
      </c>
      <c r="G1488" t="s">
        <v>4106</v>
      </c>
      <c r="H1488" t="s">
        <v>394</v>
      </c>
      <c r="I1488" s="2">
        <v>3000000</v>
      </c>
      <c r="J1488" t="s">
        <v>210</v>
      </c>
    </row>
    <row r="1489" spans="1:10" x14ac:dyDescent="0.3">
      <c r="A1489">
        <v>1488</v>
      </c>
      <c r="B1489" s="1">
        <v>42611</v>
      </c>
      <c r="C1489" t="s">
        <v>4107</v>
      </c>
      <c r="D1489" t="s">
        <v>575</v>
      </c>
      <c r="E1489" t="s">
        <v>4108</v>
      </c>
      <c r="F1489" t="s">
        <v>967</v>
      </c>
      <c r="G1489" t="s">
        <v>3031</v>
      </c>
      <c r="H1489" t="s">
        <v>394</v>
      </c>
      <c r="I1489" s="2">
        <v>7000000</v>
      </c>
      <c r="J1489" t="s">
        <v>210</v>
      </c>
    </row>
    <row r="1490" spans="1:10" x14ac:dyDescent="0.3">
      <c r="A1490">
        <v>1489</v>
      </c>
      <c r="B1490" s="1">
        <v>42611</v>
      </c>
      <c r="C1490" t="s">
        <v>4109</v>
      </c>
      <c r="D1490" t="s">
        <v>575</v>
      </c>
      <c r="E1490" t="s">
        <v>4110</v>
      </c>
      <c r="F1490" t="s">
        <v>87</v>
      </c>
      <c r="G1490" t="s">
        <v>4111</v>
      </c>
      <c r="H1490" t="s">
        <v>394</v>
      </c>
      <c r="I1490" t="s">
        <v>555</v>
      </c>
      <c r="J1490" t="s">
        <v>210</v>
      </c>
    </row>
    <row r="1491" spans="1:10" x14ac:dyDescent="0.3">
      <c r="A1491">
        <v>1490</v>
      </c>
      <c r="B1491" s="1">
        <v>42611</v>
      </c>
      <c r="C1491" t="s">
        <v>4112</v>
      </c>
      <c r="D1491" t="s">
        <v>575</v>
      </c>
      <c r="E1491" t="s">
        <v>4113</v>
      </c>
      <c r="F1491" t="s">
        <v>42</v>
      </c>
      <c r="G1491" t="s">
        <v>4114</v>
      </c>
      <c r="H1491" t="s">
        <v>394</v>
      </c>
      <c r="I1491" s="2">
        <v>1000000</v>
      </c>
      <c r="J1491" t="s">
        <v>210</v>
      </c>
    </row>
    <row r="1492" spans="1:10" x14ac:dyDescent="0.3">
      <c r="A1492">
        <v>1491</v>
      </c>
      <c r="B1492" s="1">
        <v>42611</v>
      </c>
      <c r="C1492" t="s">
        <v>4115</v>
      </c>
      <c r="D1492" t="s">
        <v>575</v>
      </c>
      <c r="E1492" t="s">
        <v>4116</v>
      </c>
      <c r="F1492" t="s">
        <v>967</v>
      </c>
      <c r="G1492" t="s">
        <v>4117</v>
      </c>
      <c r="H1492" t="s">
        <v>394</v>
      </c>
      <c r="I1492" s="2">
        <v>15000000</v>
      </c>
      <c r="J1492" t="s">
        <v>210</v>
      </c>
    </row>
    <row r="1493" spans="1:10" x14ac:dyDescent="0.3">
      <c r="A1493">
        <v>1492</v>
      </c>
      <c r="B1493" s="1">
        <v>42612</v>
      </c>
      <c r="C1493" t="s">
        <v>4118</v>
      </c>
      <c r="D1493" t="s">
        <v>50</v>
      </c>
      <c r="E1493" t="s">
        <v>4119</v>
      </c>
      <c r="F1493" t="s">
        <v>19</v>
      </c>
      <c r="G1493" t="s">
        <v>4120</v>
      </c>
      <c r="H1493" t="s">
        <v>126</v>
      </c>
      <c r="I1493" s="2">
        <v>149000</v>
      </c>
      <c r="J1493" t="s">
        <v>210</v>
      </c>
    </row>
    <row r="1494" spans="1:10" x14ac:dyDescent="0.3">
      <c r="A1494">
        <v>1493</v>
      </c>
      <c r="B1494" s="1">
        <v>42612</v>
      </c>
      <c r="C1494" t="s">
        <v>4121</v>
      </c>
      <c r="D1494" t="s">
        <v>575</v>
      </c>
      <c r="E1494" t="s">
        <v>4122</v>
      </c>
      <c r="F1494" t="s">
        <v>30</v>
      </c>
      <c r="G1494" t="s">
        <v>4123</v>
      </c>
      <c r="H1494" t="s">
        <v>126</v>
      </c>
      <c r="I1494" s="2">
        <v>104000</v>
      </c>
      <c r="J1494" t="s">
        <v>210</v>
      </c>
    </row>
    <row r="1495" spans="1:10" x14ac:dyDescent="0.3">
      <c r="A1495">
        <v>1494</v>
      </c>
      <c r="B1495" s="1">
        <v>42612</v>
      </c>
      <c r="C1495" t="s">
        <v>153</v>
      </c>
      <c r="D1495" t="s">
        <v>479</v>
      </c>
      <c r="E1495" t="s">
        <v>2434</v>
      </c>
      <c r="F1495" t="s">
        <v>967</v>
      </c>
      <c r="G1495" t="s">
        <v>4124</v>
      </c>
      <c r="H1495" t="s">
        <v>394</v>
      </c>
      <c r="I1495" s="2">
        <v>60000000</v>
      </c>
      <c r="J1495" t="s">
        <v>210</v>
      </c>
    </row>
    <row r="1496" spans="1:10" x14ac:dyDescent="0.3">
      <c r="A1496">
        <v>1495</v>
      </c>
      <c r="B1496" s="1">
        <v>42612</v>
      </c>
      <c r="C1496" t="s">
        <v>4125</v>
      </c>
      <c r="D1496" t="s">
        <v>50</v>
      </c>
      <c r="E1496" t="s">
        <v>4126</v>
      </c>
      <c r="F1496" t="s">
        <v>967</v>
      </c>
      <c r="G1496" t="s">
        <v>4127</v>
      </c>
      <c r="H1496" t="s">
        <v>394</v>
      </c>
      <c r="I1496" s="2">
        <v>2000000</v>
      </c>
      <c r="J1496" t="s">
        <v>210</v>
      </c>
    </row>
    <row r="1497" spans="1:10" x14ac:dyDescent="0.3">
      <c r="A1497">
        <v>1496</v>
      </c>
      <c r="B1497" s="1">
        <v>42612</v>
      </c>
      <c r="C1497" t="s">
        <v>1757</v>
      </c>
      <c r="D1497" t="s">
        <v>575</v>
      </c>
      <c r="E1497" t="s">
        <v>4128</v>
      </c>
      <c r="F1497" t="s">
        <v>967</v>
      </c>
      <c r="G1497" t="s">
        <v>704</v>
      </c>
      <c r="H1497" t="s">
        <v>394</v>
      </c>
      <c r="I1497" s="2">
        <v>3000000</v>
      </c>
      <c r="J1497" t="s">
        <v>210</v>
      </c>
    </row>
    <row r="1498" spans="1:10" x14ac:dyDescent="0.3">
      <c r="A1498">
        <v>1497</v>
      </c>
      <c r="B1498" s="1">
        <v>42612</v>
      </c>
      <c r="C1498" t="s">
        <v>4129</v>
      </c>
      <c r="D1498" t="s">
        <v>50</v>
      </c>
      <c r="E1498" t="s">
        <v>4130</v>
      </c>
      <c r="F1498" t="s">
        <v>36</v>
      </c>
      <c r="G1498" t="s">
        <v>4131</v>
      </c>
      <c r="H1498" t="s">
        <v>394</v>
      </c>
      <c r="I1498" t="s">
        <v>555</v>
      </c>
      <c r="J1498" t="s">
        <v>210</v>
      </c>
    </row>
    <row r="1499" spans="1:10" x14ac:dyDescent="0.3">
      <c r="A1499">
        <v>1498</v>
      </c>
      <c r="B1499" s="1">
        <v>42613</v>
      </c>
      <c r="C1499" t="s">
        <v>4132</v>
      </c>
      <c r="D1499" t="s">
        <v>479</v>
      </c>
      <c r="E1499" t="s">
        <v>4133</v>
      </c>
      <c r="F1499" t="s">
        <v>36</v>
      </c>
      <c r="G1499" t="s">
        <v>4134</v>
      </c>
      <c r="H1499" t="s">
        <v>394</v>
      </c>
      <c r="I1499" s="2">
        <v>5300000</v>
      </c>
      <c r="J1499" t="s">
        <v>210</v>
      </c>
    </row>
    <row r="1500" spans="1:10" x14ac:dyDescent="0.3">
      <c r="A1500">
        <v>1499</v>
      </c>
      <c r="B1500" s="1">
        <v>42613</v>
      </c>
      <c r="C1500" t="s">
        <v>4135</v>
      </c>
      <c r="D1500" t="s">
        <v>575</v>
      </c>
      <c r="E1500" t="s">
        <v>4136</v>
      </c>
      <c r="F1500" t="s">
        <v>36</v>
      </c>
      <c r="G1500" t="s">
        <v>4137</v>
      </c>
      <c r="H1500" t="s">
        <v>126</v>
      </c>
      <c r="I1500" t="s">
        <v>555</v>
      </c>
      <c r="J1500" t="s">
        <v>210</v>
      </c>
    </row>
    <row r="1501" spans="1:10" x14ac:dyDescent="0.3">
      <c r="A1501">
        <v>1500</v>
      </c>
      <c r="B1501" s="1">
        <v>42552</v>
      </c>
      <c r="C1501" t="s">
        <v>4138</v>
      </c>
      <c r="D1501" t="s">
        <v>575</v>
      </c>
      <c r="E1501" t="s">
        <v>2420</v>
      </c>
      <c r="F1501" t="s">
        <v>967</v>
      </c>
      <c r="G1501" t="s">
        <v>4139</v>
      </c>
      <c r="H1501" t="s">
        <v>394</v>
      </c>
      <c r="I1501" t="s">
        <v>555</v>
      </c>
      <c r="J1501" t="s">
        <v>210</v>
      </c>
    </row>
    <row r="1502" spans="1:10" x14ac:dyDescent="0.3">
      <c r="A1502">
        <v>1501</v>
      </c>
      <c r="B1502" s="1">
        <v>42552</v>
      </c>
      <c r="C1502" t="s">
        <v>2251</v>
      </c>
      <c r="D1502" t="s">
        <v>50</v>
      </c>
      <c r="E1502" t="s">
        <v>4140</v>
      </c>
      <c r="F1502" t="s">
        <v>184</v>
      </c>
      <c r="G1502" t="s">
        <v>4141</v>
      </c>
      <c r="H1502" t="s">
        <v>126</v>
      </c>
      <c r="I1502" t="s">
        <v>555</v>
      </c>
      <c r="J1502" t="s">
        <v>210</v>
      </c>
    </row>
    <row r="1503" spans="1:10" x14ac:dyDescent="0.3">
      <c r="A1503">
        <v>1502</v>
      </c>
      <c r="B1503" s="1">
        <v>42552</v>
      </c>
      <c r="C1503" t="s">
        <v>517</v>
      </c>
      <c r="D1503" t="s">
        <v>575</v>
      </c>
      <c r="E1503" t="s">
        <v>4142</v>
      </c>
      <c r="F1503" t="s">
        <v>36</v>
      </c>
      <c r="G1503" t="s">
        <v>4143</v>
      </c>
      <c r="H1503" t="s">
        <v>126</v>
      </c>
      <c r="I1503" s="2">
        <v>500000</v>
      </c>
      <c r="J1503" t="s">
        <v>210</v>
      </c>
    </row>
    <row r="1504" spans="1:10" x14ac:dyDescent="0.3">
      <c r="A1504">
        <v>1503</v>
      </c>
      <c r="B1504" s="1">
        <v>42552</v>
      </c>
      <c r="C1504" t="s">
        <v>4144</v>
      </c>
      <c r="D1504" t="s">
        <v>575</v>
      </c>
      <c r="E1504" t="s">
        <v>2061</v>
      </c>
      <c r="F1504" t="s">
        <v>30</v>
      </c>
      <c r="G1504" t="s">
        <v>4145</v>
      </c>
      <c r="H1504" t="s">
        <v>394</v>
      </c>
      <c r="I1504" t="s">
        <v>555</v>
      </c>
      <c r="J1504" t="s">
        <v>210</v>
      </c>
    </row>
    <row r="1505" spans="1:10" x14ac:dyDescent="0.3">
      <c r="A1505">
        <v>1504</v>
      </c>
      <c r="B1505" s="1">
        <v>42553</v>
      </c>
      <c r="C1505" t="s">
        <v>4146</v>
      </c>
      <c r="D1505" t="s">
        <v>575</v>
      </c>
      <c r="E1505" t="s">
        <v>4147</v>
      </c>
      <c r="F1505" t="s">
        <v>967</v>
      </c>
      <c r="G1505" t="s">
        <v>177</v>
      </c>
      <c r="H1505" t="s">
        <v>394</v>
      </c>
      <c r="I1505" s="2">
        <v>700000</v>
      </c>
      <c r="J1505" t="s">
        <v>210</v>
      </c>
    </row>
    <row r="1506" spans="1:10" x14ac:dyDescent="0.3">
      <c r="A1506">
        <v>1505</v>
      </c>
      <c r="B1506" s="1">
        <v>42555</v>
      </c>
      <c r="C1506" t="s">
        <v>4148</v>
      </c>
      <c r="D1506" t="s">
        <v>575</v>
      </c>
      <c r="E1506" t="s">
        <v>4149</v>
      </c>
      <c r="F1506" t="s">
        <v>36</v>
      </c>
      <c r="G1506" t="s">
        <v>3386</v>
      </c>
      <c r="H1506" t="s">
        <v>126</v>
      </c>
      <c r="I1506" t="s">
        <v>555</v>
      </c>
      <c r="J1506" t="s">
        <v>210</v>
      </c>
    </row>
    <row r="1507" spans="1:10" x14ac:dyDescent="0.3">
      <c r="A1507">
        <v>1506</v>
      </c>
      <c r="B1507" s="1">
        <v>42555</v>
      </c>
      <c r="C1507" t="s">
        <v>4150</v>
      </c>
      <c r="D1507" t="s">
        <v>575</v>
      </c>
      <c r="E1507" t="s">
        <v>4151</v>
      </c>
      <c r="F1507" t="s">
        <v>967</v>
      </c>
      <c r="G1507" t="s">
        <v>4152</v>
      </c>
      <c r="H1507" t="s">
        <v>394</v>
      </c>
      <c r="I1507" s="2">
        <v>15000000</v>
      </c>
      <c r="J1507" t="s">
        <v>210</v>
      </c>
    </row>
    <row r="1508" spans="1:10" x14ac:dyDescent="0.3">
      <c r="A1508">
        <v>1507</v>
      </c>
      <c r="B1508" s="1">
        <v>42555</v>
      </c>
      <c r="C1508" t="s">
        <v>4153</v>
      </c>
      <c r="D1508" t="s">
        <v>479</v>
      </c>
      <c r="E1508" t="s">
        <v>4154</v>
      </c>
      <c r="F1508" t="s">
        <v>36</v>
      </c>
      <c r="G1508" t="s">
        <v>4155</v>
      </c>
      <c r="H1508" t="s">
        <v>126</v>
      </c>
      <c r="I1508" s="2">
        <v>200000</v>
      </c>
      <c r="J1508" t="s">
        <v>210</v>
      </c>
    </row>
    <row r="1509" spans="1:10" x14ac:dyDescent="0.3">
      <c r="A1509">
        <v>1508</v>
      </c>
      <c r="B1509" s="1">
        <v>42555</v>
      </c>
      <c r="C1509" t="s">
        <v>4156</v>
      </c>
      <c r="D1509" t="s">
        <v>40</v>
      </c>
      <c r="E1509" t="s">
        <v>4157</v>
      </c>
      <c r="F1509" t="s">
        <v>36</v>
      </c>
      <c r="G1509" t="s">
        <v>4158</v>
      </c>
      <c r="H1509" t="s">
        <v>394</v>
      </c>
      <c r="I1509" s="2">
        <v>2000000</v>
      </c>
      <c r="J1509" t="s">
        <v>210</v>
      </c>
    </row>
    <row r="1510" spans="1:10" x14ac:dyDescent="0.3">
      <c r="A1510">
        <v>1509</v>
      </c>
      <c r="B1510" s="1">
        <v>42555</v>
      </c>
      <c r="C1510" t="s">
        <v>4159</v>
      </c>
      <c r="D1510" t="s">
        <v>575</v>
      </c>
      <c r="E1510" t="s">
        <v>4160</v>
      </c>
      <c r="F1510" t="s">
        <v>4161</v>
      </c>
      <c r="G1510" t="s">
        <v>3616</v>
      </c>
      <c r="H1510" t="s">
        <v>126</v>
      </c>
      <c r="I1510" t="s">
        <v>555</v>
      </c>
      <c r="J1510" t="s">
        <v>210</v>
      </c>
    </row>
    <row r="1511" spans="1:10" x14ac:dyDescent="0.3">
      <c r="A1511">
        <v>1510</v>
      </c>
      <c r="B1511" s="1">
        <v>42555</v>
      </c>
      <c r="C1511" t="s">
        <v>4162</v>
      </c>
      <c r="D1511" t="s">
        <v>77</v>
      </c>
      <c r="E1511" t="s">
        <v>4163</v>
      </c>
      <c r="F1511" t="s">
        <v>36</v>
      </c>
      <c r="G1511" t="s">
        <v>4164</v>
      </c>
      <c r="H1511" t="s">
        <v>394</v>
      </c>
      <c r="I1511" s="2">
        <v>16000000</v>
      </c>
      <c r="J1511" t="s">
        <v>210</v>
      </c>
    </row>
    <row r="1512" spans="1:10" x14ac:dyDescent="0.3">
      <c r="A1512">
        <v>1511</v>
      </c>
      <c r="B1512" s="1">
        <v>42556</v>
      </c>
      <c r="C1512" t="s">
        <v>4165</v>
      </c>
      <c r="D1512" t="s">
        <v>575</v>
      </c>
      <c r="E1512" t="s">
        <v>4166</v>
      </c>
      <c r="F1512" t="s">
        <v>19</v>
      </c>
      <c r="G1512" t="s">
        <v>4167</v>
      </c>
      <c r="H1512" t="s">
        <v>394</v>
      </c>
      <c r="I1512" s="2">
        <v>1000000</v>
      </c>
      <c r="J1512" t="s">
        <v>210</v>
      </c>
    </row>
    <row r="1513" spans="1:10" x14ac:dyDescent="0.3">
      <c r="A1513">
        <v>1512</v>
      </c>
      <c r="B1513" s="1">
        <v>42556</v>
      </c>
      <c r="C1513" t="s">
        <v>2936</v>
      </c>
      <c r="D1513" t="s">
        <v>575</v>
      </c>
      <c r="E1513" t="s">
        <v>4168</v>
      </c>
      <c r="F1513" t="s">
        <v>36</v>
      </c>
      <c r="G1513" t="s">
        <v>4169</v>
      </c>
      <c r="H1513" t="s">
        <v>394</v>
      </c>
      <c r="I1513" s="2">
        <v>82000000</v>
      </c>
      <c r="J1513" t="s">
        <v>210</v>
      </c>
    </row>
    <row r="1514" spans="1:10" x14ac:dyDescent="0.3">
      <c r="A1514">
        <v>1513</v>
      </c>
      <c r="B1514" s="1">
        <v>42556</v>
      </c>
      <c r="C1514" t="s">
        <v>4132</v>
      </c>
      <c r="D1514" t="s">
        <v>479</v>
      </c>
      <c r="E1514" t="s">
        <v>4133</v>
      </c>
      <c r="F1514" t="s">
        <v>36</v>
      </c>
      <c r="G1514" t="s">
        <v>4170</v>
      </c>
      <c r="H1514" t="s">
        <v>126</v>
      </c>
      <c r="I1514" s="2">
        <v>1700000</v>
      </c>
      <c r="J1514" t="s">
        <v>210</v>
      </c>
    </row>
    <row r="1515" spans="1:10" x14ac:dyDescent="0.3">
      <c r="A1515">
        <v>1514</v>
      </c>
      <c r="B1515" s="1">
        <v>42557</v>
      </c>
      <c r="C1515" t="s">
        <v>4171</v>
      </c>
      <c r="D1515" t="s">
        <v>479</v>
      </c>
      <c r="E1515" t="s">
        <v>4172</v>
      </c>
      <c r="F1515" t="s">
        <v>30</v>
      </c>
      <c r="G1515" t="s">
        <v>704</v>
      </c>
      <c r="H1515" t="s">
        <v>394</v>
      </c>
      <c r="I1515" s="2">
        <v>740000</v>
      </c>
      <c r="J1515" t="s">
        <v>210</v>
      </c>
    </row>
    <row r="1516" spans="1:10" x14ac:dyDescent="0.3">
      <c r="A1516">
        <v>1515</v>
      </c>
      <c r="B1516" s="1">
        <v>42557</v>
      </c>
      <c r="C1516" t="s">
        <v>4173</v>
      </c>
      <c r="D1516" t="s">
        <v>50</v>
      </c>
      <c r="E1516" t="s">
        <v>4174</v>
      </c>
      <c r="F1516" t="s">
        <v>1197</v>
      </c>
      <c r="G1516" t="s">
        <v>4175</v>
      </c>
      <c r="H1516" t="s">
        <v>126</v>
      </c>
      <c r="I1516" s="2">
        <v>250000</v>
      </c>
      <c r="J1516" t="s">
        <v>210</v>
      </c>
    </row>
    <row r="1517" spans="1:10" x14ac:dyDescent="0.3">
      <c r="A1517">
        <v>1516</v>
      </c>
      <c r="B1517" s="1">
        <v>42557</v>
      </c>
      <c r="C1517" t="s">
        <v>4176</v>
      </c>
      <c r="D1517" t="s">
        <v>575</v>
      </c>
      <c r="E1517" t="s">
        <v>4177</v>
      </c>
      <c r="F1517" t="s">
        <v>42</v>
      </c>
      <c r="G1517" t="s">
        <v>4178</v>
      </c>
      <c r="H1517" t="s">
        <v>126</v>
      </c>
      <c r="I1517" s="2">
        <v>297000</v>
      </c>
      <c r="J1517" t="s">
        <v>210</v>
      </c>
    </row>
    <row r="1518" spans="1:10" x14ac:dyDescent="0.3">
      <c r="A1518">
        <v>1517</v>
      </c>
      <c r="B1518" s="1">
        <v>42558</v>
      </c>
      <c r="C1518" t="s">
        <v>4179</v>
      </c>
      <c r="D1518" t="s">
        <v>50</v>
      </c>
      <c r="E1518" t="s">
        <v>4180</v>
      </c>
      <c r="F1518" t="s">
        <v>36</v>
      </c>
      <c r="G1518" t="s">
        <v>4181</v>
      </c>
      <c r="H1518" t="s">
        <v>394</v>
      </c>
      <c r="I1518" s="2">
        <v>2000000</v>
      </c>
      <c r="J1518" t="s">
        <v>210</v>
      </c>
    </row>
    <row r="1519" spans="1:10" x14ac:dyDescent="0.3">
      <c r="A1519">
        <v>1518</v>
      </c>
      <c r="B1519" s="1">
        <v>42558</v>
      </c>
      <c r="C1519" t="s">
        <v>4182</v>
      </c>
      <c r="D1519" t="s">
        <v>575</v>
      </c>
      <c r="E1519" t="s">
        <v>4183</v>
      </c>
      <c r="F1519" t="s">
        <v>30</v>
      </c>
      <c r="G1519" t="s">
        <v>2077</v>
      </c>
      <c r="H1519" t="s">
        <v>394</v>
      </c>
      <c r="I1519" s="2">
        <v>1000000</v>
      </c>
      <c r="J1519" t="s">
        <v>210</v>
      </c>
    </row>
    <row r="1520" spans="1:10" x14ac:dyDescent="0.3">
      <c r="A1520">
        <v>1519</v>
      </c>
      <c r="B1520" s="1">
        <v>42558</v>
      </c>
      <c r="C1520" t="s">
        <v>4184</v>
      </c>
      <c r="D1520" t="s">
        <v>40</v>
      </c>
      <c r="E1520" t="s">
        <v>4185</v>
      </c>
      <c r="F1520" t="s">
        <v>19</v>
      </c>
      <c r="G1520" t="s">
        <v>4186</v>
      </c>
      <c r="H1520" t="s">
        <v>394</v>
      </c>
      <c r="I1520" t="s">
        <v>555</v>
      </c>
      <c r="J1520" t="s">
        <v>210</v>
      </c>
    </row>
    <row r="1521" spans="1:10" x14ac:dyDescent="0.3">
      <c r="A1521">
        <v>1520</v>
      </c>
      <c r="B1521" s="1">
        <v>42558</v>
      </c>
      <c r="C1521" t="s">
        <v>4187</v>
      </c>
      <c r="D1521" t="s">
        <v>50</v>
      </c>
      <c r="E1521" t="s">
        <v>4188</v>
      </c>
      <c r="F1521" t="s">
        <v>36</v>
      </c>
      <c r="G1521" t="s">
        <v>4189</v>
      </c>
      <c r="H1521" t="s">
        <v>126</v>
      </c>
      <c r="I1521" t="s">
        <v>555</v>
      </c>
      <c r="J1521" t="s">
        <v>210</v>
      </c>
    </row>
    <row r="1522" spans="1:10" x14ac:dyDescent="0.3">
      <c r="A1522">
        <v>1521</v>
      </c>
      <c r="B1522" s="1">
        <v>42559</v>
      </c>
      <c r="C1522" t="s">
        <v>1897</v>
      </c>
      <c r="D1522" t="s">
        <v>575</v>
      </c>
      <c r="E1522" t="s">
        <v>4190</v>
      </c>
      <c r="F1522" t="s">
        <v>967</v>
      </c>
      <c r="G1522" t="s">
        <v>4191</v>
      </c>
      <c r="H1522" t="s">
        <v>126</v>
      </c>
      <c r="I1522" t="s">
        <v>555</v>
      </c>
      <c r="J1522" t="s">
        <v>210</v>
      </c>
    </row>
    <row r="1523" spans="1:10" x14ac:dyDescent="0.3">
      <c r="A1523">
        <v>1522</v>
      </c>
      <c r="B1523" s="1">
        <v>42559</v>
      </c>
      <c r="C1523" t="s">
        <v>2611</v>
      </c>
      <c r="D1523" t="s">
        <v>575</v>
      </c>
      <c r="E1523" t="s">
        <v>4192</v>
      </c>
      <c r="F1523" t="s">
        <v>36</v>
      </c>
      <c r="G1523" t="s">
        <v>4193</v>
      </c>
      <c r="H1523" t="s">
        <v>394</v>
      </c>
      <c r="I1523" s="2">
        <v>1950000</v>
      </c>
      <c r="J1523" t="s">
        <v>210</v>
      </c>
    </row>
    <row r="1524" spans="1:10" x14ac:dyDescent="0.3">
      <c r="A1524">
        <v>1523</v>
      </c>
      <c r="B1524" s="1">
        <v>42562</v>
      </c>
      <c r="C1524" t="s">
        <v>1428</v>
      </c>
      <c r="D1524" t="s">
        <v>479</v>
      </c>
      <c r="E1524" t="s">
        <v>4194</v>
      </c>
      <c r="F1524" t="s">
        <v>36</v>
      </c>
      <c r="G1524" t="s">
        <v>4195</v>
      </c>
      <c r="H1524" t="s">
        <v>394</v>
      </c>
      <c r="I1524" s="2">
        <v>6000000</v>
      </c>
      <c r="J1524" t="s">
        <v>210</v>
      </c>
    </row>
    <row r="1525" spans="1:10" x14ac:dyDescent="0.3">
      <c r="A1525">
        <v>1524</v>
      </c>
      <c r="B1525" s="1">
        <v>42562</v>
      </c>
      <c r="C1525" t="s">
        <v>4196</v>
      </c>
      <c r="D1525" t="s">
        <v>50</v>
      </c>
      <c r="E1525" t="s">
        <v>4197</v>
      </c>
      <c r="F1525" t="s">
        <v>19</v>
      </c>
      <c r="G1525" t="s">
        <v>4198</v>
      </c>
      <c r="H1525" t="s">
        <v>394</v>
      </c>
      <c r="I1525" s="2">
        <v>3500000</v>
      </c>
      <c r="J1525" t="s">
        <v>210</v>
      </c>
    </row>
    <row r="1526" spans="1:10" x14ac:dyDescent="0.3">
      <c r="A1526">
        <v>1525</v>
      </c>
      <c r="B1526" s="1">
        <v>42562</v>
      </c>
      <c r="C1526" t="s">
        <v>4199</v>
      </c>
      <c r="D1526" t="s">
        <v>479</v>
      </c>
      <c r="E1526" t="s">
        <v>4200</v>
      </c>
      <c r="F1526" t="s">
        <v>19</v>
      </c>
      <c r="G1526" t="s">
        <v>4201</v>
      </c>
      <c r="H1526" t="s">
        <v>394</v>
      </c>
      <c r="I1526" s="2">
        <v>3000000</v>
      </c>
      <c r="J1526" t="s">
        <v>210</v>
      </c>
    </row>
    <row r="1527" spans="1:10" x14ac:dyDescent="0.3">
      <c r="A1527">
        <v>1526</v>
      </c>
      <c r="B1527" s="1">
        <v>42563</v>
      </c>
      <c r="C1527" t="s">
        <v>4202</v>
      </c>
      <c r="D1527" t="s">
        <v>50</v>
      </c>
      <c r="E1527" t="s">
        <v>4203</v>
      </c>
      <c r="F1527" t="s">
        <v>19</v>
      </c>
      <c r="G1527" t="s">
        <v>1068</v>
      </c>
      <c r="H1527" t="s">
        <v>394</v>
      </c>
      <c r="I1527" s="2">
        <v>12250000</v>
      </c>
      <c r="J1527" t="s">
        <v>210</v>
      </c>
    </row>
    <row r="1528" spans="1:10" x14ac:dyDescent="0.3">
      <c r="A1528">
        <v>1527</v>
      </c>
      <c r="B1528" s="1">
        <v>42563</v>
      </c>
      <c r="C1528" t="s">
        <v>2173</v>
      </c>
      <c r="D1528" t="s">
        <v>575</v>
      </c>
      <c r="E1528" t="s">
        <v>4204</v>
      </c>
      <c r="F1528" t="s">
        <v>30</v>
      </c>
      <c r="G1528" t="s">
        <v>4205</v>
      </c>
      <c r="H1528" t="s">
        <v>126</v>
      </c>
      <c r="I1528" t="s">
        <v>555</v>
      </c>
      <c r="J1528" t="s">
        <v>210</v>
      </c>
    </row>
    <row r="1529" spans="1:10" x14ac:dyDescent="0.3">
      <c r="A1529">
        <v>1528</v>
      </c>
      <c r="B1529" s="1">
        <v>42563</v>
      </c>
      <c r="C1529" t="s">
        <v>4206</v>
      </c>
      <c r="D1529" t="s">
        <v>575</v>
      </c>
      <c r="E1529" t="s">
        <v>4207</v>
      </c>
      <c r="F1529" t="s">
        <v>967</v>
      </c>
      <c r="G1529" t="s">
        <v>4208</v>
      </c>
      <c r="H1529" t="s">
        <v>394</v>
      </c>
      <c r="I1529" t="s">
        <v>555</v>
      </c>
      <c r="J1529" t="s">
        <v>210</v>
      </c>
    </row>
    <row r="1530" spans="1:10" x14ac:dyDescent="0.3">
      <c r="A1530">
        <v>1529</v>
      </c>
      <c r="B1530" s="1">
        <v>42563</v>
      </c>
      <c r="C1530" t="s">
        <v>4209</v>
      </c>
      <c r="D1530" t="s">
        <v>575</v>
      </c>
      <c r="E1530" t="s">
        <v>4210</v>
      </c>
      <c r="F1530" t="s">
        <v>840</v>
      </c>
      <c r="G1530" t="s">
        <v>4211</v>
      </c>
      <c r="H1530" t="s">
        <v>126</v>
      </c>
      <c r="I1530" t="s">
        <v>555</v>
      </c>
      <c r="J1530" t="s">
        <v>210</v>
      </c>
    </row>
    <row r="1531" spans="1:10" x14ac:dyDescent="0.3">
      <c r="A1531">
        <v>1530</v>
      </c>
      <c r="B1531" s="1">
        <v>42563</v>
      </c>
      <c r="C1531" t="s">
        <v>4212</v>
      </c>
      <c r="D1531" t="s">
        <v>575</v>
      </c>
      <c r="E1531" t="s">
        <v>4213</v>
      </c>
      <c r="F1531" t="s">
        <v>30</v>
      </c>
      <c r="G1531" t="s">
        <v>4214</v>
      </c>
      <c r="H1531" t="s">
        <v>126</v>
      </c>
      <c r="I1531" t="s">
        <v>555</v>
      </c>
      <c r="J1531" t="s">
        <v>210</v>
      </c>
    </row>
    <row r="1532" spans="1:10" x14ac:dyDescent="0.3">
      <c r="A1532">
        <v>1531</v>
      </c>
      <c r="B1532" s="1">
        <v>42564</v>
      </c>
      <c r="C1532" t="s">
        <v>4215</v>
      </c>
      <c r="D1532" t="s">
        <v>575</v>
      </c>
      <c r="E1532" t="s">
        <v>4216</v>
      </c>
      <c r="F1532" t="s">
        <v>30</v>
      </c>
      <c r="G1532" t="s">
        <v>4217</v>
      </c>
      <c r="H1532" t="s">
        <v>394</v>
      </c>
      <c r="I1532" s="2">
        <v>5000000</v>
      </c>
      <c r="J1532" t="s">
        <v>210</v>
      </c>
    </row>
    <row r="1533" spans="1:10" x14ac:dyDescent="0.3">
      <c r="A1533">
        <v>1532</v>
      </c>
      <c r="B1533" s="1">
        <v>42564</v>
      </c>
      <c r="C1533" t="s">
        <v>4218</v>
      </c>
      <c r="D1533" t="s">
        <v>575</v>
      </c>
      <c r="E1533" t="s">
        <v>4219</v>
      </c>
      <c r="F1533" t="s">
        <v>42</v>
      </c>
      <c r="G1533" t="s">
        <v>4220</v>
      </c>
      <c r="H1533" t="s">
        <v>126</v>
      </c>
      <c r="I1533" t="s">
        <v>555</v>
      </c>
      <c r="J1533" t="s">
        <v>210</v>
      </c>
    </row>
    <row r="1534" spans="1:10" x14ac:dyDescent="0.3">
      <c r="A1534">
        <v>1533</v>
      </c>
      <c r="B1534" s="1">
        <v>42564</v>
      </c>
      <c r="C1534" t="s">
        <v>4221</v>
      </c>
      <c r="D1534" t="s">
        <v>575</v>
      </c>
      <c r="E1534" t="s">
        <v>4222</v>
      </c>
      <c r="F1534" t="s">
        <v>19</v>
      </c>
      <c r="G1534" t="s">
        <v>4223</v>
      </c>
      <c r="H1534" t="s">
        <v>126</v>
      </c>
      <c r="I1534" s="2">
        <v>600000</v>
      </c>
      <c r="J1534" t="s">
        <v>210</v>
      </c>
    </row>
    <row r="1535" spans="1:10" x14ac:dyDescent="0.3">
      <c r="A1535">
        <v>1534</v>
      </c>
      <c r="B1535" s="1">
        <v>42564</v>
      </c>
      <c r="C1535" t="s">
        <v>1295</v>
      </c>
      <c r="D1535" t="s">
        <v>575</v>
      </c>
      <c r="E1535" t="s">
        <v>4224</v>
      </c>
      <c r="F1535" t="s">
        <v>967</v>
      </c>
      <c r="G1535" t="s">
        <v>4225</v>
      </c>
      <c r="H1535" t="s">
        <v>394</v>
      </c>
      <c r="I1535" s="2">
        <v>1350000</v>
      </c>
      <c r="J1535" t="s">
        <v>210</v>
      </c>
    </row>
    <row r="1536" spans="1:10" x14ac:dyDescent="0.3">
      <c r="A1536">
        <v>1535</v>
      </c>
      <c r="B1536" s="1">
        <v>42564</v>
      </c>
      <c r="C1536" t="s">
        <v>4226</v>
      </c>
      <c r="D1536" t="s">
        <v>575</v>
      </c>
      <c r="E1536" t="s">
        <v>4227</v>
      </c>
      <c r="F1536" t="s">
        <v>967</v>
      </c>
      <c r="G1536" t="s">
        <v>1252</v>
      </c>
      <c r="H1536" t="s">
        <v>394</v>
      </c>
      <c r="I1536" t="s">
        <v>555</v>
      </c>
      <c r="J1536" t="s">
        <v>210</v>
      </c>
    </row>
    <row r="1537" spans="1:10" x14ac:dyDescent="0.3">
      <c r="A1537">
        <v>1536</v>
      </c>
      <c r="B1537" s="1">
        <v>42564</v>
      </c>
      <c r="C1537" t="s">
        <v>4228</v>
      </c>
      <c r="D1537" t="s">
        <v>575</v>
      </c>
      <c r="E1537" t="s">
        <v>4229</v>
      </c>
      <c r="F1537" t="s">
        <v>967</v>
      </c>
      <c r="G1537" t="s">
        <v>4230</v>
      </c>
      <c r="H1537" t="s">
        <v>394</v>
      </c>
      <c r="I1537" s="2">
        <v>5000000</v>
      </c>
      <c r="J1537" t="s">
        <v>210</v>
      </c>
    </row>
    <row r="1538" spans="1:10" x14ac:dyDescent="0.3">
      <c r="A1538">
        <v>1537</v>
      </c>
      <c r="B1538" s="1">
        <v>42564</v>
      </c>
      <c r="C1538" t="s">
        <v>4231</v>
      </c>
      <c r="D1538" t="s">
        <v>575</v>
      </c>
      <c r="E1538" t="s">
        <v>4229</v>
      </c>
      <c r="F1538" t="s">
        <v>19</v>
      </c>
      <c r="G1538" t="s">
        <v>834</v>
      </c>
      <c r="H1538" t="s">
        <v>126</v>
      </c>
      <c r="I1538" t="s">
        <v>555</v>
      </c>
      <c r="J1538" t="s">
        <v>210</v>
      </c>
    </row>
    <row r="1539" spans="1:10" x14ac:dyDescent="0.3">
      <c r="A1539">
        <v>1538</v>
      </c>
      <c r="B1539" s="1">
        <v>42564</v>
      </c>
      <c r="C1539" t="s">
        <v>4232</v>
      </c>
      <c r="D1539" t="s">
        <v>142</v>
      </c>
      <c r="E1539" t="s">
        <v>4233</v>
      </c>
      <c r="F1539" t="s">
        <v>36</v>
      </c>
      <c r="G1539" t="s">
        <v>4234</v>
      </c>
      <c r="H1539" t="s">
        <v>126</v>
      </c>
      <c r="I1539" t="s">
        <v>555</v>
      </c>
      <c r="J1539" t="s">
        <v>210</v>
      </c>
    </row>
    <row r="1540" spans="1:10" x14ac:dyDescent="0.3">
      <c r="A1540">
        <v>1539</v>
      </c>
      <c r="B1540" s="1">
        <v>42565</v>
      </c>
      <c r="C1540" t="s">
        <v>4235</v>
      </c>
      <c r="D1540" t="s">
        <v>479</v>
      </c>
      <c r="E1540" t="s">
        <v>4236</v>
      </c>
      <c r="F1540" t="s">
        <v>955</v>
      </c>
      <c r="G1540" t="s">
        <v>1906</v>
      </c>
      <c r="H1540" t="s">
        <v>126</v>
      </c>
      <c r="I1540" s="2">
        <v>450000</v>
      </c>
      <c r="J1540" t="s">
        <v>210</v>
      </c>
    </row>
    <row r="1541" spans="1:10" x14ac:dyDescent="0.3">
      <c r="A1541">
        <v>1540</v>
      </c>
      <c r="B1541" s="1">
        <v>42565</v>
      </c>
      <c r="C1541" t="s">
        <v>4237</v>
      </c>
      <c r="D1541" t="s">
        <v>50</v>
      </c>
      <c r="E1541" t="s">
        <v>4238</v>
      </c>
      <c r="F1541" t="s">
        <v>52</v>
      </c>
      <c r="G1541" t="s">
        <v>4239</v>
      </c>
      <c r="H1541" t="s">
        <v>394</v>
      </c>
      <c r="I1541" s="2">
        <v>1070000</v>
      </c>
      <c r="J1541" t="s">
        <v>210</v>
      </c>
    </row>
    <row r="1542" spans="1:10" x14ac:dyDescent="0.3">
      <c r="A1542">
        <v>1541</v>
      </c>
      <c r="B1542" s="1">
        <v>42565</v>
      </c>
      <c r="C1542" t="s">
        <v>4240</v>
      </c>
      <c r="D1542" t="s">
        <v>575</v>
      </c>
      <c r="E1542" t="s">
        <v>4241</v>
      </c>
      <c r="F1542" t="s">
        <v>30</v>
      </c>
      <c r="G1542" t="s">
        <v>4242</v>
      </c>
      <c r="H1542" t="s">
        <v>394</v>
      </c>
      <c r="I1542" t="s">
        <v>555</v>
      </c>
      <c r="J1542" t="s">
        <v>210</v>
      </c>
    </row>
    <row r="1543" spans="1:10" x14ac:dyDescent="0.3">
      <c r="A1543">
        <v>1542</v>
      </c>
      <c r="B1543" s="1">
        <v>42566</v>
      </c>
      <c r="C1543" t="s">
        <v>4243</v>
      </c>
      <c r="D1543" t="s">
        <v>50</v>
      </c>
      <c r="E1543" t="s">
        <v>4244</v>
      </c>
      <c r="F1543" t="s">
        <v>52</v>
      </c>
      <c r="G1543" t="s">
        <v>2927</v>
      </c>
      <c r="H1543" t="s">
        <v>126</v>
      </c>
      <c r="I1543" s="2">
        <v>1000000</v>
      </c>
      <c r="J1543" t="s">
        <v>210</v>
      </c>
    </row>
    <row r="1544" spans="1:10" x14ac:dyDescent="0.3">
      <c r="A1544">
        <v>1543</v>
      </c>
      <c r="B1544" s="1">
        <v>42566</v>
      </c>
      <c r="C1544" t="s">
        <v>4245</v>
      </c>
      <c r="D1544" t="s">
        <v>575</v>
      </c>
      <c r="E1544" t="s">
        <v>4246</v>
      </c>
      <c r="F1544" t="s">
        <v>967</v>
      </c>
      <c r="G1544" t="s">
        <v>2230</v>
      </c>
      <c r="H1544" t="s">
        <v>394</v>
      </c>
      <c r="I1544" s="2">
        <v>2000000</v>
      </c>
      <c r="J1544" t="s">
        <v>210</v>
      </c>
    </row>
    <row r="1545" spans="1:10" x14ac:dyDescent="0.3">
      <c r="A1545">
        <v>1544</v>
      </c>
      <c r="B1545" s="1">
        <v>42566</v>
      </c>
      <c r="C1545" t="s">
        <v>4247</v>
      </c>
      <c r="D1545" t="s">
        <v>479</v>
      </c>
      <c r="E1545" t="s">
        <v>4248</v>
      </c>
      <c r="F1545" t="s">
        <v>30</v>
      </c>
      <c r="G1545" t="s">
        <v>4249</v>
      </c>
      <c r="H1545" t="s">
        <v>126</v>
      </c>
      <c r="I1545" t="s">
        <v>555</v>
      </c>
      <c r="J1545" t="s">
        <v>210</v>
      </c>
    </row>
    <row r="1546" spans="1:10" x14ac:dyDescent="0.3">
      <c r="A1546">
        <v>1545</v>
      </c>
      <c r="B1546" s="1">
        <v>42566</v>
      </c>
      <c r="C1546" t="s">
        <v>3270</v>
      </c>
      <c r="D1546" t="s">
        <v>479</v>
      </c>
      <c r="E1546" t="s">
        <v>4250</v>
      </c>
      <c r="F1546" t="s">
        <v>30</v>
      </c>
      <c r="G1546" t="s">
        <v>4251</v>
      </c>
      <c r="H1546" t="s">
        <v>126</v>
      </c>
      <c r="I1546" s="2">
        <v>250000</v>
      </c>
      <c r="J1546" t="s">
        <v>210</v>
      </c>
    </row>
    <row r="1547" spans="1:10" x14ac:dyDescent="0.3">
      <c r="A1547">
        <v>1546</v>
      </c>
      <c r="B1547" s="1">
        <v>42566</v>
      </c>
      <c r="C1547" t="s">
        <v>4252</v>
      </c>
      <c r="D1547" t="s">
        <v>479</v>
      </c>
      <c r="E1547" t="s">
        <v>4253</v>
      </c>
      <c r="F1547" t="s">
        <v>30</v>
      </c>
      <c r="G1547" t="s">
        <v>4254</v>
      </c>
      <c r="H1547" t="s">
        <v>126</v>
      </c>
      <c r="I1547" t="s">
        <v>555</v>
      </c>
      <c r="J1547" t="s">
        <v>210</v>
      </c>
    </row>
    <row r="1548" spans="1:10" x14ac:dyDescent="0.3">
      <c r="A1548">
        <v>1547</v>
      </c>
      <c r="B1548" s="1">
        <v>42566</v>
      </c>
      <c r="C1548" t="s">
        <v>4255</v>
      </c>
      <c r="D1548" t="s">
        <v>575</v>
      </c>
      <c r="E1548" t="s">
        <v>4256</v>
      </c>
      <c r="F1548" t="s">
        <v>36</v>
      </c>
      <c r="G1548" t="s">
        <v>4257</v>
      </c>
      <c r="H1548" t="s">
        <v>394</v>
      </c>
      <c r="I1548" s="2">
        <v>6000000</v>
      </c>
      <c r="J1548" t="s">
        <v>210</v>
      </c>
    </row>
    <row r="1549" spans="1:10" x14ac:dyDescent="0.3">
      <c r="A1549">
        <v>1548</v>
      </c>
      <c r="B1549" s="1">
        <v>42569</v>
      </c>
      <c r="C1549" t="s">
        <v>4258</v>
      </c>
      <c r="D1549" t="s">
        <v>575</v>
      </c>
      <c r="E1549" t="s">
        <v>1718</v>
      </c>
      <c r="F1549" t="s">
        <v>52</v>
      </c>
      <c r="G1549" t="s">
        <v>2927</v>
      </c>
      <c r="H1549" t="s">
        <v>126</v>
      </c>
      <c r="I1549" s="2">
        <v>650000</v>
      </c>
      <c r="J1549" t="s">
        <v>210</v>
      </c>
    </row>
    <row r="1550" spans="1:10" x14ac:dyDescent="0.3">
      <c r="A1550">
        <v>1549</v>
      </c>
      <c r="B1550" s="1">
        <v>42569</v>
      </c>
      <c r="C1550" t="s">
        <v>4259</v>
      </c>
      <c r="D1550" t="s">
        <v>575</v>
      </c>
      <c r="E1550" t="s">
        <v>4260</v>
      </c>
      <c r="F1550" t="s">
        <v>30</v>
      </c>
      <c r="G1550" t="s">
        <v>2927</v>
      </c>
      <c r="H1550" t="s">
        <v>126</v>
      </c>
      <c r="I1550" s="2">
        <v>650000</v>
      </c>
      <c r="J1550" t="s">
        <v>210</v>
      </c>
    </row>
    <row r="1551" spans="1:10" x14ac:dyDescent="0.3">
      <c r="A1551">
        <v>1550</v>
      </c>
      <c r="B1551" s="1">
        <v>42569</v>
      </c>
      <c r="C1551" t="s">
        <v>4261</v>
      </c>
      <c r="D1551" t="s">
        <v>479</v>
      </c>
      <c r="E1551" t="s">
        <v>4262</v>
      </c>
      <c r="F1551" t="s">
        <v>36</v>
      </c>
      <c r="G1551" t="s">
        <v>4263</v>
      </c>
      <c r="H1551" t="s">
        <v>394</v>
      </c>
      <c r="I1551" s="2">
        <v>30000000</v>
      </c>
      <c r="J1551" t="s">
        <v>210</v>
      </c>
    </row>
    <row r="1552" spans="1:10" x14ac:dyDescent="0.3">
      <c r="A1552">
        <v>1551</v>
      </c>
      <c r="B1552" s="1">
        <v>42569</v>
      </c>
      <c r="C1552" t="s">
        <v>4264</v>
      </c>
      <c r="D1552" t="s">
        <v>50</v>
      </c>
      <c r="E1552" t="s">
        <v>4265</v>
      </c>
      <c r="F1552" t="s">
        <v>36</v>
      </c>
      <c r="G1552" t="s">
        <v>4266</v>
      </c>
      <c r="H1552" t="s">
        <v>394</v>
      </c>
      <c r="I1552" t="s">
        <v>555</v>
      </c>
      <c r="J1552" t="s">
        <v>210</v>
      </c>
    </row>
    <row r="1553" spans="1:10" x14ac:dyDescent="0.3">
      <c r="A1553">
        <v>1552</v>
      </c>
      <c r="B1553" s="1">
        <v>42569</v>
      </c>
      <c r="C1553" t="s">
        <v>4267</v>
      </c>
      <c r="D1553" t="s">
        <v>50</v>
      </c>
      <c r="E1553" t="s">
        <v>4268</v>
      </c>
      <c r="F1553" t="s">
        <v>52</v>
      </c>
      <c r="G1553" t="s">
        <v>4269</v>
      </c>
      <c r="H1553" t="s">
        <v>126</v>
      </c>
      <c r="I1553" t="s">
        <v>555</v>
      </c>
      <c r="J1553" t="s">
        <v>210</v>
      </c>
    </row>
    <row r="1554" spans="1:10" x14ac:dyDescent="0.3">
      <c r="A1554">
        <v>1553</v>
      </c>
      <c r="B1554" s="1">
        <v>42570</v>
      </c>
      <c r="C1554" t="s">
        <v>4270</v>
      </c>
      <c r="D1554" t="s">
        <v>50</v>
      </c>
      <c r="E1554" t="s">
        <v>4271</v>
      </c>
      <c r="F1554" t="s">
        <v>30</v>
      </c>
      <c r="G1554" t="s">
        <v>4272</v>
      </c>
      <c r="H1554" t="s">
        <v>394</v>
      </c>
      <c r="I1554" s="2">
        <v>10000000</v>
      </c>
      <c r="J1554" t="s">
        <v>210</v>
      </c>
    </row>
    <row r="1555" spans="1:10" x14ac:dyDescent="0.3">
      <c r="A1555">
        <v>1554</v>
      </c>
      <c r="B1555" s="1">
        <v>42570</v>
      </c>
      <c r="C1555" t="s">
        <v>4273</v>
      </c>
      <c r="D1555" t="s">
        <v>575</v>
      </c>
      <c r="E1555" t="s">
        <v>4274</v>
      </c>
      <c r="F1555" t="s">
        <v>87</v>
      </c>
      <c r="G1555" t="s">
        <v>4275</v>
      </c>
      <c r="H1555" t="s">
        <v>394</v>
      </c>
      <c r="I1555" s="2">
        <v>15000000</v>
      </c>
      <c r="J1555" t="s">
        <v>210</v>
      </c>
    </row>
    <row r="1556" spans="1:10" x14ac:dyDescent="0.3">
      <c r="A1556">
        <v>1555</v>
      </c>
      <c r="B1556" s="1">
        <v>42570</v>
      </c>
      <c r="C1556" t="s">
        <v>4276</v>
      </c>
      <c r="D1556" t="s">
        <v>50</v>
      </c>
      <c r="E1556" t="s">
        <v>4277</v>
      </c>
      <c r="F1556" t="s">
        <v>967</v>
      </c>
      <c r="G1556" t="s">
        <v>4278</v>
      </c>
      <c r="H1556" t="s">
        <v>394</v>
      </c>
      <c r="I1556" s="2">
        <v>1000000</v>
      </c>
      <c r="J1556" t="s">
        <v>210</v>
      </c>
    </row>
    <row r="1557" spans="1:10" x14ac:dyDescent="0.3">
      <c r="A1557">
        <v>1556</v>
      </c>
      <c r="B1557" s="1">
        <v>42570</v>
      </c>
      <c r="C1557" t="s">
        <v>4279</v>
      </c>
      <c r="D1557" t="s">
        <v>575</v>
      </c>
      <c r="E1557" t="s">
        <v>4280</v>
      </c>
      <c r="F1557" t="s">
        <v>19</v>
      </c>
      <c r="G1557" t="s">
        <v>4281</v>
      </c>
      <c r="H1557" t="s">
        <v>126</v>
      </c>
      <c r="I1557" s="2">
        <v>250000</v>
      </c>
      <c r="J1557" t="s">
        <v>210</v>
      </c>
    </row>
    <row r="1558" spans="1:10" x14ac:dyDescent="0.3">
      <c r="A1558">
        <v>1557</v>
      </c>
      <c r="B1558" s="1">
        <v>42571</v>
      </c>
      <c r="C1558" t="s">
        <v>4282</v>
      </c>
      <c r="D1558" t="s">
        <v>575</v>
      </c>
      <c r="E1558" t="s">
        <v>4283</v>
      </c>
      <c r="F1558" t="s">
        <v>454</v>
      </c>
      <c r="G1558" t="s">
        <v>1344</v>
      </c>
      <c r="H1558" t="s">
        <v>394</v>
      </c>
      <c r="I1558" s="2">
        <v>1000000</v>
      </c>
      <c r="J1558" t="s">
        <v>210</v>
      </c>
    </row>
    <row r="1559" spans="1:10" x14ac:dyDescent="0.3">
      <c r="A1559">
        <v>1558</v>
      </c>
      <c r="B1559" s="1">
        <v>42571</v>
      </c>
      <c r="C1559" t="s">
        <v>4284</v>
      </c>
      <c r="D1559" t="s">
        <v>40</v>
      </c>
      <c r="E1559" t="s">
        <v>4285</v>
      </c>
      <c r="F1559" t="s">
        <v>36</v>
      </c>
      <c r="G1559" t="s">
        <v>4286</v>
      </c>
      <c r="H1559" t="s">
        <v>126</v>
      </c>
      <c r="I1559" s="2">
        <v>595000</v>
      </c>
      <c r="J1559" t="s">
        <v>210</v>
      </c>
    </row>
    <row r="1560" spans="1:10" x14ac:dyDescent="0.3">
      <c r="A1560">
        <v>1559</v>
      </c>
      <c r="B1560" s="1">
        <v>42571</v>
      </c>
      <c r="C1560" t="s">
        <v>4287</v>
      </c>
      <c r="D1560" t="s">
        <v>575</v>
      </c>
      <c r="E1560" t="s">
        <v>4288</v>
      </c>
      <c r="F1560" t="s">
        <v>52</v>
      </c>
      <c r="G1560" t="s">
        <v>4289</v>
      </c>
      <c r="H1560" t="s">
        <v>126</v>
      </c>
      <c r="I1560" t="s">
        <v>555</v>
      </c>
      <c r="J1560" t="s">
        <v>210</v>
      </c>
    </row>
    <row r="1561" spans="1:10" x14ac:dyDescent="0.3">
      <c r="A1561">
        <v>1560</v>
      </c>
      <c r="B1561" s="1">
        <v>42572</v>
      </c>
      <c r="C1561" t="s">
        <v>4290</v>
      </c>
      <c r="D1561" t="s">
        <v>575</v>
      </c>
      <c r="E1561" t="s">
        <v>4291</v>
      </c>
      <c r="F1561" t="s">
        <v>30</v>
      </c>
      <c r="G1561" t="s">
        <v>4292</v>
      </c>
      <c r="H1561" t="s">
        <v>394</v>
      </c>
      <c r="I1561" s="2">
        <v>1000000</v>
      </c>
      <c r="J1561" t="s">
        <v>210</v>
      </c>
    </row>
    <row r="1562" spans="1:10" x14ac:dyDescent="0.3">
      <c r="A1562">
        <v>1561</v>
      </c>
      <c r="B1562" s="1">
        <v>42572</v>
      </c>
      <c r="C1562" t="s">
        <v>4293</v>
      </c>
      <c r="D1562" t="s">
        <v>479</v>
      </c>
      <c r="E1562" t="s">
        <v>4294</v>
      </c>
      <c r="F1562" t="s">
        <v>967</v>
      </c>
      <c r="G1562" t="s">
        <v>4295</v>
      </c>
      <c r="H1562" t="s">
        <v>126</v>
      </c>
      <c r="I1562" t="s">
        <v>555</v>
      </c>
      <c r="J1562" t="s">
        <v>210</v>
      </c>
    </row>
    <row r="1563" spans="1:10" x14ac:dyDescent="0.3">
      <c r="A1563">
        <v>1562</v>
      </c>
      <c r="B1563" s="1">
        <v>42572</v>
      </c>
      <c r="C1563" t="s">
        <v>4296</v>
      </c>
      <c r="D1563" t="s">
        <v>575</v>
      </c>
      <c r="E1563" t="s">
        <v>4297</v>
      </c>
      <c r="F1563" t="s">
        <v>967</v>
      </c>
      <c r="G1563" t="s">
        <v>2077</v>
      </c>
      <c r="H1563" t="s">
        <v>126</v>
      </c>
      <c r="I1563" s="2">
        <v>595000</v>
      </c>
      <c r="J1563" t="s">
        <v>210</v>
      </c>
    </row>
    <row r="1564" spans="1:10" x14ac:dyDescent="0.3">
      <c r="A1564">
        <v>1563</v>
      </c>
      <c r="B1564" s="1">
        <v>42572</v>
      </c>
      <c r="C1564" t="s">
        <v>4298</v>
      </c>
      <c r="D1564" t="s">
        <v>1701</v>
      </c>
      <c r="E1564" t="s">
        <v>4299</v>
      </c>
      <c r="F1564" t="s">
        <v>36</v>
      </c>
      <c r="G1564" t="s">
        <v>4300</v>
      </c>
      <c r="H1564" t="s">
        <v>210</v>
      </c>
      <c r="I1564" t="s">
        <v>210</v>
      </c>
      <c r="J1564" t="s">
        <v>210</v>
      </c>
    </row>
    <row r="1565" spans="1:10" x14ac:dyDescent="0.3">
      <c r="A1565">
        <v>1564</v>
      </c>
      <c r="B1565" s="1">
        <v>42522</v>
      </c>
      <c r="C1565" t="s">
        <v>4301</v>
      </c>
      <c r="D1565" t="s">
        <v>575</v>
      </c>
      <c r="E1565" t="s">
        <v>4302</v>
      </c>
      <c r="F1565" t="s">
        <v>483</v>
      </c>
      <c r="G1565" t="s">
        <v>1344</v>
      </c>
      <c r="H1565" t="s">
        <v>126</v>
      </c>
      <c r="I1565" t="s">
        <v>555</v>
      </c>
      <c r="J1565" t="s">
        <v>210</v>
      </c>
    </row>
    <row r="1566" spans="1:10" x14ac:dyDescent="0.3">
      <c r="A1566">
        <v>1565</v>
      </c>
      <c r="B1566" s="1">
        <v>42522</v>
      </c>
      <c r="C1566" t="s">
        <v>4303</v>
      </c>
      <c r="D1566" t="s">
        <v>50</v>
      </c>
      <c r="E1566" t="s">
        <v>4304</v>
      </c>
      <c r="F1566" t="s">
        <v>967</v>
      </c>
      <c r="G1566" t="s">
        <v>3202</v>
      </c>
      <c r="H1566" t="s">
        <v>394</v>
      </c>
      <c r="I1566" t="s">
        <v>555</v>
      </c>
      <c r="J1566" t="s">
        <v>210</v>
      </c>
    </row>
    <row r="1567" spans="1:10" x14ac:dyDescent="0.3">
      <c r="A1567">
        <v>1566</v>
      </c>
      <c r="B1567" s="1">
        <v>42523</v>
      </c>
      <c r="C1567" t="s">
        <v>562</v>
      </c>
      <c r="D1567" t="s">
        <v>479</v>
      </c>
      <c r="E1567" t="s">
        <v>4305</v>
      </c>
      <c r="F1567" t="s">
        <v>30</v>
      </c>
      <c r="G1567" t="s">
        <v>4306</v>
      </c>
      <c r="H1567" t="s">
        <v>394</v>
      </c>
      <c r="I1567" t="s">
        <v>555</v>
      </c>
      <c r="J1567" t="s">
        <v>210</v>
      </c>
    </row>
    <row r="1568" spans="1:10" x14ac:dyDescent="0.3">
      <c r="A1568">
        <v>1567</v>
      </c>
      <c r="B1568" s="1">
        <v>42523</v>
      </c>
      <c r="C1568" t="s">
        <v>1017</v>
      </c>
      <c r="D1568" t="s">
        <v>575</v>
      </c>
      <c r="E1568" t="s">
        <v>4307</v>
      </c>
      <c r="F1568" t="s">
        <v>30</v>
      </c>
      <c r="G1568" t="s">
        <v>4308</v>
      </c>
      <c r="H1568" t="s">
        <v>126</v>
      </c>
      <c r="I1568" t="s">
        <v>555</v>
      </c>
      <c r="J1568" t="s">
        <v>210</v>
      </c>
    </row>
    <row r="1569" spans="1:10" x14ac:dyDescent="0.3">
      <c r="A1569">
        <v>1568</v>
      </c>
      <c r="B1569" s="1">
        <v>42523</v>
      </c>
      <c r="C1569" t="s">
        <v>4309</v>
      </c>
      <c r="D1569" t="s">
        <v>50</v>
      </c>
      <c r="E1569" t="s">
        <v>4310</v>
      </c>
      <c r="F1569" t="s">
        <v>36</v>
      </c>
      <c r="G1569" t="s">
        <v>4311</v>
      </c>
      <c r="H1569" t="s">
        <v>394</v>
      </c>
      <c r="I1569" s="2">
        <v>1000000</v>
      </c>
      <c r="J1569" t="s">
        <v>210</v>
      </c>
    </row>
    <row r="1570" spans="1:10" x14ac:dyDescent="0.3">
      <c r="A1570">
        <v>1569</v>
      </c>
      <c r="B1570" s="1">
        <v>42523</v>
      </c>
      <c r="C1570" t="s">
        <v>4312</v>
      </c>
      <c r="D1570" t="s">
        <v>479</v>
      </c>
      <c r="E1570" t="s">
        <v>4313</v>
      </c>
      <c r="F1570" t="s">
        <v>36</v>
      </c>
      <c r="G1570" t="s">
        <v>517</v>
      </c>
      <c r="H1570" t="s">
        <v>126</v>
      </c>
      <c r="I1570" t="s">
        <v>555</v>
      </c>
      <c r="J1570" t="s">
        <v>210</v>
      </c>
    </row>
    <row r="1571" spans="1:10" x14ac:dyDescent="0.3">
      <c r="A1571">
        <v>1570</v>
      </c>
      <c r="B1571" s="1">
        <v>42523</v>
      </c>
      <c r="C1571" t="s">
        <v>4314</v>
      </c>
      <c r="D1571" t="s">
        <v>575</v>
      </c>
      <c r="E1571" t="s">
        <v>4315</v>
      </c>
      <c r="F1571" t="s">
        <v>36</v>
      </c>
      <c r="G1571" t="s">
        <v>4217</v>
      </c>
      <c r="H1571" t="s">
        <v>394</v>
      </c>
      <c r="I1571" s="2">
        <v>1000000</v>
      </c>
      <c r="J1571" t="s">
        <v>210</v>
      </c>
    </row>
    <row r="1572" spans="1:10" x14ac:dyDescent="0.3">
      <c r="A1572">
        <v>1571</v>
      </c>
      <c r="B1572" s="1">
        <v>42524</v>
      </c>
      <c r="C1572" t="s">
        <v>4316</v>
      </c>
      <c r="D1572" t="s">
        <v>575</v>
      </c>
      <c r="E1572" t="s">
        <v>4317</v>
      </c>
      <c r="F1572" t="s">
        <v>967</v>
      </c>
      <c r="G1572" t="s">
        <v>4318</v>
      </c>
      <c r="H1572" t="s">
        <v>126</v>
      </c>
      <c r="I1572" t="s">
        <v>555</v>
      </c>
      <c r="J1572" t="s">
        <v>210</v>
      </c>
    </row>
    <row r="1573" spans="1:10" x14ac:dyDescent="0.3">
      <c r="A1573">
        <v>1572</v>
      </c>
      <c r="B1573" s="1">
        <v>42524</v>
      </c>
      <c r="C1573" t="s">
        <v>4319</v>
      </c>
      <c r="D1573" t="s">
        <v>575</v>
      </c>
      <c r="E1573" t="s">
        <v>4320</v>
      </c>
      <c r="F1573" t="s">
        <v>42</v>
      </c>
      <c r="G1573" t="s">
        <v>1697</v>
      </c>
      <c r="H1573" t="s">
        <v>126</v>
      </c>
      <c r="I1573" s="2">
        <v>75000</v>
      </c>
      <c r="J1573" t="s">
        <v>210</v>
      </c>
    </row>
    <row r="1574" spans="1:10" x14ac:dyDescent="0.3">
      <c r="A1574">
        <v>1573</v>
      </c>
      <c r="B1574" s="1">
        <v>42524</v>
      </c>
      <c r="C1574" t="s">
        <v>4321</v>
      </c>
      <c r="D1574" t="s">
        <v>142</v>
      </c>
      <c r="E1574" t="s">
        <v>4322</v>
      </c>
      <c r="F1574" t="s">
        <v>30</v>
      </c>
      <c r="G1574" t="s">
        <v>4323</v>
      </c>
      <c r="H1574" t="s">
        <v>394</v>
      </c>
      <c r="I1574" s="2">
        <v>2000000</v>
      </c>
      <c r="J1574" t="s">
        <v>210</v>
      </c>
    </row>
    <row r="1575" spans="1:10" x14ac:dyDescent="0.3">
      <c r="A1575">
        <v>1574</v>
      </c>
      <c r="B1575" s="1">
        <v>42527</v>
      </c>
      <c r="C1575" t="s">
        <v>4324</v>
      </c>
      <c r="D1575" t="s">
        <v>575</v>
      </c>
      <c r="E1575" t="s">
        <v>4325</v>
      </c>
      <c r="F1575" t="s">
        <v>184</v>
      </c>
      <c r="G1575" t="s">
        <v>4326</v>
      </c>
      <c r="H1575" t="s">
        <v>126</v>
      </c>
      <c r="I1575" s="2">
        <v>448000</v>
      </c>
      <c r="J1575" t="s">
        <v>210</v>
      </c>
    </row>
    <row r="1576" spans="1:10" x14ac:dyDescent="0.3">
      <c r="A1576">
        <v>1575</v>
      </c>
      <c r="B1576" s="1">
        <v>42528</v>
      </c>
      <c r="C1576" t="s">
        <v>3101</v>
      </c>
      <c r="D1576" t="s">
        <v>105</v>
      </c>
      <c r="E1576" t="s">
        <v>4327</v>
      </c>
      <c r="F1576" t="s">
        <v>967</v>
      </c>
      <c r="G1576" t="s">
        <v>4328</v>
      </c>
      <c r="H1576" t="s">
        <v>394</v>
      </c>
      <c r="I1576" s="2">
        <v>4000000</v>
      </c>
      <c r="J1576" t="s">
        <v>210</v>
      </c>
    </row>
    <row r="1577" spans="1:10" x14ac:dyDescent="0.3">
      <c r="A1577">
        <v>1576</v>
      </c>
      <c r="B1577" s="1">
        <v>42528</v>
      </c>
      <c r="C1577" t="s">
        <v>426</v>
      </c>
      <c r="D1577" t="s">
        <v>575</v>
      </c>
      <c r="E1577" t="s">
        <v>4329</v>
      </c>
      <c r="F1577" t="s">
        <v>967</v>
      </c>
      <c r="G1577" t="s">
        <v>4330</v>
      </c>
      <c r="H1577" t="s">
        <v>394</v>
      </c>
      <c r="I1577" s="2">
        <v>2000000</v>
      </c>
      <c r="J1577" t="s">
        <v>210</v>
      </c>
    </row>
    <row r="1578" spans="1:10" x14ac:dyDescent="0.3">
      <c r="A1578">
        <v>1577</v>
      </c>
      <c r="B1578" s="1">
        <v>42528</v>
      </c>
      <c r="C1578" t="s">
        <v>4331</v>
      </c>
      <c r="D1578" t="s">
        <v>50</v>
      </c>
      <c r="E1578" t="s">
        <v>4332</v>
      </c>
      <c r="F1578" t="s">
        <v>967</v>
      </c>
      <c r="G1578" t="s">
        <v>1697</v>
      </c>
      <c r="H1578" t="s">
        <v>126</v>
      </c>
      <c r="I1578" s="2">
        <v>100000</v>
      </c>
      <c r="J1578" t="s">
        <v>210</v>
      </c>
    </row>
    <row r="1579" spans="1:10" x14ac:dyDescent="0.3">
      <c r="A1579">
        <v>1578</v>
      </c>
      <c r="B1579" s="1">
        <v>42528</v>
      </c>
      <c r="C1579" t="s">
        <v>4333</v>
      </c>
      <c r="D1579" t="s">
        <v>50</v>
      </c>
      <c r="E1579" t="s">
        <v>4334</v>
      </c>
      <c r="F1579" t="s">
        <v>52</v>
      </c>
      <c r="G1579" t="s">
        <v>4335</v>
      </c>
      <c r="H1579" t="s">
        <v>394</v>
      </c>
      <c r="I1579" s="2">
        <v>23000000</v>
      </c>
      <c r="J1579" t="s">
        <v>210</v>
      </c>
    </row>
    <row r="1580" spans="1:10" x14ac:dyDescent="0.3">
      <c r="A1580">
        <v>1579</v>
      </c>
      <c r="B1580" s="1">
        <v>42528</v>
      </c>
      <c r="C1580" t="s">
        <v>4336</v>
      </c>
      <c r="D1580" t="s">
        <v>50</v>
      </c>
      <c r="E1580" t="s">
        <v>4337</v>
      </c>
      <c r="F1580" t="s">
        <v>36</v>
      </c>
      <c r="G1580" t="s">
        <v>3215</v>
      </c>
      <c r="H1580" t="s">
        <v>394</v>
      </c>
      <c r="I1580" s="2">
        <v>1000000</v>
      </c>
      <c r="J1580" t="s">
        <v>210</v>
      </c>
    </row>
    <row r="1581" spans="1:10" x14ac:dyDescent="0.3">
      <c r="A1581">
        <v>1580</v>
      </c>
      <c r="B1581" s="1">
        <v>42529</v>
      </c>
      <c r="C1581" t="s">
        <v>4338</v>
      </c>
      <c r="D1581" t="s">
        <v>575</v>
      </c>
      <c r="E1581" t="s">
        <v>1718</v>
      </c>
      <c r="F1581" t="s">
        <v>184</v>
      </c>
      <c r="G1581" t="s">
        <v>4339</v>
      </c>
      <c r="H1581" t="s">
        <v>126</v>
      </c>
      <c r="I1581" s="2">
        <v>1000000</v>
      </c>
      <c r="J1581" t="s">
        <v>210</v>
      </c>
    </row>
    <row r="1582" spans="1:10" x14ac:dyDescent="0.3">
      <c r="A1582">
        <v>1581</v>
      </c>
      <c r="B1582" s="1">
        <v>42529</v>
      </c>
      <c r="C1582" t="s">
        <v>4340</v>
      </c>
      <c r="D1582" t="s">
        <v>479</v>
      </c>
      <c r="E1582" t="s">
        <v>4341</v>
      </c>
      <c r="F1582" t="s">
        <v>36</v>
      </c>
      <c r="G1582" t="s">
        <v>4342</v>
      </c>
      <c r="H1582" t="s">
        <v>126</v>
      </c>
      <c r="I1582" s="2">
        <v>500000</v>
      </c>
      <c r="J1582" t="s">
        <v>210</v>
      </c>
    </row>
    <row r="1583" spans="1:10" x14ac:dyDescent="0.3">
      <c r="A1583">
        <v>1582</v>
      </c>
      <c r="B1583" s="1">
        <v>42529</v>
      </c>
      <c r="C1583" t="s">
        <v>4343</v>
      </c>
      <c r="D1583" t="s">
        <v>50</v>
      </c>
      <c r="E1583" t="s">
        <v>4344</v>
      </c>
      <c r="F1583" t="s">
        <v>36</v>
      </c>
      <c r="G1583" t="s">
        <v>2077</v>
      </c>
      <c r="H1583" t="s">
        <v>126</v>
      </c>
      <c r="I1583" s="2">
        <v>200000</v>
      </c>
      <c r="J1583" t="s">
        <v>210</v>
      </c>
    </row>
    <row r="1584" spans="1:10" x14ac:dyDescent="0.3">
      <c r="A1584">
        <v>1583</v>
      </c>
      <c r="B1584" s="1">
        <v>42529</v>
      </c>
      <c r="C1584" t="s">
        <v>4345</v>
      </c>
      <c r="D1584" t="s">
        <v>575</v>
      </c>
      <c r="E1584" t="s">
        <v>4346</v>
      </c>
      <c r="F1584" t="s">
        <v>19</v>
      </c>
      <c r="G1584" t="s">
        <v>4347</v>
      </c>
      <c r="H1584" t="s">
        <v>126</v>
      </c>
      <c r="I1584" t="s">
        <v>555</v>
      </c>
      <c r="J1584" t="s">
        <v>210</v>
      </c>
    </row>
    <row r="1585" spans="1:10" x14ac:dyDescent="0.3">
      <c r="A1585">
        <v>1584</v>
      </c>
      <c r="B1585" s="1">
        <v>42529</v>
      </c>
      <c r="C1585" t="s">
        <v>4348</v>
      </c>
      <c r="D1585" t="s">
        <v>575</v>
      </c>
      <c r="E1585" t="s">
        <v>4349</v>
      </c>
      <c r="F1585" t="s">
        <v>967</v>
      </c>
      <c r="G1585" t="s">
        <v>4350</v>
      </c>
      <c r="H1585" t="s">
        <v>126</v>
      </c>
      <c r="I1585" t="s">
        <v>555</v>
      </c>
      <c r="J1585" t="s">
        <v>210</v>
      </c>
    </row>
    <row r="1586" spans="1:10" x14ac:dyDescent="0.3">
      <c r="A1586">
        <v>1585</v>
      </c>
      <c r="B1586" s="1">
        <v>42529</v>
      </c>
      <c r="C1586" t="s">
        <v>4351</v>
      </c>
      <c r="D1586" t="s">
        <v>479</v>
      </c>
      <c r="E1586" t="s">
        <v>4352</v>
      </c>
      <c r="F1586" t="s">
        <v>967</v>
      </c>
      <c r="G1586" t="s">
        <v>4353</v>
      </c>
      <c r="H1586" t="s">
        <v>394</v>
      </c>
      <c r="I1586" s="2">
        <v>16000000</v>
      </c>
      <c r="J1586" t="s">
        <v>210</v>
      </c>
    </row>
    <row r="1587" spans="1:10" x14ac:dyDescent="0.3">
      <c r="A1587">
        <v>1586</v>
      </c>
      <c r="B1587" s="1">
        <v>42529</v>
      </c>
      <c r="C1587" t="s">
        <v>4354</v>
      </c>
      <c r="D1587" t="s">
        <v>317</v>
      </c>
      <c r="E1587" t="s">
        <v>4355</v>
      </c>
      <c r="F1587" t="s">
        <v>454</v>
      </c>
      <c r="G1587" t="s">
        <v>4356</v>
      </c>
      <c r="H1587" t="s">
        <v>126</v>
      </c>
      <c r="I1587" t="s">
        <v>555</v>
      </c>
      <c r="J1587" t="s">
        <v>210</v>
      </c>
    </row>
    <row r="1588" spans="1:10" x14ac:dyDescent="0.3">
      <c r="A1588">
        <v>1587</v>
      </c>
      <c r="B1588" s="1">
        <v>42529</v>
      </c>
      <c r="C1588" t="s">
        <v>4357</v>
      </c>
      <c r="D1588" t="s">
        <v>575</v>
      </c>
      <c r="E1588" t="s">
        <v>4358</v>
      </c>
      <c r="F1588" t="s">
        <v>19</v>
      </c>
      <c r="G1588" t="s">
        <v>4359</v>
      </c>
      <c r="H1588" t="s">
        <v>126</v>
      </c>
      <c r="I1588" s="2">
        <v>200000</v>
      </c>
      <c r="J1588" t="s">
        <v>210</v>
      </c>
    </row>
    <row r="1589" spans="1:10" x14ac:dyDescent="0.3">
      <c r="A1589">
        <v>1588</v>
      </c>
      <c r="B1589" s="1">
        <v>42530</v>
      </c>
      <c r="C1589" t="s">
        <v>4360</v>
      </c>
      <c r="D1589" t="s">
        <v>479</v>
      </c>
      <c r="E1589" t="s">
        <v>4361</v>
      </c>
      <c r="F1589" t="s">
        <v>4362</v>
      </c>
      <c r="G1589" t="s">
        <v>4363</v>
      </c>
      <c r="H1589" t="s">
        <v>126</v>
      </c>
      <c r="I1589" t="s">
        <v>555</v>
      </c>
      <c r="J1589" t="s">
        <v>210</v>
      </c>
    </row>
    <row r="1590" spans="1:10" x14ac:dyDescent="0.3">
      <c r="A1590">
        <v>1589</v>
      </c>
      <c r="B1590" s="1">
        <v>42530</v>
      </c>
      <c r="C1590" t="s">
        <v>4364</v>
      </c>
      <c r="D1590" t="s">
        <v>575</v>
      </c>
      <c r="E1590" t="s">
        <v>4365</v>
      </c>
      <c r="F1590" t="s">
        <v>52</v>
      </c>
      <c r="G1590" t="s">
        <v>4366</v>
      </c>
      <c r="H1590" t="s">
        <v>126</v>
      </c>
      <c r="I1590" t="s">
        <v>555</v>
      </c>
      <c r="J1590" t="s">
        <v>210</v>
      </c>
    </row>
    <row r="1591" spans="1:10" x14ac:dyDescent="0.3">
      <c r="A1591">
        <v>1590</v>
      </c>
      <c r="B1591" s="1">
        <v>42530</v>
      </c>
      <c r="C1591" t="s">
        <v>4367</v>
      </c>
      <c r="D1591" t="s">
        <v>50</v>
      </c>
      <c r="E1591" t="s">
        <v>4368</v>
      </c>
      <c r="F1591" t="s">
        <v>36</v>
      </c>
      <c r="G1591" t="s">
        <v>4369</v>
      </c>
      <c r="H1591" t="s">
        <v>126</v>
      </c>
      <c r="I1591" s="2">
        <v>2000000</v>
      </c>
      <c r="J1591" t="s">
        <v>210</v>
      </c>
    </row>
    <row r="1592" spans="1:10" x14ac:dyDescent="0.3">
      <c r="A1592">
        <v>1591</v>
      </c>
      <c r="B1592" s="1">
        <v>42531</v>
      </c>
      <c r="C1592" t="s">
        <v>4370</v>
      </c>
      <c r="D1592" t="s">
        <v>479</v>
      </c>
      <c r="E1592" t="s">
        <v>4371</v>
      </c>
      <c r="F1592" t="s">
        <v>36</v>
      </c>
      <c r="G1592" t="s">
        <v>1136</v>
      </c>
      <c r="H1592" t="s">
        <v>126</v>
      </c>
      <c r="I1592" t="s">
        <v>555</v>
      </c>
      <c r="J1592" t="s">
        <v>210</v>
      </c>
    </row>
    <row r="1593" spans="1:10" x14ac:dyDescent="0.3">
      <c r="A1593">
        <v>1592</v>
      </c>
      <c r="B1593" s="1">
        <v>42531</v>
      </c>
      <c r="C1593" t="s">
        <v>4372</v>
      </c>
      <c r="D1593" t="s">
        <v>575</v>
      </c>
      <c r="E1593" t="s">
        <v>4373</v>
      </c>
      <c r="F1593" t="s">
        <v>30</v>
      </c>
      <c r="G1593" t="s">
        <v>4374</v>
      </c>
      <c r="H1593" t="s">
        <v>394</v>
      </c>
      <c r="I1593" s="2">
        <v>500000</v>
      </c>
      <c r="J1593" t="s">
        <v>210</v>
      </c>
    </row>
    <row r="1594" spans="1:10" x14ac:dyDescent="0.3">
      <c r="A1594">
        <v>1593</v>
      </c>
      <c r="B1594" s="1">
        <v>42531</v>
      </c>
      <c r="C1594" t="s">
        <v>4375</v>
      </c>
      <c r="D1594" t="s">
        <v>50</v>
      </c>
      <c r="E1594" t="s">
        <v>4376</v>
      </c>
      <c r="F1594" t="s">
        <v>19</v>
      </c>
      <c r="G1594" t="s">
        <v>4377</v>
      </c>
      <c r="H1594" t="s">
        <v>126</v>
      </c>
      <c r="I1594" t="s">
        <v>555</v>
      </c>
      <c r="J1594" t="s">
        <v>210</v>
      </c>
    </row>
    <row r="1595" spans="1:10" x14ac:dyDescent="0.3">
      <c r="A1595">
        <v>1594</v>
      </c>
      <c r="B1595" s="1">
        <v>42531</v>
      </c>
      <c r="C1595" t="s">
        <v>4378</v>
      </c>
      <c r="D1595" t="s">
        <v>4379</v>
      </c>
      <c r="E1595" t="s">
        <v>4380</v>
      </c>
      <c r="F1595" t="s">
        <v>36</v>
      </c>
      <c r="G1595" t="s">
        <v>3202</v>
      </c>
      <c r="H1595" t="s">
        <v>394</v>
      </c>
      <c r="I1595" t="s">
        <v>555</v>
      </c>
      <c r="J1595" t="s">
        <v>210</v>
      </c>
    </row>
    <row r="1596" spans="1:10" x14ac:dyDescent="0.3">
      <c r="A1596">
        <v>1595</v>
      </c>
      <c r="B1596" s="1">
        <v>42531</v>
      </c>
      <c r="C1596" t="s">
        <v>4381</v>
      </c>
      <c r="D1596" t="s">
        <v>50</v>
      </c>
      <c r="E1596" t="s">
        <v>4382</v>
      </c>
      <c r="F1596" t="s">
        <v>967</v>
      </c>
      <c r="G1596" t="s">
        <v>4383</v>
      </c>
      <c r="H1596" t="s">
        <v>126</v>
      </c>
      <c r="I1596" t="s">
        <v>555</v>
      </c>
      <c r="J1596" t="s">
        <v>210</v>
      </c>
    </row>
    <row r="1597" spans="1:10" x14ac:dyDescent="0.3">
      <c r="A1597">
        <v>1596</v>
      </c>
      <c r="B1597" s="1">
        <v>42532</v>
      </c>
      <c r="C1597" t="s">
        <v>4384</v>
      </c>
      <c r="D1597" t="s">
        <v>479</v>
      </c>
      <c r="E1597" t="s">
        <v>4385</v>
      </c>
      <c r="F1597" t="s">
        <v>30</v>
      </c>
      <c r="G1597" t="s">
        <v>4386</v>
      </c>
      <c r="H1597" t="s">
        <v>394</v>
      </c>
      <c r="I1597" t="s">
        <v>555</v>
      </c>
      <c r="J1597" t="s">
        <v>210</v>
      </c>
    </row>
    <row r="1598" spans="1:10" x14ac:dyDescent="0.3">
      <c r="A1598">
        <v>1597</v>
      </c>
      <c r="B1598" s="1">
        <v>42532</v>
      </c>
      <c r="C1598" t="s">
        <v>4387</v>
      </c>
      <c r="D1598" t="s">
        <v>50</v>
      </c>
      <c r="E1598" t="s">
        <v>4388</v>
      </c>
      <c r="F1598" t="s">
        <v>30</v>
      </c>
      <c r="G1598" t="s">
        <v>4386</v>
      </c>
      <c r="H1598" t="s">
        <v>394</v>
      </c>
      <c r="I1598" t="s">
        <v>555</v>
      </c>
      <c r="J1598" t="s">
        <v>210</v>
      </c>
    </row>
    <row r="1599" spans="1:10" x14ac:dyDescent="0.3">
      <c r="A1599">
        <v>1598</v>
      </c>
      <c r="B1599" s="1">
        <v>42532</v>
      </c>
      <c r="C1599" t="s">
        <v>4389</v>
      </c>
      <c r="D1599" t="s">
        <v>575</v>
      </c>
      <c r="E1599" t="s">
        <v>4390</v>
      </c>
      <c r="F1599" t="s">
        <v>42</v>
      </c>
      <c r="G1599" t="s">
        <v>4386</v>
      </c>
      <c r="H1599" t="s">
        <v>394</v>
      </c>
      <c r="I1599" t="s">
        <v>555</v>
      </c>
      <c r="J1599" t="s">
        <v>210</v>
      </c>
    </row>
    <row r="1600" spans="1:10" x14ac:dyDescent="0.3">
      <c r="A1600">
        <v>1599</v>
      </c>
      <c r="B1600" s="1">
        <v>42534</v>
      </c>
      <c r="C1600" t="s">
        <v>4391</v>
      </c>
      <c r="D1600" t="s">
        <v>575</v>
      </c>
      <c r="E1600" t="s">
        <v>4392</v>
      </c>
      <c r="F1600" t="s">
        <v>454</v>
      </c>
      <c r="G1600" t="s">
        <v>2347</v>
      </c>
      <c r="H1600" t="s">
        <v>126</v>
      </c>
      <c r="I1600" t="s">
        <v>555</v>
      </c>
      <c r="J1600" t="s">
        <v>210</v>
      </c>
    </row>
    <row r="1601" spans="1:10" x14ac:dyDescent="0.3">
      <c r="A1601">
        <v>1600</v>
      </c>
      <c r="B1601" s="1">
        <v>42534</v>
      </c>
      <c r="C1601" t="s">
        <v>4393</v>
      </c>
      <c r="D1601" t="s">
        <v>479</v>
      </c>
      <c r="E1601" t="s">
        <v>4394</v>
      </c>
      <c r="F1601" t="s">
        <v>36</v>
      </c>
      <c r="G1601" t="s">
        <v>3600</v>
      </c>
      <c r="H1601" t="s">
        <v>394</v>
      </c>
      <c r="I1601" s="2">
        <v>1000000</v>
      </c>
      <c r="J1601" t="s">
        <v>210</v>
      </c>
    </row>
    <row r="1602" spans="1:10" x14ac:dyDescent="0.3">
      <c r="A1602">
        <v>1601</v>
      </c>
      <c r="B1602" s="1">
        <v>42534</v>
      </c>
      <c r="C1602" t="s">
        <v>4395</v>
      </c>
      <c r="D1602" t="s">
        <v>575</v>
      </c>
      <c r="E1602" t="s">
        <v>4396</v>
      </c>
      <c r="G1602" t="s">
        <v>4397</v>
      </c>
      <c r="H1602" t="s">
        <v>126</v>
      </c>
      <c r="I1602" s="2">
        <v>30000</v>
      </c>
      <c r="J1602" t="s">
        <v>210</v>
      </c>
    </row>
    <row r="1603" spans="1:10" x14ac:dyDescent="0.3">
      <c r="A1603">
        <v>1602</v>
      </c>
      <c r="B1603" s="1">
        <v>42535</v>
      </c>
      <c r="C1603" t="s">
        <v>4398</v>
      </c>
      <c r="D1603" t="s">
        <v>575</v>
      </c>
      <c r="E1603" t="s">
        <v>4399</v>
      </c>
      <c r="F1603" t="s">
        <v>30</v>
      </c>
      <c r="G1603" t="s">
        <v>4400</v>
      </c>
      <c r="H1603" t="s">
        <v>126</v>
      </c>
      <c r="I1603" t="s">
        <v>555</v>
      </c>
      <c r="J1603" t="s">
        <v>210</v>
      </c>
    </row>
    <row r="1604" spans="1:10" x14ac:dyDescent="0.3">
      <c r="A1604">
        <v>1603</v>
      </c>
      <c r="B1604" s="1">
        <v>42535</v>
      </c>
      <c r="C1604" t="s">
        <v>4401</v>
      </c>
      <c r="D1604" t="s">
        <v>1701</v>
      </c>
      <c r="E1604" t="s">
        <v>4402</v>
      </c>
      <c r="F1604" t="s">
        <v>30</v>
      </c>
      <c r="G1604" t="s">
        <v>4403</v>
      </c>
      <c r="H1604" t="s">
        <v>394</v>
      </c>
      <c r="I1604" t="s">
        <v>555</v>
      </c>
      <c r="J1604" t="s">
        <v>210</v>
      </c>
    </row>
    <row r="1605" spans="1:10" x14ac:dyDescent="0.3">
      <c r="A1605">
        <v>1604</v>
      </c>
      <c r="B1605" s="1">
        <v>42535</v>
      </c>
      <c r="C1605" t="s">
        <v>4404</v>
      </c>
      <c r="D1605" t="s">
        <v>40</v>
      </c>
      <c r="E1605" t="s">
        <v>1693</v>
      </c>
      <c r="F1605" t="s">
        <v>30</v>
      </c>
      <c r="G1605" t="s">
        <v>4405</v>
      </c>
      <c r="H1605" t="s">
        <v>126</v>
      </c>
      <c r="I1605" t="s">
        <v>555</v>
      </c>
      <c r="J1605" t="s">
        <v>210</v>
      </c>
    </row>
    <row r="1606" spans="1:10" x14ac:dyDescent="0.3">
      <c r="A1606">
        <v>1605</v>
      </c>
      <c r="B1606" s="1">
        <v>42535</v>
      </c>
      <c r="C1606" t="s">
        <v>4406</v>
      </c>
      <c r="D1606" t="s">
        <v>50</v>
      </c>
      <c r="E1606" t="s">
        <v>4407</v>
      </c>
      <c r="F1606" t="s">
        <v>967</v>
      </c>
      <c r="G1606" t="s">
        <v>4408</v>
      </c>
      <c r="H1606" t="s">
        <v>394</v>
      </c>
      <c r="I1606" s="2">
        <v>6000000</v>
      </c>
      <c r="J1606" t="s">
        <v>210</v>
      </c>
    </row>
    <row r="1607" spans="1:10" x14ac:dyDescent="0.3">
      <c r="A1607">
        <v>1606</v>
      </c>
      <c r="B1607" s="1">
        <v>42535</v>
      </c>
      <c r="C1607" t="s">
        <v>4409</v>
      </c>
      <c r="D1607" t="s">
        <v>575</v>
      </c>
      <c r="E1607" t="s">
        <v>4410</v>
      </c>
      <c r="F1607" t="s">
        <v>52</v>
      </c>
      <c r="G1607" t="s">
        <v>4411</v>
      </c>
      <c r="H1607" t="s">
        <v>126</v>
      </c>
      <c r="I1607" s="2">
        <v>1000000</v>
      </c>
      <c r="J1607" t="s">
        <v>210</v>
      </c>
    </row>
    <row r="1608" spans="1:10" x14ac:dyDescent="0.3">
      <c r="A1608">
        <v>1607</v>
      </c>
      <c r="B1608" s="1">
        <v>42535</v>
      </c>
      <c r="C1608" t="s">
        <v>4412</v>
      </c>
      <c r="D1608" t="s">
        <v>575</v>
      </c>
      <c r="E1608" t="s">
        <v>4413</v>
      </c>
      <c r="F1608" t="s">
        <v>967</v>
      </c>
      <c r="G1608" t="s">
        <v>4414</v>
      </c>
      <c r="H1608" t="s">
        <v>394</v>
      </c>
      <c r="I1608" s="2">
        <v>4400000</v>
      </c>
      <c r="J1608" t="s">
        <v>210</v>
      </c>
    </row>
    <row r="1609" spans="1:10" x14ac:dyDescent="0.3">
      <c r="A1609">
        <v>1608</v>
      </c>
      <c r="B1609" s="1">
        <v>42536</v>
      </c>
      <c r="C1609" t="s">
        <v>4415</v>
      </c>
      <c r="D1609" t="s">
        <v>575</v>
      </c>
      <c r="E1609" t="s">
        <v>4416</v>
      </c>
      <c r="F1609" t="s">
        <v>1982</v>
      </c>
      <c r="G1609" t="s">
        <v>2077</v>
      </c>
      <c r="H1609" t="s">
        <v>126</v>
      </c>
      <c r="I1609" s="2">
        <v>450000</v>
      </c>
      <c r="J1609" t="s">
        <v>210</v>
      </c>
    </row>
    <row r="1610" spans="1:10" x14ac:dyDescent="0.3">
      <c r="A1610">
        <v>1609</v>
      </c>
      <c r="B1610" s="1">
        <v>42536</v>
      </c>
      <c r="C1610" t="s">
        <v>4417</v>
      </c>
      <c r="D1610" t="s">
        <v>479</v>
      </c>
      <c r="E1610" t="s">
        <v>4418</v>
      </c>
      <c r="F1610" t="s">
        <v>967</v>
      </c>
      <c r="G1610" t="s">
        <v>4419</v>
      </c>
      <c r="H1610" t="s">
        <v>394</v>
      </c>
      <c r="I1610" t="s">
        <v>555</v>
      </c>
      <c r="J1610" t="s">
        <v>210</v>
      </c>
    </row>
    <row r="1611" spans="1:10" x14ac:dyDescent="0.3">
      <c r="A1611">
        <v>1610</v>
      </c>
      <c r="B1611" s="1">
        <v>42537</v>
      </c>
      <c r="C1611" t="s">
        <v>3183</v>
      </c>
      <c r="D1611" t="s">
        <v>575</v>
      </c>
      <c r="E1611" t="s">
        <v>4420</v>
      </c>
      <c r="F1611" t="s">
        <v>30</v>
      </c>
      <c r="G1611" t="s">
        <v>704</v>
      </c>
      <c r="H1611" t="s">
        <v>394</v>
      </c>
      <c r="I1611" s="2">
        <v>450000</v>
      </c>
      <c r="J1611" t="s">
        <v>210</v>
      </c>
    </row>
    <row r="1612" spans="1:10" x14ac:dyDescent="0.3">
      <c r="A1612">
        <v>1611</v>
      </c>
      <c r="B1612" s="1">
        <v>42537</v>
      </c>
      <c r="C1612" t="s">
        <v>4421</v>
      </c>
      <c r="D1612" t="s">
        <v>575</v>
      </c>
      <c r="E1612" t="s">
        <v>4422</v>
      </c>
      <c r="F1612" t="s">
        <v>19</v>
      </c>
      <c r="G1612" t="s">
        <v>704</v>
      </c>
      <c r="H1612" t="s">
        <v>394</v>
      </c>
      <c r="I1612" s="2">
        <v>600000</v>
      </c>
      <c r="J1612" t="s">
        <v>210</v>
      </c>
    </row>
    <row r="1613" spans="1:10" x14ac:dyDescent="0.3">
      <c r="A1613">
        <v>1612</v>
      </c>
      <c r="B1613" s="1">
        <v>42537</v>
      </c>
      <c r="C1613" t="s">
        <v>4423</v>
      </c>
      <c r="D1613" t="s">
        <v>575</v>
      </c>
      <c r="E1613" t="s">
        <v>4424</v>
      </c>
      <c r="F1613" t="s">
        <v>967</v>
      </c>
      <c r="G1613" t="s">
        <v>4425</v>
      </c>
      <c r="H1613" t="s">
        <v>126</v>
      </c>
      <c r="I1613" t="s">
        <v>555</v>
      </c>
      <c r="J1613" t="s">
        <v>210</v>
      </c>
    </row>
    <row r="1614" spans="1:10" x14ac:dyDescent="0.3">
      <c r="A1614">
        <v>1613</v>
      </c>
      <c r="B1614" s="1">
        <v>42537</v>
      </c>
      <c r="C1614" t="s">
        <v>4426</v>
      </c>
      <c r="D1614" t="s">
        <v>575</v>
      </c>
      <c r="E1614" t="s">
        <v>4427</v>
      </c>
      <c r="F1614" t="s">
        <v>4428</v>
      </c>
      <c r="G1614" t="s">
        <v>4429</v>
      </c>
      <c r="H1614" t="s">
        <v>394</v>
      </c>
      <c r="I1614" t="s">
        <v>555</v>
      </c>
      <c r="J1614" t="s">
        <v>210</v>
      </c>
    </row>
    <row r="1615" spans="1:10" x14ac:dyDescent="0.3">
      <c r="A1615">
        <v>1614</v>
      </c>
      <c r="B1615" s="1">
        <v>42537</v>
      </c>
      <c r="C1615" t="s">
        <v>2877</v>
      </c>
      <c r="D1615" t="s">
        <v>479</v>
      </c>
      <c r="E1615" t="s">
        <v>3920</v>
      </c>
      <c r="F1615" t="s">
        <v>967</v>
      </c>
      <c r="G1615" t="s">
        <v>1068</v>
      </c>
      <c r="H1615" t="s">
        <v>394</v>
      </c>
      <c r="I1615" s="2">
        <v>20000000</v>
      </c>
      <c r="J1615" t="s">
        <v>210</v>
      </c>
    </row>
    <row r="1616" spans="1:10" x14ac:dyDescent="0.3">
      <c r="A1616">
        <v>1615</v>
      </c>
      <c r="B1616" s="1">
        <v>42537</v>
      </c>
      <c r="C1616" t="s">
        <v>4430</v>
      </c>
      <c r="D1616" t="s">
        <v>50</v>
      </c>
      <c r="E1616" t="s">
        <v>4431</v>
      </c>
      <c r="F1616" t="s">
        <v>36</v>
      </c>
      <c r="G1616" t="s">
        <v>4432</v>
      </c>
      <c r="H1616" t="s">
        <v>126</v>
      </c>
      <c r="I1616" t="s">
        <v>555</v>
      </c>
      <c r="J1616" t="s">
        <v>210</v>
      </c>
    </row>
    <row r="1617" spans="1:10" x14ac:dyDescent="0.3">
      <c r="A1617">
        <v>1616</v>
      </c>
      <c r="B1617" s="1">
        <v>42538</v>
      </c>
      <c r="C1617" t="s">
        <v>4433</v>
      </c>
      <c r="D1617" t="s">
        <v>575</v>
      </c>
      <c r="E1617" t="s">
        <v>4434</v>
      </c>
      <c r="F1617" t="s">
        <v>30</v>
      </c>
      <c r="G1617" t="s">
        <v>4435</v>
      </c>
      <c r="H1617" t="s">
        <v>394</v>
      </c>
      <c r="I1617" s="2">
        <v>12000000</v>
      </c>
      <c r="J1617" t="s">
        <v>210</v>
      </c>
    </row>
    <row r="1618" spans="1:10" x14ac:dyDescent="0.3">
      <c r="A1618">
        <v>1617</v>
      </c>
      <c r="B1618" s="1">
        <v>42538</v>
      </c>
      <c r="C1618" t="s">
        <v>4436</v>
      </c>
      <c r="D1618" t="s">
        <v>50</v>
      </c>
      <c r="E1618" t="s">
        <v>4437</v>
      </c>
      <c r="F1618" t="s">
        <v>967</v>
      </c>
      <c r="G1618" t="s">
        <v>4438</v>
      </c>
      <c r="H1618" t="s">
        <v>394</v>
      </c>
      <c r="I1618" s="2">
        <v>900000</v>
      </c>
      <c r="J1618" t="s">
        <v>210</v>
      </c>
    </row>
    <row r="1619" spans="1:10" x14ac:dyDescent="0.3">
      <c r="A1619">
        <v>1618</v>
      </c>
      <c r="B1619" s="1">
        <v>42538</v>
      </c>
      <c r="C1619" t="s">
        <v>4439</v>
      </c>
      <c r="D1619" t="s">
        <v>50</v>
      </c>
      <c r="E1619" t="s">
        <v>4440</v>
      </c>
      <c r="F1619" t="s">
        <v>967</v>
      </c>
      <c r="G1619" t="s">
        <v>4441</v>
      </c>
      <c r="H1619" t="s">
        <v>394</v>
      </c>
      <c r="I1619" s="2">
        <v>5200000</v>
      </c>
      <c r="J1619" t="s">
        <v>210</v>
      </c>
    </row>
    <row r="1620" spans="1:10" x14ac:dyDescent="0.3">
      <c r="A1620">
        <v>1619</v>
      </c>
      <c r="B1620" s="1">
        <v>42538</v>
      </c>
      <c r="C1620" t="s">
        <v>4442</v>
      </c>
      <c r="D1620" t="s">
        <v>479</v>
      </c>
      <c r="E1620" t="s">
        <v>4443</v>
      </c>
      <c r="F1620" t="s">
        <v>967</v>
      </c>
      <c r="G1620" t="s">
        <v>4444</v>
      </c>
      <c r="H1620" t="s">
        <v>126</v>
      </c>
      <c r="I1620" t="s">
        <v>555</v>
      </c>
      <c r="J1620" t="s">
        <v>210</v>
      </c>
    </row>
    <row r="1621" spans="1:10" x14ac:dyDescent="0.3">
      <c r="A1621">
        <v>1620</v>
      </c>
      <c r="B1621" s="1">
        <v>42538</v>
      </c>
      <c r="C1621" t="s">
        <v>4445</v>
      </c>
      <c r="D1621" t="s">
        <v>575</v>
      </c>
      <c r="E1621" t="s">
        <v>4446</v>
      </c>
      <c r="F1621" t="s">
        <v>967</v>
      </c>
      <c r="G1621" t="s">
        <v>4447</v>
      </c>
      <c r="H1621" t="s">
        <v>126</v>
      </c>
      <c r="I1621" t="s">
        <v>555</v>
      </c>
      <c r="J1621" t="s">
        <v>210</v>
      </c>
    </row>
    <row r="1622" spans="1:10" x14ac:dyDescent="0.3">
      <c r="A1622">
        <v>1621</v>
      </c>
      <c r="B1622" s="1">
        <v>42541</v>
      </c>
      <c r="C1622" t="s">
        <v>4448</v>
      </c>
      <c r="D1622" t="s">
        <v>479</v>
      </c>
      <c r="E1622" t="s">
        <v>4449</v>
      </c>
      <c r="F1622" t="s">
        <v>30</v>
      </c>
      <c r="G1622" t="s">
        <v>3094</v>
      </c>
      <c r="H1622" t="s">
        <v>126</v>
      </c>
      <c r="I1622" t="s">
        <v>555</v>
      </c>
      <c r="J1622" t="s">
        <v>210</v>
      </c>
    </row>
    <row r="1623" spans="1:10" x14ac:dyDescent="0.3">
      <c r="A1623">
        <v>1622</v>
      </c>
      <c r="B1623" s="1">
        <v>42541</v>
      </c>
      <c r="C1623" t="s">
        <v>4450</v>
      </c>
      <c r="D1623" t="s">
        <v>575</v>
      </c>
      <c r="E1623" t="s">
        <v>4451</v>
      </c>
      <c r="F1623" t="s">
        <v>30</v>
      </c>
      <c r="G1623" t="s">
        <v>4452</v>
      </c>
      <c r="H1623" t="s">
        <v>126</v>
      </c>
      <c r="I1623" t="s">
        <v>555</v>
      </c>
      <c r="J1623" t="s">
        <v>210</v>
      </c>
    </row>
    <row r="1624" spans="1:10" x14ac:dyDescent="0.3">
      <c r="A1624">
        <v>1623</v>
      </c>
      <c r="B1624" s="1">
        <v>42541</v>
      </c>
      <c r="C1624" t="s">
        <v>4453</v>
      </c>
      <c r="D1624" t="s">
        <v>575</v>
      </c>
      <c r="E1624" t="s">
        <v>4454</v>
      </c>
      <c r="F1624" t="s">
        <v>1197</v>
      </c>
      <c r="G1624" t="s">
        <v>4455</v>
      </c>
      <c r="H1624" t="s">
        <v>126</v>
      </c>
      <c r="I1624" t="s">
        <v>555</v>
      </c>
      <c r="J1624" t="s">
        <v>210</v>
      </c>
    </row>
    <row r="1625" spans="1:10" x14ac:dyDescent="0.3">
      <c r="A1625">
        <v>1624</v>
      </c>
      <c r="B1625" s="1">
        <v>42542</v>
      </c>
      <c r="C1625" t="s">
        <v>4456</v>
      </c>
      <c r="D1625" t="s">
        <v>575</v>
      </c>
      <c r="E1625" t="s">
        <v>4457</v>
      </c>
      <c r="F1625" t="s">
        <v>36</v>
      </c>
      <c r="G1625" t="s">
        <v>4017</v>
      </c>
      <c r="H1625" t="s">
        <v>126</v>
      </c>
      <c r="I1625" s="2">
        <v>150000</v>
      </c>
      <c r="J1625" t="s">
        <v>210</v>
      </c>
    </row>
    <row r="1626" spans="1:10" x14ac:dyDescent="0.3">
      <c r="A1626">
        <v>1625</v>
      </c>
      <c r="B1626" s="1">
        <v>42542</v>
      </c>
      <c r="C1626" t="s">
        <v>4458</v>
      </c>
      <c r="D1626" t="s">
        <v>575</v>
      </c>
      <c r="E1626" t="s">
        <v>4459</v>
      </c>
      <c r="F1626" t="s">
        <v>967</v>
      </c>
      <c r="G1626" t="s">
        <v>3768</v>
      </c>
      <c r="H1626" t="s">
        <v>126</v>
      </c>
      <c r="I1626" t="s">
        <v>555</v>
      </c>
      <c r="J1626" t="s">
        <v>210</v>
      </c>
    </row>
    <row r="1627" spans="1:10" x14ac:dyDescent="0.3">
      <c r="A1627">
        <v>1626</v>
      </c>
      <c r="B1627" s="1">
        <v>42542</v>
      </c>
      <c r="C1627" t="s">
        <v>4460</v>
      </c>
      <c r="D1627" t="s">
        <v>575</v>
      </c>
      <c r="E1627" t="s">
        <v>1861</v>
      </c>
      <c r="F1627" t="s">
        <v>36</v>
      </c>
      <c r="G1627" t="s">
        <v>4461</v>
      </c>
      <c r="H1627" t="s">
        <v>394</v>
      </c>
      <c r="I1627" t="s">
        <v>555</v>
      </c>
      <c r="J1627" t="s">
        <v>210</v>
      </c>
    </row>
    <row r="1628" spans="1:10" x14ac:dyDescent="0.3">
      <c r="A1628">
        <v>1627</v>
      </c>
      <c r="B1628" s="1">
        <v>42542</v>
      </c>
      <c r="C1628" t="s">
        <v>4462</v>
      </c>
      <c r="D1628" t="s">
        <v>575</v>
      </c>
      <c r="E1628" t="s">
        <v>4463</v>
      </c>
      <c r="F1628" t="s">
        <v>87</v>
      </c>
      <c r="G1628" t="s">
        <v>4464</v>
      </c>
      <c r="H1628" t="s">
        <v>394</v>
      </c>
      <c r="I1628" t="s">
        <v>555</v>
      </c>
      <c r="J1628" t="s">
        <v>210</v>
      </c>
    </row>
    <row r="1629" spans="1:10" x14ac:dyDescent="0.3">
      <c r="A1629">
        <v>1628</v>
      </c>
      <c r="B1629" s="1">
        <v>42542</v>
      </c>
      <c r="C1629" t="s">
        <v>4465</v>
      </c>
      <c r="D1629" t="s">
        <v>50</v>
      </c>
      <c r="E1629" t="s">
        <v>4466</v>
      </c>
      <c r="F1629" t="s">
        <v>967</v>
      </c>
      <c r="G1629" t="s">
        <v>4467</v>
      </c>
      <c r="H1629" t="s">
        <v>126</v>
      </c>
      <c r="I1629" s="2">
        <v>400000</v>
      </c>
      <c r="J1629" t="s">
        <v>210</v>
      </c>
    </row>
    <row r="1630" spans="1:10" x14ac:dyDescent="0.3">
      <c r="A1630">
        <v>1629</v>
      </c>
      <c r="B1630" s="1">
        <v>42542</v>
      </c>
      <c r="C1630" t="s">
        <v>4468</v>
      </c>
      <c r="D1630" t="s">
        <v>575</v>
      </c>
      <c r="E1630" t="s">
        <v>4469</v>
      </c>
      <c r="F1630" t="s">
        <v>36</v>
      </c>
      <c r="G1630" t="s">
        <v>4470</v>
      </c>
      <c r="H1630" t="s">
        <v>126</v>
      </c>
      <c r="I1630" s="2">
        <v>225000</v>
      </c>
      <c r="J1630" t="s">
        <v>210</v>
      </c>
    </row>
    <row r="1631" spans="1:10" x14ac:dyDescent="0.3">
      <c r="A1631">
        <v>1630</v>
      </c>
      <c r="B1631" s="1">
        <v>42542</v>
      </c>
      <c r="C1631" t="s">
        <v>4471</v>
      </c>
      <c r="D1631" t="s">
        <v>50</v>
      </c>
      <c r="E1631" t="s">
        <v>4472</v>
      </c>
      <c r="F1631" t="s">
        <v>967</v>
      </c>
      <c r="G1631" t="s">
        <v>4473</v>
      </c>
      <c r="H1631" t="s">
        <v>126</v>
      </c>
      <c r="I1631" t="s">
        <v>555</v>
      </c>
      <c r="J1631" t="s">
        <v>210</v>
      </c>
    </row>
    <row r="1632" spans="1:10" x14ac:dyDescent="0.3">
      <c r="A1632">
        <v>1631</v>
      </c>
      <c r="B1632" s="1">
        <v>42542</v>
      </c>
      <c r="C1632" t="s">
        <v>4474</v>
      </c>
      <c r="D1632" t="s">
        <v>4379</v>
      </c>
      <c r="E1632" t="s">
        <v>4475</v>
      </c>
      <c r="F1632" t="s">
        <v>42</v>
      </c>
      <c r="G1632" t="s">
        <v>1299</v>
      </c>
      <c r="H1632" t="s">
        <v>126</v>
      </c>
      <c r="I1632" s="2">
        <v>150000</v>
      </c>
      <c r="J1632" t="s">
        <v>210</v>
      </c>
    </row>
    <row r="1633" spans="1:10" x14ac:dyDescent="0.3">
      <c r="A1633">
        <v>1632</v>
      </c>
      <c r="B1633" s="1">
        <v>42542</v>
      </c>
      <c r="C1633" t="s">
        <v>4476</v>
      </c>
      <c r="D1633" t="s">
        <v>479</v>
      </c>
      <c r="E1633" t="s">
        <v>4477</v>
      </c>
      <c r="F1633" t="s">
        <v>36</v>
      </c>
      <c r="G1633" t="s">
        <v>4478</v>
      </c>
      <c r="H1633" t="s">
        <v>394</v>
      </c>
      <c r="I1633" s="2">
        <v>6000000</v>
      </c>
      <c r="J1633" t="s">
        <v>210</v>
      </c>
    </row>
    <row r="1634" spans="1:10" x14ac:dyDescent="0.3">
      <c r="A1634">
        <v>1633</v>
      </c>
      <c r="B1634" s="1">
        <v>42543</v>
      </c>
      <c r="C1634" t="s">
        <v>4479</v>
      </c>
      <c r="D1634" t="s">
        <v>575</v>
      </c>
      <c r="E1634" t="s">
        <v>4480</v>
      </c>
      <c r="F1634" t="s">
        <v>52</v>
      </c>
      <c r="G1634" t="s">
        <v>4481</v>
      </c>
      <c r="H1634" t="s">
        <v>126</v>
      </c>
      <c r="I1634" s="2">
        <v>150000</v>
      </c>
      <c r="J1634" t="s">
        <v>210</v>
      </c>
    </row>
    <row r="1635" spans="1:10" x14ac:dyDescent="0.3">
      <c r="A1635">
        <v>1634</v>
      </c>
      <c r="B1635" s="1">
        <v>42544</v>
      </c>
      <c r="C1635" t="s">
        <v>4482</v>
      </c>
      <c r="D1635" t="s">
        <v>50</v>
      </c>
      <c r="E1635" t="s">
        <v>4483</v>
      </c>
      <c r="F1635" t="s">
        <v>30</v>
      </c>
      <c r="G1635" t="s">
        <v>4484</v>
      </c>
      <c r="H1635" t="s">
        <v>394</v>
      </c>
      <c r="I1635" s="2">
        <v>3500000</v>
      </c>
      <c r="J1635" t="s">
        <v>210</v>
      </c>
    </row>
    <row r="1636" spans="1:10" x14ac:dyDescent="0.3">
      <c r="A1636">
        <v>1635</v>
      </c>
      <c r="B1636" s="1">
        <v>42544</v>
      </c>
      <c r="C1636" t="s">
        <v>4485</v>
      </c>
      <c r="D1636" t="s">
        <v>575</v>
      </c>
      <c r="E1636" t="s">
        <v>4486</v>
      </c>
      <c r="F1636" t="s">
        <v>967</v>
      </c>
      <c r="G1636" t="s">
        <v>4487</v>
      </c>
      <c r="H1636" t="s">
        <v>126</v>
      </c>
      <c r="I1636" s="2">
        <v>210000</v>
      </c>
      <c r="J1636" t="s">
        <v>210</v>
      </c>
    </row>
    <row r="1637" spans="1:10" x14ac:dyDescent="0.3">
      <c r="A1637">
        <v>1636</v>
      </c>
      <c r="B1637" s="1">
        <v>42544</v>
      </c>
      <c r="C1637" t="s">
        <v>4488</v>
      </c>
      <c r="D1637" t="s">
        <v>50</v>
      </c>
      <c r="E1637" t="s">
        <v>4489</v>
      </c>
      <c r="F1637" t="s">
        <v>19</v>
      </c>
      <c r="G1637" t="s">
        <v>2077</v>
      </c>
      <c r="H1637" t="s">
        <v>126</v>
      </c>
      <c r="I1637" t="s">
        <v>555</v>
      </c>
      <c r="J1637" t="s">
        <v>210</v>
      </c>
    </row>
    <row r="1638" spans="1:10" x14ac:dyDescent="0.3">
      <c r="A1638">
        <v>1637</v>
      </c>
      <c r="B1638" s="1">
        <v>42544</v>
      </c>
      <c r="C1638" t="s">
        <v>4490</v>
      </c>
      <c r="D1638" t="s">
        <v>575</v>
      </c>
      <c r="E1638" t="s">
        <v>4491</v>
      </c>
      <c r="F1638" t="s">
        <v>30</v>
      </c>
      <c r="G1638" t="s">
        <v>4492</v>
      </c>
      <c r="H1638" t="s">
        <v>394</v>
      </c>
      <c r="I1638" t="s">
        <v>555</v>
      </c>
      <c r="J1638" t="s">
        <v>210</v>
      </c>
    </row>
    <row r="1639" spans="1:10" x14ac:dyDescent="0.3">
      <c r="A1639">
        <v>1638</v>
      </c>
      <c r="B1639" s="1">
        <v>42545</v>
      </c>
      <c r="C1639" t="s">
        <v>4493</v>
      </c>
      <c r="D1639" t="s">
        <v>575</v>
      </c>
      <c r="E1639" t="s">
        <v>4494</v>
      </c>
      <c r="F1639" t="s">
        <v>36</v>
      </c>
      <c r="G1639" t="s">
        <v>4495</v>
      </c>
      <c r="H1639" t="s">
        <v>126</v>
      </c>
      <c r="I1639" s="2">
        <v>50000</v>
      </c>
      <c r="J1639" t="s">
        <v>210</v>
      </c>
    </row>
    <row r="1640" spans="1:10" x14ac:dyDescent="0.3">
      <c r="A1640">
        <v>1639</v>
      </c>
      <c r="B1640" s="1">
        <v>42545</v>
      </c>
      <c r="C1640" t="s">
        <v>4496</v>
      </c>
      <c r="D1640" t="s">
        <v>575</v>
      </c>
      <c r="E1640" t="s">
        <v>4497</v>
      </c>
      <c r="F1640" t="s">
        <v>967</v>
      </c>
      <c r="G1640" t="s">
        <v>351</v>
      </c>
      <c r="H1640" t="s">
        <v>126</v>
      </c>
      <c r="I1640" t="s">
        <v>555</v>
      </c>
      <c r="J1640" t="s">
        <v>210</v>
      </c>
    </row>
    <row r="1641" spans="1:10" x14ac:dyDescent="0.3">
      <c r="A1641">
        <v>1640</v>
      </c>
      <c r="B1641" s="1">
        <v>42545</v>
      </c>
      <c r="C1641" t="s">
        <v>4498</v>
      </c>
      <c r="D1641" t="s">
        <v>50</v>
      </c>
      <c r="E1641" t="s">
        <v>4499</v>
      </c>
      <c r="F1641" t="s">
        <v>967</v>
      </c>
      <c r="G1641" t="s">
        <v>3215</v>
      </c>
      <c r="H1641" t="s">
        <v>126</v>
      </c>
      <c r="I1641" s="2">
        <v>500000</v>
      </c>
      <c r="J1641" t="s">
        <v>210</v>
      </c>
    </row>
    <row r="1642" spans="1:10" x14ac:dyDescent="0.3">
      <c r="A1642">
        <v>1641</v>
      </c>
      <c r="B1642" s="1">
        <v>42545</v>
      </c>
      <c r="C1642" t="s">
        <v>4500</v>
      </c>
      <c r="D1642" t="s">
        <v>40</v>
      </c>
      <c r="E1642" t="s">
        <v>4501</v>
      </c>
      <c r="F1642" t="s">
        <v>36</v>
      </c>
      <c r="G1642" t="s">
        <v>4502</v>
      </c>
      <c r="H1642" t="s">
        <v>394</v>
      </c>
      <c r="I1642" s="2">
        <v>6000000</v>
      </c>
      <c r="J1642" t="s">
        <v>210</v>
      </c>
    </row>
    <row r="1643" spans="1:10" x14ac:dyDescent="0.3">
      <c r="A1643">
        <v>1642</v>
      </c>
      <c r="B1643" s="1">
        <v>42545</v>
      </c>
      <c r="C1643" t="s">
        <v>4503</v>
      </c>
      <c r="D1643" t="s">
        <v>2129</v>
      </c>
      <c r="E1643" t="s">
        <v>4504</v>
      </c>
      <c r="F1643" t="s">
        <v>36</v>
      </c>
      <c r="G1643" t="s">
        <v>4505</v>
      </c>
      <c r="H1643" t="s">
        <v>394</v>
      </c>
      <c r="I1643" s="2">
        <v>3000000</v>
      </c>
      <c r="J1643" t="s">
        <v>210</v>
      </c>
    </row>
    <row r="1644" spans="1:10" x14ac:dyDescent="0.3">
      <c r="A1644">
        <v>1643</v>
      </c>
      <c r="B1644" s="1">
        <v>42545</v>
      </c>
      <c r="C1644" t="s">
        <v>4506</v>
      </c>
      <c r="D1644" t="s">
        <v>2129</v>
      </c>
      <c r="E1644" t="s">
        <v>4507</v>
      </c>
      <c r="F1644" t="s">
        <v>30</v>
      </c>
      <c r="G1644" t="s">
        <v>3094</v>
      </c>
      <c r="H1644" t="s">
        <v>126</v>
      </c>
      <c r="I1644" s="2">
        <v>148000</v>
      </c>
      <c r="J1644" t="s">
        <v>210</v>
      </c>
    </row>
    <row r="1645" spans="1:10" x14ac:dyDescent="0.3">
      <c r="A1645">
        <v>1644</v>
      </c>
      <c r="B1645" s="1">
        <v>42548</v>
      </c>
      <c r="C1645" t="s">
        <v>4508</v>
      </c>
      <c r="D1645" t="s">
        <v>575</v>
      </c>
      <c r="E1645" t="s">
        <v>4509</v>
      </c>
      <c r="F1645" t="s">
        <v>967</v>
      </c>
      <c r="G1645" t="s">
        <v>4510</v>
      </c>
      <c r="H1645" t="s">
        <v>126</v>
      </c>
      <c r="I1645" s="2">
        <v>1200000</v>
      </c>
      <c r="J1645" t="s">
        <v>210</v>
      </c>
    </row>
    <row r="1646" spans="1:10" x14ac:dyDescent="0.3">
      <c r="A1646">
        <v>1645</v>
      </c>
      <c r="B1646" s="1">
        <v>42548</v>
      </c>
      <c r="C1646" t="s">
        <v>4511</v>
      </c>
      <c r="D1646" t="s">
        <v>575</v>
      </c>
      <c r="E1646" t="s">
        <v>4512</v>
      </c>
      <c r="F1646" t="s">
        <v>967</v>
      </c>
      <c r="G1646" t="s">
        <v>3094</v>
      </c>
      <c r="H1646" t="s">
        <v>126</v>
      </c>
      <c r="I1646" s="2">
        <v>100000</v>
      </c>
      <c r="J1646" t="s">
        <v>210</v>
      </c>
    </row>
    <row r="1647" spans="1:10" x14ac:dyDescent="0.3">
      <c r="A1647">
        <v>1646</v>
      </c>
      <c r="B1647" s="1">
        <v>42548</v>
      </c>
      <c r="C1647" t="s">
        <v>4513</v>
      </c>
      <c r="D1647" t="s">
        <v>575</v>
      </c>
      <c r="E1647" t="s">
        <v>4514</v>
      </c>
      <c r="F1647" t="s">
        <v>30</v>
      </c>
      <c r="G1647" t="s">
        <v>4515</v>
      </c>
      <c r="H1647" t="s">
        <v>126</v>
      </c>
      <c r="I1647" t="s">
        <v>555</v>
      </c>
      <c r="J1647" t="s">
        <v>210</v>
      </c>
    </row>
    <row r="1648" spans="1:10" x14ac:dyDescent="0.3">
      <c r="A1648">
        <v>1647</v>
      </c>
      <c r="B1648" s="1">
        <v>42548</v>
      </c>
      <c r="C1648" t="s">
        <v>3969</v>
      </c>
      <c r="D1648" t="s">
        <v>575</v>
      </c>
      <c r="E1648" t="s">
        <v>3970</v>
      </c>
      <c r="F1648" t="s">
        <v>967</v>
      </c>
      <c r="G1648" t="s">
        <v>4516</v>
      </c>
      <c r="H1648" t="s">
        <v>394</v>
      </c>
      <c r="I1648" s="2">
        <v>3000000</v>
      </c>
      <c r="J1648" t="s">
        <v>210</v>
      </c>
    </row>
    <row r="1649" spans="1:10" x14ac:dyDescent="0.3">
      <c r="A1649">
        <v>1648</v>
      </c>
      <c r="B1649" s="1">
        <v>42549</v>
      </c>
      <c r="C1649" t="s">
        <v>322</v>
      </c>
      <c r="D1649" t="s">
        <v>575</v>
      </c>
      <c r="E1649" t="s">
        <v>4517</v>
      </c>
      <c r="F1649" t="s">
        <v>19</v>
      </c>
      <c r="G1649" t="s">
        <v>4518</v>
      </c>
      <c r="H1649" t="s">
        <v>394</v>
      </c>
      <c r="I1649" s="2">
        <v>8000000</v>
      </c>
      <c r="J1649" t="s">
        <v>210</v>
      </c>
    </row>
    <row r="1650" spans="1:10" x14ac:dyDescent="0.3">
      <c r="A1650">
        <v>1649</v>
      </c>
      <c r="B1650" s="1">
        <v>42549</v>
      </c>
      <c r="C1650" t="s">
        <v>4519</v>
      </c>
      <c r="D1650" t="s">
        <v>50</v>
      </c>
      <c r="E1650" t="s">
        <v>4520</v>
      </c>
      <c r="F1650" t="s">
        <v>1197</v>
      </c>
      <c r="G1650" t="s">
        <v>1588</v>
      </c>
      <c r="H1650" t="s">
        <v>126</v>
      </c>
      <c r="I1650" s="2">
        <v>300000</v>
      </c>
      <c r="J1650" t="s">
        <v>210</v>
      </c>
    </row>
    <row r="1651" spans="1:10" x14ac:dyDescent="0.3">
      <c r="A1651">
        <v>1650</v>
      </c>
      <c r="B1651" s="1">
        <v>42549</v>
      </c>
      <c r="C1651" t="s">
        <v>2201</v>
      </c>
      <c r="D1651" t="s">
        <v>575</v>
      </c>
      <c r="E1651" t="s">
        <v>4521</v>
      </c>
      <c r="F1651" t="s">
        <v>1197</v>
      </c>
      <c r="G1651" t="s">
        <v>4522</v>
      </c>
      <c r="H1651" t="s">
        <v>394</v>
      </c>
      <c r="I1651" s="2">
        <v>32000000</v>
      </c>
      <c r="J1651" t="s">
        <v>210</v>
      </c>
    </row>
    <row r="1652" spans="1:10" x14ac:dyDescent="0.3">
      <c r="A1652">
        <v>1651</v>
      </c>
      <c r="B1652" s="1">
        <v>42549</v>
      </c>
      <c r="C1652" t="s">
        <v>4523</v>
      </c>
      <c r="D1652" t="s">
        <v>575</v>
      </c>
      <c r="E1652" t="s">
        <v>4434</v>
      </c>
      <c r="F1652" t="s">
        <v>30</v>
      </c>
      <c r="G1652" t="s">
        <v>4524</v>
      </c>
      <c r="H1652" t="s">
        <v>126</v>
      </c>
      <c r="I1652" s="2">
        <v>295000</v>
      </c>
      <c r="J1652" t="s">
        <v>210</v>
      </c>
    </row>
    <row r="1653" spans="1:10" x14ac:dyDescent="0.3">
      <c r="A1653">
        <v>1652</v>
      </c>
      <c r="B1653" s="1">
        <v>42549</v>
      </c>
      <c r="C1653" t="s">
        <v>4525</v>
      </c>
      <c r="D1653" t="s">
        <v>575</v>
      </c>
      <c r="E1653" t="s">
        <v>4526</v>
      </c>
      <c r="F1653" t="s">
        <v>184</v>
      </c>
      <c r="G1653" t="s">
        <v>4527</v>
      </c>
      <c r="H1653" t="s">
        <v>126</v>
      </c>
      <c r="I1653" t="s">
        <v>555</v>
      </c>
      <c r="J1653" t="s">
        <v>210</v>
      </c>
    </row>
    <row r="1654" spans="1:10" x14ac:dyDescent="0.3">
      <c r="A1654">
        <v>1653</v>
      </c>
      <c r="B1654" s="1">
        <v>42549</v>
      </c>
      <c r="C1654" t="s">
        <v>4528</v>
      </c>
      <c r="D1654" t="s">
        <v>575</v>
      </c>
      <c r="E1654" t="s">
        <v>4529</v>
      </c>
      <c r="F1654" t="s">
        <v>967</v>
      </c>
      <c r="G1654" t="s">
        <v>1697</v>
      </c>
      <c r="H1654" t="s">
        <v>126</v>
      </c>
      <c r="I1654" t="s">
        <v>555</v>
      </c>
      <c r="J1654" t="s">
        <v>210</v>
      </c>
    </row>
    <row r="1655" spans="1:10" x14ac:dyDescent="0.3">
      <c r="A1655">
        <v>1654</v>
      </c>
      <c r="B1655" s="1">
        <v>42550</v>
      </c>
      <c r="C1655" t="s">
        <v>4530</v>
      </c>
      <c r="D1655" t="s">
        <v>479</v>
      </c>
      <c r="E1655" t="s">
        <v>4531</v>
      </c>
      <c r="F1655" t="s">
        <v>30</v>
      </c>
      <c r="G1655" t="s">
        <v>4532</v>
      </c>
      <c r="H1655" t="s">
        <v>394</v>
      </c>
      <c r="I1655" s="2">
        <v>100000</v>
      </c>
      <c r="J1655" t="s">
        <v>210</v>
      </c>
    </row>
    <row r="1656" spans="1:10" x14ac:dyDescent="0.3">
      <c r="A1656">
        <v>1655</v>
      </c>
      <c r="B1656" s="1">
        <v>42550</v>
      </c>
      <c r="C1656" t="s">
        <v>4533</v>
      </c>
      <c r="D1656" t="s">
        <v>50</v>
      </c>
      <c r="E1656" t="s">
        <v>4534</v>
      </c>
      <c r="F1656" t="s">
        <v>919</v>
      </c>
      <c r="G1656" t="s">
        <v>4535</v>
      </c>
      <c r="H1656" t="s">
        <v>126</v>
      </c>
      <c r="I1656" s="2">
        <v>50000</v>
      </c>
      <c r="J1656" t="s">
        <v>210</v>
      </c>
    </row>
    <row r="1657" spans="1:10" x14ac:dyDescent="0.3">
      <c r="A1657">
        <v>1656</v>
      </c>
      <c r="B1657" s="1">
        <v>42550</v>
      </c>
      <c r="C1657" t="s">
        <v>4536</v>
      </c>
      <c r="D1657" t="s">
        <v>575</v>
      </c>
      <c r="E1657" t="s">
        <v>3121</v>
      </c>
      <c r="F1657" t="s">
        <v>36</v>
      </c>
      <c r="G1657" t="s">
        <v>4537</v>
      </c>
      <c r="H1657" t="s">
        <v>126</v>
      </c>
      <c r="I1657" t="s">
        <v>555</v>
      </c>
      <c r="J1657" t="s">
        <v>210</v>
      </c>
    </row>
    <row r="1658" spans="1:10" x14ac:dyDescent="0.3">
      <c r="A1658">
        <v>1657</v>
      </c>
      <c r="B1658" s="1">
        <v>42550</v>
      </c>
      <c r="C1658" t="s">
        <v>4538</v>
      </c>
      <c r="D1658" t="s">
        <v>479</v>
      </c>
      <c r="E1658" t="s">
        <v>4539</v>
      </c>
      <c r="F1658" t="s">
        <v>36</v>
      </c>
      <c r="G1658" t="s">
        <v>4540</v>
      </c>
      <c r="H1658" t="s">
        <v>394</v>
      </c>
      <c r="I1658" s="2">
        <v>1500000</v>
      </c>
      <c r="J1658" t="s">
        <v>210</v>
      </c>
    </row>
    <row r="1659" spans="1:10" x14ac:dyDescent="0.3">
      <c r="A1659">
        <v>1658</v>
      </c>
      <c r="B1659" s="1">
        <v>42551</v>
      </c>
      <c r="C1659" t="s">
        <v>4541</v>
      </c>
      <c r="D1659" t="s">
        <v>575</v>
      </c>
      <c r="E1659" t="s">
        <v>4542</v>
      </c>
      <c r="F1659" t="s">
        <v>36</v>
      </c>
      <c r="G1659" t="s">
        <v>834</v>
      </c>
      <c r="H1659" t="s">
        <v>394</v>
      </c>
      <c r="I1659" s="2">
        <v>25000000</v>
      </c>
      <c r="J1659" t="s">
        <v>210</v>
      </c>
    </row>
    <row r="1660" spans="1:10" x14ac:dyDescent="0.3">
      <c r="A1660">
        <v>1659</v>
      </c>
      <c r="B1660" s="1">
        <v>42551</v>
      </c>
      <c r="C1660" t="s">
        <v>4543</v>
      </c>
      <c r="D1660" t="s">
        <v>575</v>
      </c>
      <c r="E1660" t="s">
        <v>4544</v>
      </c>
      <c r="F1660" t="s">
        <v>967</v>
      </c>
      <c r="G1660" t="s">
        <v>4545</v>
      </c>
      <c r="H1660" t="s">
        <v>126</v>
      </c>
      <c r="I1660" s="2">
        <v>220000</v>
      </c>
      <c r="J1660" t="s">
        <v>210</v>
      </c>
    </row>
    <row r="1661" spans="1:10" x14ac:dyDescent="0.3">
      <c r="A1661">
        <v>1660</v>
      </c>
      <c r="B1661" s="1">
        <v>42551</v>
      </c>
      <c r="C1661" t="s">
        <v>4546</v>
      </c>
      <c r="D1661" t="s">
        <v>575</v>
      </c>
      <c r="E1661" t="s">
        <v>4547</v>
      </c>
      <c r="F1661" t="s">
        <v>967</v>
      </c>
      <c r="G1661" t="s">
        <v>4548</v>
      </c>
      <c r="H1661" t="s">
        <v>394</v>
      </c>
      <c r="I1661" t="s">
        <v>555</v>
      </c>
      <c r="J1661" t="s">
        <v>210</v>
      </c>
    </row>
    <row r="1662" spans="1:10" x14ac:dyDescent="0.3">
      <c r="A1662">
        <v>1661</v>
      </c>
      <c r="B1662" s="1">
        <v>42551</v>
      </c>
      <c r="C1662" t="s">
        <v>4549</v>
      </c>
      <c r="D1662" t="s">
        <v>1701</v>
      </c>
      <c r="E1662" t="s">
        <v>4550</v>
      </c>
      <c r="F1662" t="s">
        <v>19</v>
      </c>
      <c r="G1662" t="s">
        <v>4551</v>
      </c>
      <c r="H1662" t="s">
        <v>394</v>
      </c>
      <c r="I1662" s="2">
        <v>368000</v>
      </c>
      <c r="J1662" t="s">
        <v>210</v>
      </c>
    </row>
    <row r="1663" spans="1:10" x14ac:dyDescent="0.3">
      <c r="A1663">
        <v>1662</v>
      </c>
      <c r="B1663" s="1">
        <v>42491</v>
      </c>
      <c r="C1663" t="s">
        <v>4552</v>
      </c>
      <c r="D1663" t="s">
        <v>575</v>
      </c>
      <c r="E1663" t="s">
        <v>4553</v>
      </c>
      <c r="F1663" t="s">
        <v>36</v>
      </c>
      <c r="G1663" t="s">
        <v>4554</v>
      </c>
      <c r="H1663" t="s">
        <v>126</v>
      </c>
      <c r="I1663" t="s">
        <v>555</v>
      </c>
      <c r="J1663" t="s">
        <v>210</v>
      </c>
    </row>
    <row r="1664" spans="1:10" x14ac:dyDescent="0.3">
      <c r="A1664">
        <v>1663</v>
      </c>
      <c r="B1664" s="1">
        <v>42491</v>
      </c>
      <c r="C1664" t="s">
        <v>1810</v>
      </c>
      <c r="D1664" t="s">
        <v>50</v>
      </c>
      <c r="E1664" t="s">
        <v>4555</v>
      </c>
      <c r="F1664" t="s">
        <v>30</v>
      </c>
      <c r="G1664" t="s">
        <v>1299</v>
      </c>
      <c r="H1664" t="s">
        <v>126</v>
      </c>
      <c r="I1664" s="2">
        <v>376000</v>
      </c>
      <c r="J1664" t="s">
        <v>210</v>
      </c>
    </row>
    <row r="1665" spans="1:10" x14ac:dyDescent="0.3">
      <c r="A1665">
        <v>1664</v>
      </c>
      <c r="B1665" s="1">
        <v>42491</v>
      </c>
      <c r="C1665" t="s">
        <v>4556</v>
      </c>
      <c r="D1665" t="s">
        <v>575</v>
      </c>
      <c r="E1665" t="s">
        <v>1073</v>
      </c>
      <c r="F1665" t="s">
        <v>52</v>
      </c>
      <c r="G1665" t="s">
        <v>4557</v>
      </c>
      <c r="H1665" t="s">
        <v>126</v>
      </c>
      <c r="I1665" s="2">
        <v>145000</v>
      </c>
      <c r="J1665" t="s">
        <v>210</v>
      </c>
    </row>
    <row r="1666" spans="1:10" x14ac:dyDescent="0.3">
      <c r="A1666">
        <v>1665</v>
      </c>
      <c r="B1666" s="1">
        <v>42492</v>
      </c>
      <c r="C1666" t="s">
        <v>4558</v>
      </c>
      <c r="D1666" t="s">
        <v>50</v>
      </c>
      <c r="E1666" t="s">
        <v>4559</v>
      </c>
      <c r="F1666" t="s">
        <v>42</v>
      </c>
      <c r="G1666" t="s">
        <v>4560</v>
      </c>
      <c r="H1666" t="s">
        <v>126</v>
      </c>
      <c r="I1666" t="s">
        <v>555</v>
      </c>
      <c r="J1666" t="s">
        <v>210</v>
      </c>
    </row>
    <row r="1667" spans="1:10" x14ac:dyDescent="0.3">
      <c r="A1667">
        <v>1666</v>
      </c>
      <c r="B1667" s="1">
        <v>42493</v>
      </c>
      <c r="C1667" t="s">
        <v>4095</v>
      </c>
      <c r="D1667" t="s">
        <v>575</v>
      </c>
      <c r="E1667" t="s">
        <v>4561</v>
      </c>
      <c r="F1667" t="s">
        <v>19</v>
      </c>
      <c r="G1667" t="s">
        <v>4562</v>
      </c>
      <c r="H1667" t="s">
        <v>394</v>
      </c>
      <c r="I1667" s="2">
        <v>50000000</v>
      </c>
      <c r="J1667" t="s">
        <v>210</v>
      </c>
    </row>
    <row r="1668" spans="1:10" x14ac:dyDescent="0.3">
      <c r="A1668">
        <v>1667</v>
      </c>
      <c r="B1668" s="1">
        <v>42493</v>
      </c>
      <c r="C1668" t="s">
        <v>4563</v>
      </c>
      <c r="D1668" t="s">
        <v>575</v>
      </c>
      <c r="E1668" t="s">
        <v>4564</v>
      </c>
      <c r="F1668" t="s">
        <v>30</v>
      </c>
      <c r="G1668" t="s">
        <v>834</v>
      </c>
      <c r="H1668" t="s">
        <v>394</v>
      </c>
      <c r="I1668" t="s">
        <v>555</v>
      </c>
      <c r="J1668" t="s">
        <v>210</v>
      </c>
    </row>
    <row r="1669" spans="1:10" x14ac:dyDescent="0.3">
      <c r="A1669">
        <v>1668</v>
      </c>
      <c r="B1669" s="1">
        <v>42493</v>
      </c>
      <c r="C1669" t="s">
        <v>4565</v>
      </c>
      <c r="D1669" t="s">
        <v>575</v>
      </c>
      <c r="E1669" t="s">
        <v>4566</v>
      </c>
      <c r="F1669" t="s">
        <v>967</v>
      </c>
      <c r="G1669" t="s">
        <v>1588</v>
      </c>
      <c r="H1669" t="s">
        <v>126</v>
      </c>
      <c r="I1669" s="2">
        <v>250000</v>
      </c>
      <c r="J1669" t="s">
        <v>210</v>
      </c>
    </row>
    <row r="1670" spans="1:10" x14ac:dyDescent="0.3">
      <c r="A1670">
        <v>1669</v>
      </c>
      <c r="B1670" s="1">
        <v>42493</v>
      </c>
      <c r="C1670" t="s">
        <v>4567</v>
      </c>
      <c r="D1670" t="s">
        <v>575</v>
      </c>
      <c r="E1670" t="s">
        <v>4568</v>
      </c>
      <c r="F1670" t="s">
        <v>1982</v>
      </c>
      <c r="G1670" t="s">
        <v>1588</v>
      </c>
      <c r="H1670" t="s">
        <v>126</v>
      </c>
      <c r="I1670" t="s">
        <v>555</v>
      </c>
      <c r="J1670" t="s">
        <v>210</v>
      </c>
    </row>
    <row r="1671" spans="1:10" x14ac:dyDescent="0.3">
      <c r="A1671">
        <v>1670</v>
      </c>
      <c r="B1671" s="1">
        <v>42493</v>
      </c>
      <c r="C1671" t="s">
        <v>4569</v>
      </c>
      <c r="D1671" t="s">
        <v>575</v>
      </c>
      <c r="E1671" t="s">
        <v>4570</v>
      </c>
      <c r="F1671" t="s">
        <v>36</v>
      </c>
      <c r="G1671" t="s">
        <v>4571</v>
      </c>
      <c r="H1671" t="s">
        <v>126</v>
      </c>
      <c r="I1671" s="2">
        <v>180000</v>
      </c>
      <c r="J1671" t="s">
        <v>210</v>
      </c>
    </row>
    <row r="1672" spans="1:10" x14ac:dyDescent="0.3">
      <c r="A1672">
        <v>1671</v>
      </c>
      <c r="B1672" s="1">
        <v>42493</v>
      </c>
      <c r="C1672" t="s">
        <v>4572</v>
      </c>
      <c r="D1672" t="s">
        <v>105</v>
      </c>
      <c r="E1672" t="s">
        <v>4573</v>
      </c>
      <c r="F1672" t="s">
        <v>36</v>
      </c>
      <c r="G1672" t="s">
        <v>306</v>
      </c>
      <c r="H1672" t="s">
        <v>394</v>
      </c>
      <c r="I1672" t="s">
        <v>555</v>
      </c>
      <c r="J1672" t="s">
        <v>210</v>
      </c>
    </row>
    <row r="1673" spans="1:10" x14ac:dyDescent="0.3">
      <c r="A1673">
        <v>1672</v>
      </c>
      <c r="B1673" s="1">
        <v>42494</v>
      </c>
      <c r="C1673" t="s">
        <v>4574</v>
      </c>
      <c r="D1673" t="s">
        <v>575</v>
      </c>
      <c r="E1673" t="s">
        <v>4575</v>
      </c>
      <c r="F1673" t="s">
        <v>36</v>
      </c>
      <c r="G1673" t="s">
        <v>4576</v>
      </c>
      <c r="H1673" t="s">
        <v>126</v>
      </c>
      <c r="I1673" s="2">
        <v>200000</v>
      </c>
      <c r="J1673" t="s">
        <v>210</v>
      </c>
    </row>
    <row r="1674" spans="1:10" x14ac:dyDescent="0.3">
      <c r="A1674">
        <v>1673</v>
      </c>
      <c r="B1674" s="1">
        <v>42494</v>
      </c>
      <c r="C1674" t="s">
        <v>1004</v>
      </c>
      <c r="D1674" t="s">
        <v>479</v>
      </c>
      <c r="E1674" t="s">
        <v>4577</v>
      </c>
      <c r="F1674" t="s">
        <v>30</v>
      </c>
      <c r="G1674" t="s">
        <v>4578</v>
      </c>
      <c r="H1674" t="s">
        <v>394</v>
      </c>
      <c r="I1674" s="2">
        <v>60000000</v>
      </c>
      <c r="J1674" t="s">
        <v>210</v>
      </c>
    </row>
    <row r="1675" spans="1:10" x14ac:dyDescent="0.3">
      <c r="A1675">
        <v>1674</v>
      </c>
      <c r="B1675" s="1">
        <v>42494</v>
      </c>
      <c r="C1675" t="s">
        <v>4579</v>
      </c>
      <c r="D1675" t="s">
        <v>50</v>
      </c>
      <c r="E1675" t="s">
        <v>4580</v>
      </c>
      <c r="F1675" t="s">
        <v>36</v>
      </c>
      <c r="G1675" t="s">
        <v>4581</v>
      </c>
      <c r="H1675" t="s">
        <v>394</v>
      </c>
      <c r="I1675" s="2">
        <v>12000000</v>
      </c>
      <c r="J1675" t="s">
        <v>210</v>
      </c>
    </row>
    <row r="1676" spans="1:10" x14ac:dyDescent="0.3">
      <c r="A1676">
        <v>1675</v>
      </c>
      <c r="B1676" s="1">
        <v>42494</v>
      </c>
      <c r="C1676" t="s">
        <v>4582</v>
      </c>
      <c r="D1676" t="s">
        <v>50</v>
      </c>
      <c r="E1676" t="s">
        <v>4583</v>
      </c>
      <c r="F1676" t="s">
        <v>42</v>
      </c>
      <c r="G1676" t="s">
        <v>4584</v>
      </c>
      <c r="H1676" t="s">
        <v>126</v>
      </c>
      <c r="I1676" s="2">
        <v>200000</v>
      </c>
      <c r="J1676" t="s">
        <v>210</v>
      </c>
    </row>
    <row r="1677" spans="1:10" x14ac:dyDescent="0.3">
      <c r="A1677">
        <v>1676</v>
      </c>
      <c r="B1677" s="1">
        <v>42494</v>
      </c>
      <c r="C1677" t="s">
        <v>4585</v>
      </c>
      <c r="D1677" t="s">
        <v>50</v>
      </c>
      <c r="E1677" t="s">
        <v>4586</v>
      </c>
      <c r="F1677" t="s">
        <v>52</v>
      </c>
      <c r="G1677" t="s">
        <v>4584</v>
      </c>
      <c r="H1677" t="s">
        <v>126</v>
      </c>
      <c r="I1677" s="2">
        <v>200000</v>
      </c>
      <c r="J1677" t="s">
        <v>210</v>
      </c>
    </row>
    <row r="1678" spans="1:10" x14ac:dyDescent="0.3">
      <c r="A1678">
        <v>1677</v>
      </c>
      <c r="B1678" s="1">
        <v>42494</v>
      </c>
      <c r="C1678" t="s">
        <v>4587</v>
      </c>
      <c r="D1678" t="s">
        <v>479</v>
      </c>
      <c r="E1678" t="s">
        <v>4588</v>
      </c>
      <c r="F1678" t="s">
        <v>184</v>
      </c>
      <c r="G1678" t="s">
        <v>1588</v>
      </c>
      <c r="H1678" t="s">
        <v>126</v>
      </c>
      <c r="I1678" s="2">
        <v>150000</v>
      </c>
      <c r="J1678" t="s">
        <v>210</v>
      </c>
    </row>
    <row r="1679" spans="1:10" x14ac:dyDescent="0.3">
      <c r="A1679">
        <v>1678</v>
      </c>
      <c r="B1679" s="1">
        <v>42494</v>
      </c>
      <c r="C1679" t="s">
        <v>3400</v>
      </c>
      <c r="D1679" t="s">
        <v>50</v>
      </c>
      <c r="E1679" t="s">
        <v>4589</v>
      </c>
      <c r="F1679" t="s">
        <v>273</v>
      </c>
      <c r="G1679" t="s">
        <v>4590</v>
      </c>
      <c r="H1679" t="s">
        <v>126</v>
      </c>
      <c r="I1679" s="2">
        <v>500000</v>
      </c>
      <c r="J1679" t="s">
        <v>210</v>
      </c>
    </row>
    <row r="1680" spans="1:10" x14ac:dyDescent="0.3">
      <c r="A1680">
        <v>1679</v>
      </c>
      <c r="B1680" s="1">
        <v>42494</v>
      </c>
      <c r="C1680" t="s">
        <v>3495</v>
      </c>
      <c r="D1680" t="s">
        <v>50</v>
      </c>
      <c r="E1680" t="s">
        <v>4591</v>
      </c>
      <c r="F1680" t="s">
        <v>30</v>
      </c>
      <c r="G1680" t="s">
        <v>4590</v>
      </c>
      <c r="H1680" t="s">
        <v>126</v>
      </c>
      <c r="I1680" s="2">
        <v>500000</v>
      </c>
      <c r="J1680" t="s">
        <v>210</v>
      </c>
    </row>
    <row r="1681" spans="1:10" x14ac:dyDescent="0.3">
      <c r="A1681">
        <v>1680</v>
      </c>
      <c r="B1681" s="1">
        <v>42494</v>
      </c>
      <c r="C1681" t="s">
        <v>4592</v>
      </c>
      <c r="D1681" t="s">
        <v>575</v>
      </c>
      <c r="E1681" t="s">
        <v>4593</v>
      </c>
      <c r="F1681" t="s">
        <v>967</v>
      </c>
      <c r="G1681" t="s">
        <v>4590</v>
      </c>
      <c r="H1681" t="s">
        <v>126</v>
      </c>
      <c r="I1681" s="2">
        <v>500000</v>
      </c>
      <c r="J1681" t="s">
        <v>210</v>
      </c>
    </row>
    <row r="1682" spans="1:10" x14ac:dyDescent="0.3">
      <c r="A1682">
        <v>1681</v>
      </c>
      <c r="B1682" s="1">
        <v>42495</v>
      </c>
      <c r="C1682" t="s">
        <v>2248</v>
      </c>
      <c r="D1682" t="s">
        <v>50</v>
      </c>
      <c r="E1682" t="s">
        <v>4594</v>
      </c>
      <c r="F1682" t="s">
        <v>30</v>
      </c>
      <c r="G1682" t="s">
        <v>4595</v>
      </c>
      <c r="H1682" t="s">
        <v>394</v>
      </c>
      <c r="I1682" t="s">
        <v>555</v>
      </c>
      <c r="J1682" t="s">
        <v>210</v>
      </c>
    </row>
    <row r="1683" spans="1:10" x14ac:dyDescent="0.3">
      <c r="A1683">
        <v>1682</v>
      </c>
      <c r="B1683" s="1">
        <v>42495</v>
      </c>
      <c r="C1683" t="s">
        <v>4596</v>
      </c>
      <c r="D1683" t="s">
        <v>575</v>
      </c>
      <c r="E1683" t="s">
        <v>4597</v>
      </c>
      <c r="F1683" t="s">
        <v>967</v>
      </c>
      <c r="G1683" t="s">
        <v>4598</v>
      </c>
      <c r="H1683" t="s">
        <v>126</v>
      </c>
      <c r="I1683" s="2">
        <v>375000</v>
      </c>
      <c r="J1683" t="s">
        <v>210</v>
      </c>
    </row>
    <row r="1684" spans="1:10" x14ac:dyDescent="0.3">
      <c r="A1684">
        <v>1683</v>
      </c>
      <c r="B1684" s="1">
        <v>42496</v>
      </c>
      <c r="C1684" t="s">
        <v>4599</v>
      </c>
      <c r="D1684" t="s">
        <v>105</v>
      </c>
      <c r="E1684" t="s">
        <v>4600</v>
      </c>
      <c r="F1684" t="s">
        <v>4601</v>
      </c>
      <c r="G1684" t="s">
        <v>4602</v>
      </c>
      <c r="H1684" t="s">
        <v>394</v>
      </c>
      <c r="I1684" s="2">
        <v>1000000</v>
      </c>
      <c r="J1684" t="s">
        <v>210</v>
      </c>
    </row>
    <row r="1685" spans="1:10" x14ac:dyDescent="0.3">
      <c r="A1685">
        <v>1684</v>
      </c>
      <c r="B1685" s="1">
        <v>42496</v>
      </c>
      <c r="C1685" t="s">
        <v>225</v>
      </c>
      <c r="D1685" t="s">
        <v>479</v>
      </c>
      <c r="E1685" t="s">
        <v>4603</v>
      </c>
      <c r="F1685" t="s">
        <v>967</v>
      </c>
      <c r="G1685" t="s">
        <v>4604</v>
      </c>
      <c r="H1685" t="s">
        <v>126</v>
      </c>
      <c r="I1685" t="s">
        <v>555</v>
      </c>
      <c r="J1685" t="s">
        <v>210</v>
      </c>
    </row>
    <row r="1686" spans="1:10" x14ac:dyDescent="0.3">
      <c r="A1686">
        <v>1685</v>
      </c>
      <c r="B1686" s="1">
        <v>42497</v>
      </c>
      <c r="C1686" t="s">
        <v>4605</v>
      </c>
      <c r="D1686" t="s">
        <v>40</v>
      </c>
      <c r="E1686" t="s">
        <v>4606</v>
      </c>
      <c r="F1686" t="s">
        <v>184</v>
      </c>
      <c r="G1686" t="s">
        <v>1588</v>
      </c>
      <c r="H1686" t="s">
        <v>126</v>
      </c>
      <c r="I1686" s="2">
        <v>75000</v>
      </c>
      <c r="J1686" t="s">
        <v>210</v>
      </c>
    </row>
    <row r="1687" spans="1:10" x14ac:dyDescent="0.3">
      <c r="A1687">
        <v>1686</v>
      </c>
      <c r="B1687" s="1">
        <v>42499</v>
      </c>
      <c r="C1687" t="s">
        <v>4607</v>
      </c>
      <c r="D1687" t="s">
        <v>50</v>
      </c>
      <c r="E1687" t="s">
        <v>4608</v>
      </c>
      <c r="F1687" t="s">
        <v>967</v>
      </c>
      <c r="G1687" t="s">
        <v>4609</v>
      </c>
      <c r="H1687" t="s">
        <v>394</v>
      </c>
      <c r="I1687" s="2">
        <v>2750000</v>
      </c>
      <c r="J1687" t="s">
        <v>210</v>
      </c>
    </row>
    <row r="1688" spans="1:10" x14ac:dyDescent="0.3">
      <c r="A1688">
        <v>1687</v>
      </c>
      <c r="B1688" s="1">
        <v>42499</v>
      </c>
      <c r="C1688" t="s">
        <v>4610</v>
      </c>
      <c r="D1688" t="s">
        <v>575</v>
      </c>
      <c r="E1688" t="s">
        <v>4611</v>
      </c>
      <c r="F1688" t="s">
        <v>967</v>
      </c>
      <c r="G1688" t="s">
        <v>4612</v>
      </c>
      <c r="H1688" t="s">
        <v>126</v>
      </c>
      <c r="I1688" s="2">
        <v>450000</v>
      </c>
      <c r="J1688" t="s">
        <v>210</v>
      </c>
    </row>
    <row r="1689" spans="1:10" x14ac:dyDescent="0.3">
      <c r="A1689">
        <v>1688</v>
      </c>
      <c r="B1689" s="1">
        <v>42499</v>
      </c>
      <c r="C1689" t="s">
        <v>4613</v>
      </c>
      <c r="D1689" t="s">
        <v>479</v>
      </c>
      <c r="E1689" t="s">
        <v>4614</v>
      </c>
      <c r="F1689" t="s">
        <v>30</v>
      </c>
      <c r="G1689" t="s">
        <v>4615</v>
      </c>
      <c r="H1689" t="s">
        <v>126</v>
      </c>
      <c r="I1689" s="2">
        <v>250000</v>
      </c>
      <c r="J1689" t="s">
        <v>210</v>
      </c>
    </row>
    <row r="1690" spans="1:10" x14ac:dyDescent="0.3">
      <c r="A1690">
        <v>1689</v>
      </c>
      <c r="B1690" s="1">
        <v>42500</v>
      </c>
      <c r="C1690" t="s">
        <v>522</v>
      </c>
      <c r="D1690" t="s">
        <v>575</v>
      </c>
      <c r="E1690" t="s">
        <v>4616</v>
      </c>
      <c r="F1690" t="s">
        <v>967</v>
      </c>
      <c r="G1690" t="s">
        <v>4617</v>
      </c>
      <c r="H1690" t="s">
        <v>394</v>
      </c>
      <c r="I1690" s="2">
        <v>6000000</v>
      </c>
      <c r="J1690" t="s">
        <v>210</v>
      </c>
    </row>
    <row r="1691" spans="1:10" x14ac:dyDescent="0.3">
      <c r="A1691">
        <v>1690</v>
      </c>
      <c r="B1691" s="1">
        <v>42500</v>
      </c>
      <c r="C1691" t="s">
        <v>3353</v>
      </c>
      <c r="D1691" t="s">
        <v>575</v>
      </c>
      <c r="E1691" t="s">
        <v>4618</v>
      </c>
      <c r="F1691" t="s">
        <v>42</v>
      </c>
      <c r="G1691" t="s">
        <v>4619</v>
      </c>
      <c r="H1691" t="s">
        <v>394</v>
      </c>
      <c r="I1691" s="2">
        <v>1500000</v>
      </c>
      <c r="J1691" t="s">
        <v>210</v>
      </c>
    </row>
    <row r="1692" spans="1:10" x14ac:dyDescent="0.3">
      <c r="A1692">
        <v>1691</v>
      </c>
      <c r="B1692" s="1">
        <v>42500</v>
      </c>
      <c r="C1692" t="s">
        <v>4620</v>
      </c>
      <c r="D1692" t="s">
        <v>50</v>
      </c>
      <c r="E1692" t="s">
        <v>4621</v>
      </c>
      <c r="F1692" t="s">
        <v>42</v>
      </c>
      <c r="G1692" t="s">
        <v>4622</v>
      </c>
      <c r="H1692" t="s">
        <v>394</v>
      </c>
      <c r="I1692" s="2">
        <v>18000000</v>
      </c>
      <c r="J1692" t="s">
        <v>210</v>
      </c>
    </row>
    <row r="1693" spans="1:10" x14ac:dyDescent="0.3">
      <c r="A1693">
        <v>1692</v>
      </c>
      <c r="B1693" s="1">
        <v>42500</v>
      </c>
      <c r="C1693" t="s">
        <v>4623</v>
      </c>
      <c r="D1693" t="s">
        <v>479</v>
      </c>
      <c r="E1693" t="s">
        <v>4624</v>
      </c>
      <c r="F1693" t="s">
        <v>36</v>
      </c>
      <c r="G1693" t="s">
        <v>1588</v>
      </c>
      <c r="H1693" t="s">
        <v>126</v>
      </c>
      <c r="I1693" s="2">
        <v>1500000</v>
      </c>
      <c r="J1693" t="s">
        <v>210</v>
      </c>
    </row>
    <row r="1694" spans="1:10" x14ac:dyDescent="0.3">
      <c r="A1694">
        <v>1693</v>
      </c>
      <c r="B1694" s="1">
        <v>42500</v>
      </c>
      <c r="C1694" t="s">
        <v>1165</v>
      </c>
      <c r="D1694" t="s">
        <v>575</v>
      </c>
      <c r="E1694" t="s">
        <v>2457</v>
      </c>
      <c r="F1694" t="s">
        <v>967</v>
      </c>
      <c r="G1694" t="s">
        <v>4625</v>
      </c>
      <c r="H1694" t="s">
        <v>394</v>
      </c>
      <c r="I1694" s="2">
        <v>7000000</v>
      </c>
      <c r="J1694" t="s">
        <v>210</v>
      </c>
    </row>
    <row r="1695" spans="1:10" x14ac:dyDescent="0.3">
      <c r="A1695">
        <v>1694</v>
      </c>
      <c r="B1695" s="1">
        <v>42501</v>
      </c>
      <c r="C1695" t="s">
        <v>4626</v>
      </c>
      <c r="D1695" t="s">
        <v>575</v>
      </c>
      <c r="E1695" t="s">
        <v>4627</v>
      </c>
      <c r="F1695" t="s">
        <v>967</v>
      </c>
      <c r="G1695" t="s">
        <v>1344</v>
      </c>
      <c r="H1695" t="s">
        <v>394</v>
      </c>
      <c r="I1695" s="2">
        <v>900000</v>
      </c>
      <c r="J1695" t="s">
        <v>210</v>
      </c>
    </row>
    <row r="1696" spans="1:10" x14ac:dyDescent="0.3">
      <c r="A1696">
        <v>1695</v>
      </c>
      <c r="B1696" s="1">
        <v>42501</v>
      </c>
      <c r="C1696" t="s">
        <v>4628</v>
      </c>
      <c r="D1696" t="s">
        <v>575</v>
      </c>
      <c r="E1696" t="s">
        <v>4629</v>
      </c>
      <c r="F1696" t="s">
        <v>19</v>
      </c>
      <c r="G1696" t="s">
        <v>4630</v>
      </c>
      <c r="H1696" t="s">
        <v>394</v>
      </c>
      <c r="I1696" t="s">
        <v>555</v>
      </c>
      <c r="J1696" t="s">
        <v>210</v>
      </c>
    </row>
    <row r="1697" spans="1:10" x14ac:dyDescent="0.3">
      <c r="A1697">
        <v>1696</v>
      </c>
      <c r="B1697" s="1">
        <v>42501</v>
      </c>
      <c r="C1697" t="s">
        <v>4631</v>
      </c>
      <c r="D1697" t="s">
        <v>50</v>
      </c>
      <c r="E1697" t="s">
        <v>4632</v>
      </c>
      <c r="F1697" t="s">
        <v>36</v>
      </c>
      <c r="G1697" t="s">
        <v>4633</v>
      </c>
      <c r="H1697" t="s">
        <v>394</v>
      </c>
      <c r="I1697" s="2">
        <v>100000000</v>
      </c>
      <c r="J1697" t="s">
        <v>210</v>
      </c>
    </row>
    <row r="1698" spans="1:10" x14ac:dyDescent="0.3">
      <c r="A1698">
        <v>1697</v>
      </c>
      <c r="B1698" s="1">
        <v>42502</v>
      </c>
      <c r="C1698" t="s">
        <v>417</v>
      </c>
      <c r="D1698" t="s">
        <v>575</v>
      </c>
      <c r="E1698" t="s">
        <v>4634</v>
      </c>
      <c r="F1698" t="s">
        <v>967</v>
      </c>
      <c r="G1698" t="s">
        <v>4635</v>
      </c>
      <c r="H1698" t="s">
        <v>126</v>
      </c>
      <c r="I1698" s="2">
        <v>500000</v>
      </c>
      <c r="J1698" t="s">
        <v>210</v>
      </c>
    </row>
    <row r="1699" spans="1:10" x14ac:dyDescent="0.3">
      <c r="A1699">
        <v>1698</v>
      </c>
      <c r="B1699" s="1">
        <v>42502</v>
      </c>
      <c r="C1699" t="s">
        <v>1025</v>
      </c>
      <c r="D1699" t="s">
        <v>575</v>
      </c>
      <c r="E1699" t="s">
        <v>355</v>
      </c>
      <c r="F1699" t="s">
        <v>967</v>
      </c>
      <c r="G1699" t="s">
        <v>4636</v>
      </c>
      <c r="H1699" t="s">
        <v>394</v>
      </c>
      <c r="I1699" s="2">
        <v>25000000</v>
      </c>
      <c r="J1699" t="s">
        <v>210</v>
      </c>
    </row>
    <row r="1700" spans="1:10" x14ac:dyDescent="0.3">
      <c r="A1700">
        <v>1699</v>
      </c>
      <c r="B1700" s="1">
        <v>42502</v>
      </c>
      <c r="C1700" t="s">
        <v>4637</v>
      </c>
      <c r="D1700" t="s">
        <v>142</v>
      </c>
      <c r="E1700" t="s">
        <v>4638</v>
      </c>
      <c r="F1700" t="s">
        <v>184</v>
      </c>
      <c r="G1700" t="s">
        <v>4639</v>
      </c>
      <c r="H1700" t="s">
        <v>394</v>
      </c>
      <c r="I1700" s="2">
        <v>150000</v>
      </c>
      <c r="J1700" t="s">
        <v>210</v>
      </c>
    </row>
    <row r="1701" spans="1:10" x14ac:dyDescent="0.3">
      <c r="A1701">
        <v>1700</v>
      </c>
      <c r="B1701" s="1">
        <v>42502</v>
      </c>
      <c r="C1701" t="s">
        <v>4640</v>
      </c>
      <c r="D1701" t="s">
        <v>575</v>
      </c>
      <c r="E1701" t="s">
        <v>4641</v>
      </c>
      <c r="F1701" t="s">
        <v>454</v>
      </c>
      <c r="G1701" t="s">
        <v>4642</v>
      </c>
      <c r="H1701" t="s">
        <v>126</v>
      </c>
      <c r="I1701" t="s">
        <v>555</v>
      </c>
      <c r="J1701" t="s">
        <v>210</v>
      </c>
    </row>
    <row r="1702" spans="1:10" x14ac:dyDescent="0.3">
      <c r="A1702">
        <v>1701</v>
      </c>
      <c r="B1702" s="1">
        <v>42502</v>
      </c>
      <c r="C1702" t="s">
        <v>4643</v>
      </c>
      <c r="D1702" t="s">
        <v>575</v>
      </c>
      <c r="E1702" t="s">
        <v>4644</v>
      </c>
      <c r="F1702" t="s">
        <v>4645</v>
      </c>
      <c r="G1702" t="s">
        <v>4646</v>
      </c>
      <c r="H1702" t="s">
        <v>126</v>
      </c>
      <c r="I1702" t="s">
        <v>555</v>
      </c>
      <c r="J1702" t="s">
        <v>210</v>
      </c>
    </row>
    <row r="1703" spans="1:10" x14ac:dyDescent="0.3">
      <c r="A1703">
        <v>1702</v>
      </c>
      <c r="B1703" s="1">
        <v>42502</v>
      </c>
      <c r="C1703" t="s">
        <v>4647</v>
      </c>
      <c r="D1703" t="s">
        <v>575</v>
      </c>
      <c r="E1703" t="s">
        <v>4648</v>
      </c>
      <c r="F1703" t="s">
        <v>967</v>
      </c>
      <c r="G1703" t="s">
        <v>4649</v>
      </c>
      <c r="H1703" t="s">
        <v>126</v>
      </c>
      <c r="I1703" t="s">
        <v>555</v>
      </c>
      <c r="J1703" t="s">
        <v>210</v>
      </c>
    </row>
    <row r="1704" spans="1:10" x14ac:dyDescent="0.3">
      <c r="A1704">
        <v>1703</v>
      </c>
      <c r="B1704" s="1">
        <v>42502</v>
      </c>
      <c r="C1704" t="s">
        <v>4650</v>
      </c>
      <c r="D1704" t="s">
        <v>40</v>
      </c>
      <c r="E1704" t="s">
        <v>4651</v>
      </c>
      <c r="F1704" t="s">
        <v>19</v>
      </c>
      <c r="G1704" t="s">
        <v>4652</v>
      </c>
      <c r="H1704" t="s">
        <v>126</v>
      </c>
      <c r="I1704" t="s">
        <v>555</v>
      </c>
      <c r="J1704" t="s">
        <v>210</v>
      </c>
    </row>
    <row r="1705" spans="1:10" x14ac:dyDescent="0.3">
      <c r="A1705">
        <v>1704</v>
      </c>
      <c r="B1705" s="1">
        <v>42503</v>
      </c>
      <c r="C1705" t="s">
        <v>4653</v>
      </c>
      <c r="D1705" t="s">
        <v>575</v>
      </c>
      <c r="E1705" t="s">
        <v>4654</v>
      </c>
      <c r="F1705" t="s">
        <v>42</v>
      </c>
      <c r="G1705" t="s">
        <v>4655</v>
      </c>
      <c r="H1705" t="s">
        <v>394</v>
      </c>
      <c r="I1705" s="2">
        <v>13500000</v>
      </c>
      <c r="J1705" t="s">
        <v>210</v>
      </c>
    </row>
    <row r="1706" spans="1:10" x14ac:dyDescent="0.3">
      <c r="A1706">
        <v>1705</v>
      </c>
      <c r="B1706" s="1">
        <v>42503</v>
      </c>
      <c r="C1706" t="s">
        <v>4656</v>
      </c>
      <c r="D1706" t="s">
        <v>40</v>
      </c>
      <c r="E1706" t="s">
        <v>4657</v>
      </c>
      <c r="F1706" t="s">
        <v>36</v>
      </c>
      <c r="G1706" t="s">
        <v>4658</v>
      </c>
      <c r="H1706" t="s">
        <v>394</v>
      </c>
      <c r="I1706" s="2">
        <v>2200000</v>
      </c>
      <c r="J1706" t="s">
        <v>210</v>
      </c>
    </row>
    <row r="1707" spans="1:10" x14ac:dyDescent="0.3">
      <c r="A1707">
        <v>1706</v>
      </c>
      <c r="B1707" s="1">
        <v>42506</v>
      </c>
      <c r="C1707" t="s">
        <v>921</v>
      </c>
      <c r="D1707" t="s">
        <v>479</v>
      </c>
      <c r="E1707" t="s">
        <v>4659</v>
      </c>
      <c r="F1707" t="s">
        <v>139</v>
      </c>
      <c r="G1707" t="s">
        <v>4660</v>
      </c>
      <c r="H1707" t="s">
        <v>394</v>
      </c>
      <c r="I1707" s="2">
        <v>1000000</v>
      </c>
      <c r="J1707" t="s">
        <v>210</v>
      </c>
    </row>
    <row r="1708" spans="1:10" x14ac:dyDescent="0.3">
      <c r="A1708">
        <v>1707</v>
      </c>
      <c r="B1708" s="1">
        <v>42506</v>
      </c>
      <c r="C1708" t="s">
        <v>4661</v>
      </c>
      <c r="D1708" t="s">
        <v>575</v>
      </c>
      <c r="E1708" t="s">
        <v>4662</v>
      </c>
      <c r="F1708" t="s">
        <v>36</v>
      </c>
      <c r="G1708" t="s">
        <v>4663</v>
      </c>
      <c r="H1708" t="s">
        <v>394</v>
      </c>
      <c r="I1708" t="s">
        <v>555</v>
      </c>
      <c r="J1708" t="s">
        <v>210</v>
      </c>
    </row>
    <row r="1709" spans="1:10" x14ac:dyDescent="0.3">
      <c r="A1709">
        <v>1708</v>
      </c>
      <c r="B1709" s="1">
        <v>42507</v>
      </c>
      <c r="C1709" t="s">
        <v>4664</v>
      </c>
      <c r="D1709" t="s">
        <v>575</v>
      </c>
      <c r="E1709" t="s">
        <v>4665</v>
      </c>
      <c r="F1709" t="s">
        <v>36</v>
      </c>
      <c r="G1709" t="s">
        <v>4666</v>
      </c>
      <c r="H1709" t="s">
        <v>394</v>
      </c>
      <c r="I1709" t="s">
        <v>555</v>
      </c>
      <c r="J1709" t="s">
        <v>210</v>
      </c>
    </row>
    <row r="1710" spans="1:10" x14ac:dyDescent="0.3">
      <c r="A1710">
        <v>1709</v>
      </c>
      <c r="B1710" s="1">
        <v>42507</v>
      </c>
      <c r="C1710" t="s">
        <v>4667</v>
      </c>
      <c r="D1710" t="s">
        <v>575</v>
      </c>
      <c r="E1710" t="s">
        <v>4668</v>
      </c>
      <c r="F1710" t="s">
        <v>19</v>
      </c>
      <c r="G1710" t="s">
        <v>4669</v>
      </c>
      <c r="H1710" t="s">
        <v>394</v>
      </c>
      <c r="I1710" t="s">
        <v>555</v>
      </c>
      <c r="J1710" t="s">
        <v>210</v>
      </c>
    </row>
    <row r="1711" spans="1:10" x14ac:dyDescent="0.3">
      <c r="A1711">
        <v>1710</v>
      </c>
      <c r="B1711" s="1">
        <v>42507</v>
      </c>
      <c r="C1711" t="s">
        <v>4670</v>
      </c>
      <c r="D1711" t="s">
        <v>479</v>
      </c>
      <c r="E1711" t="s">
        <v>4671</v>
      </c>
      <c r="F1711" t="s">
        <v>36</v>
      </c>
      <c r="G1711" t="s">
        <v>4672</v>
      </c>
      <c r="H1711" t="s">
        <v>126</v>
      </c>
      <c r="I1711" t="s">
        <v>555</v>
      </c>
      <c r="J1711" t="s">
        <v>210</v>
      </c>
    </row>
    <row r="1712" spans="1:10" x14ac:dyDescent="0.3">
      <c r="A1712">
        <v>1711</v>
      </c>
      <c r="B1712" s="1">
        <v>42508</v>
      </c>
      <c r="C1712" t="s">
        <v>4673</v>
      </c>
      <c r="D1712" t="s">
        <v>575</v>
      </c>
      <c r="E1712" t="s">
        <v>4674</v>
      </c>
      <c r="F1712" t="s">
        <v>967</v>
      </c>
      <c r="G1712" t="s">
        <v>1753</v>
      </c>
      <c r="H1712" t="s">
        <v>126</v>
      </c>
      <c r="I1712" s="2">
        <v>250000</v>
      </c>
      <c r="J1712" t="s">
        <v>210</v>
      </c>
    </row>
    <row r="1713" spans="1:10" x14ac:dyDescent="0.3">
      <c r="A1713">
        <v>1712</v>
      </c>
      <c r="B1713" s="1">
        <v>42508</v>
      </c>
      <c r="C1713" t="s">
        <v>4675</v>
      </c>
      <c r="D1713" t="s">
        <v>575</v>
      </c>
      <c r="E1713" t="s">
        <v>4676</v>
      </c>
      <c r="F1713" t="s">
        <v>2350</v>
      </c>
      <c r="G1713" t="s">
        <v>4677</v>
      </c>
      <c r="H1713" t="s">
        <v>126</v>
      </c>
      <c r="I1713" s="2">
        <v>100000</v>
      </c>
      <c r="J1713" t="s">
        <v>210</v>
      </c>
    </row>
    <row r="1714" spans="1:10" x14ac:dyDescent="0.3">
      <c r="A1714">
        <v>1713</v>
      </c>
      <c r="B1714" s="1">
        <v>42508</v>
      </c>
      <c r="C1714" t="s">
        <v>4678</v>
      </c>
      <c r="D1714" t="s">
        <v>105</v>
      </c>
      <c r="E1714" t="s">
        <v>4679</v>
      </c>
      <c r="F1714" t="s">
        <v>52</v>
      </c>
      <c r="G1714" t="s">
        <v>4680</v>
      </c>
      <c r="H1714" t="s">
        <v>126</v>
      </c>
      <c r="I1714" t="s">
        <v>555</v>
      </c>
      <c r="J1714" t="s">
        <v>210</v>
      </c>
    </row>
    <row r="1715" spans="1:10" x14ac:dyDescent="0.3">
      <c r="A1715">
        <v>1714</v>
      </c>
      <c r="B1715" s="1">
        <v>42508</v>
      </c>
      <c r="C1715" t="s">
        <v>4681</v>
      </c>
      <c r="D1715" t="s">
        <v>105</v>
      </c>
      <c r="E1715" t="s">
        <v>4682</v>
      </c>
      <c r="F1715" t="s">
        <v>36</v>
      </c>
      <c r="G1715" t="s">
        <v>4683</v>
      </c>
      <c r="H1715" t="s">
        <v>394</v>
      </c>
      <c r="I1715" s="2">
        <v>10000000</v>
      </c>
      <c r="J1715" t="s">
        <v>210</v>
      </c>
    </row>
    <row r="1716" spans="1:10" x14ac:dyDescent="0.3">
      <c r="A1716">
        <v>1715</v>
      </c>
      <c r="B1716" s="1">
        <v>42508</v>
      </c>
      <c r="C1716" t="s">
        <v>4684</v>
      </c>
      <c r="D1716" t="s">
        <v>4685</v>
      </c>
      <c r="E1716" t="s">
        <v>4355</v>
      </c>
      <c r="F1716" t="s">
        <v>967</v>
      </c>
      <c r="G1716" t="s">
        <v>306</v>
      </c>
      <c r="H1716" t="s">
        <v>394</v>
      </c>
      <c r="I1716" s="2">
        <v>1000000</v>
      </c>
      <c r="J1716" t="s">
        <v>210</v>
      </c>
    </row>
    <row r="1717" spans="1:10" x14ac:dyDescent="0.3">
      <c r="A1717">
        <v>1716</v>
      </c>
      <c r="B1717" s="1">
        <v>42508</v>
      </c>
      <c r="C1717" t="s">
        <v>3867</v>
      </c>
      <c r="D1717" t="s">
        <v>575</v>
      </c>
      <c r="E1717" t="s">
        <v>4686</v>
      </c>
      <c r="F1717" t="s">
        <v>967</v>
      </c>
      <c r="G1717" t="s">
        <v>4687</v>
      </c>
      <c r="H1717" t="s">
        <v>126</v>
      </c>
      <c r="I1717" t="s">
        <v>555</v>
      </c>
      <c r="J1717" t="s">
        <v>210</v>
      </c>
    </row>
    <row r="1718" spans="1:10" x14ac:dyDescent="0.3">
      <c r="A1718">
        <v>1717</v>
      </c>
      <c r="B1718" s="1">
        <v>42509</v>
      </c>
      <c r="C1718" t="s">
        <v>4688</v>
      </c>
      <c r="D1718" t="s">
        <v>575</v>
      </c>
      <c r="E1718" t="s">
        <v>4689</v>
      </c>
      <c r="F1718" t="s">
        <v>36</v>
      </c>
      <c r="G1718" t="s">
        <v>1588</v>
      </c>
      <c r="H1718" t="s">
        <v>126</v>
      </c>
      <c r="I1718" s="2">
        <v>1000000</v>
      </c>
      <c r="J1718" t="s">
        <v>210</v>
      </c>
    </row>
    <row r="1719" spans="1:10" x14ac:dyDescent="0.3">
      <c r="A1719">
        <v>1718</v>
      </c>
      <c r="B1719" s="1">
        <v>42509</v>
      </c>
      <c r="C1719" t="s">
        <v>2306</v>
      </c>
      <c r="D1719" t="s">
        <v>50</v>
      </c>
      <c r="E1719" t="s">
        <v>4690</v>
      </c>
      <c r="F1719" t="s">
        <v>967</v>
      </c>
      <c r="G1719" t="s">
        <v>1136</v>
      </c>
      <c r="H1719" t="s">
        <v>394</v>
      </c>
      <c r="I1719" t="s">
        <v>555</v>
      </c>
      <c r="J1719" t="s">
        <v>210</v>
      </c>
    </row>
    <row r="1720" spans="1:10" x14ac:dyDescent="0.3">
      <c r="A1720">
        <v>1719</v>
      </c>
      <c r="B1720" s="1">
        <v>42509</v>
      </c>
      <c r="C1720" t="s">
        <v>4691</v>
      </c>
      <c r="D1720" t="s">
        <v>575</v>
      </c>
      <c r="E1720" t="s">
        <v>4692</v>
      </c>
      <c r="F1720" t="s">
        <v>30</v>
      </c>
      <c r="G1720" t="s">
        <v>3919</v>
      </c>
      <c r="H1720" t="s">
        <v>126</v>
      </c>
      <c r="I1720" s="2">
        <v>500000</v>
      </c>
      <c r="J1720" t="s">
        <v>210</v>
      </c>
    </row>
    <row r="1721" spans="1:10" x14ac:dyDescent="0.3">
      <c r="A1721">
        <v>1720</v>
      </c>
      <c r="B1721" s="1">
        <v>42509</v>
      </c>
      <c r="C1721" t="s">
        <v>4693</v>
      </c>
      <c r="D1721" t="s">
        <v>575</v>
      </c>
      <c r="E1721" t="s">
        <v>4694</v>
      </c>
      <c r="F1721" t="s">
        <v>30</v>
      </c>
      <c r="G1721" t="s">
        <v>4695</v>
      </c>
      <c r="H1721" t="s">
        <v>126</v>
      </c>
      <c r="I1721" s="2">
        <v>500000</v>
      </c>
      <c r="J1721" t="s">
        <v>210</v>
      </c>
    </row>
    <row r="1722" spans="1:10" x14ac:dyDescent="0.3">
      <c r="A1722">
        <v>1721</v>
      </c>
      <c r="B1722" s="1">
        <v>42510</v>
      </c>
      <c r="C1722" t="s">
        <v>4696</v>
      </c>
      <c r="D1722" t="s">
        <v>575</v>
      </c>
      <c r="E1722" t="s">
        <v>4697</v>
      </c>
      <c r="F1722" t="s">
        <v>87</v>
      </c>
      <c r="G1722" t="s">
        <v>1344</v>
      </c>
      <c r="H1722" t="s">
        <v>126</v>
      </c>
      <c r="I1722" s="2">
        <v>300000</v>
      </c>
      <c r="J1722" t="s">
        <v>210</v>
      </c>
    </row>
    <row r="1723" spans="1:10" x14ac:dyDescent="0.3">
      <c r="A1723">
        <v>1722</v>
      </c>
      <c r="B1723" s="1">
        <v>42513</v>
      </c>
      <c r="C1723" t="s">
        <v>4698</v>
      </c>
      <c r="D1723" t="s">
        <v>575</v>
      </c>
      <c r="E1723" t="s">
        <v>1718</v>
      </c>
      <c r="F1723" t="s">
        <v>19</v>
      </c>
      <c r="G1723" t="s">
        <v>4699</v>
      </c>
      <c r="H1723" t="s">
        <v>126</v>
      </c>
      <c r="I1723" t="s">
        <v>555</v>
      </c>
      <c r="J1723" t="s">
        <v>210</v>
      </c>
    </row>
    <row r="1724" spans="1:10" x14ac:dyDescent="0.3">
      <c r="A1724">
        <v>1723</v>
      </c>
      <c r="B1724" s="1">
        <v>42513</v>
      </c>
      <c r="C1724" t="s">
        <v>4700</v>
      </c>
      <c r="D1724" t="s">
        <v>575</v>
      </c>
      <c r="E1724" t="s">
        <v>4701</v>
      </c>
      <c r="F1724" t="s">
        <v>30</v>
      </c>
      <c r="G1724" t="s">
        <v>4532</v>
      </c>
      <c r="H1724" t="s">
        <v>126</v>
      </c>
      <c r="I1724" s="2">
        <v>89000</v>
      </c>
      <c r="J1724" t="s">
        <v>210</v>
      </c>
    </row>
    <row r="1725" spans="1:10" x14ac:dyDescent="0.3">
      <c r="A1725">
        <v>1724</v>
      </c>
      <c r="B1725" s="1">
        <v>42514</v>
      </c>
      <c r="C1725" t="s">
        <v>4702</v>
      </c>
      <c r="D1725" t="s">
        <v>575</v>
      </c>
      <c r="E1725" t="s">
        <v>2457</v>
      </c>
      <c r="F1725" t="s">
        <v>19</v>
      </c>
      <c r="G1725" t="s">
        <v>4703</v>
      </c>
      <c r="H1725" t="s">
        <v>126</v>
      </c>
      <c r="I1725" t="s">
        <v>555</v>
      </c>
      <c r="J1725" t="s">
        <v>210</v>
      </c>
    </row>
    <row r="1726" spans="1:10" x14ac:dyDescent="0.3">
      <c r="A1726">
        <v>1725</v>
      </c>
      <c r="B1726" s="1">
        <v>42514</v>
      </c>
      <c r="C1726" t="s">
        <v>4704</v>
      </c>
      <c r="D1726" t="s">
        <v>575</v>
      </c>
      <c r="E1726" t="s">
        <v>4705</v>
      </c>
      <c r="F1726" t="s">
        <v>967</v>
      </c>
      <c r="G1726" t="s">
        <v>3919</v>
      </c>
      <c r="H1726" t="s">
        <v>126</v>
      </c>
      <c r="I1726" s="2">
        <v>1000000</v>
      </c>
      <c r="J1726" t="s">
        <v>210</v>
      </c>
    </row>
    <row r="1727" spans="1:10" x14ac:dyDescent="0.3">
      <c r="A1727">
        <v>1726</v>
      </c>
      <c r="B1727" s="1">
        <v>42515</v>
      </c>
      <c r="C1727" t="s">
        <v>4706</v>
      </c>
      <c r="D1727" t="s">
        <v>575</v>
      </c>
      <c r="E1727" t="s">
        <v>4707</v>
      </c>
      <c r="F1727" t="s">
        <v>30</v>
      </c>
      <c r="G1727" t="s">
        <v>2077</v>
      </c>
      <c r="H1727" t="s">
        <v>126</v>
      </c>
      <c r="I1727" t="s">
        <v>555</v>
      </c>
      <c r="J1727" t="s">
        <v>210</v>
      </c>
    </row>
    <row r="1728" spans="1:10" x14ac:dyDescent="0.3">
      <c r="A1728">
        <v>1727</v>
      </c>
      <c r="B1728" s="1">
        <v>42515</v>
      </c>
      <c r="C1728" t="s">
        <v>4708</v>
      </c>
      <c r="D1728" t="s">
        <v>142</v>
      </c>
      <c r="E1728" t="s">
        <v>4709</v>
      </c>
      <c r="F1728" t="s">
        <v>967</v>
      </c>
      <c r="G1728" t="s">
        <v>3626</v>
      </c>
      <c r="H1728" t="s">
        <v>394</v>
      </c>
      <c r="I1728" s="2">
        <v>1500000</v>
      </c>
      <c r="J1728" t="s">
        <v>210</v>
      </c>
    </row>
    <row r="1729" spans="1:10" x14ac:dyDescent="0.3">
      <c r="A1729">
        <v>1728</v>
      </c>
      <c r="B1729" s="1">
        <v>42515</v>
      </c>
      <c r="C1729" t="s">
        <v>4710</v>
      </c>
      <c r="D1729" t="s">
        <v>50</v>
      </c>
      <c r="E1729" t="s">
        <v>4711</v>
      </c>
      <c r="F1729" t="s">
        <v>52</v>
      </c>
      <c r="G1729" t="s">
        <v>4712</v>
      </c>
      <c r="H1729" t="s">
        <v>126</v>
      </c>
      <c r="I1729" s="2">
        <v>100000</v>
      </c>
      <c r="J1729" t="s">
        <v>210</v>
      </c>
    </row>
    <row r="1730" spans="1:10" x14ac:dyDescent="0.3">
      <c r="A1730">
        <v>1729</v>
      </c>
      <c r="B1730" s="1">
        <v>42515</v>
      </c>
      <c r="C1730" t="s">
        <v>4713</v>
      </c>
      <c r="D1730" t="s">
        <v>575</v>
      </c>
      <c r="E1730" t="s">
        <v>4714</v>
      </c>
      <c r="F1730" t="s">
        <v>30</v>
      </c>
      <c r="G1730" t="s">
        <v>4715</v>
      </c>
      <c r="H1730" t="s">
        <v>126</v>
      </c>
      <c r="I1730" t="s">
        <v>555</v>
      </c>
      <c r="J1730" t="s">
        <v>210</v>
      </c>
    </row>
    <row r="1731" spans="1:10" x14ac:dyDescent="0.3">
      <c r="A1731">
        <v>1730</v>
      </c>
      <c r="B1731" s="1">
        <v>42516</v>
      </c>
      <c r="C1731" t="s">
        <v>4433</v>
      </c>
      <c r="D1731" t="s">
        <v>575</v>
      </c>
      <c r="E1731" t="s">
        <v>4716</v>
      </c>
      <c r="F1731" t="s">
        <v>967</v>
      </c>
      <c r="G1731" t="s">
        <v>4717</v>
      </c>
      <c r="H1731" t="s">
        <v>394</v>
      </c>
      <c r="I1731" s="2">
        <v>2000000</v>
      </c>
      <c r="J1731" t="s">
        <v>210</v>
      </c>
    </row>
    <row r="1732" spans="1:10" x14ac:dyDescent="0.3">
      <c r="A1732">
        <v>1731</v>
      </c>
      <c r="B1732" s="1">
        <v>42516</v>
      </c>
      <c r="C1732" t="s">
        <v>4718</v>
      </c>
      <c r="D1732" t="s">
        <v>142</v>
      </c>
      <c r="E1732" t="s">
        <v>4719</v>
      </c>
      <c r="F1732" t="s">
        <v>30</v>
      </c>
      <c r="G1732" t="s">
        <v>4720</v>
      </c>
      <c r="H1732" t="s">
        <v>394</v>
      </c>
      <c r="I1732" t="s">
        <v>555</v>
      </c>
      <c r="J1732" t="s">
        <v>210</v>
      </c>
    </row>
    <row r="1733" spans="1:10" x14ac:dyDescent="0.3">
      <c r="A1733">
        <v>1732</v>
      </c>
      <c r="B1733" s="1">
        <v>42516</v>
      </c>
      <c r="C1733" t="s">
        <v>4721</v>
      </c>
      <c r="D1733" t="s">
        <v>575</v>
      </c>
      <c r="E1733" t="s">
        <v>4722</v>
      </c>
      <c r="F1733" t="s">
        <v>30</v>
      </c>
      <c r="G1733" t="s">
        <v>4602</v>
      </c>
      <c r="H1733" t="s">
        <v>126</v>
      </c>
      <c r="I1733" s="2">
        <v>475000</v>
      </c>
      <c r="J1733" t="s">
        <v>210</v>
      </c>
    </row>
    <row r="1734" spans="1:10" x14ac:dyDescent="0.3">
      <c r="A1734">
        <v>1733</v>
      </c>
      <c r="B1734" s="1">
        <v>42517</v>
      </c>
      <c r="C1734" t="s">
        <v>4723</v>
      </c>
      <c r="D1734" t="s">
        <v>575</v>
      </c>
      <c r="E1734" t="s">
        <v>4724</v>
      </c>
      <c r="F1734" t="s">
        <v>967</v>
      </c>
      <c r="G1734" t="s">
        <v>4725</v>
      </c>
      <c r="H1734" t="s">
        <v>126</v>
      </c>
      <c r="I1734" t="s">
        <v>555</v>
      </c>
      <c r="J1734" t="s">
        <v>210</v>
      </c>
    </row>
    <row r="1735" spans="1:10" x14ac:dyDescent="0.3">
      <c r="A1735">
        <v>1734</v>
      </c>
      <c r="B1735" s="1">
        <v>42520</v>
      </c>
      <c r="C1735" t="s">
        <v>4726</v>
      </c>
      <c r="D1735" t="s">
        <v>50</v>
      </c>
      <c r="E1735" t="s">
        <v>4727</v>
      </c>
      <c r="F1735" t="s">
        <v>36</v>
      </c>
      <c r="G1735" t="s">
        <v>4728</v>
      </c>
      <c r="H1735" t="s">
        <v>126</v>
      </c>
      <c r="I1735" s="2">
        <v>200000</v>
      </c>
      <c r="J1735" t="s">
        <v>210</v>
      </c>
    </row>
    <row r="1736" spans="1:10" x14ac:dyDescent="0.3">
      <c r="A1736">
        <v>1735</v>
      </c>
      <c r="B1736" s="1">
        <v>42521</v>
      </c>
      <c r="C1736" t="s">
        <v>4729</v>
      </c>
      <c r="D1736" t="s">
        <v>575</v>
      </c>
      <c r="E1736" t="s">
        <v>4730</v>
      </c>
      <c r="F1736" t="s">
        <v>30</v>
      </c>
      <c r="G1736" t="s">
        <v>4731</v>
      </c>
      <c r="H1736" t="s">
        <v>126</v>
      </c>
      <c r="I1736" t="s">
        <v>555</v>
      </c>
      <c r="J1736" t="s">
        <v>210</v>
      </c>
    </row>
    <row r="1737" spans="1:10" x14ac:dyDescent="0.3">
      <c r="A1737">
        <v>1736</v>
      </c>
      <c r="B1737" s="1">
        <v>42521</v>
      </c>
      <c r="C1737" t="s">
        <v>3416</v>
      </c>
      <c r="D1737" t="s">
        <v>479</v>
      </c>
      <c r="E1737" t="s">
        <v>4732</v>
      </c>
      <c r="F1737" t="s">
        <v>30</v>
      </c>
      <c r="G1737" t="s">
        <v>4733</v>
      </c>
      <c r="H1737" t="s">
        <v>394</v>
      </c>
      <c r="I1737" s="2">
        <v>4400000</v>
      </c>
      <c r="J1737" t="s">
        <v>210</v>
      </c>
    </row>
    <row r="1738" spans="1:10" x14ac:dyDescent="0.3">
      <c r="A1738">
        <v>1737</v>
      </c>
      <c r="B1738" s="1">
        <v>42521</v>
      </c>
      <c r="C1738" t="s">
        <v>4734</v>
      </c>
      <c r="D1738" t="s">
        <v>575</v>
      </c>
      <c r="E1738" t="s">
        <v>1284</v>
      </c>
      <c r="F1738" t="s">
        <v>36</v>
      </c>
      <c r="G1738" t="s">
        <v>4735</v>
      </c>
      <c r="H1738" t="s">
        <v>394</v>
      </c>
      <c r="I1738" s="2">
        <v>8900000</v>
      </c>
      <c r="J1738" t="s">
        <v>210</v>
      </c>
    </row>
    <row r="1739" spans="1:10" x14ac:dyDescent="0.3">
      <c r="A1739">
        <v>1738</v>
      </c>
      <c r="B1739" s="1">
        <v>42521</v>
      </c>
      <c r="C1739" t="s">
        <v>1035</v>
      </c>
      <c r="D1739" t="s">
        <v>479</v>
      </c>
      <c r="E1739" t="s">
        <v>1745</v>
      </c>
      <c r="F1739" t="s">
        <v>19</v>
      </c>
      <c r="G1739" t="s">
        <v>4736</v>
      </c>
      <c r="H1739" t="s">
        <v>394</v>
      </c>
      <c r="I1739" t="s">
        <v>555</v>
      </c>
      <c r="J1739" t="s">
        <v>210</v>
      </c>
    </row>
    <row r="1740" spans="1:10" x14ac:dyDescent="0.3">
      <c r="A1740">
        <v>1739</v>
      </c>
      <c r="B1740" s="1">
        <v>42521</v>
      </c>
      <c r="C1740" t="s">
        <v>4737</v>
      </c>
      <c r="D1740" t="s">
        <v>1701</v>
      </c>
      <c r="E1740" t="s">
        <v>4550</v>
      </c>
      <c r="F1740" t="s">
        <v>19</v>
      </c>
      <c r="G1740" t="s">
        <v>4738</v>
      </c>
      <c r="H1740" t="s">
        <v>126</v>
      </c>
      <c r="I1740" t="s">
        <v>555</v>
      </c>
      <c r="J1740" t="s">
        <v>210</v>
      </c>
    </row>
    <row r="1741" spans="1:10" x14ac:dyDescent="0.3">
      <c r="A1741">
        <v>1740</v>
      </c>
      <c r="B1741" s="1">
        <v>42521</v>
      </c>
      <c r="C1741" t="s">
        <v>4739</v>
      </c>
      <c r="D1741" t="s">
        <v>575</v>
      </c>
      <c r="E1741" t="s">
        <v>4740</v>
      </c>
      <c r="F1741" t="s">
        <v>36</v>
      </c>
      <c r="G1741" t="s">
        <v>1344</v>
      </c>
      <c r="H1741" t="s">
        <v>126</v>
      </c>
      <c r="I1741" s="2">
        <v>175000</v>
      </c>
      <c r="J1741" t="s">
        <v>210</v>
      </c>
    </row>
    <row r="1742" spans="1:10" x14ac:dyDescent="0.3">
      <c r="A1742">
        <v>1741</v>
      </c>
      <c r="B1742" s="1">
        <v>42461</v>
      </c>
      <c r="C1742" t="s">
        <v>4741</v>
      </c>
      <c r="D1742" t="s">
        <v>575</v>
      </c>
      <c r="E1742" t="s">
        <v>4742</v>
      </c>
      <c r="F1742" t="s">
        <v>4743</v>
      </c>
      <c r="G1742" t="s">
        <v>4744</v>
      </c>
      <c r="H1742" t="s">
        <v>394</v>
      </c>
      <c r="I1742" s="2">
        <v>2700000</v>
      </c>
      <c r="J1742" t="s">
        <v>210</v>
      </c>
    </row>
    <row r="1743" spans="1:10" x14ac:dyDescent="0.3">
      <c r="A1743">
        <v>1742</v>
      </c>
      <c r="B1743" s="1">
        <v>42461</v>
      </c>
      <c r="C1743" t="s">
        <v>4745</v>
      </c>
      <c r="D1743" t="s">
        <v>575</v>
      </c>
      <c r="E1743" t="s">
        <v>4746</v>
      </c>
      <c r="F1743" t="s">
        <v>139</v>
      </c>
      <c r="G1743" t="s">
        <v>4747</v>
      </c>
      <c r="H1743" t="s">
        <v>126</v>
      </c>
      <c r="I1743" t="s">
        <v>555</v>
      </c>
      <c r="J1743" t="s">
        <v>210</v>
      </c>
    </row>
    <row r="1744" spans="1:10" x14ac:dyDescent="0.3">
      <c r="A1744">
        <v>1743</v>
      </c>
      <c r="B1744" s="1">
        <v>42461</v>
      </c>
      <c r="C1744" t="s">
        <v>4748</v>
      </c>
      <c r="D1744" t="s">
        <v>575</v>
      </c>
      <c r="E1744" t="s">
        <v>4749</v>
      </c>
      <c r="F1744" t="s">
        <v>19</v>
      </c>
      <c r="G1744" t="s">
        <v>4750</v>
      </c>
      <c r="H1744" t="s">
        <v>126</v>
      </c>
      <c r="I1744" t="s">
        <v>555</v>
      </c>
      <c r="J1744" t="s">
        <v>210</v>
      </c>
    </row>
    <row r="1745" spans="1:10" x14ac:dyDescent="0.3">
      <c r="A1745">
        <v>1744</v>
      </c>
      <c r="B1745" s="1">
        <v>42464</v>
      </c>
      <c r="C1745" t="s">
        <v>4751</v>
      </c>
      <c r="D1745" t="s">
        <v>575</v>
      </c>
      <c r="E1745" t="s">
        <v>3441</v>
      </c>
      <c r="F1745" t="s">
        <v>36</v>
      </c>
      <c r="G1745" t="s">
        <v>4752</v>
      </c>
      <c r="H1745" t="s">
        <v>394</v>
      </c>
      <c r="I1745" t="s">
        <v>555</v>
      </c>
      <c r="J1745" t="s">
        <v>210</v>
      </c>
    </row>
    <row r="1746" spans="1:10" x14ac:dyDescent="0.3">
      <c r="A1746">
        <v>1745</v>
      </c>
      <c r="B1746" s="1">
        <v>42464</v>
      </c>
      <c r="C1746" t="s">
        <v>4753</v>
      </c>
      <c r="D1746" t="s">
        <v>1701</v>
      </c>
      <c r="E1746" t="s">
        <v>4754</v>
      </c>
      <c r="F1746" t="s">
        <v>52</v>
      </c>
      <c r="G1746" t="s">
        <v>4755</v>
      </c>
      <c r="H1746" t="s">
        <v>126</v>
      </c>
      <c r="I1746" t="s">
        <v>555</v>
      </c>
      <c r="J1746" t="s">
        <v>210</v>
      </c>
    </row>
    <row r="1747" spans="1:10" x14ac:dyDescent="0.3">
      <c r="A1747">
        <v>1746</v>
      </c>
      <c r="B1747" s="1">
        <v>42464</v>
      </c>
      <c r="C1747" t="s">
        <v>4756</v>
      </c>
      <c r="D1747" t="s">
        <v>575</v>
      </c>
      <c r="E1747" t="s">
        <v>4757</v>
      </c>
      <c r="F1747" t="s">
        <v>36</v>
      </c>
      <c r="G1747" t="s">
        <v>4758</v>
      </c>
      <c r="H1747" t="s">
        <v>394</v>
      </c>
      <c r="I1747" s="2">
        <v>25000000</v>
      </c>
      <c r="J1747" t="s">
        <v>210</v>
      </c>
    </row>
    <row r="1748" spans="1:10" x14ac:dyDescent="0.3">
      <c r="A1748">
        <v>1747</v>
      </c>
      <c r="B1748" s="1">
        <v>42464</v>
      </c>
      <c r="C1748" t="s">
        <v>4759</v>
      </c>
      <c r="D1748" t="s">
        <v>575</v>
      </c>
      <c r="E1748" t="s">
        <v>4760</v>
      </c>
      <c r="F1748" t="s">
        <v>967</v>
      </c>
      <c r="G1748" t="s">
        <v>4761</v>
      </c>
      <c r="H1748" t="s">
        <v>126</v>
      </c>
      <c r="I1748" t="s">
        <v>555</v>
      </c>
      <c r="J1748" t="s">
        <v>210</v>
      </c>
    </row>
    <row r="1749" spans="1:10" x14ac:dyDescent="0.3">
      <c r="A1749">
        <v>1748</v>
      </c>
      <c r="B1749" s="1">
        <v>42465</v>
      </c>
      <c r="C1749" t="s">
        <v>4762</v>
      </c>
      <c r="D1749" t="s">
        <v>142</v>
      </c>
      <c r="E1749" t="s">
        <v>4763</v>
      </c>
      <c r="F1749" t="s">
        <v>967</v>
      </c>
      <c r="G1749" t="s">
        <v>4764</v>
      </c>
      <c r="H1749" t="s">
        <v>126</v>
      </c>
      <c r="I1749" t="s">
        <v>555</v>
      </c>
      <c r="J1749" t="s">
        <v>210</v>
      </c>
    </row>
    <row r="1750" spans="1:10" x14ac:dyDescent="0.3">
      <c r="A1750">
        <v>1749</v>
      </c>
      <c r="B1750" s="1">
        <v>42465</v>
      </c>
      <c r="C1750" t="s">
        <v>4765</v>
      </c>
      <c r="D1750" t="s">
        <v>50</v>
      </c>
      <c r="E1750" t="s">
        <v>4766</v>
      </c>
      <c r="F1750" t="s">
        <v>36</v>
      </c>
      <c r="G1750" t="s">
        <v>2746</v>
      </c>
      <c r="H1750" t="s">
        <v>394</v>
      </c>
      <c r="I1750" t="s">
        <v>555</v>
      </c>
      <c r="J1750" t="s">
        <v>210</v>
      </c>
    </row>
    <row r="1751" spans="1:10" x14ac:dyDescent="0.3">
      <c r="A1751">
        <v>1750</v>
      </c>
      <c r="B1751" s="1">
        <v>42465</v>
      </c>
      <c r="C1751" t="s">
        <v>3474</v>
      </c>
      <c r="D1751" t="s">
        <v>575</v>
      </c>
      <c r="E1751" t="s">
        <v>4767</v>
      </c>
      <c r="F1751" t="s">
        <v>36</v>
      </c>
      <c r="G1751" t="s">
        <v>4768</v>
      </c>
      <c r="H1751" t="s">
        <v>394</v>
      </c>
      <c r="I1751" t="s">
        <v>555</v>
      </c>
      <c r="J1751" t="s">
        <v>210</v>
      </c>
    </row>
    <row r="1752" spans="1:10" x14ac:dyDescent="0.3">
      <c r="A1752">
        <v>1751</v>
      </c>
      <c r="B1752" s="1">
        <v>42466</v>
      </c>
      <c r="C1752" t="s">
        <v>4769</v>
      </c>
      <c r="D1752" t="s">
        <v>40</v>
      </c>
      <c r="E1752" t="s">
        <v>4770</v>
      </c>
      <c r="F1752" t="s">
        <v>19</v>
      </c>
      <c r="G1752" t="s">
        <v>4771</v>
      </c>
      <c r="H1752" t="s">
        <v>394</v>
      </c>
      <c r="I1752" s="2">
        <v>1000000</v>
      </c>
      <c r="J1752" t="s">
        <v>210</v>
      </c>
    </row>
    <row r="1753" spans="1:10" x14ac:dyDescent="0.3">
      <c r="A1753">
        <v>1752</v>
      </c>
      <c r="B1753" s="1">
        <v>42466</v>
      </c>
      <c r="C1753" t="s">
        <v>4772</v>
      </c>
      <c r="D1753" t="s">
        <v>575</v>
      </c>
      <c r="E1753" t="s">
        <v>4773</v>
      </c>
      <c r="F1753" t="s">
        <v>967</v>
      </c>
      <c r="G1753" t="s">
        <v>4774</v>
      </c>
      <c r="H1753" t="s">
        <v>126</v>
      </c>
      <c r="I1753" s="2">
        <v>500000</v>
      </c>
      <c r="J1753" t="s">
        <v>210</v>
      </c>
    </row>
    <row r="1754" spans="1:10" x14ac:dyDescent="0.3">
      <c r="A1754">
        <v>1753</v>
      </c>
      <c r="B1754" s="1">
        <v>42466</v>
      </c>
      <c r="C1754" t="s">
        <v>2782</v>
      </c>
      <c r="D1754" t="s">
        <v>575</v>
      </c>
      <c r="E1754" t="s">
        <v>4775</v>
      </c>
      <c r="F1754" t="s">
        <v>36</v>
      </c>
      <c r="G1754" t="s">
        <v>2784</v>
      </c>
      <c r="H1754" t="s">
        <v>394</v>
      </c>
      <c r="I1754" s="2">
        <v>6000000</v>
      </c>
      <c r="J1754" t="s">
        <v>210</v>
      </c>
    </row>
    <row r="1755" spans="1:10" x14ac:dyDescent="0.3">
      <c r="A1755">
        <v>1754</v>
      </c>
      <c r="B1755" s="1">
        <v>42466</v>
      </c>
      <c r="C1755" t="s">
        <v>3939</v>
      </c>
      <c r="D1755" t="s">
        <v>575</v>
      </c>
      <c r="E1755" t="s">
        <v>47</v>
      </c>
      <c r="F1755" t="s">
        <v>967</v>
      </c>
      <c r="G1755" t="s">
        <v>1576</v>
      </c>
      <c r="H1755" t="s">
        <v>394</v>
      </c>
      <c r="I1755" s="2">
        <v>1000000</v>
      </c>
      <c r="J1755" t="s">
        <v>210</v>
      </c>
    </row>
    <row r="1756" spans="1:10" x14ac:dyDescent="0.3">
      <c r="A1756">
        <v>1755</v>
      </c>
      <c r="B1756" s="1">
        <v>42467</v>
      </c>
      <c r="C1756" t="s">
        <v>4776</v>
      </c>
      <c r="D1756" t="s">
        <v>575</v>
      </c>
      <c r="E1756" t="s">
        <v>4777</v>
      </c>
      <c r="F1756" t="s">
        <v>4778</v>
      </c>
      <c r="G1756" t="s">
        <v>4779</v>
      </c>
      <c r="H1756" t="s">
        <v>394</v>
      </c>
      <c r="I1756" t="s">
        <v>555</v>
      </c>
      <c r="J1756" t="s">
        <v>210</v>
      </c>
    </row>
    <row r="1757" spans="1:10" x14ac:dyDescent="0.3">
      <c r="A1757">
        <v>1756</v>
      </c>
      <c r="B1757" s="1">
        <v>42468</v>
      </c>
      <c r="C1757" t="s">
        <v>1621</v>
      </c>
      <c r="D1757" t="s">
        <v>575</v>
      </c>
      <c r="E1757" t="s">
        <v>4780</v>
      </c>
      <c r="F1757" t="s">
        <v>30</v>
      </c>
      <c r="G1757" t="s">
        <v>4781</v>
      </c>
      <c r="H1757" t="s">
        <v>126</v>
      </c>
      <c r="I1757" t="s">
        <v>555</v>
      </c>
      <c r="J1757" t="s">
        <v>210</v>
      </c>
    </row>
    <row r="1758" spans="1:10" x14ac:dyDescent="0.3">
      <c r="A1758">
        <v>1757</v>
      </c>
      <c r="B1758" s="1">
        <v>42468</v>
      </c>
      <c r="C1758" t="s">
        <v>4782</v>
      </c>
      <c r="D1758" t="s">
        <v>105</v>
      </c>
      <c r="E1758" t="s">
        <v>4783</v>
      </c>
      <c r="F1758" t="s">
        <v>42</v>
      </c>
      <c r="G1758" t="s">
        <v>4784</v>
      </c>
      <c r="H1758" t="s">
        <v>126</v>
      </c>
      <c r="I1758" t="s">
        <v>555</v>
      </c>
      <c r="J1758" t="s">
        <v>210</v>
      </c>
    </row>
    <row r="1759" spans="1:10" x14ac:dyDescent="0.3">
      <c r="A1759">
        <v>1758</v>
      </c>
      <c r="B1759" s="1">
        <v>42468</v>
      </c>
      <c r="C1759" t="s">
        <v>4785</v>
      </c>
      <c r="D1759" t="s">
        <v>575</v>
      </c>
      <c r="E1759" t="s">
        <v>4786</v>
      </c>
      <c r="F1759" t="s">
        <v>30</v>
      </c>
      <c r="G1759" t="s">
        <v>4787</v>
      </c>
      <c r="H1759" t="s">
        <v>126</v>
      </c>
      <c r="I1759" s="2">
        <v>40000</v>
      </c>
      <c r="J1759" t="s">
        <v>210</v>
      </c>
    </row>
    <row r="1760" spans="1:10" x14ac:dyDescent="0.3">
      <c r="A1760">
        <v>1759</v>
      </c>
      <c r="B1760" s="1">
        <v>42471</v>
      </c>
      <c r="C1760" t="s">
        <v>4788</v>
      </c>
      <c r="D1760" t="s">
        <v>575</v>
      </c>
      <c r="E1760" t="s">
        <v>4789</v>
      </c>
      <c r="F1760" t="s">
        <v>36</v>
      </c>
      <c r="G1760" t="s">
        <v>4790</v>
      </c>
      <c r="H1760" t="s">
        <v>126</v>
      </c>
      <c r="I1760" s="2">
        <v>200000</v>
      </c>
      <c r="J1760" t="s">
        <v>210</v>
      </c>
    </row>
    <row r="1761" spans="1:10" x14ac:dyDescent="0.3">
      <c r="A1761">
        <v>1760</v>
      </c>
      <c r="B1761" s="1">
        <v>42471</v>
      </c>
      <c r="C1761" t="s">
        <v>4791</v>
      </c>
      <c r="D1761" t="s">
        <v>479</v>
      </c>
      <c r="E1761" t="s">
        <v>4792</v>
      </c>
      <c r="F1761" t="s">
        <v>30</v>
      </c>
      <c r="G1761" t="s">
        <v>4793</v>
      </c>
      <c r="H1761" t="s">
        <v>126</v>
      </c>
      <c r="I1761" t="s">
        <v>555</v>
      </c>
      <c r="J1761" t="s">
        <v>210</v>
      </c>
    </row>
    <row r="1762" spans="1:10" x14ac:dyDescent="0.3">
      <c r="A1762">
        <v>1761</v>
      </c>
      <c r="B1762" s="1">
        <v>42471</v>
      </c>
      <c r="C1762" t="s">
        <v>4794</v>
      </c>
      <c r="D1762" t="s">
        <v>575</v>
      </c>
      <c r="E1762" t="s">
        <v>4795</v>
      </c>
      <c r="F1762" t="s">
        <v>30</v>
      </c>
      <c r="G1762" t="s">
        <v>4796</v>
      </c>
      <c r="H1762" t="s">
        <v>394</v>
      </c>
      <c r="I1762" s="2">
        <v>100000000</v>
      </c>
      <c r="J1762" t="s">
        <v>210</v>
      </c>
    </row>
    <row r="1763" spans="1:10" x14ac:dyDescent="0.3">
      <c r="A1763">
        <v>1762</v>
      </c>
      <c r="B1763" s="1">
        <v>42471</v>
      </c>
      <c r="C1763" t="s">
        <v>4797</v>
      </c>
      <c r="D1763" t="s">
        <v>575</v>
      </c>
      <c r="E1763" t="s">
        <v>4798</v>
      </c>
      <c r="F1763" t="s">
        <v>19</v>
      </c>
      <c r="G1763" t="s">
        <v>4799</v>
      </c>
      <c r="H1763" t="s">
        <v>126</v>
      </c>
      <c r="I1763" s="2">
        <v>300000</v>
      </c>
      <c r="J1763" t="s">
        <v>210</v>
      </c>
    </row>
    <row r="1764" spans="1:10" x14ac:dyDescent="0.3">
      <c r="A1764">
        <v>1763</v>
      </c>
      <c r="B1764" s="1">
        <v>42472</v>
      </c>
      <c r="C1764" t="s">
        <v>4800</v>
      </c>
      <c r="D1764" t="s">
        <v>575</v>
      </c>
      <c r="E1764" t="s">
        <v>4801</v>
      </c>
      <c r="F1764" t="s">
        <v>967</v>
      </c>
      <c r="G1764" t="s">
        <v>4802</v>
      </c>
      <c r="H1764" t="s">
        <v>126</v>
      </c>
      <c r="I1764" s="2">
        <v>1000000</v>
      </c>
      <c r="J1764" t="s">
        <v>210</v>
      </c>
    </row>
    <row r="1765" spans="1:10" x14ac:dyDescent="0.3">
      <c r="A1765">
        <v>1764</v>
      </c>
      <c r="B1765" s="1">
        <v>42472</v>
      </c>
      <c r="C1765" t="s">
        <v>4803</v>
      </c>
      <c r="D1765" t="s">
        <v>575</v>
      </c>
      <c r="E1765" t="s">
        <v>4804</v>
      </c>
      <c r="F1765" t="s">
        <v>36</v>
      </c>
      <c r="G1765" t="s">
        <v>4805</v>
      </c>
      <c r="H1765" t="s">
        <v>126</v>
      </c>
      <c r="I1765" t="s">
        <v>555</v>
      </c>
      <c r="J1765" t="s">
        <v>210</v>
      </c>
    </row>
    <row r="1766" spans="1:10" x14ac:dyDescent="0.3">
      <c r="A1766">
        <v>1765</v>
      </c>
      <c r="B1766" s="1">
        <v>42472</v>
      </c>
      <c r="C1766" t="s">
        <v>4806</v>
      </c>
      <c r="D1766" t="s">
        <v>77</v>
      </c>
      <c r="E1766" t="s">
        <v>4807</v>
      </c>
      <c r="F1766" t="s">
        <v>36</v>
      </c>
      <c r="G1766" t="s">
        <v>4808</v>
      </c>
      <c r="H1766" t="s">
        <v>126</v>
      </c>
      <c r="I1766" t="s">
        <v>555</v>
      </c>
      <c r="J1766" t="s">
        <v>210</v>
      </c>
    </row>
    <row r="1767" spans="1:10" x14ac:dyDescent="0.3">
      <c r="A1767">
        <v>1766</v>
      </c>
      <c r="B1767" s="1">
        <v>42472</v>
      </c>
      <c r="C1767" t="s">
        <v>4809</v>
      </c>
      <c r="D1767" t="s">
        <v>575</v>
      </c>
      <c r="E1767" t="s">
        <v>4810</v>
      </c>
      <c r="F1767" t="s">
        <v>555</v>
      </c>
      <c r="G1767" t="s">
        <v>4811</v>
      </c>
      <c r="H1767" t="s">
        <v>126</v>
      </c>
      <c r="I1767" t="s">
        <v>555</v>
      </c>
      <c r="J1767" t="s">
        <v>210</v>
      </c>
    </row>
    <row r="1768" spans="1:10" x14ac:dyDescent="0.3">
      <c r="A1768">
        <v>1767</v>
      </c>
      <c r="B1768" s="1">
        <v>42473</v>
      </c>
      <c r="C1768" t="s">
        <v>4812</v>
      </c>
      <c r="D1768" t="s">
        <v>575</v>
      </c>
      <c r="E1768" t="s">
        <v>4813</v>
      </c>
      <c r="F1768" t="s">
        <v>30</v>
      </c>
      <c r="G1768" t="s">
        <v>4814</v>
      </c>
      <c r="H1768" t="s">
        <v>126</v>
      </c>
      <c r="I1768" s="2">
        <v>1000000</v>
      </c>
      <c r="J1768" t="s">
        <v>210</v>
      </c>
    </row>
    <row r="1769" spans="1:10" x14ac:dyDescent="0.3">
      <c r="A1769">
        <v>1768</v>
      </c>
      <c r="B1769" s="1">
        <v>42473</v>
      </c>
      <c r="C1769" t="s">
        <v>4815</v>
      </c>
      <c r="D1769" t="s">
        <v>575</v>
      </c>
      <c r="E1769" t="s">
        <v>4816</v>
      </c>
      <c r="F1769" t="s">
        <v>52</v>
      </c>
      <c r="G1769" t="s">
        <v>4817</v>
      </c>
      <c r="H1769" t="s">
        <v>126</v>
      </c>
      <c r="I1769" s="2">
        <v>150000</v>
      </c>
      <c r="J1769" t="s">
        <v>210</v>
      </c>
    </row>
    <row r="1770" spans="1:10" x14ac:dyDescent="0.3">
      <c r="A1770">
        <v>1769</v>
      </c>
      <c r="B1770" s="1">
        <v>42473</v>
      </c>
      <c r="C1770" t="s">
        <v>4818</v>
      </c>
      <c r="D1770" t="s">
        <v>479</v>
      </c>
      <c r="E1770" t="s">
        <v>4819</v>
      </c>
      <c r="F1770" t="s">
        <v>36</v>
      </c>
      <c r="G1770" t="s">
        <v>4820</v>
      </c>
      <c r="H1770" t="s">
        <v>126</v>
      </c>
      <c r="I1770" s="2">
        <v>250000</v>
      </c>
      <c r="J1770" t="s">
        <v>210</v>
      </c>
    </row>
    <row r="1771" spans="1:10" x14ac:dyDescent="0.3">
      <c r="A1771">
        <v>1770</v>
      </c>
      <c r="B1771" s="1">
        <v>42473</v>
      </c>
      <c r="C1771" t="s">
        <v>4821</v>
      </c>
      <c r="D1771" t="s">
        <v>479</v>
      </c>
      <c r="E1771" t="s">
        <v>4822</v>
      </c>
      <c r="F1771" t="s">
        <v>967</v>
      </c>
      <c r="G1771" t="s">
        <v>4823</v>
      </c>
      <c r="H1771" t="s">
        <v>126</v>
      </c>
      <c r="I1771" s="2">
        <v>750000</v>
      </c>
      <c r="J1771" t="s">
        <v>210</v>
      </c>
    </row>
    <row r="1772" spans="1:10" x14ac:dyDescent="0.3">
      <c r="A1772">
        <v>1771</v>
      </c>
      <c r="B1772" s="1">
        <v>42474</v>
      </c>
      <c r="C1772" t="s">
        <v>4824</v>
      </c>
      <c r="D1772" t="s">
        <v>575</v>
      </c>
      <c r="E1772" t="s">
        <v>4825</v>
      </c>
      <c r="F1772" t="s">
        <v>30</v>
      </c>
      <c r="G1772" t="s">
        <v>4826</v>
      </c>
      <c r="H1772" t="s">
        <v>126</v>
      </c>
      <c r="I1772" t="s">
        <v>555</v>
      </c>
      <c r="J1772" t="s">
        <v>210</v>
      </c>
    </row>
    <row r="1773" spans="1:10" x14ac:dyDescent="0.3">
      <c r="A1773">
        <v>1772</v>
      </c>
      <c r="B1773" s="1">
        <v>42474</v>
      </c>
      <c r="C1773" t="s">
        <v>4827</v>
      </c>
      <c r="D1773" t="s">
        <v>50</v>
      </c>
      <c r="E1773" t="s">
        <v>4828</v>
      </c>
      <c r="F1773" t="s">
        <v>36</v>
      </c>
      <c r="G1773" t="s">
        <v>4829</v>
      </c>
      <c r="H1773" t="s">
        <v>126</v>
      </c>
      <c r="I1773" s="2">
        <v>100000</v>
      </c>
      <c r="J1773" t="s">
        <v>210</v>
      </c>
    </row>
    <row r="1774" spans="1:10" x14ac:dyDescent="0.3">
      <c r="A1774">
        <v>1773</v>
      </c>
      <c r="B1774" s="1">
        <v>42475</v>
      </c>
      <c r="C1774" t="s">
        <v>4830</v>
      </c>
      <c r="D1774" t="s">
        <v>575</v>
      </c>
      <c r="E1774" t="s">
        <v>4831</v>
      </c>
      <c r="F1774" t="s">
        <v>87</v>
      </c>
      <c r="G1774" t="s">
        <v>4832</v>
      </c>
      <c r="H1774" t="s">
        <v>126</v>
      </c>
      <c r="I1774" t="s">
        <v>555</v>
      </c>
      <c r="J1774" t="s">
        <v>210</v>
      </c>
    </row>
    <row r="1775" spans="1:10" x14ac:dyDescent="0.3">
      <c r="A1775">
        <v>1774</v>
      </c>
      <c r="B1775" s="1">
        <v>42475</v>
      </c>
      <c r="C1775" t="s">
        <v>268</v>
      </c>
      <c r="D1775" t="s">
        <v>575</v>
      </c>
      <c r="E1775" t="s">
        <v>4833</v>
      </c>
      <c r="F1775" t="s">
        <v>30</v>
      </c>
      <c r="G1775" t="s">
        <v>4834</v>
      </c>
      <c r="H1775" t="s">
        <v>126</v>
      </c>
      <c r="I1775" s="2">
        <v>1000000</v>
      </c>
      <c r="J1775" t="s">
        <v>210</v>
      </c>
    </row>
    <row r="1776" spans="1:10" x14ac:dyDescent="0.3">
      <c r="A1776">
        <v>1775</v>
      </c>
      <c r="B1776" s="1">
        <v>42475</v>
      </c>
      <c r="C1776" t="s">
        <v>4835</v>
      </c>
      <c r="D1776" t="s">
        <v>575</v>
      </c>
      <c r="E1776" t="s">
        <v>4836</v>
      </c>
      <c r="F1776" t="s">
        <v>454</v>
      </c>
      <c r="G1776" t="s">
        <v>4837</v>
      </c>
      <c r="H1776" t="s">
        <v>126</v>
      </c>
      <c r="I1776" t="s">
        <v>555</v>
      </c>
      <c r="J1776" t="s">
        <v>210</v>
      </c>
    </row>
    <row r="1777" spans="1:10" x14ac:dyDescent="0.3">
      <c r="A1777">
        <v>1776</v>
      </c>
      <c r="B1777" s="1">
        <v>42475</v>
      </c>
      <c r="C1777" t="s">
        <v>4838</v>
      </c>
      <c r="D1777" t="s">
        <v>575</v>
      </c>
      <c r="E1777" t="s">
        <v>4839</v>
      </c>
      <c r="F1777" t="s">
        <v>30</v>
      </c>
      <c r="G1777" t="s">
        <v>4840</v>
      </c>
      <c r="H1777" t="s">
        <v>394</v>
      </c>
      <c r="I1777" s="2">
        <v>15000000</v>
      </c>
      <c r="J1777" t="s">
        <v>210</v>
      </c>
    </row>
    <row r="1778" spans="1:10" x14ac:dyDescent="0.3">
      <c r="A1778">
        <v>1777</v>
      </c>
      <c r="B1778" s="1">
        <v>42475</v>
      </c>
      <c r="C1778" t="s">
        <v>4841</v>
      </c>
      <c r="D1778" t="s">
        <v>479</v>
      </c>
      <c r="E1778" t="s">
        <v>4842</v>
      </c>
      <c r="F1778" t="s">
        <v>454</v>
      </c>
      <c r="G1778" t="s">
        <v>4843</v>
      </c>
      <c r="H1778" t="s">
        <v>126</v>
      </c>
      <c r="I1778" t="s">
        <v>555</v>
      </c>
      <c r="J1778" t="s">
        <v>210</v>
      </c>
    </row>
    <row r="1779" spans="1:10" x14ac:dyDescent="0.3">
      <c r="A1779">
        <v>1778</v>
      </c>
      <c r="B1779" s="1">
        <v>42475</v>
      </c>
      <c r="C1779" t="s">
        <v>4844</v>
      </c>
      <c r="D1779" t="s">
        <v>575</v>
      </c>
      <c r="E1779" t="s">
        <v>4845</v>
      </c>
      <c r="F1779" t="s">
        <v>87</v>
      </c>
      <c r="G1779" t="s">
        <v>1344</v>
      </c>
      <c r="H1779" t="s">
        <v>126</v>
      </c>
      <c r="I1779" t="s">
        <v>555</v>
      </c>
      <c r="J1779" t="s">
        <v>210</v>
      </c>
    </row>
    <row r="1780" spans="1:10" x14ac:dyDescent="0.3">
      <c r="A1780">
        <v>1779</v>
      </c>
      <c r="B1780" s="1">
        <v>42475</v>
      </c>
      <c r="C1780" t="s">
        <v>4846</v>
      </c>
      <c r="D1780" t="s">
        <v>575</v>
      </c>
      <c r="E1780" t="s">
        <v>4847</v>
      </c>
      <c r="F1780" t="s">
        <v>967</v>
      </c>
      <c r="G1780" t="s">
        <v>507</v>
      </c>
      <c r="H1780" t="s">
        <v>394</v>
      </c>
      <c r="I1780" s="2">
        <v>30000000</v>
      </c>
      <c r="J1780" t="s">
        <v>210</v>
      </c>
    </row>
    <row r="1781" spans="1:10" x14ac:dyDescent="0.3">
      <c r="A1781">
        <v>1780</v>
      </c>
      <c r="B1781" s="1">
        <v>42475</v>
      </c>
      <c r="C1781" t="s">
        <v>4848</v>
      </c>
      <c r="D1781" t="s">
        <v>575</v>
      </c>
      <c r="E1781" t="s">
        <v>4849</v>
      </c>
      <c r="F1781" t="s">
        <v>967</v>
      </c>
      <c r="G1781" t="s">
        <v>155</v>
      </c>
      <c r="H1781" t="s">
        <v>126</v>
      </c>
      <c r="I1781" s="2">
        <v>150000</v>
      </c>
      <c r="J1781" t="s">
        <v>210</v>
      </c>
    </row>
    <row r="1782" spans="1:10" x14ac:dyDescent="0.3">
      <c r="A1782">
        <v>1781</v>
      </c>
      <c r="B1782" s="1">
        <v>42478</v>
      </c>
      <c r="C1782" t="s">
        <v>1554</v>
      </c>
      <c r="D1782" t="s">
        <v>575</v>
      </c>
      <c r="E1782" t="s">
        <v>4850</v>
      </c>
      <c r="F1782" t="s">
        <v>967</v>
      </c>
      <c r="G1782" t="s">
        <v>4851</v>
      </c>
      <c r="H1782" t="s">
        <v>394</v>
      </c>
      <c r="I1782" t="s">
        <v>555</v>
      </c>
      <c r="J1782" t="s">
        <v>210</v>
      </c>
    </row>
    <row r="1783" spans="1:10" x14ac:dyDescent="0.3">
      <c r="A1783">
        <v>1782</v>
      </c>
      <c r="B1783" s="1">
        <v>42478</v>
      </c>
      <c r="C1783" t="s">
        <v>4852</v>
      </c>
      <c r="D1783" t="s">
        <v>479</v>
      </c>
      <c r="E1783" t="s">
        <v>4853</v>
      </c>
      <c r="F1783" t="s">
        <v>967</v>
      </c>
      <c r="G1783" t="s">
        <v>4854</v>
      </c>
      <c r="H1783" t="s">
        <v>126</v>
      </c>
      <c r="I1783" t="s">
        <v>555</v>
      </c>
      <c r="J1783" t="s">
        <v>210</v>
      </c>
    </row>
    <row r="1784" spans="1:10" x14ac:dyDescent="0.3">
      <c r="A1784">
        <v>1783</v>
      </c>
      <c r="B1784" s="1">
        <v>42478</v>
      </c>
      <c r="C1784" t="s">
        <v>4855</v>
      </c>
      <c r="D1784" t="s">
        <v>479</v>
      </c>
      <c r="E1784" t="s">
        <v>4856</v>
      </c>
      <c r="F1784" t="s">
        <v>19</v>
      </c>
      <c r="G1784" t="s">
        <v>3616</v>
      </c>
      <c r="H1784" t="s">
        <v>126</v>
      </c>
      <c r="I1784" t="s">
        <v>555</v>
      </c>
      <c r="J1784" t="s">
        <v>210</v>
      </c>
    </row>
    <row r="1785" spans="1:10" x14ac:dyDescent="0.3">
      <c r="A1785">
        <v>1784</v>
      </c>
      <c r="B1785" s="1">
        <v>42478</v>
      </c>
      <c r="C1785" t="s">
        <v>4857</v>
      </c>
      <c r="D1785" t="s">
        <v>575</v>
      </c>
      <c r="E1785" t="s">
        <v>4858</v>
      </c>
      <c r="F1785" t="s">
        <v>454</v>
      </c>
      <c r="G1785" t="s">
        <v>4859</v>
      </c>
      <c r="H1785" t="s">
        <v>126</v>
      </c>
      <c r="I1785" t="s">
        <v>555</v>
      </c>
      <c r="J1785" t="s">
        <v>210</v>
      </c>
    </row>
    <row r="1786" spans="1:10" x14ac:dyDescent="0.3">
      <c r="A1786">
        <v>1785</v>
      </c>
      <c r="B1786" s="1">
        <v>42478</v>
      </c>
      <c r="C1786" t="s">
        <v>4860</v>
      </c>
      <c r="D1786" t="s">
        <v>575</v>
      </c>
      <c r="E1786" t="s">
        <v>4861</v>
      </c>
      <c r="F1786" t="s">
        <v>840</v>
      </c>
      <c r="G1786" t="s">
        <v>4862</v>
      </c>
      <c r="H1786" t="s">
        <v>394</v>
      </c>
      <c r="I1786" s="2">
        <v>10000000</v>
      </c>
      <c r="J1786" t="s">
        <v>210</v>
      </c>
    </row>
    <row r="1787" spans="1:10" x14ac:dyDescent="0.3">
      <c r="A1787">
        <v>1786</v>
      </c>
      <c r="B1787" s="1">
        <v>42478</v>
      </c>
      <c r="C1787" t="s">
        <v>4863</v>
      </c>
      <c r="D1787" t="s">
        <v>4864</v>
      </c>
      <c r="E1787" t="s">
        <v>4865</v>
      </c>
      <c r="F1787" t="s">
        <v>52</v>
      </c>
      <c r="G1787" t="s">
        <v>4866</v>
      </c>
      <c r="H1787" t="s">
        <v>126</v>
      </c>
      <c r="I1787" t="s">
        <v>555</v>
      </c>
      <c r="J1787" t="s">
        <v>210</v>
      </c>
    </row>
    <row r="1788" spans="1:10" x14ac:dyDescent="0.3">
      <c r="A1788">
        <v>1787</v>
      </c>
      <c r="B1788" s="1">
        <v>42479</v>
      </c>
      <c r="C1788" t="s">
        <v>4867</v>
      </c>
      <c r="D1788" t="s">
        <v>479</v>
      </c>
      <c r="E1788" t="s">
        <v>4868</v>
      </c>
      <c r="F1788" t="s">
        <v>87</v>
      </c>
      <c r="G1788" t="s">
        <v>4869</v>
      </c>
      <c r="H1788" t="s">
        <v>394</v>
      </c>
      <c r="I1788" s="2">
        <v>1500000</v>
      </c>
      <c r="J1788" t="s">
        <v>210</v>
      </c>
    </row>
    <row r="1789" spans="1:10" x14ac:dyDescent="0.3">
      <c r="A1789">
        <v>1788</v>
      </c>
      <c r="B1789" s="1">
        <v>42479</v>
      </c>
      <c r="C1789" t="s">
        <v>4870</v>
      </c>
      <c r="D1789" t="s">
        <v>575</v>
      </c>
      <c r="E1789" t="s">
        <v>4871</v>
      </c>
      <c r="F1789" t="s">
        <v>42</v>
      </c>
      <c r="G1789" t="s">
        <v>4646</v>
      </c>
      <c r="H1789" t="s">
        <v>126</v>
      </c>
      <c r="I1789" s="2">
        <v>450000</v>
      </c>
      <c r="J1789" t="s">
        <v>210</v>
      </c>
    </row>
    <row r="1790" spans="1:10" x14ac:dyDescent="0.3">
      <c r="A1790">
        <v>1789</v>
      </c>
      <c r="B1790" s="1">
        <v>42479</v>
      </c>
      <c r="C1790" t="s">
        <v>3011</v>
      </c>
      <c r="D1790" t="s">
        <v>479</v>
      </c>
      <c r="E1790" t="s">
        <v>4872</v>
      </c>
      <c r="F1790" t="s">
        <v>30</v>
      </c>
      <c r="G1790" t="s">
        <v>1136</v>
      </c>
      <c r="H1790" t="s">
        <v>394</v>
      </c>
      <c r="I1790" t="s">
        <v>555</v>
      </c>
      <c r="J1790" t="s">
        <v>210</v>
      </c>
    </row>
    <row r="1791" spans="1:10" x14ac:dyDescent="0.3">
      <c r="A1791">
        <v>1790</v>
      </c>
      <c r="B1791" s="1">
        <v>42479</v>
      </c>
      <c r="C1791" t="s">
        <v>1154</v>
      </c>
      <c r="D1791" t="s">
        <v>575</v>
      </c>
      <c r="E1791" t="s">
        <v>4873</v>
      </c>
      <c r="F1791" t="s">
        <v>30</v>
      </c>
      <c r="G1791" t="s">
        <v>4874</v>
      </c>
      <c r="H1791" t="s">
        <v>394</v>
      </c>
      <c r="I1791" s="2">
        <v>2000000</v>
      </c>
      <c r="J1791" t="s">
        <v>210</v>
      </c>
    </row>
    <row r="1792" spans="1:10" x14ac:dyDescent="0.3">
      <c r="A1792">
        <v>1791</v>
      </c>
      <c r="B1792" s="1">
        <v>42479</v>
      </c>
      <c r="C1792" t="s">
        <v>4875</v>
      </c>
      <c r="D1792" t="s">
        <v>575</v>
      </c>
      <c r="E1792" t="s">
        <v>4876</v>
      </c>
      <c r="F1792" t="s">
        <v>967</v>
      </c>
      <c r="G1792" t="s">
        <v>4877</v>
      </c>
      <c r="H1792" t="s">
        <v>126</v>
      </c>
      <c r="I1792" t="s">
        <v>555</v>
      </c>
      <c r="J1792" t="s">
        <v>210</v>
      </c>
    </row>
    <row r="1793" spans="1:10" x14ac:dyDescent="0.3">
      <c r="A1793">
        <v>1792</v>
      </c>
      <c r="B1793" s="1">
        <v>42479</v>
      </c>
      <c r="C1793" t="s">
        <v>4878</v>
      </c>
      <c r="D1793" t="s">
        <v>575</v>
      </c>
      <c r="E1793" t="s">
        <v>4879</v>
      </c>
      <c r="F1793" t="s">
        <v>967</v>
      </c>
      <c r="G1793" t="s">
        <v>3105</v>
      </c>
      <c r="H1793" t="s">
        <v>394</v>
      </c>
      <c r="I1793" t="s">
        <v>555</v>
      </c>
      <c r="J1793" t="s">
        <v>210</v>
      </c>
    </row>
    <row r="1794" spans="1:10" x14ac:dyDescent="0.3">
      <c r="A1794">
        <v>1793</v>
      </c>
      <c r="B1794" s="1">
        <v>42479</v>
      </c>
      <c r="C1794" t="s">
        <v>3758</v>
      </c>
      <c r="D1794" t="s">
        <v>575</v>
      </c>
      <c r="E1794" t="s">
        <v>4880</v>
      </c>
      <c r="F1794" t="s">
        <v>967</v>
      </c>
      <c r="G1794" t="s">
        <v>834</v>
      </c>
      <c r="H1794" t="s">
        <v>394</v>
      </c>
      <c r="I1794" t="s">
        <v>555</v>
      </c>
      <c r="J1794" t="s">
        <v>210</v>
      </c>
    </row>
    <row r="1795" spans="1:10" x14ac:dyDescent="0.3">
      <c r="A1795">
        <v>1794</v>
      </c>
      <c r="B1795" s="1">
        <v>42480</v>
      </c>
      <c r="C1795" t="s">
        <v>1035</v>
      </c>
      <c r="D1795" t="s">
        <v>479</v>
      </c>
      <c r="E1795" t="s">
        <v>1745</v>
      </c>
      <c r="F1795" t="s">
        <v>19</v>
      </c>
      <c r="G1795" t="s">
        <v>4881</v>
      </c>
      <c r="H1795" t="s">
        <v>394</v>
      </c>
      <c r="I1795" s="2">
        <v>15000000</v>
      </c>
      <c r="J1795" t="s">
        <v>210</v>
      </c>
    </row>
    <row r="1796" spans="1:10" x14ac:dyDescent="0.3">
      <c r="A1796">
        <v>1795</v>
      </c>
      <c r="B1796" s="1">
        <v>42480</v>
      </c>
      <c r="C1796" t="s">
        <v>1894</v>
      </c>
      <c r="D1796" t="s">
        <v>575</v>
      </c>
      <c r="E1796" t="s">
        <v>4882</v>
      </c>
      <c r="F1796" t="s">
        <v>30</v>
      </c>
      <c r="G1796" t="s">
        <v>4883</v>
      </c>
      <c r="H1796" t="s">
        <v>126</v>
      </c>
      <c r="I1796" t="s">
        <v>555</v>
      </c>
      <c r="J1796" t="s">
        <v>210</v>
      </c>
    </row>
    <row r="1797" spans="1:10" x14ac:dyDescent="0.3">
      <c r="A1797">
        <v>1796</v>
      </c>
      <c r="B1797" s="1">
        <v>42480</v>
      </c>
      <c r="C1797" t="s">
        <v>4884</v>
      </c>
      <c r="D1797" t="s">
        <v>575</v>
      </c>
      <c r="E1797" t="s">
        <v>4885</v>
      </c>
      <c r="F1797" t="s">
        <v>30</v>
      </c>
      <c r="G1797" t="s">
        <v>4886</v>
      </c>
      <c r="H1797" t="s">
        <v>126</v>
      </c>
      <c r="I1797" t="s">
        <v>555</v>
      </c>
      <c r="J1797" t="s">
        <v>210</v>
      </c>
    </row>
    <row r="1798" spans="1:10" x14ac:dyDescent="0.3">
      <c r="A1798">
        <v>1797</v>
      </c>
      <c r="B1798" s="1">
        <v>42481</v>
      </c>
      <c r="C1798" t="s">
        <v>4887</v>
      </c>
      <c r="D1798" t="s">
        <v>575</v>
      </c>
      <c r="E1798" t="s">
        <v>4888</v>
      </c>
      <c r="F1798" t="s">
        <v>36</v>
      </c>
      <c r="G1798" t="s">
        <v>4889</v>
      </c>
      <c r="H1798" t="s">
        <v>126</v>
      </c>
      <c r="I1798" t="s">
        <v>555</v>
      </c>
      <c r="J1798" t="s">
        <v>210</v>
      </c>
    </row>
    <row r="1799" spans="1:10" x14ac:dyDescent="0.3">
      <c r="A1799">
        <v>1798</v>
      </c>
      <c r="B1799" s="1">
        <v>42481</v>
      </c>
      <c r="C1799" t="s">
        <v>4852</v>
      </c>
      <c r="D1799" t="s">
        <v>479</v>
      </c>
      <c r="E1799" t="s">
        <v>4890</v>
      </c>
      <c r="F1799" t="s">
        <v>454</v>
      </c>
      <c r="G1799" t="s">
        <v>4891</v>
      </c>
      <c r="H1799" t="s">
        <v>126</v>
      </c>
      <c r="I1799" t="s">
        <v>555</v>
      </c>
      <c r="J1799" t="s">
        <v>210</v>
      </c>
    </row>
    <row r="1800" spans="1:10" x14ac:dyDescent="0.3">
      <c r="A1800">
        <v>1799</v>
      </c>
      <c r="B1800" s="1">
        <v>42481</v>
      </c>
      <c r="C1800" t="s">
        <v>4892</v>
      </c>
      <c r="D1800" t="s">
        <v>575</v>
      </c>
      <c r="E1800" t="s">
        <v>4893</v>
      </c>
      <c r="F1800" t="s">
        <v>30</v>
      </c>
      <c r="G1800" t="s">
        <v>4894</v>
      </c>
      <c r="H1800" t="s">
        <v>126</v>
      </c>
      <c r="I1800" t="s">
        <v>555</v>
      </c>
      <c r="J1800" t="s">
        <v>210</v>
      </c>
    </row>
    <row r="1801" spans="1:10" x14ac:dyDescent="0.3">
      <c r="A1801">
        <v>1800</v>
      </c>
      <c r="B1801" s="1">
        <v>42481</v>
      </c>
      <c r="C1801" t="s">
        <v>4895</v>
      </c>
      <c r="D1801" t="s">
        <v>4864</v>
      </c>
      <c r="E1801" t="s">
        <v>4896</v>
      </c>
      <c r="F1801" t="s">
        <v>967</v>
      </c>
      <c r="G1801" t="s">
        <v>4897</v>
      </c>
      <c r="H1801" t="s">
        <v>394</v>
      </c>
      <c r="I1801" t="s">
        <v>555</v>
      </c>
      <c r="J1801" t="s">
        <v>210</v>
      </c>
    </row>
    <row r="1802" spans="1:10" x14ac:dyDescent="0.3">
      <c r="A1802">
        <v>1801</v>
      </c>
      <c r="B1802" s="1">
        <v>42482</v>
      </c>
      <c r="C1802" t="s">
        <v>72</v>
      </c>
      <c r="D1802" t="s">
        <v>479</v>
      </c>
      <c r="E1802" t="s">
        <v>4898</v>
      </c>
      <c r="F1802" t="s">
        <v>967</v>
      </c>
      <c r="G1802" t="s">
        <v>4899</v>
      </c>
      <c r="H1802" t="s">
        <v>394</v>
      </c>
      <c r="I1802" s="2">
        <v>3000000</v>
      </c>
      <c r="J1802" t="s">
        <v>210</v>
      </c>
    </row>
    <row r="1803" spans="1:10" x14ac:dyDescent="0.3">
      <c r="A1803">
        <v>1802</v>
      </c>
      <c r="B1803" s="1">
        <v>42482</v>
      </c>
      <c r="C1803" t="s">
        <v>4900</v>
      </c>
      <c r="D1803" t="s">
        <v>575</v>
      </c>
      <c r="E1803" t="s">
        <v>4901</v>
      </c>
      <c r="F1803" t="s">
        <v>967</v>
      </c>
      <c r="G1803" t="s">
        <v>4902</v>
      </c>
      <c r="H1803" t="s">
        <v>394</v>
      </c>
      <c r="I1803" t="s">
        <v>555</v>
      </c>
      <c r="J1803" t="s">
        <v>210</v>
      </c>
    </row>
    <row r="1804" spans="1:10" x14ac:dyDescent="0.3">
      <c r="A1804">
        <v>1803</v>
      </c>
      <c r="B1804" s="1">
        <v>42482</v>
      </c>
      <c r="C1804" t="s">
        <v>3893</v>
      </c>
      <c r="D1804" t="s">
        <v>50</v>
      </c>
      <c r="E1804" t="s">
        <v>4903</v>
      </c>
      <c r="F1804" t="s">
        <v>52</v>
      </c>
      <c r="G1804" t="s">
        <v>4904</v>
      </c>
      <c r="H1804" t="s">
        <v>394</v>
      </c>
      <c r="I1804" t="s">
        <v>555</v>
      </c>
      <c r="J1804" t="s">
        <v>210</v>
      </c>
    </row>
    <row r="1805" spans="1:10" x14ac:dyDescent="0.3">
      <c r="A1805">
        <v>1804</v>
      </c>
      <c r="B1805" s="1">
        <v>42482</v>
      </c>
      <c r="C1805" t="s">
        <v>4905</v>
      </c>
      <c r="D1805" t="s">
        <v>575</v>
      </c>
      <c r="E1805" t="s">
        <v>4906</v>
      </c>
      <c r="F1805" t="s">
        <v>30</v>
      </c>
      <c r="G1805" t="s">
        <v>4907</v>
      </c>
      <c r="H1805" t="s">
        <v>126</v>
      </c>
      <c r="I1805" s="2">
        <v>450000</v>
      </c>
      <c r="J1805" t="s">
        <v>210</v>
      </c>
    </row>
    <row r="1806" spans="1:10" x14ac:dyDescent="0.3">
      <c r="A1806">
        <v>1805</v>
      </c>
      <c r="B1806" s="1">
        <v>42485</v>
      </c>
      <c r="C1806" t="s">
        <v>4908</v>
      </c>
      <c r="D1806" t="s">
        <v>575</v>
      </c>
      <c r="E1806" t="s">
        <v>4909</v>
      </c>
      <c r="F1806" t="s">
        <v>184</v>
      </c>
      <c r="G1806" t="s">
        <v>2347</v>
      </c>
      <c r="H1806" t="s">
        <v>126</v>
      </c>
      <c r="I1806" s="2">
        <v>200000</v>
      </c>
      <c r="J1806" t="s">
        <v>210</v>
      </c>
    </row>
    <row r="1807" spans="1:10" x14ac:dyDescent="0.3">
      <c r="A1807">
        <v>1806</v>
      </c>
      <c r="B1807" s="1">
        <v>42485</v>
      </c>
      <c r="C1807" t="s">
        <v>4910</v>
      </c>
      <c r="D1807" t="s">
        <v>575</v>
      </c>
      <c r="E1807" t="s">
        <v>4420</v>
      </c>
      <c r="F1807" t="s">
        <v>52</v>
      </c>
      <c r="G1807" t="s">
        <v>306</v>
      </c>
      <c r="H1807" t="s">
        <v>126</v>
      </c>
      <c r="I1807" t="s">
        <v>555</v>
      </c>
      <c r="J1807" t="s">
        <v>210</v>
      </c>
    </row>
    <row r="1808" spans="1:10" x14ac:dyDescent="0.3">
      <c r="A1808">
        <v>1807</v>
      </c>
      <c r="B1808" s="1">
        <v>42485</v>
      </c>
      <c r="C1808" t="s">
        <v>4911</v>
      </c>
      <c r="D1808" t="s">
        <v>1701</v>
      </c>
      <c r="E1808" t="s">
        <v>4912</v>
      </c>
      <c r="F1808" t="s">
        <v>967</v>
      </c>
      <c r="G1808" t="s">
        <v>4913</v>
      </c>
      <c r="H1808" t="s">
        <v>126</v>
      </c>
      <c r="I1808" s="2">
        <v>550000</v>
      </c>
      <c r="J1808" t="s">
        <v>210</v>
      </c>
    </row>
    <row r="1809" spans="1:10" x14ac:dyDescent="0.3">
      <c r="A1809">
        <v>1808</v>
      </c>
      <c r="B1809" s="1">
        <v>42486</v>
      </c>
      <c r="C1809" t="s">
        <v>4914</v>
      </c>
      <c r="D1809" t="s">
        <v>575</v>
      </c>
      <c r="E1809" t="s">
        <v>4915</v>
      </c>
      <c r="F1809" t="s">
        <v>36</v>
      </c>
      <c r="G1809" t="s">
        <v>4916</v>
      </c>
      <c r="H1809" t="s">
        <v>394</v>
      </c>
      <c r="I1809" s="2">
        <v>15000000</v>
      </c>
      <c r="J1809" t="s">
        <v>210</v>
      </c>
    </row>
    <row r="1810" spans="1:10" x14ac:dyDescent="0.3">
      <c r="A1810">
        <v>1809</v>
      </c>
      <c r="B1810" s="1">
        <v>42486</v>
      </c>
      <c r="C1810" t="s">
        <v>4917</v>
      </c>
      <c r="D1810" t="s">
        <v>575</v>
      </c>
      <c r="E1810" t="s">
        <v>4918</v>
      </c>
      <c r="F1810" t="s">
        <v>967</v>
      </c>
      <c r="G1810" t="s">
        <v>4919</v>
      </c>
      <c r="H1810" t="s">
        <v>394</v>
      </c>
      <c r="I1810" s="2">
        <v>1300000</v>
      </c>
      <c r="J1810" t="s">
        <v>210</v>
      </c>
    </row>
    <row r="1811" spans="1:10" x14ac:dyDescent="0.3">
      <c r="A1811">
        <v>1810</v>
      </c>
      <c r="B1811" s="1">
        <v>42486</v>
      </c>
      <c r="C1811" t="s">
        <v>548</v>
      </c>
      <c r="D1811" t="s">
        <v>479</v>
      </c>
      <c r="E1811" t="s">
        <v>4920</v>
      </c>
      <c r="F1811" t="s">
        <v>19</v>
      </c>
      <c r="G1811" t="s">
        <v>550</v>
      </c>
      <c r="H1811" t="s">
        <v>394</v>
      </c>
      <c r="I1811" s="2">
        <v>15000000</v>
      </c>
      <c r="J1811" t="s">
        <v>210</v>
      </c>
    </row>
    <row r="1812" spans="1:10" x14ac:dyDescent="0.3">
      <c r="A1812">
        <v>1811</v>
      </c>
      <c r="B1812" s="1">
        <v>42487</v>
      </c>
      <c r="C1812" t="s">
        <v>906</v>
      </c>
      <c r="D1812" t="s">
        <v>575</v>
      </c>
      <c r="E1812" t="s">
        <v>4921</v>
      </c>
      <c r="F1812" t="s">
        <v>19</v>
      </c>
      <c r="G1812" t="s">
        <v>4400</v>
      </c>
      <c r="H1812" t="s">
        <v>126</v>
      </c>
      <c r="I1812" s="2">
        <v>500000</v>
      </c>
      <c r="J1812" t="s">
        <v>210</v>
      </c>
    </row>
    <row r="1813" spans="1:10" x14ac:dyDescent="0.3">
      <c r="A1813">
        <v>1812</v>
      </c>
      <c r="B1813" s="1">
        <v>42487</v>
      </c>
      <c r="C1813" t="s">
        <v>4922</v>
      </c>
      <c r="D1813" t="s">
        <v>575</v>
      </c>
      <c r="E1813" t="s">
        <v>1745</v>
      </c>
      <c r="G1813" t="s">
        <v>4923</v>
      </c>
      <c r="H1813" t="s">
        <v>126</v>
      </c>
      <c r="I1813" t="s">
        <v>555</v>
      </c>
      <c r="J1813" t="s">
        <v>210</v>
      </c>
    </row>
    <row r="1814" spans="1:10" x14ac:dyDescent="0.3">
      <c r="A1814">
        <v>1813</v>
      </c>
      <c r="B1814" s="1">
        <v>42487</v>
      </c>
      <c r="C1814" t="s">
        <v>1032</v>
      </c>
      <c r="D1814" t="s">
        <v>575</v>
      </c>
      <c r="E1814" t="s">
        <v>4924</v>
      </c>
      <c r="F1814" t="s">
        <v>87</v>
      </c>
      <c r="G1814" t="s">
        <v>4925</v>
      </c>
      <c r="H1814" t="s">
        <v>394</v>
      </c>
      <c r="I1814" t="s">
        <v>555</v>
      </c>
      <c r="J1814" t="s">
        <v>210</v>
      </c>
    </row>
    <row r="1815" spans="1:10" x14ac:dyDescent="0.3">
      <c r="A1815">
        <v>1814</v>
      </c>
      <c r="B1815" s="1">
        <v>42487</v>
      </c>
      <c r="C1815" t="s">
        <v>4926</v>
      </c>
      <c r="D1815" t="s">
        <v>575</v>
      </c>
      <c r="E1815" t="s">
        <v>4927</v>
      </c>
      <c r="F1815" t="s">
        <v>30</v>
      </c>
      <c r="G1815" t="s">
        <v>261</v>
      </c>
      <c r="H1815" t="s">
        <v>126</v>
      </c>
      <c r="I1815" s="2">
        <v>450000</v>
      </c>
      <c r="J1815" t="s">
        <v>210</v>
      </c>
    </row>
    <row r="1816" spans="1:10" x14ac:dyDescent="0.3">
      <c r="A1816">
        <v>1815</v>
      </c>
      <c r="B1816" s="1">
        <v>42487</v>
      </c>
      <c r="C1816" t="s">
        <v>4664</v>
      </c>
      <c r="D1816" t="s">
        <v>575</v>
      </c>
      <c r="E1816" t="s">
        <v>4665</v>
      </c>
      <c r="F1816" t="s">
        <v>36</v>
      </c>
      <c r="G1816" t="s">
        <v>1576</v>
      </c>
      <c r="H1816" t="s">
        <v>394</v>
      </c>
      <c r="I1816" t="s">
        <v>555</v>
      </c>
      <c r="J1816" t="s">
        <v>210</v>
      </c>
    </row>
    <row r="1817" spans="1:10" x14ac:dyDescent="0.3">
      <c r="A1817">
        <v>1816</v>
      </c>
      <c r="B1817" s="1">
        <v>42488</v>
      </c>
      <c r="C1817" t="s">
        <v>1331</v>
      </c>
      <c r="D1817" t="s">
        <v>575</v>
      </c>
      <c r="E1817" t="s">
        <v>4928</v>
      </c>
      <c r="F1817" t="s">
        <v>36</v>
      </c>
      <c r="G1817" t="s">
        <v>4929</v>
      </c>
      <c r="H1817" t="s">
        <v>126</v>
      </c>
      <c r="I1817" s="2">
        <v>600000</v>
      </c>
      <c r="J1817" t="s">
        <v>210</v>
      </c>
    </row>
    <row r="1818" spans="1:10" x14ac:dyDescent="0.3">
      <c r="A1818">
        <v>1817</v>
      </c>
      <c r="B1818" s="1">
        <v>42488</v>
      </c>
      <c r="C1818" t="s">
        <v>1411</v>
      </c>
      <c r="D1818" t="s">
        <v>575</v>
      </c>
      <c r="E1818" t="s">
        <v>4930</v>
      </c>
      <c r="F1818" t="s">
        <v>967</v>
      </c>
      <c r="G1818" t="s">
        <v>4931</v>
      </c>
      <c r="H1818" t="s">
        <v>394</v>
      </c>
      <c r="I1818" s="2">
        <v>1200000</v>
      </c>
      <c r="J1818" t="s">
        <v>210</v>
      </c>
    </row>
    <row r="1819" spans="1:10" x14ac:dyDescent="0.3">
      <c r="A1819">
        <v>1818</v>
      </c>
      <c r="B1819" s="1">
        <v>42489</v>
      </c>
      <c r="C1819" t="s">
        <v>4932</v>
      </c>
      <c r="D1819" t="s">
        <v>575</v>
      </c>
      <c r="E1819" t="s">
        <v>4933</v>
      </c>
      <c r="F1819" t="s">
        <v>36</v>
      </c>
      <c r="G1819" t="s">
        <v>4934</v>
      </c>
      <c r="H1819" t="s">
        <v>126</v>
      </c>
      <c r="I1819" s="2">
        <v>500000</v>
      </c>
      <c r="J1819" t="s">
        <v>210</v>
      </c>
    </row>
    <row r="1820" spans="1:10" x14ac:dyDescent="0.3">
      <c r="A1820">
        <v>1819</v>
      </c>
      <c r="B1820" s="1">
        <v>42489</v>
      </c>
      <c r="C1820" t="s">
        <v>4530</v>
      </c>
      <c r="D1820" t="s">
        <v>479</v>
      </c>
      <c r="E1820" t="s">
        <v>4531</v>
      </c>
      <c r="F1820" t="s">
        <v>30</v>
      </c>
      <c r="G1820" t="s">
        <v>4532</v>
      </c>
      <c r="H1820" t="s">
        <v>394</v>
      </c>
      <c r="I1820" s="2">
        <v>100000</v>
      </c>
      <c r="J1820" t="s">
        <v>210</v>
      </c>
    </row>
    <row r="1821" spans="1:10" x14ac:dyDescent="0.3">
      <c r="A1821">
        <v>1820</v>
      </c>
      <c r="B1821" s="1">
        <v>42430</v>
      </c>
      <c r="C1821" t="s">
        <v>511</v>
      </c>
      <c r="D1821" t="s">
        <v>575</v>
      </c>
      <c r="E1821" t="s">
        <v>4935</v>
      </c>
      <c r="F1821" t="s">
        <v>967</v>
      </c>
      <c r="G1821" t="s">
        <v>1252</v>
      </c>
      <c r="H1821" t="s">
        <v>126</v>
      </c>
      <c r="I1821" t="s">
        <v>555</v>
      </c>
      <c r="J1821" t="s">
        <v>210</v>
      </c>
    </row>
    <row r="1822" spans="1:10" x14ac:dyDescent="0.3">
      <c r="A1822">
        <v>1821</v>
      </c>
      <c r="B1822" s="1">
        <v>42430</v>
      </c>
      <c r="C1822" t="s">
        <v>4936</v>
      </c>
      <c r="D1822" t="s">
        <v>575</v>
      </c>
      <c r="E1822" t="s">
        <v>4937</v>
      </c>
      <c r="F1822" t="s">
        <v>967</v>
      </c>
      <c r="G1822" t="s">
        <v>2146</v>
      </c>
      <c r="H1822" t="s">
        <v>394</v>
      </c>
      <c r="I1822" t="s">
        <v>555</v>
      </c>
      <c r="J1822" t="s">
        <v>210</v>
      </c>
    </row>
    <row r="1823" spans="1:10" x14ac:dyDescent="0.3">
      <c r="A1823">
        <v>1822</v>
      </c>
      <c r="B1823" s="1">
        <v>42430</v>
      </c>
      <c r="C1823" t="s">
        <v>4938</v>
      </c>
      <c r="D1823" t="s">
        <v>575</v>
      </c>
      <c r="E1823" t="s">
        <v>2490</v>
      </c>
      <c r="F1823" t="s">
        <v>36</v>
      </c>
      <c r="G1823" t="s">
        <v>4939</v>
      </c>
      <c r="H1823" t="s">
        <v>394</v>
      </c>
      <c r="I1823" t="s">
        <v>555</v>
      </c>
      <c r="J1823" t="s">
        <v>210</v>
      </c>
    </row>
    <row r="1824" spans="1:10" x14ac:dyDescent="0.3">
      <c r="A1824">
        <v>1823</v>
      </c>
      <c r="B1824" s="1">
        <v>42430</v>
      </c>
      <c r="C1824" t="s">
        <v>4940</v>
      </c>
      <c r="D1824" t="s">
        <v>50</v>
      </c>
      <c r="E1824" t="s">
        <v>1558</v>
      </c>
      <c r="F1824" t="s">
        <v>967</v>
      </c>
      <c r="G1824" t="s">
        <v>4941</v>
      </c>
      <c r="H1824" t="s">
        <v>394</v>
      </c>
      <c r="I1824" t="s">
        <v>555</v>
      </c>
      <c r="J1824" t="s">
        <v>210</v>
      </c>
    </row>
    <row r="1825" spans="1:10" x14ac:dyDescent="0.3">
      <c r="A1825">
        <v>1824</v>
      </c>
      <c r="B1825" s="1">
        <v>42431</v>
      </c>
      <c r="C1825" t="s">
        <v>4942</v>
      </c>
      <c r="D1825" t="s">
        <v>575</v>
      </c>
      <c r="E1825" t="s">
        <v>4943</v>
      </c>
      <c r="F1825" t="s">
        <v>87</v>
      </c>
      <c r="G1825" t="s">
        <v>1753</v>
      </c>
      <c r="H1825" t="s">
        <v>394</v>
      </c>
      <c r="I1825" s="2">
        <v>600000</v>
      </c>
      <c r="J1825" t="s">
        <v>210</v>
      </c>
    </row>
    <row r="1826" spans="1:10" x14ac:dyDescent="0.3">
      <c r="A1826">
        <v>1825</v>
      </c>
      <c r="B1826" s="1">
        <v>42431</v>
      </c>
      <c r="C1826" t="s">
        <v>4944</v>
      </c>
      <c r="D1826" t="s">
        <v>575</v>
      </c>
      <c r="E1826" t="s">
        <v>4945</v>
      </c>
      <c r="F1826" t="s">
        <v>4946</v>
      </c>
      <c r="G1826" t="s">
        <v>4947</v>
      </c>
      <c r="H1826" t="s">
        <v>126</v>
      </c>
      <c r="I1826" t="s">
        <v>555</v>
      </c>
      <c r="J1826" t="s">
        <v>210</v>
      </c>
    </row>
    <row r="1827" spans="1:10" x14ac:dyDescent="0.3">
      <c r="A1827">
        <v>1826</v>
      </c>
      <c r="B1827" s="1">
        <v>42431</v>
      </c>
      <c r="C1827" t="s">
        <v>4948</v>
      </c>
      <c r="D1827" t="s">
        <v>50</v>
      </c>
      <c r="E1827" t="s">
        <v>4949</v>
      </c>
      <c r="F1827" t="s">
        <v>967</v>
      </c>
      <c r="G1827" t="s">
        <v>4950</v>
      </c>
      <c r="H1827" t="s">
        <v>394</v>
      </c>
      <c r="I1827" s="2">
        <v>1400000</v>
      </c>
      <c r="J1827" t="s">
        <v>210</v>
      </c>
    </row>
    <row r="1828" spans="1:10" x14ac:dyDescent="0.3">
      <c r="A1828">
        <v>1827</v>
      </c>
      <c r="B1828" s="1">
        <v>42432</v>
      </c>
      <c r="C1828" t="s">
        <v>4951</v>
      </c>
      <c r="D1828" t="s">
        <v>50</v>
      </c>
      <c r="E1828" t="s">
        <v>4952</v>
      </c>
      <c r="F1828" t="s">
        <v>36</v>
      </c>
      <c r="G1828" t="s">
        <v>4953</v>
      </c>
      <c r="H1828" t="s">
        <v>126</v>
      </c>
      <c r="I1828" t="s">
        <v>555</v>
      </c>
      <c r="J1828" t="s">
        <v>210</v>
      </c>
    </row>
    <row r="1829" spans="1:10" x14ac:dyDescent="0.3">
      <c r="A1829">
        <v>1828</v>
      </c>
      <c r="B1829" s="1">
        <v>42432</v>
      </c>
      <c r="C1829" t="s">
        <v>4954</v>
      </c>
      <c r="D1829" t="s">
        <v>105</v>
      </c>
      <c r="E1829" t="s">
        <v>4955</v>
      </c>
      <c r="F1829" t="s">
        <v>36</v>
      </c>
      <c r="G1829" t="s">
        <v>4956</v>
      </c>
      <c r="H1829" t="s">
        <v>394</v>
      </c>
      <c r="I1829" s="2">
        <v>1000000</v>
      </c>
      <c r="J1829" t="s">
        <v>210</v>
      </c>
    </row>
    <row r="1830" spans="1:10" x14ac:dyDescent="0.3">
      <c r="A1830">
        <v>1829</v>
      </c>
      <c r="B1830" s="1">
        <v>42432</v>
      </c>
      <c r="C1830" t="s">
        <v>4957</v>
      </c>
      <c r="D1830" t="s">
        <v>575</v>
      </c>
      <c r="E1830" t="s">
        <v>4958</v>
      </c>
      <c r="F1830" t="s">
        <v>30</v>
      </c>
      <c r="G1830" t="s">
        <v>3094</v>
      </c>
      <c r="H1830" t="s">
        <v>126</v>
      </c>
      <c r="I1830" s="2">
        <v>500000</v>
      </c>
      <c r="J1830" t="s">
        <v>210</v>
      </c>
    </row>
    <row r="1831" spans="1:10" x14ac:dyDescent="0.3">
      <c r="A1831">
        <v>1830</v>
      </c>
      <c r="B1831" s="1">
        <v>42433</v>
      </c>
      <c r="C1831" t="s">
        <v>3048</v>
      </c>
      <c r="D1831" t="s">
        <v>575</v>
      </c>
      <c r="E1831" t="s">
        <v>4959</v>
      </c>
      <c r="F1831" t="s">
        <v>967</v>
      </c>
      <c r="G1831" t="s">
        <v>4960</v>
      </c>
      <c r="H1831" t="s">
        <v>394</v>
      </c>
      <c r="I1831" t="s">
        <v>555</v>
      </c>
      <c r="J1831" t="s">
        <v>210</v>
      </c>
    </row>
    <row r="1832" spans="1:10" x14ac:dyDescent="0.3">
      <c r="A1832">
        <v>1831</v>
      </c>
      <c r="B1832" s="1">
        <v>42433</v>
      </c>
      <c r="C1832" t="s">
        <v>4961</v>
      </c>
      <c r="D1832" t="s">
        <v>1471</v>
      </c>
      <c r="E1832" t="s">
        <v>4962</v>
      </c>
      <c r="F1832" t="s">
        <v>42</v>
      </c>
      <c r="G1832" t="s">
        <v>4963</v>
      </c>
      <c r="H1832" t="s">
        <v>394</v>
      </c>
      <c r="I1832" s="2">
        <v>1000000</v>
      </c>
      <c r="J1832" t="s">
        <v>210</v>
      </c>
    </row>
    <row r="1833" spans="1:10" x14ac:dyDescent="0.3">
      <c r="A1833">
        <v>1832</v>
      </c>
      <c r="B1833" s="1">
        <v>42433</v>
      </c>
      <c r="C1833" t="s">
        <v>4710</v>
      </c>
      <c r="D1833" t="s">
        <v>50</v>
      </c>
      <c r="E1833" t="s">
        <v>4964</v>
      </c>
      <c r="F1833" t="s">
        <v>52</v>
      </c>
      <c r="G1833" t="s">
        <v>4965</v>
      </c>
      <c r="H1833" t="s">
        <v>126</v>
      </c>
      <c r="I1833" t="s">
        <v>555</v>
      </c>
      <c r="J1833" t="s">
        <v>210</v>
      </c>
    </row>
    <row r="1834" spans="1:10" x14ac:dyDescent="0.3">
      <c r="A1834">
        <v>1833</v>
      </c>
      <c r="B1834" s="1">
        <v>42433</v>
      </c>
      <c r="C1834" t="s">
        <v>4966</v>
      </c>
      <c r="D1834" t="s">
        <v>575</v>
      </c>
      <c r="E1834" t="s">
        <v>4967</v>
      </c>
      <c r="F1834" t="s">
        <v>919</v>
      </c>
      <c r="G1834" t="s">
        <v>3125</v>
      </c>
      <c r="H1834" t="s">
        <v>126</v>
      </c>
      <c r="I1834" s="2">
        <v>150000</v>
      </c>
      <c r="J1834" t="s">
        <v>210</v>
      </c>
    </row>
    <row r="1835" spans="1:10" x14ac:dyDescent="0.3">
      <c r="A1835">
        <v>1834</v>
      </c>
      <c r="B1835" s="1">
        <v>42433</v>
      </c>
      <c r="C1835" t="s">
        <v>4968</v>
      </c>
      <c r="D1835" t="s">
        <v>575</v>
      </c>
      <c r="E1835" t="s">
        <v>4969</v>
      </c>
      <c r="F1835" t="s">
        <v>30</v>
      </c>
      <c r="G1835" t="s">
        <v>4970</v>
      </c>
      <c r="H1835" t="s">
        <v>126</v>
      </c>
      <c r="I1835" t="s">
        <v>555</v>
      </c>
      <c r="J1835" t="s">
        <v>210</v>
      </c>
    </row>
    <row r="1836" spans="1:10" x14ac:dyDescent="0.3">
      <c r="A1836">
        <v>1835</v>
      </c>
      <c r="B1836" s="1">
        <v>42433</v>
      </c>
      <c r="C1836" t="s">
        <v>4971</v>
      </c>
      <c r="D1836" t="s">
        <v>575</v>
      </c>
      <c r="E1836" t="s">
        <v>4972</v>
      </c>
      <c r="F1836" t="s">
        <v>19</v>
      </c>
      <c r="G1836" t="s">
        <v>4973</v>
      </c>
      <c r="H1836" t="s">
        <v>126</v>
      </c>
      <c r="I1836" s="2">
        <v>100000</v>
      </c>
      <c r="J1836" t="s">
        <v>210</v>
      </c>
    </row>
    <row r="1837" spans="1:10" x14ac:dyDescent="0.3">
      <c r="A1837">
        <v>1836</v>
      </c>
      <c r="B1837" s="1">
        <v>42433</v>
      </c>
      <c r="C1837" t="s">
        <v>4974</v>
      </c>
      <c r="D1837" t="s">
        <v>1471</v>
      </c>
      <c r="E1837" t="s">
        <v>4975</v>
      </c>
      <c r="F1837" t="s">
        <v>36</v>
      </c>
      <c r="G1837" t="s">
        <v>4976</v>
      </c>
      <c r="H1837" t="s">
        <v>126</v>
      </c>
      <c r="I1837" t="s">
        <v>555</v>
      </c>
      <c r="J1837" t="s">
        <v>210</v>
      </c>
    </row>
    <row r="1838" spans="1:10" x14ac:dyDescent="0.3">
      <c r="A1838">
        <v>1837</v>
      </c>
      <c r="B1838" s="1">
        <v>42433</v>
      </c>
      <c r="C1838" t="s">
        <v>4977</v>
      </c>
      <c r="D1838" t="s">
        <v>142</v>
      </c>
      <c r="E1838" t="s">
        <v>4978</v>
      </c>
      <c r="F1838" t="s">
        <v>19</v>
      </c>
      <c r="G1838" t="s">
        <v>4979</v>
      </c>
      <c r="H1838" t="s">
        <v>394</v>
      </c>
      <c r="I1838" s="2">
        <v>4000000</v>
      </c>
      <c r="J1838" t="s">
        <v>210</v>
      </c>
    </row>
    <row r="1839" spans="1:10" x14ac:dyDescent="0.3">
      <c r="A1839">
        <v>1838</v>
      </c>
      <c r="B1839" s="1">
        <v>42436</v>
      </c>
      <c r="C1839" t="s">
        <v>4980</v>
      </c>
      <c r="D1839" t="s">
        <v>575</v>
      </c>
      <c r="E1839" t="s">
        <v>4981</v>
      </c>
      <c r="F1839" t="s">
        <v>87</v>
      </c>
      <c r="G1839" t="s">
        <v>4982</v>
      </c>
      <c r="H1839" t="s">
        <v>126</v>
      </c>
      <c r="I1839" s="2">
        <v>500000</v>
      </c>
      <c r="J1839" t="s">
        <v>210</v>
      </c>
    </row>
    <row r="1840" spans="1:10" x14ac:dyDescent="0.3">
      <c r="A1840">
        <v>1839</v>
      </c>
      <c r="B1840" s="1">
        <v>42436</v>
      </c>
      <c r="C1840" t="s">
        <v>117</v>
      </c>
      <c r="D1840" t="s">
        <v>1471</v>
      </c>
      <c r="E1840" t="s">
        <v>4983</v>
      </c>
      <c r="F1840" t="s">
        <v>967</v>
      </c>
      <c r="G1840" t="s">
        <v>4984</v>
      </c>
      <c r="H1840" t="s">
        <v>394</v>
      </c>
      <c r="I1840" s="2">
        <v>3000000</v>
      </c>
      <c r="J1840" t="s">
        <v>210</v>
      </c>
    </row>
    <row r="1841" spans="1:10" x14ac:dyDescent="0.3">
      <c r="A1841">
        <v>1840</v>
      </c>
      <c r="B1841" s="1">
        <v>42436</v>
      </c>
      <c r="C1841" t="s">
        <v>4985</v>
      </c>
      <c r="D1841" t="s">
        <v>575</v>
      </c>
      <c r="E1841" t="s">
        <v>4986</v>
      </c>
      <c r="F1841" t="s">
        <v>967</v>
      </c>
      <c r="G1841" t="s">
        <v>4987</v>
      </c>
      <c r="H1841" t="s">
        <v>126</v>
      </c>
      <c r="I1841" s="2">
        <v>500000</v>
      </c>
      <c r="J1841" t="s">
        <v>210</v>
      </c>
    </row>
    <row r="1842" spans="1:10" x14ac:dyDescent="0.3">
      <c r="A1842">
        <v>1841</v>
      </c>
      <c r="B1842" s="1">
        <v>42436</v>
      </c>
      <c r="C1842" t="s">
        <v>4988</v>
      </c>
      <c r="D1842" t="s">
        <v>575</v>
      </c>
      <c r="E1842" t="s">
        <v>4989</v>
      </c>
      <c r="F1842" t="s">
        <v>30</v>
      </c>
      <c r="G1842" t="s">
        <v>4990</v>
      </c>
      <c r="H1842" t="s">
        <v>126</v>
      </c>
      <c r="I1842" s="2">
        <v>250000</v>
      </c>
      <c r="J1842" t="s">
        <v>210</v>
      </c>
    </row>
    <row r="1843" spans="1:10" x14ac:dyDescent="0.3">
      <c r="A1843">
        <v>1842</v>
      </c>
      <c r="B1843" s="1">
        <v>42436</v>
      </c>
      <c r="C1843" t="s">
        <v>2613</v>
      </c>
      <c r="D1843" t="s">
        <v>1471</v>
      </c>
      <c r="E1843" t="s">
        <v>4991</v>
      </c>
      <c r="F1843" t="s">
        <v>967</v>
      </c>
      <c r="G1843" t="s">
        <v>4992</v>
      </c>
      <c r="H1843" t="s">
        <v>126</v>
      </c>
      <c r="I1843" t="s">
        <v>555</v>
      </c>
      <c r="J1843" t="s">
        <v>210</v>
      </c>
    </row>
    <row r="1844" spans="1:10" x14ac:dyDescent="0.3">
      <c r="A1844">
        <v>1843</v>
      </c>
      <c r="B1844" s="1">
        <v>42436</v>
      </c>
      <c r="C1844" t="s">
        <v>4993</v>
      </c>
      <c r="D1844" t="s">
        <v>575</v>
      </c>
      <c r="E1844" t="s">
        <v>4994</v>
      </c>
      <c r="F1844" t="s">
        <v>967</v>
      </c>
      <c r="G1844" t="s">
        <v>4995</v>
      </c>
      <c r="H1844" t="s">
        <v>126</v>
      </c>
      <c r="I1844" s="2">
        <v>100000</v>
      </c>
      <c r="J1844" t="s">
        <v>210</v>
      </c>
    </row>
    <row r="1845" spans="1:10" x14ac:dyDescent="0.3">
      <c r="A1845">
        <v>1844</v>
      </c>
      <c r="B1845" s="1">
        <v>42437</v>
      </c>
      <c r="C1845" t="s">
        <v>4996</v>
      </c>
      <c r="D1845" t="s">
        <v>50</v>
      </c>
      <c r="E1845" t="s">
        <v>4997</v>
      </c>
      <c r="F1845" t="s">
        <v>30</v>
      </c>
      <c r="G1845" t="s">
        <v>2491</v>
      </c>
      <c r="H1845" t="s">
        <v>394</v>
      </c>
      <c r="I1845" t="s">
        <v>555</v>
      </c>
      <c r="J1845" t="s">
        <v>210</v>
      </c>
    </row>
    <row r="1846" spans="1:10" x14ac:dyDescent="0.3">
      <c r="A1846">
        <v>1845</v>
      </c>
      <c r="B1846" s="1">
        <v>42437</v>
      </c>
      <c r="C1846" t="s">
        <v>4998</v>
      </c>
      <c r="D1846" t="s">
        <v>575</v>
      </c>
      <c r="E1846" t="s">
        <v>2457</v>
      </c>
      <c r="F1846" t="s">
        <v>967</v>
      </c>
      <c r="G1846" t="s">
        <v>4999</v>
      </c>
      <c r="H1846" t="s">
        <v>126</v>
      </c>
      <c r="I1846" t="s">
        <v>555</v>
      </c>
      <c r="J1846" t="s">
        <v>210</v>
      </c>
    </row>
    <row r="1847" spans="1:10" x14ac:dyDescent="0.3">
      <c r="A1847">
        <v>1846</v>
      </c>
      <c r="B1847" s="1">
        <v>42437</v>
      </c>
      <c r="C1847" t="s">
        <v>5000</v>
      </c>
      <c r="D1847" t="s">
        <v>50</v>
      </c>
      <c r="E1847" t="s">
        <v>5001</v>
      </c>
      <c r="F1847" t="s">
        <v>36</v>
      </c>
      <c r="G1847" t="s">
        <v>5002</v>
      </c>
      <c r="H1847" t="s">
        <v>126</v>
      </c>
      <c r="I1847" t="s">
        <v>555</v>
      </c>
      <c r="J1847" t="s">
        <v>210</v>
      </c>
    </row>
    <row r="1848" spans="1:10" x14ac:dyDescent="0.3">
      <c r="A1848">
        <v>1847</v>
      </c>
      <c r="B1848" s="1">
        <v>42437</v>
      </c>
      <c r="C1848" t="s">
        <v>5003</v>
      </c>
      <c r="D1848" t="s">
        <v>575</v>
      </c>
      <c r="E1848" t="s">
        <v>5004</v>
      </c>
      <c r="F1848" t="s">
        <v>967</v>
      </c>
      <c r="G1848" t="s">
        <v>4278</v>
      </c>
      <c r="H1848" t="s">
        <v>126</v>
      </c>
      <c r="I1848" s="2">
        <v>750000</v>
      </c>
      <c r="J1848" t="s">
        <v>210</v>
      </c>
    </row>
    <row r="1849" spans="1:10" x14ac:dyDescent="0.3">
      <c r="A1849">
        <v>1848</v>
      </c>
      <c r="B1849" s="1">
        <v>42437</v>
      </c>
      <c r="C1849" t="s">
        <v>5005</v>
      </c>
      <c r="D1849" t="s">
        <v>1471</v>
      </c>
      <c r="E1849" t="s">
        <v>5006</v>
      </c>
      <c r="F1849" t="s">
        <v>30</v>
      </c>
      <c r="G1849" t="s">
        <v>5007</v>
      </c>
      <c r="H1849" t="s">
        <v>394</v>
      </c>
      <c r="I1849" s="2">
        <v>8000000</v>
      </c>
      <c r="J1849" t="s">
        <v>210</v>
      </c>
    </row>
    <row r="1850" spans="1:10" x14ac:dyDescent="0.3">
      <c r="A1850">
        <v>1849</v>
      </c>
      <c r="B1850" s="1">
        <v>42437</v>
      </c>
      <c r="C1850" t="s">
        <v>5008</v>
      </c>
      <c r="D1850" t="s">
        <v>575</v>
      </c>
      <c r="E1850" t="s">
        <v>5009</v>
      </c>
      <c r="F1850" t="s">
        <v>967</v>
      </c>
      <c r="G1850" t="s">
        <v>5010</v>
      </c>
      <c r="H1850" t="s">
        <v>126</v>
      </c>
      <c r="I1850" s="2">
        <v>650000</v>
      </c>
      <c r="J1850" t="s">
        <v>210</v>
      </c>
    </row>
    <row r="1851" spans="1:10" x14ac:dyDescent="0.3">
      <c r="A1851">
        <v>1850</v>
      </c>
      <c r="B1851" s="1">
        <v>42438</v>
      </c>
      <c r="C1851" t="s">
        <v>5011</v>
      </c>
      <c r="D1851" t="s">
        <v>1471</v>
      </c>
      <c r="E1851" t="s">
        <v>5012</v>
      </c>
      <c r="F1851" t="s">
        <v>87</v>
      </c>
      <c r="G1851" t="s">
        <v>5013</v>
      </c>
      <c r="H1851" t="s">
        <v>394</v>
      </c>
      <c r="I1851" t="s">
        <v>555</v>
      </c>
      <c r="J1851" t="s">
        <v>210</v>
      </c>
    </row>
    <row r="1852" spans="1:10" x14ac:dyDescent="0.3">
      <c r="A1852">
        <v>1851</v>
      </c>
      <c r="B1852" s="1">
        <v>42438</v>
      </c>
      <c r="C1852" t="s">
        <v>5014</v>
      </c>
      <c r="D1852" t="s">
        <v>50</v>
      </c>
      <c r="E1852" t="s">
        <v>5015</v>
      </c>
      <c r="F1852" t="s">
        <v>87</v>
      </c>
      <c r="G1852" t="s">
        <v>5016</v>
      </c>
      <c r="H1852" t="s">
        <v>126</v>
      </c>
      <c r="I1852" s="2">
        <v>500000</v>
      </c>
      <c r="J1852" t="s">
        <v>210</v>
      </c>
    </row>
    <row r="1853" spans="1:10" x14ac:dyDescent="0.3">
      <c r="A1853">
        <v>1852</v>
      </c>
      <c r="B1853" s="1">
        <v>42438</v>
      </c>
      <c r="C1853" t="s">
        <v>1645</v>
      </c>
      <c r="D1853" t="s">
        <v>317</v>
      </c>
      <c r="E1853" t="s">
        <v>5017</v>
      </c>
      <c r="F1853" t="s">
        <v>967</v>
      </c>
      <c r="G1853" t="s">
        <v>5018</v>
      </c>
      <c r="H1853" t="s">
        <v>126</v>
      </c>
      <c r="I1853" s="2">
        <v>2500000</v>
      </c>
      <c r="J1853" t="s">
        <v>210</v>
      </c>
    </row>
    <row r="1854" spans="1:10" x14ac:dyDescent="0.3">
      <c r="A1854">
        <v>1853</v>
      </c>
      <c r="B1854" s="1">
        <v>42438</v>
      </c>
      <c r="C1854" t="s">
        <v>5019</v>
      </c>
      <c r="D1854" t="s">
        <v>575</v>
      </c>
      <c r="E1854" t="s">
        <v>5020</v>
      </c>
      <c r="F1854" t="s">
        <v>184</v>
      </c>
      <c r="G1854" t="s">
        <v>5021</v>
      </c>
      <c r="H1854" t="s">
        <v>126</v>
      </c>
      <c r="I1854" s="2">
        <v>1000000</v>
      </c>
      <c r="J1854" t="s">
        <v>210</v>
      </c>
    </row>
    <row r="1855" spans="1:10" x14ac:dyDescent="0.3">
      <c r="A1855">
        <v>1854</v>
      </c>
      <c r="B1855" s="1">
        <v>42438</v>
      </c>
      <c r="C1855" t="s">
        <v>5022</v>
      </c>
      <c r="D1855" t="s">
        <v>575</v>
      </c>
      <c r="E1855" t="s">
        <v>5023</v>
      </c>
      <c r="F1855" t="s">
        <v>52</v>
      </c>
      <c r="G1855" t="s">
        <v>5024</v>
      </c>
      <c r="H1855" t="s">
        <v>126</v>
      </c>
      <c r="I1855" t="s">
        <v>555</v>
      </c>
      <c r="J1855" t="s">
        <v>210</v>
      </c>
    </row>
    <row r="1856" spans="1:10" x14ac:dyDescent="0.3">
      <c r="A1856">
        <v>1855</v>
      </c>
      <c r="B1856" s="1">
        <v>42438</v>
      </c>
      <c r="C1856" t="s">
        <v>5025</v>
      </c>
      <c r="D1856" t="s">
        <v>575</v>
      </c>
      <c r="E1856" t="s">
        <v>5026</v>
      </c>
      <c r="F1856" t="s">
        <v>36</v>
      </c>
      <c r="G1856" t="s">
        <v>5027</v>
      </c>
      <c r="H1856" t="s">
        <v>126</v>
      </c>
      <c r="I1856" s="2">
        <v>400000</v>
      </c>
      <c r="J1856" t="s">
        <v>210</v>
      </c>
    </row>
    <row r="1857" spans="1:10" x14ac:dyDescent="0.3">
      <c r="A1857">
        <v>1856</v>
      </c>
      <c r="B1857" s="1">
        <v>42438</v>
      </c>
      <c r="C1857" t="s">
        <v>5028</v>
      </c>
      <c r="D1857" t="s">
        <v>575</v>
      </c>
      <c r="E1857" t="s">
        <v>5029</v>
      </c>
      <c r="F1857" t="s">
        <v>19</v>
      </c>
      <c r="G1857" t="s">
        <v>5030</v>
      </c>
      <c r="H1857" t="s">
        <v>126</v>
      </c>
      <c r="I1857" t="s">
        <v>555</v>
      </c>
      <c r="J1857" t="s">
        <v>210</v>
      </c>
    </row>
    <row r="1858" spans="1:10" x14ac:dyDescent="0.3">
      <c r="A1858">
        <v>1857</v>
      </c>
      <c r="B1858" s="1">
        <v>42439</v>
      </c>
      <c r="C1858" t="s">
        <v>5031</v>
      </c>
      <c r="D1858" t="s">
        <v>1701</v>
      </c>
      <c r="E1858" t="s">
        <v>5032</v>
      </c>
      <c r="F1858" t="s">
        <v>30</v>
      </c>
      <c r="G1858" t="s">
        <v>1588</v>
      </c>
      <c r="H1858" t="s">
        <v>394</v>
      </c>
      <c r="I1858" s="2">
        <v>11100000</v>
      </c>
      <c r="J1858" t="s">
        <v>210</v>
      </c>
    </row>
    <row r="1859" spans="1:10" x14ac:dyDescent="0.3">
      <c r="A1859">
        <v>1858</v>
      </c>
      <c r="B1859" s="1">
        <v>42439</v>
      </c>
      <c r="C1859" t="s">
        <v>5033</v>
      </c>
      <c r="D1859" t="s">
        <v>1471</v>
      </c>
      <c r="E1859" t="s">
        <v>5034</v>
      </c>
      <c r="F1859" t="s">
        <v>36</v>
      </c>
      <c r="G1859" t="s">
        <v>5035</v>
      </c>
      <c r="H1859" t="s">
        <v>126</v>
      </c>
      <c r="I1859" t="s">
        <v>555</v>
      </c>
      <c r="J1859" t="s">
        <v>210</v>
      </c>
    </row>
    <row r="1860" spans="1:10" x14ac:dyDescent="0.3">
      <c r="A1860">
        <v>1859</v>
      </c>
      <c r="B1860" s="1">
        <v>42439</v>
      </c>
      <c r="C1860" t="s">
        <v>1170</v>
      </c>
      <c r="D1860" t="s">
        <v>50</v>
      </c>
      <c r="E1860" t="s">
        <v>5036</v>
      </c>
      <c r="F1860" t="s">
        <v>5037</v>
      </c>
      <c r="G1860" t="s">
        <v>5038</v>
      </c>
      <c r="H1860" t="s">
        <v>394</v>
      </c>
      <c r="I1860" s="2">
        <v>15000000</v>
      </c>
      <c r="J1860" t="s">
        <v>210</v>
      </c>
    </row>
    <row r="1861" spans="1:10" x14ac:dyDescent="0.3">
      <c r="A1861">
        <v>1860</v>
      </c>
      <c r="B1861" s="1">
        <v>42439</v>
      </c>
      <c r="C1861" t="s">
        <v>5039</v>
      </c>
      <c r="D1861" t="s">
        <v>1471</v>
      </c>
      <c r="E1861" t="s">
        <v>5040</v>
      </c>
      <c r="F1861" t="s">
        <v>30</v>
      </c>
      <c r="G1861" t="s">
        <v>5041</v>
      </c>
      <c r="H1861" t="s">
        <v>126</v>
      </c>
      <c r="I1861" s="2">
        <v>1000000</v>
      </c>
      <c r="J1861" t="s">
        <v>210</v>
      </c>
    </row>
    <row r="1862" spans="1:10" x14ac:dyDescent="0.3">
      <c r="A1862">
        <v>1861</v>
      </c>
      <c r="B1862" s="1">
        <v>42440</v>
      </c>
      <c r="C1862" t="s">
        <v>5042</v>
      </c>
      <c r="D1862" t="s">
        <v>50</v>
      </c>
      <c r="E1862" t="s">
        <v>5043</v>
      </c>
      <c r="F1862" t="s">
        <v>1197</v>
      </c>
      <c r="G1862" t="s">
        <v>5044</v>
      </c>
      <c r="H1862" t="s">
        <v>126</v>
      </c>
      <c r="I1862" t="s">
        <v>555</v>
      </c>
      <c r="J1862" t="s">
        <v>210</v>
      </c>
    </row>
    <row r="1863" spans="1:10" x14ac:dyDescent="0.3">
      <c r="A1863">
        <v>1862</v>
      </c>
      <c r="B1863" s="1">
        <v>42443</v>
      </c>
      <c r="C1863" t="s">
        <v>5045</v>
      </c>
      <c r="D1863" t="s">
        <v>1471</v>
      </c>
      <c r="E1863" t="s">
        <v>4588</v>
      </c>
      <c r="F1863" t="s">
        <v>967</v>
      </c>
      <c r="G1863" t="s">
        <v>5046</v>
      </c>
      <c r="H1863" t="s">
        <v>126</v>
      </c>
      <c r="I1863" s="2">
        <v>223608</v>
      </c>
      <c r="J1863" t="s">
        <v>210</v>
      </c>
    </row>
    <row r="1864" spans="1:10" x14ac:dyDescent="0.3">
      <c r="A1864">
        <v>1863</v>
      </c>
      <c r="B1864" s="1">
        <v>42443</v>
      </c>
      <c r="C1864" t="s">
        <v>5047</v>
      </c>
      <c r="D1864" t="s">
        <v>40</v>
      </c>
      <c r="E1864" t="s">
        <v>5048</v>
      </c>
      <c r="F1864" t="s">
        <v>30</v>
      </c>
      <c r="G1864" t="s">
        <v>5049</v>
      </c>
      <c r="H1864" t="s">
        <v>394</v>
      </c>
      <c r="I1864" s="2">
        <v>14900000</v>
      </c>
      <c r="J1864" t="s">
        <v>210</v>
      </c>
    </row>
    <row r="1865" spans="1:10" x14ac:dyDescent="0.3">
      <c r="A1865">
        <v>1864</v>
      </c>
      <c r="B1865" s="1">
        <v>42443</v>
      </c>
      <c r="C1865" t="s">
        <v>5050</v>
      </c>
      <c r="D1865" t="s">
        <v>575</v>
      </c>
      <c r="E1865" t="s">
        <v>5051</v>
      </c>
      <c r="F1865" t="s">
        <v>1197</v>
      </c>
      <c r="G1865" t="s">
        <v>5052</v>
      </c>
      <c r="H1865" t="s">
        <v>126</v>
      </c>
      <c r="I1865" t="s">
        <v>555</v>
      </c>
      <c r="J1865" t="s">
        <v>210</v>
      </c>
    </row>
    <row r="1866" spans="1:10" x14ac:dyDescent="0.3">
      <c r="A1866">
        <v>1865</v>
      </c>
      <c r="B1866" s="1">
        <v>42444</v>
      </c>
      <c r="C1866" t="s">
        <v>5053</v>
      </c>
      <c r="D1866" t="s">
        <v>575</v>
      </c>
      <c r="E1866" t="s">
        <v>5054</v>
      </c>
      <c r="F1866" t="s">
        <v>967</v>
      </c>
      <c r="G1866" t="s">
        <v>5055</v>
      </c>
      <c r="H1866" t="s">
        <v>394</v>
      </c>
      <c r="I1866" s="2">
        <v>1000000</v>
      </c>
      <c r="J1866" t="s">
        <v>210</v>
      </c>
    </row>
    <row r="1867" spans="1:10" x14ac:dyDescent="0.3">
      <c r="A1867">
        <v>1866</v>
      </c>
      <c r="B1867" s="1">
        <v>42444</v>
      </c>
      <c r="C1867" t="s">
        <v>5056</v>
      </c>
      <c r="D1867" t="s">
        <v>50</v>
      </c>
      <c r="E1867" t="s">
        <v>5057</v>
      </c>
      <c r="F1867" t="s">
        <v>52</v>
      </c>
      <c r="G1867" t="s">
        <v>5058</v>
      </c>
      <c r="H1867" t="s">
        <v>126</v>
      </c>
      <c r="I1867" s="2">
        <v>150000</v>
      </c>
      <c r="J1867" t="s">
        <v>210</v>
      </c>
    </row>
    <row r="1868" spans="1:10" x14ac:dyDescent="0.3">
      <c r="A1868">
        <v>1867</v>
      </c>
      <c r="B1868" s="1">
        <v>42444</v>
      </c>
      <c r="C1868" t="s">
        <v>5059</v>
      </c>
      <c r="D1868" t="s">
        <v>575</v>
      </c>
      <c r="E1868" t="s">
        <v>5060</v>
      </c>
      <c r="F1868" t="s">
        <v>19</v>
      </c>
      <c r="G1868" t="s">
        <v>5061</v>
      </c>
      <c r="H1868" t="s">
        <v>126</v>
      </c>
      <c r="I1868" s="2">
        <v>250000</v>
      </c>
      <c r="J1868" t="s">
        <v>210</v>
      </c>
    </row>
    <row r="1869" spans="1:10" x14ac:dyDescent="0.3">
      <c r="A1869">
        <v>1868</v>
      </c>
      <c r="B1869" s="1">
        <v>42445</v>
      </c>
      <c r="C1869" t="s">
        <v>1676</v>
      </c>
      <c r="D1869" t="s">
        <v>575</v>
      </c>
      <c r="E1869" t="s">
        <v>5062</v>
      </c>
      <c r="F1869" t="s">
        <v>967</v>
      </c>
      <c r="G1869" t="s">
        <v>5063</v>
      </c>
      <c r="H1869" t="s">
        <v>126</v>
      </c>
      <c r="I1869" s="2">
        <v>180000</v>
      </c>
      <c r="J1869" t="s">
        <v>210</v>
      </c>
    </row>
    <row r="1870" spans="1:10" x14ac:dyDescent="0.3">
      <c r="A1870">
        <v>1869</v>
      </c>
      <c r="B1870" s="1">
        <v>42445</v>
      </c>
      <c r="C1870" t="s">
        <v>5064</v>
      </c>
      <c r="D1870" t="s">
        <v>575</v>
      </c>
      <c r="E1870" t="s">
        <v>2875</v>
      </c>
      <c r="F1870" t="s">
        <v>967</v>
      </c>
      <c r="G1870" t="s">
        <v>5065</v>
      </c>
      <c r="H1870" t="s">
        <v>126</v>
      </c>
      <c r="I1870" t="s">
        <v>555</v>
      </c>
      <c r="J1870" t="s">
        <v>210</v>
      </c>
    </row>
    <row r="1871" spans="1:10" x14ac:dyDescent="0.3">
      <c r="A1871">
        <v>1870</v>
      </c>
      <c r="B1871" s="1">
        <v>42445</v>
      </c>
      <c r="C1871" t="s">
        <v>3431</v>
      </c>
      <c r="D1871" t="s">
        <v>575</v>
      </c>
      <c r="E1871" t="s">
        <v>5066</v>
      </c>
      <c r="F1871" t="s">
        <v>36</v>
      </c>
      <c r="G1871" t="s">
        <v>1876</v>
      </c>
      <c r="H1871" t="s">
        <v>126</v>
      </c>
      <c r="I1871" t="s">
        <v>555</v>
      </c>
      <c r="J1871" t="s">
        <v>210</v>
      </c>
    </row>
    <row r="1872" spans="1:10" x14ac:dyDescent="0.3">
      <c r="A1872">
        <v>1871</v>
      </c>
      <c r="B1872" s="1">
        <v>42445</v>
      </c>
      <c r="C1872" t="s">
        <v>5067</v>
      </c>
      <c r="D1872" t="s">
        <v>575</v>
      </c>
      <c r="E1872" t="s">
        <v>5068</v>
      </c>
      <c r="F1872" t="s">
        <v>967</v>
      </c>
      <c r="G1872" t="s">
        <v>5069</v>
      </c>
      <c r="H1872" t="s">
        <v>126</v>
      </c>
      <c r="I1872" s="2">
        <v>250000</v>
      </c>
      <c r="J1872" t="s">
        <v>210</v>
      </c>
    </row>
    <row r="1873" spans="1:10" x14ac:dyDescent="0.3">
      <c r="A1873">
        <v>1872</v>
      </c>
      <c r="B1873" s="1">
        <v>42446</v>
      </c>
      <c r="C1873" t="s">
        <v>5070</v>
      </c>
      <c r="D1873" t="s">
        <v>142</v>
      </c>
      <c r="E1873" t="s">
        <v>5071</v>
      </c>
      <c r="F1873" t="s">
        <v>87</v>
      </c>
      <c r="G1873" t="s">
        <v>1588</v>
      </c>
      <c r="H1873" t="s">
        <v>126</v>
      </c>
      <c r="I1873" s="2">
        <v>200000</v>
      </c>
      <c r="J1873" t="s">
        <v>210</v>
      </c>
    </row>
    <row r="1874" spans="1:10" x14ac:dyDescent="0.3">
      <c r="A1874">
        <v>1873</v>
      </c>
      <c r="B1874" s="1">
        <v>42446</v>
      </c>
      <c r="C1874" t="s">
        <v>5072</v>
      </c>
      <c r="D1874" t="s">
        <v>575</v>
      </c>
      <c r="E1874" t="s">
        <v>5073</v>
      </c>
      <c r="F1874" t="s">
        <v>19</v>
      </c>
      <c r="G1874" t="s">
        <v>3696</v>
      </c>
      <c r="H1874" t="s">
        <v>126</v>
      </c>
      <c r="I1874" s="2">
        <v>230000</v>
      </c>
      <c r="J1874" t="s">
        <v>210</v>
      </c>
    </row>
    <row r="1875" spans="1:10" x14ac:dyDescent="0.3">
      <c r="A1875">
        <v>1874</v>
      </c>
      <c r="B1875" s="1">
        <v>42446</v>
      </c>
      <c r="C1875" t="s">
        <v>5074</v>
      </c>
      <c r="D1875" t="s">
        <v>575</v>
      </c>
      <c r="E1875" t="s">
        <v>5075</v>
      </c>
      <c r="F1875" t="s">
        <v>36</v>
      </c>
      <c r="G1875" t="s">
        <v>1588</v>
      </c>
      <c r="H1875" t="s">
        <v>126</v>
      </c>
      <c r="I1875" s="2">
        <v>800000</v>
      </c>
      <c r="J1875" t="s">
        <v>210</v>
      </c>
    </row>
    <row r="1876" spans="1:10" x14ac:dyDescent="0.3">
      <c r="A1876">
        <v>1875</v>
      </c>
      <c r="B1876" s="1">
        <v>42446</v>
      </c>
      <c r="C1876" t="s">
        <v>5076</v>
      </c>
      <c r="D1876" t="s">
        <v>575</v>
      </c>
      <c r="E1876" t="s">
        <v>5077</v>
      </c>
      <c r="F1876" t="s">
        <v>36</v>
      </c>
      <c r="G1876" t="s">
        <v>5078</v>
      </c>
      <c r="H1876" t="s">
        <v>126</v>
      </c>
      <c r="I1876" s="2">
        <v>108000</v>
      </c>
      <c r="J1876" t="s">
        <v>210</v>
      </c>
    </row>
    <row r="1877" spans="1:10" x14ac:dyDescent="0.3">
      <c r="A1877">
        <v>1876</v>
      </c>
      <c r="B1877" s="1">
        <v>42447</v>
      </c>
      <c r="C1877" t="s">
        <v>5079</v>
      </c>
      <c r="D1877" t="s">
        <v>1701</v>
      </c>
      <c r="E1877" t="s">
        <v>5080</v>
      </c>
      <c r="F1877" t="s">
        <v>184</v>
      </c>
      <c r="G1877" t="s">
        <v>5081</v>
      </c>
      <c r="H1877" t="s">
        <v>394</v>
      </c>
      <c r="I1877" s="2">
        <v>1500000</v>
      </c>
      <c r="J1877" t="s">
        <v>210</v>
      </c>
    </row>
    <row r="1878" spans="1:10" x14ac:dyDescent="0.3">
      <c r="A1878">
        <v>1877</v>
      </c>
      <c r="B1878" s="1">
        <v>42448</v>
      </c>
      <c r="C1878" t="s">
        <v>5082</v>
      </c>
      <c r="D1878" t="s">
        <v>575</v>
      </c>
      <c r="E1878" t="s">
        <v>5083</v>
      </c>
      <c r="F1878" t="s">
        <v>30</v>
      </c>
      <c r="G1878" t="s">
        <v>5084</v>
      </c>
      <c r="H1878" t="s">
        <v>126</v>
      </c>
      <c r="I1878" s="2">
        <v>30000</v>
      </c>
      <c r="J1878" t="s">
        <v>210</v>
      </c>
    </row>
    <row r="1879" spans="1:10" x14ac:dyDescent="0.3">
      <c r="A1879">
        <v>1878</v>
      </c>
      <c r="B1879" s="1">
        <v>42450</v>
      </c>
      <c r="C1879" t="s">
        <v>5085</v>
      </c>
      <c r="D1879" t="s">
        <v>575</v>
      </c>
      <c r="E1879" t="s">
        <v>5086</v>
      </c>
      <c r="F1879" t="s">
        <v>19</v>
      </c>
      <c r="G1879" t="s">
        <v>1252</v>
      </c>
      <c r="H1879" t="s">
        <v>126</v>
      </c>
      <c r="I1879" t="s">
        <v>555</v>
      </c>
      <c r="J1879" t="s">
        <v>210</v>
      </c>
    </row>
    <row r="1880" spans="1:10" x14ac:dyDescent="0.3">
      <c r="A1880">
        <v>1879</v>
      </c>
      <c r="B1880" s="1">
        <v>42450</v>
      </c>
      <c r="C1880" t="s">
        <v>5087</v>
      </c>
      <c r="D1880" t="s">
        <v>575</v>
      </c>
      <c r="E1880" t="s">
        <v>5088</v>
      </c>
      <c r="F1880" t="s">
        <v>454</v>
      </c>
      <c r="G1880" t="s">
        <v>5089</v>
      </c>
      <c r="H1880" t="s">
        <v>394</v>
      </c>
      <c r="I1880" t="s">
        <v>555</v>
      </c>
      <c r="J1880" t="s">
        <v>210</v>
      </c>
    </row>
    <row r="1881" spans="1:10" x14ac:dyDescent="0.3">
      <c r="A1881">
        <v>1880</v>
      </c>
      <c r="B1881" s="1">
        <v>42450</v>
      </c>
      <c r="C1881" t="s">
        <v>5090</v>
      </c>
      <c r="D1881" t="s">
        <v>575</v>
      </c>
      <c r="E1881" t="s">
        <v>5091</v>
      </c>
      <c r="F1881" t="s">
        <v>19</v>
      </c>
      <c r="G1881" t="s">
        <v>5092</v>
      </c>
      <c r="H1881" t="s">
        <v>394</v>
      </c>
      <c r="I1881" s="2">
        <v>2000000</v>
      </c>
      <c r="J1881" t="s">
        <v>210</v>
      </c>
    </row>
    <row r="1882" spans="1:10" x14ac:dyDescent="0.3">
      <c r="A1882">
        <v>1881</v>
      </c>
      <c r="B1882" s="1">
        <v>42451</v>
      </c>
      <c r="C1882" t="s">
        <v>2125</v>
      </c>
      <c r="D1882" t="s">
        <v>575</v>
      </c>
      <c r="E1882" t="s">
        <v>5093</v>
      </c>
      <c r="F1882" t="s">
        <v>967</v>
      </c>
      <c r="G1882" t="s">
        <v>5094</v>
      </c>
      <c r="H1882" t="s">
        <v>394</v>
      </c>
      <c r="I1882" s="2">
        <v>75000000</v>
      </c>
      <c r="J1882" t="s">
        <v>210</v>
      </c>
    </row>
    <row r="1883" spans="1:10" x14ac:dyDescent="0.3">
      <c r="A1883">
        <v>1882</v>
      </c>
      <c r="B1883" s="1">
        <v>42451</v>
      </c>
      <c r="C1883" t="s">
        <v>1142</v>
      </c>
      <c r="D1883" t="s">
        <v>479</v>
      </c>
      <c r="E1883" t="s">
        <v>1094</v>
      </c>
      <c r="F1883" t="s">
        <v>967</v>
      </c>
      <c r="G1883" t="s">
        <v>5095</v>
      </c>
      <c r="H1883" t="s">
        <v>394</v>
      </c>
      <c r="I1883" s="2">
        <v>150000000</v>
      </c>
      <c r="J1883" t="s">
        <v>210</v>
      </c>
    </row>
    <row r="1884" spans="1:10" x14ac:dyDescent="0.3">
      <c r="A1884">
        <v>1883</v>
      </c>
      <c r="B1884" s="1">
        <v>42451</v>
      </c>
      <c r="C1884" t="s">
        <v>5096</v>
      </c>
      <c r="D1884" t="s">
        <v>575</v>
      </c>
      <c r="E1884" t="s">
        <v>5097</v>
      </c>
      <c r="F1884" t="s">
        <v>967</v>
      </c>
      <c r="G1884" t="s">
        <v>5098</v>
      </c>
      <c r="H1884" t="s">
        <v>126</v>
      </c>
      <c r="I1884" s="2">
        <v>600000</v>
      </c>
      <c r="J1884" t="s">
        <v>210</v>
      </c>
    </row>
    <row r="1885" spans="1:10" x14ac:dyDescent="0.3">
      <c r="A1885">
        <v>1884</v>
      </c>
      <c r="B1885" s="1">
        <v>42451</v>
      </c>
      <c r="C1885" t="s">
        <v>5099</v>
      </c>
      <c r="D1885" t="s">
        <v>50</v>
      </c>
      <c r="E1885" t="s">
        <v>5100</v>
      </c>
      <c r="F1885" t="s">
        <v>967</v>
      </c>
      <c r="G1885" t="s">
        <v>5101</v>
      </c>
      <c r="H1885" t="s">
        <v>394</v>
      </c>
      <c r="I1885" t="s">
        <v>555</v>
      </c>
      <c r="J1885" t="s">
        <v>210</v>
      </c>
    </row>
    <row r="1886" spans="1:10" x14ac:dyDescent="0.3">
      <c r="A1886">
        <v>1885</v>
      </c>
      <c r="B1886" s="1">
        <v>42451</v>
      </c>
      <c r="C1886" t="s">
        <v>5102</v>
      </c>
      <c r="D1886" t="s">
        <v>575</v>
      </c>
      <c r="E1886" t="s">
        <v>5103</v>
      </c>
      <c r="F1886" t="s">
        <v>454</v>
      </c>
      <c r="G1886" t="s">
        <v>5104</v>
      </c>
      <c r="H1886" t="s">
        <v>126</v>
      </c>
      <c r="I1886" t="s">
        <v>555</v>
      </c>
      <c r="J1886" t="s">
        <v>210</v>
      </c>
    </row>
    <row r="1887" spans="1:10" x14ac:dyDescent="0.3">
      <c r="A1887">
        <v>1886</v>
      </c>
      <c r="B1887" s="1">
        <v>42451</v>
      </c>
      <c r="C1887" t="s">
        <v>5105</v>
      </c>
      <c r="D1887" t="s">
        <v>575</v>
      </c>
      <c r="E1887" t="s">
        <v>5106</v>
      </c>
      <c r="F1887" t="s">
        <v>184</v>
      </c>
      <c r="G1887" t="s">
        <v>5107</v>
      </c>
      <c r="H1887" t="s">
        <v>126</v>
      </c>
      <c r="I1887" s="2">
        <v>360000</v>
      </c>
      <c r="J1887" t="s">
        <v>210</v>
      </c>
    </row>
    <row r="1888" spans="1:10" x14ac:dyDescent="0.3">
      <c r="A1888">
        <v>1887</v>
      </c>
      <c r="B1888" s="1">
        <v>42451</v>
      </c>
      <c r="C1888" t="s">
        <v>5108</v>
      </c>
      <c r="D1888" t="s">
        <v>575</v>
      </c>
      <c r="E1888" t="s">
        <v>5109</v>
      </c>
      <c r="F1888" t="s">
        <v>1197</v>
      </c>
      <c r="G1888" t="s">
        <v>5110</v>
      </c>
      <c r="H1888" t="s">
        <v>126</v>
      </c>
      <c r="I1888" t="s">
        <v>555</v>
      </c>
      <c r="J1888" t="s">
        <v>210</v>
      </c>
    </row>
    <row r="1889" spans="1:10" x14ac:dyDescent="0.3">
      <c r="A1889">
        <v>1888</v>
      </c>
      <c r="B1889" s="1">
        <v>42452</v>
      </c>
      <c r="C1889" t="s">
        <v>5111</v>
      </c>
      <c r="D1889" t="s">
        <v>50</v>
      </c>
      <c r="E1889" t="s">
        <v>5112</v>
      </c>
      <c r="F1889" t="s">
        <v>184</v>
      </c>
      <c r="G1889" t="s">
        <v>5113</v>
      </c>
      <c r="H1889" t="s">
        <v>126</v>
      </c>
      <c r="I1889" s="2">
        <v>100000</v>
      </c>
      <c r="J1889" t="s">
        <v>210</v>
      </c>
    </row>
    <row r="1890" spans="1:10" x14ac:dyDescent="0.3">
      <c r="A1890">
        <v>1889</v>
      </c>
      <c r="B1890" s="1">
        <v>42452</v>
      </c>
      <c r="C1890" t="s">
        <v>5114</v>
      </c>
      <c r="D1890" t="s">
        <v>50</v>
      </c>
      <c r="E1890" t="s">
        <v>5115</v>
      </c>
      <c r="F1890" t="s">
        <v>42</v>
      </c>
      <c r="G1890" t="s">
        <v>5116</v>
      </c>
      <c r="H1890" t="s">
        <v>126</v>
      </c>
      <c r="I1890" s="2">
        <v>300000</v>
      </c>
      <c r="J1890" t="s">
        <v>210</v>
      </c>
    </row>
    <row r="1891" spans="1:10" x14ac:dyDescent="0.3">
      <c r="A1891">
        <v>1890</v>
      </c>
      <c r="B1891" s="1">
        <v>42452</v>
      </c>
      <c r="C1891" t="s">
        <v>2643</v>
      </c>
      <c r="D1891" t="s">
        <v>479</v>
      </c>
      <c r="E1891" t="s">
        <v>3417</v>
      </c>
      <c r="F1891" t="s">
        <v>30</v>
      </c>
      <c r="G1891" t="s">
        <v>5117</v>
      </c>
      <c r="H1891" t="s">
        <v>126</v>
      </c>
      <c r="I1891" t="s">
        <v>555</v>
      </c>
      <c r="J1891" t="s">
        <v>210</v>
      </c>
    </row>
    <row r="1892" spans="1:10" x14ac:dyDescent="0.3">
      <c r="A1892">
        <v>1891</v>
      </c>
      <c r="B1892" s="1">
        <v>42452</v>
      </c>
      <c r="C1892" t="s">
        <v>1329</v>
      </c>
      <c r="D1892" t="s">
        <v>575</v>
      </c>
      <c r="E1892" t="s">
        <v>5118</v>
      </c>
      <c r="F1892" t="s">
        <v>184</v>
      </c>
      <c r="G1892" t="s">
        <v>5119</v>
      </c>
      <c r="H1892" t="s">
        <v>394</v>
      </c>
      <c r="I1892" s="2">
        <v>330000</v>
      </c>
      <c r="J1892" t="s">
        <v>210</v>
      </c>
    </row>
    <row r="1893" spans="1:10" x14ac:dyDescent="0.3">
      <c r="A1893">
        <v>1892</v>
      </c>
      <c r="B1893" s="1">
        <v>42452</v>
      </c>
      <c r="C1893" t="s">
        <v>5120</v>
      </c>
      <c r="D1893" t="s">
        <v>575</v>
      </c>
      <c r="E1893" t="s">
        <v>5121</v>
      </c>
      <c r="G1893" t="s">
        <v>5122</v>
      </c>
      <c r="H1893" t="s">
        <v>126</v>
      </c>
      <c r="I1893" t="s">
        <v>555</v>
      </c>
      <c r="J1893" t="s">
        <v>210</v>
      </c>
    </row>
    <row r="1894" spans="1:10" x14ac:dyDescent="0.3">
      <c r="A1894">
        <v>1893</v>
      </c>
      <c r="B1894" s="1">
        <v>42452</v>
      </c>
      <c r="C1894" t="s">
        <v>5123</v>
      </c>
      <c r="D1894" t="s">
        <v>575</v>
      </c>
      <c r="E1894" t="s">
        <v>5124</v>
      </c>
      <c r="F1894" t="s">
        <v>967</v>
      </c>
      <c r="G1894" t="s">
        <v>5125</v>
      </c>
      <c r="H1894" t="s">
        <v>394</v>
      </c>
      <c r="I1894" s="2">
        <v>500000</v>
      </c>
      <c r="J1894" t="s">
        <v>210</v>
      </c>
    </row>
    <row r="1895" spans="1:10" x14ac:dyDescent="0.3">
      <c r="A1895">
        <v>1894</v>
      </c>
      <c r="B1895" s="1">
        <v>42453</v>
      </c>
      <c r="C1895" t="s">
        <v>5126</v>
      </c>
      <c r="D1895" t="s">
        <v>575</v>
      </c>
      <c r="E1895" t="s">
        <v>5127</v>
      </c>
      <c r="F1895" t="s">
        <v>19</v>
      </c>
      <c r="G1895" t="s">
        <v>5128</v>
      </c>
      <c r="H1895" t="s">
        <v>126</v>
      </c>
      <c r="I1895" s="2">
        <v>150000</v>
      </c>
      <c r="J1895" t="s">
        <v>210</v>
      </c>
    </row>
    <row r="1896" spans="1:10" x14ac:dyDescent="0.3">
      <c r="A1896">
        <v>1895</v>
      </c>
      <c r="B1896" s="1">
        <v>42457</v>
      </c>
      <c r="C1896" t="s">
        <v>5129</v>
      </c>
      <c r="D1896" t="s">
        <v>479</v>
      </c>
      <c r="E1896" t="s">
        <v>5130</v>
      </c>
      <c r="F1896" t="s">
        <v>87</v>
      </c>
      <c r="G1896" t="s">
        <v>1588</v>
      </c>
      <c r="H1896" t="s">
        <v>126</v>
      </c>
      <c r="I1896" s="2">
        <v>300000</v>
      </c>
      <c r="J1896" t="s">
        <v>210</v>
      </c>
    </row>
    <row r="1897" spans="1:10" x14ac:dyDescent="0.3">
      <c r="A1897">
        <v>1896</v>
      </c>
      <c r="B1897" s="1">
        <v>42458</v>
      </c>
      <c r="C1897" t="s">
        <v>5131</v>
      </c>
      <c r="D1897" t="s">
        <v>575</v>
      </c>
      <c r="E1897" t="s">
        <v>5132</v>
      </c>
      <c r="F1897" t="s">
        <v>967</v>
      </c>
      <c r="G1897" t="s">
        <v>5133</v>
      </c>
      <c r="H1897" t="s">
        <v>126</v>
      </c>
      <c r="I1897" t="s">
        <v>555</v>
      </c>
      <c r="J1897" t="s">
        <v>210</v>
      </c>
    </row>
    <row r="1898" spans="1:10" x14ac:dyDescent="0.3">
      <c r="A1898">
        <v>1897</v>
      </c>
      <c r="B1898" s="1">
        <v>42458</v>
      </c>
      <c r="C1898" t="s">
        <v>5134</v>
      </c>
      <c r="D1898" t="s">
        <v>575</v>
      </c>
      <c r="E1898" t="s">
        <v>5135</v>
      </c>
      <c r="F1898" t="s">
        <v>30</v>
      </c>
      <c r="G1898" t="s">
        <v>5136</v>
      </c>
      <c r="H1898" t="s">
        <v>126</v>
      </c>
      <c r="I1898" s="2">
        <v>300000</v>
      </c>
      <c r="J1898" t="s">
        <v>210</v>
      </c>
    </row>
    <row r="1899" spans="1:10" x14ac:dyDescent="0.3">
      <c r="A1899">
        <v>1898</v>
      </c>
      <c r="B1899" s="1">
        <v>42458</v>
      </c>
      <c r="C1899" t="s">
        <v>5137</v>
      </c>
      <c r="D1899" t="s">
        <v>77</v>
      </c>
      <c r="E1899" t="s">
        <v>5138</v>
      </c>
      <c r="F1899" t="s">
        <v>42</v>
      </c>
      <c r="G1899" t="s">
        <v>5139</v>
      </c>
      <c r="H1899" t="s">
        <v>394</v>
      </c>
      <c r="I1899" s="2">
        <v>4700000</v>
      </c>
      <c r="J1899" t="s">
        <v>210</v>
      </c>
    </row>
    <row r="1900" spans="1:10" x14ac:dyDescent="0.3">
      <c r="A1900">
        <v>1899</v>
      </c>
      <c r="B1900" s="1">
        <v>42458</v>
      </c>
      <c r="C1900" t="s">
        <v>5140</v>
      </c>
      <c r="D1900" t="s">
        <v>575</v>
      </c>
      <c r="E1900" t="s">
        <v>5141</v>
      </c>
      <c r="F1900" t="s">
        <v>30</v>
      </c>
      <c r="G1900" t="s">
        <v>2230</v>
      </c>
      <c r="H1900" t="s">
        <v>126</v>
      </c>
      <c r="I1900" s="2">
        <v>200000</v>
      </c>
      <c r="J1900" t="s">
        <v>210</v>
      </c>
    </row>
    <row r="1901" spans="1:10" x14ac:dyDescent="0.3">
      <c r="A1901">
        <v>1900</v>
      </c>
      <c r="B1901" s="1">
        <v>42458</v>
      </c>
      <c r="C1901" t="s">
        <v>5142</v>
      </c>
      <c r="D1901" t="s">
        <v>575</v>
      </c>
      <c r="E1901" t="s">
        <v>5143</v>
      </c>
      <c r="F1901" t="s">
        <v>42</v>
      </c>
      <c r="G1901" t="s">
        <v>5144</v>
      </c>
      <c r="H1901" t="s">
        <v>126</v>
      </c>
      <c r="I1901" s="2">
        <v>500000</v>
      </c>
      <c r="J1901" t="s">
        <v>210</v>
      </c>
    </row>
    <row r="1902" spans="1:10" x14ac:dyDescent="0.3">
      <c r="A1902">
        <v>1901</v>
      </c>
      <c r="B1902" s="1">
        <v>42459</v>
      </c>
      <c r="C1902" t="s">
        <v>1014</v>
      </c>
      <c r="D1902" t="s">
        <v>50</v>
      </c>
      <c r="E1902" t="s">
        <v>5145</v>
      </c>
      <c r="F1902" t="s">
        <v>19</v>
      </c>
      <c r="G1902" t="s">
        <v>5146</v>
      </c>
      <c r="H1902" t="s">
        <v>394</v>
      </c>
      <c r="I1902" t="s">
        <v>555</v>
      </c>
      <c r="J1902" t="s">
        <v>210</v>
      </c>
    </row>
    <row r="1903" spans="1:10" x14ac:dyDescent="0.3">
      <c r="A1903">
        <v>1902</v>
      </c>
      <c r="B1903" s="1">
        <v>42459</v>
      </c>
      <c r="C1903" t="s">
        <v>5147</v>
      </c>
      <c r="D1903" t="s">
        <v>142</v>
      </c>
      <c r="E1903" t="s">
        <v>5148</v>
      </c>
      <c r="F1903" t="s">
        <v>967</v>
      </c>
      <c r="G1903" t="s">
        <v>5149</v>
      </c>
      <c r="H1903" t="s">
        <v>126</v>
      </c>
      <c r="I1903" s="2">
        <v>400000</v>
      </c>
      <c r="J1903" t="s">
        <v>210</v>
      </c>
    </row>
    <row r="1904" spans="1:10" x14ac:dyDescent="0.3">
      <c r="A1904">
        <v>1903</v>
      </c>
      <c r="B1904" s="1">
        <v>42460</v>
      </c>
      <c r="C1904" t="s">
        <v>5150</v>
      </c>
      <c r="D1904" t="s">
        <v>575</v>
      </c>
      <c r="E1904" t="s">
        <v>5151</v>
      </c>
      <c r="F1904" t="s">
        <v>36</v>
      </c>
      <c r="G1904" t="s">
        <v>5152</v>
      </c>
      <c r="H1904" t="s">
        <v>126</v>
      </c>
      <c r="I1904" t="s">
        <v>555</v>
      </c>
      <c r="J1904" t="s">
        <v>210</v>
      </c>
    </row>
    <row r="1905" spans="1:10" x14ac:dyDescent="0.3">
      <c r="A1905">
        <v>1904</v>
      </c>
      <c r="B1905" s="1">
        <v>42460</v>
      </c>
      <c r="C1905" t="s">
        <v>5153</v>
      </c>
      <c r="D1905" t="s">
        <v>142</v>
      </c>
      <c r="E1905" t="s">
        <v>5154</v>
      </c>
      <c r="F1905" t="s">
        <v>184</v>
      </c>
      <c r="G1905" t="s">
        <v>2077</v>
      </c>
      <c r="H1905" t="s">
        <v>126</v>
      </c>
      <c r="I1905" t="s">
        <v>555</v>
      </c>
      <c r="J1905" t="s">
        <v>210</v>
      </c>
    </row>
    <row r="1906" spans="1:10" x14ac:dyDescent="0.3">
      <c r="A1906">
        <v>1905</v>
      </c>
      <c r="B1906" s="1">
        <v>42401</v>
      </c>
      <c r="C1906" t="s">
        <v>5155</v>
      </c>
      <c r="D1906" t="s">
        <v>1471</v>
      </c>
      <c r="E1906" t="s">
        <v>5156</v>
      </c>
      <c r="F1906" t="s">
        <v>30</v>
      </c>
      <c r="G1906" t="s">
        <v>5157</v>
      </c>
      <c r="H1906" t="s">
        <v>126</v>
      </c>
      <c r="I1906" t="s">
        <v>555</v>
      </c>
      <c r="J1906" t="s">
        <v>210</v>
      </c>
    </row>
    <row r="1907" spans="1:10" x14ac:dyDescent="0.3">
      <c r="A1907">
        <v>1906</v>
      </c>
      <c r="B1907" s="1">
        <v>42402</v>
      </c>
      <c r="C1907" t="s">
        <v>5158</v>
      </c>
      <c r="D1907" t="s">
        <v>50</v>
      </c>
      <c r="E1907" t="s">
        <v>5159</v>
      </c>
      <c r="F1907" t="s">
        <v>52</v>
      </c>
      <c r="G1907" t="s">
        <v>5160</v>
      </c>
      <c r="H1907" t="s">
        <v>394</v>
      </c>
      <c r="I1907" s="2">
        <v>4000000</v>
      </c>
      <c r="J1907" t="s">
        <v>210</v>
      </c>
    </row>
    <row r="1908" spans="1:10" x14ac:dyDescent="0.3">
      <c r="A1908">
        <v>1907</v>
      </c>
      <c r="B1908" s="1">
        <v>42402</v>
      </c>
      <c r="C1908" t="s">
        <v>5161</v>
      </c>
      <c r="D1908" t="s">
        <v>575</v>
      </c>
      <c r="E1908" t="s">
        <v>5162</v>
      </c>
      <c r="F1908" t="s">
        <v>967</v>
      </c>
      <c r="G1908" t="s">
        <v>5163</v>
      </c>
      <c r="H1908" t="s">
        <v>126</v>
      </c>
      <c r="I1908" t="s">
        <v>555</v>
      </c>
      <c r="J1908" t="s">
        <v>210</v>
      </c>
    </row>
    <row r="1909" spans="1:10" x14ac:dyDescent="0.3">
      <c r="A1909">
        <v>1908</v>
      </c>
      <c r="B1909" s="1">
        <v>42402</v>
      </c>
      <c r="C1909" t="s">
        <v>5164</v>
      </c>
      <c r="D1909" t="s">
        <v>575</v>
      </c>
      <c r="E1909" t="s">
        <v>5165</v>
      </c>
      <c r="F1909" t="s">
        <v>967</v>
      </c>
      <c r="G1909" t="s">
        <v>5166</v>
      </c>
      <c r="H1909" t="s">
        <v>126</v>
      </c>
      <c r="I1909" s="2">
        <v>22500</v>
      </c>
      <c r="J1909" t="s">
        <v>210</v>
      </c>
    </row>
    <row r="1910" spans="1:10" x14ac:dyDescent="0.3">
      <c r="A1910">
        <v>1909</v>
      </c>
      <c r="B1910" s="1">
        <v>42402</v>
      </c>
      <c r="C1910" t="s">
        <v>5167</v>
      </c>
      <c r="D1910" t="s">
        <v>575</v>
      </c>
      <c r="E1910" t="s">
        <v>5168</v>
      </c>
      <c r="F1910" t="s">
        <v>555</v>
      </c>
      <c r="G1910" t="s">
        <v>5166</v>
      </c>
      <c r="H1910" t="s">
        <v>126</v>
      </c>
      <c r="I1910" s="2">
        <v>22500</v>
      </c>
      <c r="J1910" t="s">
        <v>210</v>
      </c>
    </row>
    <row r="1911" spans="1:10" x14ac:dyDescent="0.3">
      <c r="A1911">
        <v>1910</v>
      </c>
      <c r="B1911" s="1">
        <v>42402</v>
      </c>
      <c r="C1911" t="s">
        <v>5169</v>
      </c>
      <c r="D1911" t="s">
        <v>50</v>
      </c>
      <c r="E1911" t="s">
        <v>5170</v>
      </c>
      <c r="F1911" t="s">
        <v>19</v>
      </c>
      <c r="G1911" t="s">
        <v>5166</v>
      </c>
      <c r="H1911" t="s">
        <v>126</v>
      </c>
      <c r="I1911" s="2">
        <v>22500</v>
      </c>
      <c r="J1911" t="s">
        <v>210</v>
      </c>
    </row>
    <row r="1912" spans="1:10" x14ac:dyDescent="0.3">
      <c r="A1912">
        <v>1911</v>
      </c>
      <c r="B1912" s="1">
        <v>42402</v>
      </c>
      <c r="C1912" t="s">
        <v>5171</v>
      </c>
      <c r="D1912" t="s">
        <v>50</v>
      </c>
      <c r="E1912" t="s">
        <v>5172</v>
      </c>
      <c r="F1912" t="s">
        <v>36</v>
      </c>
      <c r="G1912" t="s">
        <v>5166</v>
      </c>
      <c r="H1912" t="s">
        <v>126</v>
      </c>
      <c r="I1912" s="2">
        <v>22500</v>
      </c>
      <c r="J1912" t="s">
        <v>210</v>
      </c>
    </row>
    <row r="1913" spans="1:10" x14ac:dyDescent="0.3">
      <c r="A1913">
        <v>1912</v>
      </c>
      <c r="B1913" s="1">
        <v>42403</v>
      </c>
      <c r="C1913" t="s">
        <v>5173</v>
      </c>
      <c r="D1913" t="s">
        <v>575</v>
      </c>
      <c r="E1913" t="s">
        <v>5174</v>
      </c>
      <c r="F1913" t="s">
        <v>5175</v>
      </c>
      <c r="G1913" t="s">
        <v>5176</v>
      </c>
      <c r="H1913" t="s">
        <v>126</v>
      </c>
      <c r="I1913" s="2">
        <v>1000000</v>
      </c>
      <c r="J1913" t="s">
        <v>210</v>
      </c>
    </row>
    <row r="1914" spans="1:10" x14ac:dyDescent="0.3">
      <c r="A1914">
        <v>1913</v>
      </c>
      <c r="B1914" s="1">
        <v>42403</v>
      </c>
      <c r="C1914" t="s">
        <v>5177</v>
      </c>
      <c r="D1914" t="s">
        <v>1471</v>
      </c>
      <c r="E1914" t="s">
        <v>5178</v>
      </c>
      <c r="F1914" t="s">
        <v>30</v>
      </c>
      <c r="G1914" t="s">
        <v>5179</v>
      </c>
      <c r="H1914" t="s">
        <v>126</v>
      </c>
      <c r="I1914" s="2">
        <v>100000</v>
      </c>
      <c r="J1914" t="s">
        <v>210</v>
      </c>
    </row>
    <row r="1915" spans="1:10" x14ac:dyDescent="0.3">
      <c r="A1915">
        <v>1914</v>
      </c>
      <c r="B1915" s="1">
        <v>42403</v>
      </c>
      <c r="C1915" t="s">
        <v>5180</v>
      </c>
      <c r="D1915" t="s">
        <v>575</v>
      </c>
      <c r="E1915" t="s">
        <v>5181</v>
      </c>
      <c r="F1915" t="s">
        <v>87</v>
      </c>
      <c r="G1915" t="s">
        <v>5179</v>
      </c>
      <c r="H1915" t="s">
        <v>126</v>
      </c>
      <c r="I1915" s="2">
        <v>100000</v>
      </c>
      <c r="J1915" t="s">
        <v>210</v>
      </c>
    </row>
    <row r="1916" spans="1:10" x14ac:dyDescent="0.3">
      <c r="A1916">
        <v>1915</v>
      </c>
      <c r="B1916" s="1">
        <v>42403</v>
      </c>
      <c r="C1916" t="s">
        <v>5182</v>
      </c>
      <c r="D1916" t="s">
        <v>575</v>
      </c>
      <c r="E1916" t="s">
        <v>5183</v>
      </c>
      <c r="F1916" t="s">
        <v>967</v>
      </c>
      <c r="G1916" t="s">
        <v>5184</v>
      </c>
      <c r="H1916" t="s">
        <v>126</v>
      </c>
      <c r="I1916" s="2">
        <v>30000</v>
      </c>
      <c r="J1916" t="s">
        <v>210</v>
      </c>
    </row>
    <row r="1917" spans="1:10" x14ac:dyDescent="0.3">
      <c r="A1917">
        <v>1916</v>
      </c>
      <c r="B1917" s="1">
        <v>42404</v>
      </c>
      <c r="C1917" t="s">
        <v>5185</v>
      </c>
      <c r="D1917" t="s">
        <v>1471</v>
      </c>
      <c r="E1917" t="s">
        <v>5186</v>
      </c>
      <c r="F1917" t="s">
        <v>30</v>
      </c>
      <c r="G1917" t="s">
        <v>5187</v>
      </c>
      <c r="H1917" t="s">
        <v>126</v>
      </c>
      <c r="I1917" s="2">
        <v>30000</v>
      </c>
      <c r="J1917" t="s">
        <v>210</v>
      </c>
    </row>
    <row r="1918" spans="1:10" x14ac:dyDescent="0.3">
      <c r="A1918">
        <v>1917</v>
      </c>
      <c r="B1918" s="1">
        <v>42405</v>
      </c>
      <c r="C1918" t="s">
        <v>5188</v>
      </c>
      <c r="D1918" t="s">
        <v>105</v>
      </c>
      <c r="E1918" t="s">
        <v>5189</v>
      </c>
      <c r="F1918" t="s">
        <v>967</v>
      </c>
      <c r="G1918" t="s">
        <v>5190</v>
      </c>
      <c r="H1918" t="s">
        <v>126</v>
      </c>
      <c r="I1918" t="s">
        <v>555</v>
      </c>
      <c r="J1918" t="s">
        <v>210</v>
      </c>
    </row>
    <row r="1919" spans="1:10" x14ac:dyDescent="0.3">
      <c r="A1919">
        <v>1918</v>
      </c>
      <c r="B1919" s="1">
        <v>42405</v>
      </c>
      <c r="C1919" t="s">
        <v>5191</v>
      </c>
      <c r="D1919" t="s">
        <v>50</v>
      </c>
      <c r="E1919" t="s">
        <v>5192</v>
      </c>
      <c r="F1919" t="s">
        <v>5193</v>
      </c>
      <c r="G1919" t="s">
        <v>5194</v>
      </c>
      <c r="H1919" t="s">
        <v>394</v>
      </c>
      <c r="I1919" s="2">
        <v>13500000</v>
      </c>
      <c r="J1919" t="s">
        <v>210</v>
      </c>
    </row>
    <row r="1920" spans="1:10" x14ac:dyDescent="0.3">
      <c r="A1920">
        <v>1919</v>
      </c>
      <c r="B1920" s="1">
        <v>42405</v>
      </c>
      <c r="C1920" t="s">
        <v>5195</v>
      </c>
      <c r="D1920" t="s">
        <v>1471</v>
      </c>
      <c r="E1920" t="s">
        <v>5196</v>
      </c>
      <c r="F1920" t="s">
        <v>30</v>
      </c>
      <c r="G1920" t="s">
        <v>5197</v>
      </c>
      <c r="H1920" t="s">
        <v>394</v>
      </c>
      <c r="I1920" t="s">
        <v>555</v>
      </c>
      <c r="J1920" t="s">
        <v>210</v>
      </c>
    </row>
    <row r="1921" spans="1:10" x14ac:dyDescent="0.3">
      <c r="A1921">
        <v>1920</v>
      </c>
      <c r="B1921" s="1">
        <v>42405</v>
      </c>
      <c r="C1921" t="s">
        <v>5198</v>
      </c>
      <c r="D1921" t="s">
        <v>575</v>
      </c>
      <c r="E1921" t="s">
        <v>5199</v>
      </c>
      <c r="F1921" t="s">
        <v>36</v>
      </c>
      <c r="G1921" t="s">
        <v>351</v>
      </c>
      <c r="H1921" t="s">
        <v>394</v>
      </c>
      <c r="I1921" t="s">
        <v>555</v>
      </c>
      <c r="J1921" t="s">
        <v>210</v>
      </c>
    </row>
    <row r="1922" spans="1:10" x14ac:dyDescent="0.3">
      <c r="A1922">
        <v>1921</v>
      </c>
      <c r="B1922" s="1">
        <v>42405</v>
      </c>
      <c r="C1922" t="s">
        <v>5200</v>
      </c>
      <c r="D1922" t="s">
        <v>317</v>
      </c>
      <c r="E1922" t="s">
        <v>5201</v>
      </c>
      <c r="F1922" t="s">
        <v>967</v>
      </c>
      <c r="G1922" t="s">
        <v>5202</v>
      </c>
      <c r="H1922" t="s">
        <v>126</v>
      </c>
      <c r="I1922" t="s">
        <v>555</v>
      </c>
      <c r="J1922" t="s">
        <v>210</v>
      </c>
    </row>
    <row r="1923" spans="1:10" x14ac:dyDescent="0.3">
      <c r="A1923">
        <v>1922</v>
      </c>
      <c r="B1923" s="1">
        <v>42405</v>
      </c>
      <c r="C1923" t="s">
        <v>5203</v>
      </c>
      <c r="D1923" t="s">
        <v>441</v>
      </c>
      <c r="E1923" t="s">
        <v>5204</v>
      </c>
      <c r="F1923" t="s">
        <v>1982</v>
      </c>
      <c r="G1923" t="s">
        <v>5205</v>
      </c>
      <c r="H1923" t="s">
        <v>394</v>
      </c>
      <c r="I1923" s="2">
        <v>1000000</v>
      </c>
      <c r="J1923" t="s">
        <v>210</v>
      </c>
    </row>
    <row r="1924" spans="1:10" x14ac:dyDescent="0.3">
      <c r="A1924">
        <v>1923</v>
      </c>
      <c r="B1924" s="1">
        <v>42405</v>
      </c>
      <c r="C1924" t="s">
        <v>5206</v>
      </c>
      <c r="D1924" t="s">
        <v>575</v>
      </c>
      <c r="E1924" t="s">
        <v>5207</v>
      </c>
      <c r="F1924" t="s">
        <v>52</v>
      </c>
      <c r="G1924" t="s">
        <v>1588</v>
      </c>
      <c r="H1924" t="s">
        <v>126</v>
      </c>
      <c r="I1924" s="2">
        <v>81000</v>
      </c>
      <c r="J1924" t="s">
        <v>210</v>
      </c>
    </row>
    <row r="1925" spans="1:10" x14ac:dyDescent="0.3">
      <c r="A1925">
        <v>1924</v>
      </c>
      <c r="B1925" s="1">
        <v>42405</v>
      </c>
      <c r="C1925" t="s">
        <v>5208</v>
      </c>
      <c r="D1925" t="s">
        <v>575</v>
      </c>
      <c r="E1925" t="s">
        <v>5209</v>
      </c>
      <c r="F1925" t="s">
        <v>5210</v>
      </c>
      <c r="G1925" t="s">
        <v>1588</v>
      </c>
      <c r="H1925" t="s">
        <v>126</v>
      </c>
      <c r="I1925" s="2">
        <v>52000</v>
      </c>
      <c r="J1925" t="s">
        <v>210</v>
      </c>
    </row>
    <row r="1926" spans="1:10" x14ac:dyDescent="0.3">
      <c r="A1926">
        <v>1925</v>
      </c>
      <c r="B1926" s="1">
        <v>42406</v>
      </c>
      <c r="C1926" t="s">
        <v>3157</v>
      </c>
      <c r="D1926" t="s">
        <v>441</v>
      </c>
      <c r="E1926" t="s">
        <v>5211</v>
      </c>
      <c r="F1926" t="s">
        <v>30</v>
      </c>
      <c r="G1926" t="s">
        <v>1588</v>
      </c>
      <c r="H1926" t="s">
        <v>126</v>
      </c>
      <c r="I1926" s="2">
        <v>1000000</v>
      </c>
      <c r="J1926" t="s">
        <v>210</v>
      </c>
    </row>
    <row r="1927" spans="1:10" x14ac:dyDescent="0.3">
      <c r="A1927">
        <v>1926</v>
      </c>
      <c r="B1927" s="1">
        <v>42406</v>
      </c>
      <c r="C1927" t="s">
        <v>5212</v>
      </c>
      <c r="D1927" t="s">
        <v>142</v>
      </c>
      <c r="E1927" t="s">
        <v>5213</v>
      </c>
      <c r="F1927" t="s">
        <v>30</v>
      </c>
      <c r="G1927" t="s">
        <v>5214</v>
      </c>
      <c r="H1927" t="s">
        <v>126</v>
      </c>
      <c r="I1927" t="s">
        <v>555</v>
      </c>
      <c r="J1927" t="s">
        <v>210</v>
      </c>
    </row>
    <row r="1928" spans="1:10" x14ac:dyDescent="0.3">
      <c r="A1928">
        <v>1927</v>
      </c>
      <c r="B1928" s="1">
        <v>42408</v>
      </c>
      <c r="C1928" t="s">
        <v>294</v>
      </c>
      <c r="D1928" t="s">
        <v>441</v>
      </c>
      <c r="E1928" t="s">
        <v>5215</v>
      </c>
      <c r="F1928" t="s">
        <v>30</v>
      </c>
      <c r="G1928" t="s">
        <v>1136</v>
      </c>
      <c r="H1928" t="s">
        <v>394</v>
      </c>
      <c r="I1928" t="s">
        <v>555</v>
      </c>
      <c r="J1928" t="s">
        <v>210</v>
      </c>
    </row>
    <row r="1929" spans="1:10" x14ac:dyDescent="0.3">
      <c r="A1929">
        <v>1928</v>
      </c>
      <c r="B1929" s="1">
        <v>42408</v>
      </c>
      <c r="C1929" t="s">
        <v>5216</v>
      </c>
      <c r="D1929" t="s">
        <v>575</v>
      </c>
      <c r="E1929" t="s">
        <v>5217</v>
      </c>
      <c r="F1929" t="s">
        <v>19</v>
      </c>
      <c r="G1929" t="s">
        <v>5179</v>
      </c>
      <c r="H1929" t="s">
        <v>126</v>
      </c>
      <c r="I1929" s="2">
        <v>100000</v>
      </c>
      <c r="J1929" t="s">
        <v>210</v>
      </c>
    </row>
    <row r="1930" spans="1:10" x14ac:dyDescent="0.3">
      <c r="A1930">
        <v>1929</v>
      </c>
      <c r="B1930" s="1">
        <v>42408</v>
      </c>
      <c r="C1930" t="s">
        <v>5218</v>
      </c>
      <c r="D1930" t="s">
        <v>575</v>
      </c>
      <c r="E1930" t="s">
        <v>5219</v>
      </c>
      <c r="F1930" t="s">
        <v>30</v>
      </c>
      <c r="G1930" t="s">
        <v>5179</v>
      </c>
      <c r="H1930" t="s">
        <v>126</v>
      </c>
      <c r="I1930" s="2">
        <v>100000</v>
      </c>
      <c r="J1930" t="s">
        <v>210</v>
      </c>
    </row>
    <row r="1931" spans="1:10" x14ac:dyDescent="0.3">
      <c r="A1931">
        <v>1930</v>
      </c>
      <c r="B1931" s="1">
        <v>42408</v>
      </c>
      <c r="C1931" t="s">
        <v>5220</v>
      </c>
      <c r="D1931" t="s">
        <v>575</v>
      </c>
      <c r="E1931" t="s">
        <v>5221</v>
      </c>
      <c r="F1931" t="s">
        <v>36</v>
      </c>
      <c r="G1931" t="s">
        <v>388</v>
      </c>
      <c r="H1931" t="s">
        <v>394</v>
      </c>
      <c r="I1931" t="s">
        <v>555</v>
      </c>
      <c r="J1931" t="s">
        <v>210</v>
      </c>
    </row>
    <row r="1932" spans="1:10" x14ac:dyDescent="0.3">
      <c r="A1932">
        <v>1931</v>
      </c>
      <c r="B1932" s="1">
        <v>42408</v>
      </c>
      <c r="C1932" t="s">
        <v>5222</v>
      </c>
      <c r="D1932" t="s">
        <v>575</v>
      </c>
      <c r="E1932" t="s">
        <v>5223</v>
      </c>
      <c r="F1932" t="s">
        <v>454</v>
      </c>
      <c r="G1932" t="s">
        <v>5224</v>
      </c>
      <c r="H1932" t="s">
        <v>126</v>
      </c>
      <c r="I1932" t="s">
        <v>555</v>
      </c>
      <c r="J1932" t="s">
        <v>210</v>
      </c>
    </row>
    <row r="1933" spans="1:10" x14ac:dyDescent="0.3">
      <c r="A1933">
        <v>1932</v>
      </c>
      <c r="B1933" s="1">
        <v>42408</v>
      </c>
      <c r="C1933" t="s">
        <v>5225</v>
      </c>
      <c r="D1933" t="s">
        <v>575</v>
      </c>
      <c r="E1933" t="s">
        <v>5226</v>
      </c>
      <c r="F1933" t="s">
        <v>36</v>
      </c>
      <c r="G1933" t="s">
        <v>5227</v>
      </c>
      <c r="H1933" t="s">
        <v>126</v>
      </c>
      <c r="I1933" t="s">
        <v>555</v>
      </c>
      <c r="J1933" t="s">
        <v>210</v>
      </c>
    </row>
    <row r="1934" spans="1:10" x14ac:dyDescent="0.3">
      <c r="A1934">
        <v>1933</v>
      </c>
      <c r="B1934" s="1">
        <v>42408</v>
      </c>
      <c r="C1934" t="s">
        <v>5228</v>
      </c>
      <c r="D1934" t="s">
        <v>1471</v>
      </c>
      <c r="E1934" t="s">
        <v>5229</v>
      </c>
      <c r="F1934" t="s">
        <v>52</v>
      </c>
      <c r="G1934" t="s">
        <v>5230</v>
      </c>
      <c r="H1934" t="s">
        <v>394</v>
      </c>
      <c r="I1934" s="2">
        <v>12500000</v>
      </c>
      <c r="J1934" t="s">
        <v>210</v>
      </c>
    </row>
    <row r="1935" spans="1:10" x14ac:dyDescent="0.3">
      <c r="A1935">
        <v>1934</v>
      </c>
      <c r="B1935" s="1">
        <v>42408</v>
      </c>
      <c r="C1935" t="s">
        <v>5231</v>
      </c>
      <c r="D1935" t="s">
        <v>142</v>
      </c>
      <c r="E1935" t="s">
        <v>5232</v>
      </c>
      <c r="F1935" t="s">
        <v>30</v>
      </c>
      <c r="G1935" t="s">
        <v>1136</v>
      </c>
      <c r="H1935" t="s">
        <v>394</v>
      </c>
      <c r="I1935" t="s">
        <v>555</v>
      </c>
      <c r="J1935" t="s">
        <v>210</v>
      </c>
    </row>
    <row r="1936" spans="1:10" x14ac:dyDescent="0.3">
      <c r="A1936">
        <v>1935</v>
      </c>
      <c r="B1936" s="1">
        <v>42408</v>
      </c>
      <c r="C1936" t="s">
        <v>3016</v>
      </c>
      <c r="D1936" t="s">
        <v>50</v>
      </c>
      <c r="E1936" t="s">
        <v>5233</v>
      </c>
      <c r="F1936" t="s">
        <v>967</v>
      </c>
      <c r="G1936" t="s">
        <v>5234</v>
      </c>
      <c r="H1936" t="s">
        <v>126</v>
      </c>
      <c r="I1936" t="s">
        <v>555</v>
      </c>
      <c r="J1936" t="s">
        <v>210</v>
      </c>
    </row>
    <row r="1937" spans="1:10" x14ac:dyDescent="0.3">
      <c r="A1937">
        <v>1936</v>
      </c>
      <c r="B1937" s="1">
        <v>42409</v>
      </c>
      <c r="C1937" t="s">
        <v>5235</v>
      </c>
      <c r="D1937" t="s">
        <v>575</v>
      </c>
      <c r="E1937" t="s">
        <v>5236</v>
      </c>
      <c r="F1937" t="s">
        <v>30</v>
      </c>
      <c r="G1937" t="s">
        <v>5237</v>
      </c>
      <c r="H1937" t="s">
        <v>126</v>
      </c>
      <c r="I1937" t="s">
        <v>555</v>
      </c>
      <c r="J1937" t="s">
        <v>210</v>
      </c>
    </row>
    <row r="1938" spans="1:10" x14ac:dyDescent="0.3">
      <c r="A1938">
        <v>1937</v>
      </c>
      <c r="B1938" s="1">
        <v>42409</v>
      </c>
      <c r="C1938" t="s">
        <v>200</v>
      </c>
      <c r="D1938" t="s">
        <v>50</v>
      </c>
      <c r="E1938" t="s">
        <v>5238</v>
      </c>
      <c r="F1938" t="s">
        <v>36</v>
      </c>
      <c r="G1938" t="s">
        <v>5239</v>
      </c>
      <c r="H1938" t="s">
        <v>394</v>
      </c>
      <c r="I1938" t="s">
        <v>555</v>
      </c>
      <c r="J1938" t="s">
        <v>210</v>
      </c>
    </row>
    <row r="1939" spans="1:10" x14ac:dyDescent="0.3">
      <c r="A1939">
        <v>1938</v>
      </c>
      <c r="B1939" s="1">
        <v>42410</v>
      </c>
      <c r="C1939" t="s">
        <v>5240</v>
      </c>
      <c r="D1939" t="s">
        <v>575</v>
      </c>
      <c r="E1939" t="s">
        <v>244</v>
      </c>
      <c r="F1939" t="s">
        <v>36</v>
      </c>
      <c r="G1939" t="s">
        <v>5241</v>
      </c>
      <c r="H1939" t="s">
        <v>126</v>
      </c>
      <c r="I1939" s="2">
        <v>200000</v>
      </c>
      <c r="J1939" t="s">
        <v>210</v>
      </c>
    </row>
    <row r="1940" spans="1:10" x14ac:dyDescent="0.3">
      <c r="A1940">
        <v>1939</v>
      </c>
      <c r="B1940" s="1">
        <v>42410</v>
      </c>
      <c r="C1940" t="s">
        <v>5242</v>
      </c>
      <c r="D1940" t="s">
        <v>575</v>
      </c>
      <c r="E1940" t="s">
        <v>5243</v>
      </c>
      <c r="F1940" t="s">
        <v>87</v>
      </c>
      <c r="G1940" t="s">
        <v>5244</v>
      </c>
      <c r="H1940" t="s">
        <v>126</v>
      </c>
      <c r="I1940" t="s">
        <v>555</v>
      </c>
      <c r="J1940" t="s">
        <v>210</v>
      </c>
    </row>
    <row r="1941" spans="1:10" x14ac:dyDescent="0.3">
      <c r="A1941">
        <v>1940</v>
      </c>
      <c r="B1941" s="1">
        <v>42410</v>
      </c>
      <c r="C1941" t="s">
        <v>5245</v>
      </c>
      <c r="D1941" t="s">
        <v>575</v>
      </c>
      <c r="E1941" t="s">
        <v>5246</v>
      </c>
      <c r="F1941" t="s">
        <v>967</v>
      </c>
      <c r="G1941" t="s">
        <v>2230</v>
      </c>
      <c r="H1941" t="s">
        <v>126</v>
      </c>
      <c r="I1941" s="2">
        <v>1200000</v>
      </c>
      <c r="J1941" t="s">
        <v>210</v>
      </c>
    </row>
    <row r="1942" spans="1:10" x14ac:dyDescent="0.3">
      <c r="A1942">
        <v>1941</v>
      </c>
      <c r="B1942" s="1">
        <v>42410</v>
      </c>
      <c r="C1942" t="s">
        <v>5247</v>
      </c>
      <c r="D1942" t="s">
        <v>50</v>
      </c>
      <c r="E1942" t="s">
        <v>5248</v>
      </c>
      <c r="F1942" t="s">
        <v>52</v>
      </c>
      <c r="G1942" t="s">
        <v>2230</v>
      </c>
      <c r="H1942" t="s">
        <v>126</v>
      </c>
      <c r="I1942" s="2">
        <v>150000</v>
      </c>
      <c r="J1942" t="s">
        <v>210</v>
      </c>
    </row>
    <row r="1943" spans="1:10" x14ac:dyDescent="0.3">
      <c r="A1943">
        <v>1942</v>
      </c>
      <c r="B1943" s="1">
        <v>42410</v>
      </c>
      <c r="C1943" t="s">
        <v>5249</v>
      </c>
      <c r="D1943" t="s">
        <v>50</v>
      </c>
      <c r="E1943" t="s">
        <v>5250</v>
      </c>
      <c r="F1943" t="s">
        <v>967</v>
      </c>
      <c r="G1943" t="s">
        <v>5251</v>
      </c>
      <c r="H1943" t="s">
        <v>126</v>
      </c>
      <c r="I1943" t="s">
        <v>555</v>
      </c>
      <c r="J1943" t="s">
        <v>210</v>
      </c>
    </row>
    <row r="1944" spans="1:10" x14ac:dyDescent="0.3">
      <c r="A1944">
        <v>1943</v>
      </c>
      <c r="B1944" s="1">
        <v>42410</v>
      </c>
      <c r="C1944" t="s">
        <v>5252</v>
      </c>
      <c r="D1944" t="s">
        <v>575</v>
      </c>
      <c r="E1944" t="s">
        <v>5253</v>
      </c>
      <c r="F1944" t="s">
        <v>483</v>
      </c>
      <c r="G1944" t="s">
        <v>5254</v>
      </c>
      <c r="H1944" t="s">
        <v>126</v>
      </c>
      <c r="I1944" t="s">
        <v>555</v>
      </c>
      <c r="J1944" t="s">
        <v>210</v>
      </c>
    </row>
    <row r="1945" spans="1:10" x14ac:dyDescent="0.3">
      <c r="A1945">
        <v>1944</v>
      </c>
      <c r="B1945" s="1">
        <v>42410</v>
      </c>
      <c r="C1945" t="s">
        <v>5255</v>
      </c>
      <c r="D1945" t="s">
        <v>575</v>
      </c>
      <c r="E1945" t="s">
        <v>5256</v>
      </c>
      <c r="F1945" t="s">
        <v>19</v>
      </c>
      <c r="G1945" t="s">
        <v>5257</v>
      </c>
      <c r="H1945" t="s">
        <v>126</v>
      </c>
      <c r="I1945" t="s">
        <v>555</v>
      </c>
      <c r="J1945" t="s">
        <v>210</v>
      </c>
    </row>
    <row r="1946" spans="1:10" x14ac:dyDescent="0.3">
      <c r="A1946">
        <v>1945</v>
      </c>
      <c r="B1946" s="1">
        <v>42410</v>
      </c>
      <c r="C1946" t="s">
        <v>5258</v>
      </c>
      <c r="D1946" t="s">
        <v>479</v>
      </c>
      <c r="E1946" t="s">
        <v>5259</v>
      </c>
      <c r="F1946" t="s">
        <v>19</v>
      </c>
      <c r="G1946" t="s">
        <v>5260</v>
      </c>
      <c r="H1946" t="s">
        <v>126</v>
      </c>
      <c r="I1946" t="s">
        <v>555</v>
      </c>
      <c r="J1946" t="s">
        <v>210</v>
      </c>
    </row>
    <row r="1947" spans="1:10" x14ac:dyDescent="0.3">
      <c r="A1947">
        <v>1946</v>
      </c>
      <c r="B1947" s="1">
        <v>42412</v>
      </c>
      <c r="C1947" t="s">
        <v>5261</v>
      </c>
      <c r="D1947" t="s">
        <v>50</v>
      </c>
      <c r="E1947" t="s">
        <v>5262</v>
      </c>
      <c r="F1947" t="s">
        <v>967</v>
      </c>
      <c r="G1947" t="s">
        <v>5263</v>
      </c>
      <c r="H1947" t="s">
        <v>126</v>
      </c>
      <c r="I1947" s="2">
        <v>125000</v>
      </c>
      <c r="J1947" t="s">
        <v>210</v>
      </c>
    </row>
    <row r="1948" spans="1:10" x14ac:dyDescent="0.3">
      <c r="A1948">
        <v>1947</v>
      </c>
      <c r="B1948" s="1">
        <v>42412</v>
      </c>
      <c r="C1948" t="s">
        <v>4401</v>
      </c>
      <c r="D1948" t="s">
        <v>1701</v>
      </c>
      <c r="E1948" t="s">
        <v>5264</v>
      </c>
      <c r="F1948" t="s">
        <v>30</v>
      </c>
      <c r="G1948" t="s">
        <v>5265</v>
      </c>
      <c r="H1948" t="s">
        <v>126</v>
      </c>
      <c r="I1948" s="2">
        <v>1000000</v>
      </c>
      <c r="J1948" t="s">
        <v>210</v>
      </c>
    </row>
    <row r="1949" spans="1:10" x14ac:dyDescent="0.3">
      <c r="A1949">
        <v>1948</v>
      </c>
      <c r="B1949" s="1">
        <v>42412</v>
      </c>
      <c r="C1949" t="s">
        <v>5266</v>
      </c>
      <c r="D1949" t="s">
        <v>50</v>
      </c>
      <c r="E1949" t="s">
        <v>5267</v>
      </c>
      <c r="F1949" t="s">
        <v>36</v>
      </c>
      <c r="G1949" t="s">
        <v>5268</v>
      </c>
      <c r="H1949" t="s">
        <v>126</v>
      </c>
      <c r="I1949" s="2">
        <v>1000000</v>
      </c>
      <c r="J1949" t="s">
        <v>210</v>
      </c>
    </row>
    <row r="1950" spans="1:10" x14ac:dyDescent="0.3">
      <c r="A1950">
        <v>1949</v>
      </c>
      <c r="B1950" s="1">
        <v>42412</v>
      </c>
      <c r="C1950" t="s">
        <v>5269</v>
      </c>
      <c r="D1950" t="s">
        <v>575</v>
      </c>
      <c r="E1950" t="s">
        <v>5270</v>
      </c>
      <c r="F1950" t="s">
        <v>36</v>
      </c>
      <c r="G1950" t="s">
        <v>3215</v>
      </c>
      <c r="H1950" t="s">
        <v>394</v>
      </c>
      <c r="I1950" s="2">
        <v>4000000</v>
      </c>
      <c r="J1950" t="s">
        <v>210</v>
      </c>
    </row>
    <row r="1951" spans="1:10" x14ac:dyDescent="0.3">
      <c r="A1951">
        <v>1950</v>
      </c>
      <c r="B1951" s="1">
        <v>42415</v>
      </c>
      <c r="C1951" t="s">
        <v>5271</v>
      </c>
      <c r="D1951" t="s">
        <v>575</v>
      </c>
      <c r="E1951" t="s">
        <v>5272</v>
      </c>
      <c r="F1951" t="s">
        <v>36</v>
      </c>
      <c r="G1951" t="s">
        <v>5273</v>
      </c>
      <c r="H1951" t="s">
        <v>394</v>
      </c>
      <c r="I1951" s="2">
        <v>5000000</v>
      </c>
      <c r="J1951" t="s">
        <v>210</v>
      </c>
    </row>
    <row r="1952" spans="1:10" x14ac:dyDescent="0.3">
      <c r="A1952">
        <v>1951</v>
      </c>
      <c r="B1952" s="1">
        <v>42415</v>
      </c>
      <c r="C1952" t="s">
        <v>5274</v>
      </c>
      <c r="D1952" t="s">
        <v>479</v>
      </c>
      <c r="E1952" t="s">
        <v>5275</v>
      </c>
      <c r="F1952" t="s">
        <v>30</v>
      </c>
      <c r="G1952" t="s">
        <v>5276</v>
      </c>
      <c r="H1952" t="s">
        <v>394</v>
      </c>
      <c r="I1952" s="2">
        <v>200000000</v>
      </c>
      <c r="J1952" t="s">
        <v>210</v>
      </c>
    </row>
    <row r="1953" spans="1:10" x14ac:dyDescent="0.3">
      <c r="A1953">
        <v>1952</v>
      </c>
      <c r="B1953" s="1">
        <v>42415</v>
      </c>
      <c r="C1953" t="s">
        <v>4860</v>
      </c>
      <c r="D1953" t="s">
        <v>575</v>
      </c>
      <c r="E1953" t="s">
        <v>5277</v>
      </c>
      <c r="F1953" t="s">
        <v>840</v>
      </c>
      <c r="G1953" t="s">
        <v>5278</v>
      </c>
      <c r="H1953" t="s">
        <v>394</v>
      </c>
      <c r="I1953" t="s">
        <v>555</v>
      </c>
      <c r="J1953" t="s">
        <v>210</v>
      </c>
    </row>
    <row r="1954" spans="1:10" x14ac:dyDescent="0.3">
      <c r="A1954">
        <v>1953</v>
      </c>
      <c r="B1954" s="1">
        <v>42415</v>
      </c>
      <c r="C1954" t="s">
        <v>5279</v>
      </c>
      <c r="D1954" t="s">
        <v>50</v>
      </c>
      <c r="E1954" t="s">
        <v>5280</v>
      </c>
      <c r="F1954" t="s">
        <v>967</v>
      </c>
      <c r="G1954" t="s">
        <v>1136</v>
      </c>
      <c r="H1954" t="s">
        <v>394</v>
      </c>
      <c r="I1954" t="s">
        <v>555</v>
      </c>
      <c r="J1954" t="s">
        <v>210</v>
      </c>
    </row>
    <row r="1955" spans="1:10" x14ac:dyDescent="0.3">
      <c r="A1955">
        <v>1954</v>
      </c>
      <c r="B1955" s="1">
        <v>42415</v>
      </c>
      <c r="C1955" t="s">
        <v>5281</v>
      </c>
      <c r="D1955" t="s">
        <v>575</v>
      </c>
      <c r="E1955" t="s">
        <v>5282</v>
      </c>
      <c r="F1955" t="s">
        <v>19</v>
      </c>
      <c r="G1955" t="s">
        <v>5283</v>
      </c>
      <c r="H1955" t="s">
        <v>126</v>
      </c>
      <c r="I1955" s="2">
        <v>50000</v>
      </c>
      <c r="J1955" t="s">
        <v>210</v>
      </c>
    </row>
    <row r="1956" spans="1:10" x14ac:dyDescent="0.3">
      <c r="A1956">
        <v>1955</v>
      </c>
      <c r="B1956" s="1">
        <v>42415</v>
      </c>
      <c r="C1956" t="s">
        <v>849</v>
      </c>
      <c r="D1956" t="s">
        <v>575</v>
      </c>
      <c r="E1956" t="s">
        <v>5284</v>
      </c>
      <c r="F1956" t="s">
        <v>967</v>
      </c>
      <c r="G1956" t="s">
        <v>5285</v>
      </c>
      <c r="H1956" t="s">
        <v>126</v>
      </c>
      <c r="I1956" s="2">
        <v>300000</v>
      </c>
      <c r="J1956" t="s">
        <v>210</v>
      </c>
    </row>
    <row r="1957" spans="1:10" x14ac:dyDescent="0.3">
      <c r="A1957">
        <v>1956</v>
      </c>
      <c r="B1957" s="1">
        <v>42415</v>
      </c>
      <c r="C1957" t="s">
        <v>5286</v>
      </c>
      <c r="D1957" t="s">
        <v>77</v>
      </c>
      <c r="E1957" t="s">
        <v>5287</v>
      </c>
      <c r="F1957" t="s">
        <v>967</v>
      </c>
      <c r="G1957" t="s">
        <v>5288</v>
      </c>
      <c r="H1957" t="s">
        <v>126</v>
      </c>
      <c r="I1957" s="2">
        <v>500000</v>
      </c>
      <c r="J1957" t="s">
        <v>210</v>
      </c>
    </row>
    <row r="1958" spans="1:10" x14ac:dyDescent="0.3">
      <c r="A1958">
        <v>1957</v>
      </c>
      <c r="B1958" s="1">
        <v>42415</v>
      </c>
      <c r="C1958" t="s">
        <v>5289</v>
      </c>
      <c r="D1958" t="s">
        <v>575</v>
      </c>
      <c r="E1958" t="s">
        <v>5290</v>
      </c>
      <c r="F1958" t="s">
        <v>30</v>
      </c>
      <c r="G1958" t="s">
        <v>5291</v>
      </c>
      <c r="H1958" t="s">
        <v>126</v>
      </c>
      <c r="I1958" t="s">
        <v>555</v>
      </c>
      <c r="J1958" t="s">
        <v>210</v>
      </c>
    </row>
    <row r="1959" spans="1:10" x14ac:dyDescent="0.3">
      <c r="A1959">
        <v>1958</v>
      </c>
      <c r="B1959" s="1">
        <v>42416</v>
      </c>
      <c r="C1959" t="s">
        <v>5292</v>
      </c>
      <c r="D1959" t="s">
        <v>575</v>
      </c>
      <c r="E1959" t="s">
        <v>5293</v>
      </c>
      <c r="F1959" t="s">
        <v>967</v>
      </c>
      <c r="G1959" t="s">
        <v>5294</v>
      </c>
      <c r="H1959" t="s">
        <v>126</v>
      </c>
      <c r="I1959" s="2">
        <v>1000000</v>
      </c>
      <c r="J1959" t="s">
        <v>210</v>
      </c>
    </row>
    <row r="1960" spans="1:10" x14ac:dyDescent="0.3">
      <c r="A1960">
        <v>1959</v>
      </c>
      <c r="B1960" s="1">
        <v>42416</v>
      </c>
      <c r="C1960" t="s">
        <v>5295</v>
      </c>
      <c r="D1960" t="s">
        <v>50</v>
      </c>
      <c r="E1960" t="s">
        <v>5296</v>
      </c>
      <c r="F1960" t="s">
        <v>967</v>
      </c>
      <c r="G1960" t="s">
        <v>1252</v>
      </c>
      <c r="H1960" t="s">
        <v>126</v>
      </c>
      <c r="I1960" s="2">
        <v>970000</v>
      </c>
      <c r="J1960" t="s">
        <v>210</v>
      </c>
    </row>
    <row r="1961" spans="1:10" x14ac:dyDescent="0.3">
      <c r="A1961">
        <v>1960</v>
      </c>
      <c r="B1961" s="1">
        <v>42416</v>
      </c>
      <c r="C1961" t="s">
        <v>5297</v>
      </c>
      <c r="D1961" t="s">
        <v>479</v>
      </c>
      <c r="E1961" t="s">
        <v>5298</v>
      </c>
      <c r="F1961" t="s">
        <v>1197</v>
      </c>
      <c r="G1961" t="s">
        <v>5299</v>
      </c>
      <c r="H1961" t="s">
        <v>126</v>
      </c>
      <c r="I1961" t="s">
        <v>555</v>
      </c>
      <c r="J1961" t="s">
        <v>210</v>
      </c>
    </row>
    <row r="1962" spans="1:10" x14ac:dyDescent="0.3">
      <c r="A1962">
        <v>1961</v>
      </c>
      <c r="B1962" s="1">
        <v>42416</v>
      </c>
      <c r="C1962" t="s">
        <v>5300</v>
      </c>
      <c r="D1962" t="s">
        <v>479</v>
      </c>
      <c r="E1962" t="s">
        <v>5301</v>
      </c>
      <c r="F1962" t="s">
        <v>52</v>
      </c>
      <c r="G1962" t="s">
        <v>5302</v>
      </c>
      <c r="H1962" t="s">
        <v>394</v>
      </c>
      <c r="I1962" s="2">
        <v>4000000</v>
      </c>
      <c r="J1962" t="s">
        <v>210</v>
      </c>
    </row>
    <row r="1963" spans="1:10" x14ac:dyDescent="0.3">
      <c r="A1963">
        <v>1962</v>
      </c>
      <c r="B1963" s="1">
        <v>42416</v>
      </c>
      <c r="C1963" t="s">
        <v>5303</v>
      </c>
      <c r="D1963" t="s">
        <v>575</v>
      </c>
      <c r="E1963" t="s">
        <v>5304</v>
      </c>
      <c r="F1963" t="s">
        <v>52</v>
      </c>
      <c r="G1963" t="s">
        <v>5305</v>
      </c>
      <c r="H1963" t="s">
        <v>126</v>
      </c>
      <c r="I1963" t="s">
        <v>555</v>
      </c>
      <c r="J1963" t="s">
        <v>210</v>
      </c>
    </row>
    <row r="1964" spans="1:10" x14ac:dyDescent="0.3">
      <c r="A1964">
        <v>1963</v>
      </c>
      <c r="B1964" s="1">
        <v>42416</v>
      </c>
      <c r="C1964" t="s">
        <v>2010</v>
      </c>
      <c r="D1964" t="s">
        <v>575</v>
      </c>
      <c r="E1964" t="s">
        <v>5306</v>
      </c>
      <c r="F1964" t="s">
        <v>967</v>
      </c>
      <c r="G1964" t="s">
        <v>5307</v>
      </c>
      <c r="H1964" t="s">
        <v>126</v>
      </c>
      <c r="I1964" t="s">
        <v>555</v>
      </c>
      <c r="J1964" t="s">
        <v>210</v>
      </c>
    </row>
    <row r="1965" spans="1:10" x14ac:dyDescent="0.3">
      <c r="A1965">
        <v>1964</v>
      </c>
      <c r="B1965" s="1">
        <v>42417</v>
      </c>
      <c r="C1965" t="s">
        <v>5308</v>
      </c>
      <c r="D1965" t="s">
        <v>575</v>
      </c>
      <c r="E1965" t="s">
        <v>5309</v>
      </c>
      <c r="F1965" t="s">
        <v>36</v>
      </c>
      <c r="G1965" t="s">
        <v>5310</v>
      </c>
      <c r="H1965" t="s">
        <v>126</v>
      </c>
      <c r="I1965" t="s">
        <v>555</v>
      </c>
      <c r="J1965" t="s">
        <v>210</v>
      </c>
    </row>
    <row r="1966" spans="1:10" x14ac:dyDescent="0.3">
      <c r="A1966">
        <v>1965</v>
      </c>
      <c r="B1966" s="1">
        <v>42417</v>
      </c>
      <c r="C1966" t="s">
        <v>5311</v>
      </c>
      <c r="D1966" t="s">
        <v>50</v>
      </c>
      <c r="E1966" t="s">
        <v>5312</v>
      </c>
      <c r="F1966" t="s">
        <v>30</v>
      </c>
      <c r="G1966" t="s">
        <v>5313</v>
      </c>
      <c r="H1966" t="s">
        <v>126</v>
      </c>
      <c r="I1966" s="2">
        <v>350000</v>
      </c>
      <c r="J1966" t="s">
        <v>210</v>
      </c>
    </row>
    <row r="1967" spans="1:10" x14ac:dyDescent="0.3">
      <c r="A1967">
        <v>1966</v>
      </c>
      <c r="B1967" s="1">
        <v>42417</v>
      </c>
      <c r="C1967" t="s">
        <v>5314</v>
      </c>
      <c r="D1967" t="s">
        <v>575</v>
      </c>
      <c r="E1967" t="s">
        <v>5315</v>
      </c>
      <c r="F1967" t="s">
        <v>967</v>
      </c>
      <c r="G1967" t="s">
        <v>5316</v>
      </c>
      <c r="H1967" t="s">
        <v>126</v>
      </c>
      <c r="I1967" t="s">
        <v>555</v>
      </c>
      <c r="J1967" t="s">
        <v>210</v>
      </c>
    </row>
    <row r="1968" spans="1:10" x14ac:dyDescent="0.3">
      <c r="A1968">
        <v>1967</v>
      </c>
      <c r="B1968" s="1">
        <v>42417</v>
      </c>
      <c r="C1968" t="s">
        <v>5317</v>
      </c>
      <c r="D1968" t="s">
        <v>575</v>
      </c>
      <c r="E1968" t="s">
        <v>5318</v>
      </c>
      <c r="F1968" t="s">
        <v>36</v>
      </c>
      <c r="G1968" t="s">
        <v>507</v>
      </c>
      <c r="H1968" t="s">
        <v>394</v>
      </c>
      <c r="I1968" s="2">
        <v>10000000</v>
      </c>
      <c r="J1968" t="s">
        <v>210</v>
      </c>
    </row>
    <row r="1969" spans="1:10" x14ac:dyDescent="0.3">
      <c r="A1969">
        <v>1968</v>
      </c>
      <c r="B1969" s="1">
        <v>42417</v>
      </c>
      <c r="C1969" t="s">
        <v>5319</v>
      </c>
      <c r="D1969" t="s">
        <v>105</v>
      </c>
      <c r="E1969" t="s">
        <v>5320</v>
      </c>
      <c r="F1969" t="s">
        <v>30</v>
      </c>
      <c r="G1969" t="s">
        <v>5321</v>
      </c>
      <c r="H1969" t="s">
        <v>394</v>
      </c>
      <c r="I1969" s="2">
        <v>5000000</v>
      </c>
      <c r="J1969" t="s">
        <v>210</v>
      </c>
    </row>
    <row r="1970" spans="1:10" x14ac:dyDescent="0.3">
      <c r="A1970">
        <v>1969</v>
      </c>
      <c r="B1970" s="1">
        <v>42417</v>
      </c>
      <c r="C1970" t="s">
        <v>5322</v>
      </c>
      <c r="D1970" t="s">
        <v>50</v>
      </c>
      <c r="E1970" t="s">
        <v>5323</v>
      </c>
      <c r="F1970" t="s">
        <v>184</v>
      </c>
      <c r="G1970" t="s">
        <v>1136</v>
      </c>
      <c r="H1970" t="s">
        <v>394</v>
      </c>
      <c r="I1970" t="s">
        <v>555</v>
      </c>
      <c r="J1970" t="s">
        <v>210</v>
      </c>
    </row>
    <row r="1971" spans="1:10" x14ac:dyDescent="0.3">
      <c r="A1971">
        <v>1970</v>
      </c>
      <c r="B1971" s="1">
        <v>42418</v>
      </c>
      <c r="C1971" t="s">
        <v>5324</v>
      </c>
      <c r="D1971" t="s">
        <v>575</v>
      </c>
      <c r="E1971" t="s">
        <v>5325</v>
      </c>
      <c r="F1971" t="s">
        <v>30</v>
      </c>
      <c r="G1971" t="s">
        <v>5326</v>
      </c>
      <c r="H1971" t="s">
        <v>394</v>
      </c>
      <c r="I1971" t="s">
        <v>555</v>
      </c>
      <c r="J1971" t="s">
        <v>210</v>
      </c>
    </row>
    <row r="1972" spans="1:10" x14ac:dyDescent="0.3">
      <c r="A1972">
        <v>1971</v>
      </c>
      <c r="B1972" s="1">
        <v>42418</v>
      </c>
      <c r="C1972" t="s">
        <v>5327</v>
      </c>
      <c r="D1972" t="s">
        <v>575</v>
      </c>
      <c r="E1972" t="s">
        <v>5328</v>
      </c>
      <c r="F1972" t="s">
        <v>1197</v>
      </c>
      <c r="G1972" t="s">
        <v>3094</v>
      </c>
      <c r="H1972" t="s">
        <v>126</v>
      </c>
      <c r="I1972" s="2">
        <v>73000</v>
      </c>
      <c r="J1972" t="s">
        <v>210</v>
      </c>
    </row>
    <row r="1973" spans="1:10" x14ac:dyDescent="0.3">
      <c r="A1973">
        <v>1972</v>
      </c>
      <c r="B1973" s="1">
        <v>42418</v>
      </c>
      <c r="C1973" t="s">
        <v>5329</v>
      </c>
      <c r="D1973" t="s">
        <v>575</v>
      </c>
      <c r="E1973" t="s">
        <v>5330</v>
      </c>
      <c r="F1973" t="s">
        <v>19</v>
      </c>
      <c r="G1973" t="s">
        <v>5331</v>
      </c>
      <c r="H1973" t="s">
        <v>126</v>
      </c>
      <c r="I1973" t="s">
        <v>555</v>
      </c>
      <c r="J1973" t="s">
        <v>210</v>
      </c>
    </row>
    <row r="1974" spans="1:10" x14ac:dyDescent="0.3">
      <c r="A1974">
        <v>1973</v>
      </c>
      <c r="B1974" s="1">
        <v>42418</v>
      </c>
      <c r="C1974" t="s">
        <v>5332</v>
      </c>
      <c r="D1974" t="s">
        <v>50</v>
      </c>
      <c r="E1974" t="s">
        <v>5333</v>
      </c>
      <c r="F1974" t="s">
        <v>967</v>
      </c>
      <c r="G1974" t="s">
        <v>5334</v>
      </c>
      <c r="H1974" t="s">
        <v>394</v>
      </c>
      <c r="I1974" t="s">
        <v>555</v>
      </c>
      <c r="J1974" t="s">
        <v>210</v>
      </c>
    </row>
    <row r="1975" spans="1:10" x14ac:dyDescent="0.3">
      <c r="A1975">
        <v>1974</v>
      </c>
      <c r="B1975" s="1">
        <v>42418</v>
      </c>
      <c r="C1975" t="s">
        <v>5335</v>
      </c>
      <c r="D1975" t="s">
        <v>1471</v>
      </c>
      <c r="E1975" t="s">
        <v>5336</v>
      </c>
      <c r="F1975" t="s">
        <v>30</v>
      </c>
      <c r="G1975" t="s">
        <v>5337</v>
      </c>
      <c r="H1975" t="s">
        <v>126</v>
      </c>
      <c r="I1975" s="2">
        <v>300000</v>
      </c>
      <c r="J1975" t="s">
        <v>210</v>
      </c>
    </row>
    <row r="1976" spans="1:10" x14ac:dyDescent="0.3">
      <c r="A1976">
        <v>1975</v>
      </c>
      <c r="B1976" s="1">
        <v>42418</v>
      </c>
      <c r="C1976" t="s">
        <v>5338</v>
      </c>
      <c r="D1976" t="s">
        <v>50</v>
      </c>
      <c r="E1976" t="s">
        <v>5339</v>
      </c>
      <c r="F1976" t="s">
        <v>967</v>
      </c>
      <c r="G1976" t="s">
        <v>5340</v>
      </c>
      <c r="H1976" t="s">
        <v>126</v>
      </c>
      <c r="I1976" s="2">
        <v>350000</v>
      </c>
      <c r="J1976" t="s">
        <v>210</v>
      </c>
    </row>
    <row r="1977" spans="1:10" x14ac:dyDescent="0.3">
      <c r="A1977">
        <v>1976</v>
      </c>
      <c r="B1977" s="1">
        <v>42419</v>
      </c>
      <c r="C1977" t="s">
        <v>5341</v>
      </c>
      <c r="D1977" t="s">
        <v>1471</v>
      </c>
      <c r="E1977" t="s">
        <v>5342</v>
      </c>
      <c r="F1977" t="s">
        <v>30</v>
      </c>
      <c r="G1977" t="s">
        <v>5343</v>
      </c>
      <c r="H1977" t="s">
        <v>394</v>
      </c>
      <c r="I1977" s="2">
        <v>5000000</v>
      </c>
      <c r="J1977" t="s">
        <v>210</v>
      </c>
    </row>
    <row r="1978" spans="1:10" x14ac:dyDescent="0.3">
      <c r="A1978">
        <v>1977</v>
      </c>
      <c r="B1978" s="1">
        <v>42419</v>
      </c>
      <c r="C1978" t="s">
        <v>5344</v>
      </c>
      <c r="D1978" t="s">
        <v>575</v>
      </c>
      <c r="E1978" t="s">
        <v>5345</v>
      </c>
      <c r="F1978" t="s">
        <v>967</v>
      </c>
      <c r="G1978" t="s">
        <v>5346</v>
      </c>
      <c r="H1978" t="s">
        <v>126</v>
      </c>
      <c r="I1978" t="s">
        <v>555</v>
      </c>
      <c r="J1978" t="s">
        <v>210</v>
      </c>
    </row>
    <row r="1979" spans="1:10" x14ac:dyDescent="0.3">
      <c r="A1979">
        <v>1978</v>
      </c>
      <c r="B1979" s="1">
        <v>42419</v>
      </c>
      <c r="C1979" t="s">
        <v>5347</v>
      </c>
      <c r="D1979" t="s">
        <v>575</v>
      </c>
      <c r="E1979" t="s">
        <v>5348</v>
      </c>
      <c r="F1979" t="s">
        <v>30</v>
      </c>
      <c r="G1979" t="s">
        <v>5349</v>
      </c>
      <c r="H1979" t="s">
        <v>126</v>
      </c>
      <c r="I1979" t="s">
        <v>555</v>
      </c>
      <c r="J1979" t="s">
        <v>210</v>
      </c>
    </row>
    <row r="1980" spans="1:10" x14ac:dyDescent="0.3">
      <c r="A1980">
        <v>1979</v>
      </c>
      <c r="B1980" s="1">
        <v>42419</v>
      </c>
      <c r="C1980" t="s">
        <v>5350</v>
      </c>
      <c r="D1980" t="s">
        <v>575</v>
      </c>
      <c r="E1980" t="s">
        <v>5351</v>
      </c>
      <c r="F1980" t="s">
        <v>19</v>
      </c>
      <c r="G1980" t="s">
        <v>5352</v>
      </c>
      <c r="H1980" t="s">
        <v>126</v>
      </c>
      <c r="I1980" s="2">
        <v>400000</v>
      </c>
      <c r="J1980" t="s">
        <v>210</v>
      </c>
    </row>
    <row r="1981" spans="1:10" x14ac:dyDescent="0.3">
      <c r="A1981">
        <v>1980</v>
      </c>
      <c r="B1981" s="1">
        <v>42419</v>
      </c>
      <c r="C1981" t="s">
        <v>5353</v>
      </c>
      <c r="D1981" t="s">
        <v>575</v>
      </c>
      <c r="E1981" t="s">
        <v>5354</v>
      </c>
      <c r="F1981" t="s">
        <v>967</v>
      </c>
      <c r="G1981" t="s">
        <v>5355</v>
      </c>
      <c r="H1981" t="s">
        <v>126</v>
      </c>
      <c r="I1981" t="s">
        <v>555</v>
      </c>
      <c r="J1981" t="s">
        <v>210</v>
      </c>
    </row>
    <row r="1982" spans="1:10" x14ac:dyDescent="0.3">
      <c r="A1982">
        <v>1981</v>
      </c>
      <c r="B1982" s="1">
        <v>42422</v>
      </c>
      <c r="C1982" t="s">
        <v>5356</v>
      </c>
      <c r="D1982" t="s">
        <v>575</v>
      </c>
      <c r="E1982" t="s">
        <v>5357</v>
      </c>
      <c r="F1982" t="s">
        <v>967</v>
      </c>
      <c r="G1982" t="s">
        <v>5358</v>
      </c>
      <c r="H1982" t="s">
        <v>126</v>
      </c>
      <c r="I1982" s="2">
        <v>1000000</v>
      </c>
      <c r="J1982" t="s">
        <v>210</v>
      </c>
    </row>
    <row r="1983" spans="1:10" x14ac:dyDescent="0.3">
      <c r="A1983">
        <v>1982</v>
      </c>
      <c r="B1983" s="1">
        <v>42422</v>
      </c>
      <c r="C1983" t="s">
        <v>1081</v>
      </c>
      <c r="D1983" t="s">
        <v>575</v>
      </c>
      <c r="E1983" t="s">
        <v>5359</v>
      </c>
      <c r="F1983" t="s">
        <v>30</v>
      </c>
      <c r="G1983" t="s">
        <v>5360</v>
      </c>
      <c r="H1983" t="s">
        <v>394</v>
      </c>
      <c r="I1983" s="2">
        <v>3000000</v>
      </c>
      <c r="J1983" t="s">
        <v>210</v>
      </c>
    </row>
    <row r="1984" spans="1:10" x14ac:dyDescent="0.3">
      <c r="A1984">
        <v>1983</v>
      </c>
      <c r="B1984" s="1">
        <v>42422</v>
      </c>
      <c r="C1984" t="s">
        <v>5361</v>
      </c>
      <c r="D1984" t="s">
        <v>575</v>
      </c>
      <c r="E1984" t="s">
        <v>3521</v>
      </c>
      <c r="F1984" t="s">
        <v>30</v>
      </c>
      <c r="G1984" t="s">
        <v>3094</v>
      </c>
      <c r="H1984" t="s">
        <v>126</v>
      </c>
      <c r="I1984" s="2">
        <v>100000</v>
      </c>
      <c r="J1984" t="s">
        <v>210</v>
      </c>
    </row>
    <row r="1985" spans="1:10" x14ac:dyDescent="0.3">
      <c r="A1985">
        <v>1984</v>
      </c>
      <c r="B1985" s="1">
        <v>42422</v>
      </c>
      <c r="C1985" t="s">
        <v>5362</v>
      </c>
      <c r="D1985" t="s">
        <v>50</v>
      </c>
      <c r="E1985" t="s">
        <v>5363</v>
      </c>
      <c r="F1985" t="s">
        <v>967</v>
      </c>
      <c r="G1985" t="s">
        <v>5364</v>
      </c>
      <c r="H1985" t="s">
        <v>126</v>
      </c>
      <c r="I1985" t="s">
        <v>555</v>
      </c>
      <c r="J1985" t="s">
        <v>210</v>
      </c>
    </row>
    <row r="1986" spans="1:10" x14ac:dyDescent="0.3">
      <c r="A1986">
        <v>1985</v>
      </c>
      <c r="B1986" s="1">
        <v>42422</v>
      </c>
      <c r="C1986" t="s">
        <v>5365</v>
      </c>
      <c r="D1986" t="s">
        <v>575</v>
      </c>
      <c r="E1986" t="s">
        <v>5366</v>
      </c>
      <c r="F1986" t="s">
        <v>36</v>
      </c>
      <c r="G1986" t="s">
        <v>5367</v>
      </c>
      <c r="H1986" t="s">
        <v>394</v>
      </c>
      <c r="I1986" s="2">
        <v>4500000</v>
      </c>
      <c r="J1986" t="s">
        <v>210</v>
      </c>
    </row>
    <row r="1987" spans="1:10" x14ac:dyDescent="0.3">
      <c r="A1987">
        <v>1986</v>
      </c>
      <c r="B1987" s="1">
        <v>42422</v>
      </c>
      <c r="C1987" t="s">
        <v>5368</v>
      </c>
      <c r="D1987" t="s">
        <v>575</v>
      </c>
      <c r="E1987" t="s">
        <v>5369</v>
      </c>
      <c r="F1987" t="s">
        <v>30</v>
      </c>
      <c r="G1987" t="s">
        <v>2077</v>
      </c>
      <c r="H1987" t="s">
        <v>126</v>
      </c>
      <c r="I1987" s="2">
        <v>37000</v>
      </c>
      <c r="J1987" t="s">
        <v>210</v>
      </c>
    </row>
    <row r="1988" spans="1:10" x14ac:dyDescent="0.3">
      <c r="A1988">
        <v>1987</v>
      </c>
      <c r="B1988" s="1">
        <v>42422</v>
      </c>
      <c r="C1988" t="s">
        <v>5370</v>
      </c>
      <c r="D1988" t="s">
        <v>575</v>
      </c>
      <c r="E1988" t="s">
        <v>5371</v>
      </c>
      <c r="F1988" t="s">
        <v>30</v>
      </c>
      <c r="G1988" t="s">
        <v>5372</v>
      </c>
      <c r="H1988" t="s">
        <v>394</v>
      </c>
      <c r="I1988" t="s">
        <v>555</v>
      </c>
      <c r="J1988" t="s">
        <v>210</v>
      </c>
    </row>
    <row r="1989" spans="1:10" x14ac:dyDescent="0.3">
      <c r="A1989">
        <v>1988</v>
      </c>
      <c r="B1989" s="1">
        <v>42423</v>
      </c>
      <c r="C1989" t="s">
        <v>5373</v>
      </c>
      <c r="D1989" t="s">
        <v>575</v>
      </c>
      <c r="E1989" t="s">
        <v>5374</v>
      </c>
      <c r="F1989" t="s">
        <v>19</v>
      </c>
      <c r="G1989" t="s">
        <v>5375</v>
      </c>
      <c r="H1989" t="s">
        <v>394</v>
      </c>
      <c r="I1989" s="2">
        <v>11000000</v>
      </c>
      <c r="J1989" t="s">
        <v>210</v>
      </c>
    </row>
    <row r="1990" spans="1:10" x14ac:dyDescent="0.3">
      <c r="A1990">
        <v>1989</v>
      </c>
      <c r="B1990" s="1">
        <v>42423</v>
      </c>
      <c r="C1990" t="s">
        <v>5376</v>
      </c>
      <c r="D1990" t="s">
        <v>50</v>
      </c>
      <c r="E1990" t="s">
        <v>5377</v>
      </c>
      <c r="F1990" t="s">
        <v>4645</v>
      </c>
      <c r="G1990" t="s">
        <v>5378</v>
      </c>
      <c r="H1990" t="s">
        <v>126</v>
      </c>
      <c r="I1990" t="s">
        <v>555</v>
      </c>
      <c r="J1990" t="s">
        <v>210</v>
      </c>
    </row>
    <row r="1991" spans="1:10" x14ac:dyDescent="0.3">
      <c r="A1991">
        <v>1990</v>
      </c>
      <c r="B1991" s="1">
        <v>42424</v>
      </c>
      <c r="C1991" t="s">
        <v>5379</v>
      </c>
      <c r="D1991" t="s">
        <v>575</v>
      </c>
      <c r="E1991" t="s">
        <v>5380</v>
      </c>
      <c r="F1991" t="s">
        <v>967</v>
      </c>
      <c r="G1991" t="s">
        <v>5381</v>
      </c>
      <c r="H1991" t="s">
        <v>126</v>
      </c>
      <c r="I1991" s="2">
        <v>160000</v>
      </c>
      <c r="J1991" t="s">
        <v>210</v>
      </c>
    </row>
    <row r="1992" spans="1:10" x14ac:dyDescent="0.3">
      <c r="A1992">
        <v>1991</v>
      </c>
      <c r="B1992" s="1">
        <v>42424</v>
      </c>
      <c r="C1992" t="s">
        <v>5382</v>
      </c>
      <c r="D1992" t="s">
        <v>575</v>
      </c>
      <c r="E1992" t="s">
        <v>5383</v>
      </c>
      <c r="F1992" t="s">
        <v>967</v>
      </c>
      <c r="G1992" t="s">
        <v>5384</v>
      </c>
      <c r="H1992" t="s">
        <v>126</v>
      </c>
      <c r="I1992" t="s">
        <v>555</v>
      </c>
      <c r="J1992" t="s">
        <v>210</v>
      </c>
    </row>
    <row r="1993" spans="1:10" x14ac:dyDescent="0.3">
      <c r="A1993">
        <v>1992</v>
      </c>
      <c r="B1993" s="1">
        <v>42424</v>
      </c>
      <c r="C1993" t="s">
        <v>316</v>
      </c>
      <c r="D1993" t="s">
        <v>575</v>
      </c>
      <c r="E1993" t="s">
        <v>5385</v>
      </c>
      <c r="F1993" t="s">
        <v>967</v>
      </c>
      <c r="G1993" t="s">
        <v>5386</v>
      </c>
      <c r="H1993" t="s">
        <v>394</v>
      </c>
      <c r="I1993" s="2">
        <v>10000000</v>
      </c>
      <c r="J1993" t="s">
        <v>210</v>
      </c>
    </row>
    <row r="1994" spans="1:10" x14ac:dyDescent="0.3">
      <c r="A1994">
        <v>1993</v>
      </c>
      <c r="B1994" s="1">
        <v>42424</v>
      </c>
      <c r="C1994" t="s">
        <v>5387</v>
      </c>
      <c r="D1994" t="s">
        <v>575</v>
      </c>
      <c r="E1994" t="s">
        <v>5388</v>
      </c>
      <c r="F1994" t="s">
        <v>184</v>
      </c>
      <c r="G1994" t="s">
        <v>5389</v>
      </c>
      <c r="H1994" t="s">
        <v>126</v>
      </c>
      <c r="I1994" s="2">
        <v>400000</v>
      </c>
      <c r="J1994" t="s">
        <v>210</v>
      </c>
    </row>
    <row r="1995" spans="1:10" x14ac:dyDescent="0.3">
      <c r="A1995">
        <v>1994</v>
      </c>
      <c r="B1995" s="1">
        <v>42424</v>
      </c>
      <c r="C1995" t="s">
        <v>5390</v>
      </c>
      <c r="D1995" t="s">
        <v>575</v>
      </c>
      <c r="E1995" t="s">
        <v>5391</v>
      </c>
      <c r="F1995" t="s">
        <v>87</v>
      </c>
      <c r="G1995" t="s">
        <v>3696</v>
      </c>
      <c r="H1995" t="s">
        <v>126</v>
      </c>
      <c r="I1995" s="2">
        <v>150000</v>
      </c>
      <c r="J1995" t="s">
        <v>210</v>
      </c>
    </row>
    <row r="1996" spans="1:10" x14ac:dyDescent="0.3">
      <c r="A1996">
        <v>1995</v>
      </c>
      <c r="B1996" s="1">
        <v>42424</v>
      </c>
      <c r="C1996" t="s">
        <v>5392</v>
      </c>
      <c r="D1996" t="s">
        <v>575</v>
      </c>
      <c r="E1996" t="s">
        <v>5393</v>
      </c>
      <c r="F1996" t="s">
        <v>967</v>
      </c>
      <c r="G1996" t="s">
        <v>5394</v>
      </c>
      <c r="H1996" t="s">
        <v>126</v>
      </c>
      <c r="I1996" t="s">
        <v>555</v>
      </c>
      <c r="J1996" t="s">
        <v>210</v>
      </c>
    </row>
    <row r="1997" spans="1:10" x14ac:dyDescent="0.3">
      <c r="A1997">
        <v>1996</v>
      </c>
      <c r="B1997" s="1">
        <v>42425</v>
      </c>
      <c r="C1997" t="s">
        <v>1732</v>
      </c>
      <c r="D1997" t="s">
        <v>479</v>
      </c>
      <c r="E1997" t="s">
        <v>5395</v>
      </c>
      <c r="F1997" t="s">
        <v>19</v>
      </c>
      <c r="G1997" t="s">
        <v>2491</v>
      </c>
      <c r="H1997" t="s">
        <v>394</v>
      </c>
      <c r="I1997" s="2">
        <v>5000000</v>
      </c>
      <c r="J1997" t="s">
        <v>210</v>
      </c>
    </row>
    <row r="1998" spans="1:10" x14ac:dyDescent="0.3">
      <c r="A1998">
        <v>1997</v>
      </c>
      <c r="B1998" s="1">
        <v>42425</v>
      </c>
      <c r="C1998" t="s">
        <v>5396</v>
      </c>
      <c r="D1998" t="s">
        <v>575</v>
      </c>
      <c r="E1998" t="s">
        <v>5397</v>
      </c>
      <c r="F1998" t="s">
        <v>967</v>
      </c>
      <c r="G1998" t="s">
        <v>5398</v>
      </c>
      <c r="H1998" t="s">
        <v>126</v>
      </c>
      <c r="I1998" t="s">
        <v>555</v>
      </c>
      <c r="J1998" t="s">
        <v>210</v>
      </c>
    </row>
    <row r="1999" spans="1:10" x14ac:dyDescent="0.3">
      <c r="A1999">
        <v>1998</v>
      </c>
      <c r="B1999" s="1">
        <v>42425</v>
      </c>
      <c r="C1999" t="s">
        <v>5399</v>
      </c>
      <c r="D1999" t="s">
        <v>575</v>
      </c>
      <c r="E1999" t="s">
        <v>5400</v>
      </c>
      <c r="F1999" t="s">
        <v>967</v>
      </c>
      <c r="G1999" t="s">
        <v>5401</v>
      </c>
      <c r="H1999" t="s">
        <v>394</v>
      </c>
      <c r="I1999" s="2">
        <v>5800000</v>
      </c>
      <c r="J1999" t="s">
        <v>210</v>
      </c>
    </row>
    <row r="2000" spans="1:10" x14ac:dyDescent="0.3">
      <c r="A2000">
        <v>1999</v>
      </c>
      <c r="B2000" s="1">
        <v>42425</v>
      </c>
      <c r="C2000" t="s">
        <v>5402</v>
      </c>
      <c r="D2000" t="s">
        <v>479</v>
      </c>
      <c r="E2000" t="s">
        <v>5403</v>
      </c>
      <c r="F2000" t="s">
        <v>30</v>
      </c>
      <c r="G2000" t="s">
        <v>3919</v>
      </c>
      <c r="H2000" t="s">
        <v>126</v>
      </c>
      <c r="I2000" s="2">
        <v>70000</v>
      </c>
      <c r="J2000" t="s">
        <v>210</v>
      </c>
    </row>
    <row r="2001" spans="1:10" x14ac:dyDescent="0.3">
      <c r="A2001">
        <v>2000</v>
      </c>
      <c r="B2001" s="1">
        <v>42426</v>
      </c>
      <c r="C2001" t="s">
        <v>5404</v>
      </c>
      <c r="D2001" t="s">
        <v>50</v>
      </c>
      <c r="E2001" t="s">
        <v>5405</v>
      </c>
      <c r="F2001" t="s">
        <v>30</v>
      </c>
      <c r="G2001" t="s">
        <v>5406</v>
      </c>
      <c r="H2001" t="s">
        <v>126</v>
      </c>
      <c r="I2001" s="2">
        <v>145000</v>
      </c>
      <c r="J2001" t="s">
        <v>210</v>
      </c>
    </row>
    <row r="2002" spans="1:10" x14ac:dyDescent="0.3">
      <c r="A2002">
        <v>2001</v>
      </c>
      <c r="B2002" s="1">
        <v>42426</v>
      </c>
      <c r="C2002" t="s">
        <v>5407</v>
      </c>
      <c r="D2002" t="s">
        <v>575</v>
      </c>
      <c r="E2002" t="s">
        <v>5408</v>
      </c>
      <c r="F2002" t="s">
        <v>36</v>
      </c>
      <c r="G2002" t="s">
        <v>5409</v>
      </c>
      <c r="H2002" t="s">
        <v>394</v>
      </c>
      <c r="I2002" s="2">
        <v>2500000</v>
      </c>
      <c r="J2002" t="s">
        <v>210</v>
      </c>
    </row>
    <row r="2003" spans="1:10" x14ac:dyDescent="0.3">
      <c r="A2003">
        <v>2002</v>
      </c>
      <c r="B2003" s="1">
        <v>42429</v>
      </c>
      <c r="C2003" t="s">
        <v>5410</v>
      </c>
      <c r="D2003" t="s">
        <v>575</v>
      </c>
      <c r="E2003" t="s">
        <v>626</v>
      </c>
      <c r="F2003" t="s">
        <v>967</v>
      </c>
      <c r="G2003" t="s">
        <v>1136</v>
      </c>
      <c r="H2003" t="s">
        <v>394</v>
      </c>
      <c r="I2003" t="s">
        <v>555</v>
      </c>
      <c r="J2003" t="s">
        <v>210</v>
      </c>
    </row>
    <row r="2004" spans="1:10" x14ac:dyDescent="0.3">
      <c r="A2004">
        <v>2003</v>
      </c>
      <c r="B2004" s="1">
        <v>42429</v>
      </c>
      <c r="C2004" t="s">
        <v>5411</v>
      </c>
      <c r="D2004" t="s">
        <v>479</v>
      </c>
      <c r="E2004" t="s">
        <v>5412</v>
      </c>
      <c r="F2004" t="s">
        <v>36</v>
      </c>
      <c r="G2004" t="s">
        <v>1371</v>
      </c>
      <c r="H2004" t="s">
        <v>394</v>
      </c>
      <c r="I2004" s="2">
        <v>13000000</v>
      </c>
      <c r="J2004" t="s">
        <v>210</v>
      </c>
    </row>
    <row r="2005" spans="1:10" x14ac:dyDescent="0.3">
      <c r="A2005">
        <v>2004</v>
      </c>
      <c r="B2005" s="1">
        <v>42429</v>
      </c>
      <c r="C2005" t="s">
        <v>5413</v>
      </c>
      <c r="D2005" t="s">
        <v>575</v>
      </c>
      <c r="E2005" t="s">
        <v>5414</v>
      </c>
      <c r="F2005" t="s">
        <v>967</v>
      </c>
      <c r="G2005" t="s">
        <v>1588</v>
      </c>
      <c r="H2005" t="s">
        <v>394</v>
      </c>
      <c r="I2005" t="s">
        <v>555</v>
      </c>
      <c r="J2005" t="s">
        <v>210</v>
      </c>
    </row>
    <row r="2006" spans="1:10" x14ac:dyDescent="0.3">
      <c r="A2006">
        <v>2005</v>
      </c>
      <c r="B2006" s="1">
        <v>42370</v>
      </c>
      <c r="C2006" t="s">
        <v>5195</v>
      </c>
      <c r="D2006" t="s">
        <v>1471</v>
      </c>
      <c r="E2006" t="s">
        <v>5415</v>
      </c>
      <c r="F2006" t="s">
        <v>30</v>
      </c>
      <c r="G2006" t="s">
        <v>5416</v>
      </c>
      <c r="H2006" t="s">
        <v>126</v>
      </c>
      <c r="I2006" t="s">
        <v>555</v>
      </c>
      <c r="J2006" t="s">
        <v>210</v>
      </c>
    </row>
    <row r="2007" spans="1:10" x14ac:dyDescent="0.3">
      <c r="A2007">
        <v>2006</v>
      </c>
      <c r="B2007" s="1">
        <v>42370</v>
      </c>
      <c r="C2007" t="s">
        <v>5417</v>
      </c>
      <c r="D2007" t="s">
        <v>575</v>
      </c>
      <c r="E2007" t="s">
        <v>5418</v>
      </c>
      <c r="F2007" t="s">
        <v>36</v>
      </c>
      <c r="G2007" t="s">
        <v>1344</v>
      </c>
      <c r="H2007" t="s">
        <v>126</v>
      </c>
      <c r="I2007" t="s">
        <v>555</v>
      </c>
      <c r="J2007" t="s">
        <v>210</v>
      </c>
    </row>
    <row r="2008" spans="1:10" x14ac:dyDescent="0.3">
      <c r="A2008">
        <v>2007</v>
      </c>
      <c r="B2008" s="1">
        <v>42373</v>
      </c>
      <c r="C2008" t="s">
        <v>5419</v>
      </c>
      <c r="D2008" t="s">
        <v>1471</v>
      </c>
      <c r="E2008" t="s">
        <v>5420</v>
      </c>
      <c r="F2008" t="s">
        <v>19</v>
      </c>
      <c r="G2008" t="s">
        <v>1136</v>
      </c>
      <c r="H2008" t="s">
        <v>126</v>
      </c>
      <c r="I2008" t="s">
        <v>555</v>
      </c>
      <c r="J2008" t="s">
        <v>210</v>
      </c>
    </row>
    <row r="2009" spans="1:10" x14ac:dyDescent="0.3">
      <c r="A2009">
        <v>2008</v>
      </c>
      <c r="B2009" s="1">
        <v>42373</v>
      </c>
      <c r="C2009" t="s">
        <v>5421</v>
      </c>
      <c r="D2009" t="s">
        <v>105</v>
      </c>
      <c r="E2009" t="s">
        <v>5422</v>
      </c>
      <c r="F2009" t="s">
        <v>30</v>
      </c>
      <c r="G2009" t="s">
        <v>5423</v>
      </c>
      <c r="H2009" t="s">
        <v>394</v>
      </c>
      <c r="I2009" t="s">
        <v>555</v>
      </c>
      <c r="J2009" t="s">
        <v>210</v>
      </c>
    </row>
    <row r="2010" spans="1:10" x14ac:dyDescent="0.3">
      <c r="A2010">
        <v>2009</v>
      </c>
      <c r="B2010" s="1">
        <v>42373</v>
      </c>
      <c r="C2010" t="s">
        <v>5424</v>
      </c>
      <c r="D2010" t="s">
        <v>1701</v>
      </c>
      <c r="E2010" t="s">
        <v>5425</v>
      </c>
      <c r="F2010" t="s">
        <v>30</v>
      </c>
      <c r="G2010" t="s">
        <v>5426</v>
      </c>
      <c r="H2010" t="s">
        <v>394</v>
      </c>
      <c r="I2010" s="2">
        <v>6000000</v>
      </c>
      <c r="J2010" t="s">
        <v>210</v>
      </c>
    </row>
    <row r="2011" spans="1:10" x14ac:dyDescent="0.3">
      <c r="A2011">
        <v>2010</v>
      </c>
      <c r="B2011" s="1">
        <v>42374</v>
      </c>
      <c r="C2011" t="s">
        <v>5427</v>
      </c>
      <c r="D2011" t="s">
        <v>1701</v>
      </c>
      <c r="E2011" t="s">
        <v>5428</v>
      </c>
      <c r="F2011" t="s">
        <v>1197</v>
      </c>
      <c r="G2011" t="s">
        <v>3962</v>
      </c>
      <c r="H2011" t="s">
        <v>126</v>
      </c>
      <c r="I2011" t="s">
        <v>555</v>
      </c>
      <c r="J2011" t="s">
        <v>210</v>
      </c>
    </row>
    <row r="2012" spans="1:10" x14ac:dyDescent="0.3">
      <c r="A2012">
        <v>2011</v>
      </c>
      <c r="B2012" s="1">
        <v>42374</v>
      </c>
      <c r="C2012" t="s">
        <v>5429</v>
      </c>
      <c r="D2012" t="s">
        <v>105</v>
      </c>
      <c r="E2012" t="s">
        <v>5430</v>
      </c>
      <c r="F2012" t="s">
        <v>397</v>
      </c>
      <c r="G2012" t="s">
        <v>5431</v>
      </c>
      <c r="H2012" t="s">
        <v>126</v>
      </c>
      <c r="I2012" s="2">
        <v>100000</v>
      </c>
      <c r="J2012" t="s">
        <v>210</v>
      </c>
    </row>
    <row r="2013" spans="1:10" x14ac:dyDescent="0.3">
      <c r="A2013">
        <v>2012</v>
      </c>
      <c r="B2013" s="1">
        <v>42374</v>
      </c>
      <c r="C2013" t="s">
        <v>5432</v>
      </c>
      <c r="D2013" t="s">
        <v>1471</v>
      </c>
      <c r="E2013" t="s">
        <v>5433</v>
      </c>
      <c r="F2013" t="s">
        <v>87</v>
      </c>
      <c r="G2013" t="s">
        <v>5434</v>
      </c>
      <c r="H2013" t="s">
        <v>126</v>
      </c>
      <c r="I2013" t="s">
        <v>555</v>
      </c>
      <c r="J2013" t="s">
        <v>210</v>
      </c>
    </row>
    <row r="2014" spans="1:10" x14ac:dyDescent="0.3">
      <c r="A2014">
        <v>2013</v>
      </c>
      <c r="B2014" s="1">
        <v>42374</v>
      </c>
      <c r="C2014" t="s">
        <v>5435</v>
      </c>
      <c r="D2014" t="s">
        <v>575</v>
      </c>
      <c r="E2014" t="s">
        <v>5436</v>
      </c>
      <c r="F2014" t="s">
        <v>967</v>
      </c>
      <c r="G2014" t="s">
        <v>261</v>
      </c>
      <c r="H2014" t="s">
        <v>126</v>
      </c>
      <c r="I2014" s="2">
        <v>150000</v>
      </c>
      <c r="J2014" t="s">
        <v>210</v>
      </c>
    </row>
    <row r="2015" spans="1:10" x14ac:dyDescent="0.3">
      <c r="A2015">
        <v>2014</v>
      </c>
      <c r="B2015" s="1">
        <v>42374</v>
      </c>
      <c r="C2015" t="s">
        <v>5437</v>
      </c>
      <c r="D2015" t="s">
        <v>575</v>
      </c>
      <c r="E2015" t="s">
        <v>5438</v>
      </c>
      <c r="F2015" t="s">
        <v>36</v>
      </c>
      <c r="G2015" t="s">
        <v>5439</v>
      </c>
      <c r="H2015" t="s">
        <v>394</v>
      </c>
      <c r="I2015" s="2">
        <v>5000000</v>
      </c>
      <c r="J2015" t="s">
        <v>210</v>
      </c>
    </row>
    <row r="2016" spans="1:10" x14ac:dyDescent="0.3">
      <c r="A2016">
        <v>2015</v>
      </c>
      <c r="B2016" s="1">
        <v>42375</v>
      </c>
      <c r="C2016" t="s">
        <v>5332</v>
      </c>
      <c r="D2016" t="s">
        <v>5440</v>
      </c>
      <c r="E2016" t="s">
        <v>5441</v>
      </c>
      <c r="F2016" t="s">
        <v>967</v>
      </c>
      <c r="G2016" t="s">
        <v>1136</v>
      </c>
      <c r="H2016" t="s">
        <v>126</v>
      </c>
      <c r="I2016" t="s">
        <v>555</v>
      </c>
      <c r="J2016" t="s">
        <v>210</v>
      </c>
    </row>
    <row r="2017" spans="1:10" x14ac:dyDescent="0.3">
      <c r="A2017">
        <v>2016</v>
      </c>
      <c r="B2017" s="1">
        <v>42375</v>
      </c>
      <c r="C2017" t="s">
        <v>5442</v>
      </c>
      <c r="D2017" t="s">
        <v>317</v>
      </c>
      <c r="E2017" t="s">
        <v>5443</v>
      </c>
      <c r="F2017" t="s">
        <v>19</v>
      </c>
      <c r="G2017" t="s">
        <v>5444</v>
      </c>
      <c r="H2017" t="s">
        <v>126</v>
      </c>
      <c r="I2017" t="s">
        <v>555</v>
      </c>
      <c r="J2017" t="s">
        <v>210</v>
      </c>
    </row>
    <row r="2018" spans="1:10" x14ac:dyDescent="0.3">
      <c r="A2018">
        <v>2017</v>
      </c>
      <c r="B2018" s="1">
        <v>42375</v>
      </c>
      <c r="C2018" t="s">
        <v>5445</v>
      </c>
      <c r="D2018" t="s">
        <v>50</v>
      </c>
      <c r="E2018" t="s">
        <v>5446</v>
      </c>
      <c r="F2018" t="s">
        <v>967</v>
      </c>
      <c r="G2018" t="s">
        <v>5447</v>
      </c>
      <c r="H2018" t="s">
        <v>126</v>
      </c>
      <c r="I2018" s="2">
        <v>750000</v>
      </c>
      <c r="J2018" t="s">
        <v>210</v>
      </c>
    </row>
    <row r="2019" spans="1:10" x14ac:dyDescent="0.3">
      <c r="A2019">
        <v>2018</v>
      </c>
      <c r="B2019" s="1">
        <v>42375</v>
      </c>
      <c r="C2019" t="s">
        <v>5448</v>
      </c>
      <c r="D2019" t="s">
        <v>575</v>
      </c>
      <c r="E2019" t="s">
        <v>5449</v>
      </c>
      <c r="F2019" t="s">
        <v>1197</v>
      </c>
      <c r="G2019" t="s">
        <v>5450</v>
      </c>
      <c r="H2019" t="s">
        <v>394</v>
      </c>
      <c r="I2019" s="2">
        <v>1000000</v>
      </c>
      <c r="J2019" t="s">
        <v>210</v>
      </c>
    </row>
    <row r="2020" spans="1:10" x14ac:dyDescent="0.3">
      <c r="A2020">
        <v>2019</v>
      </c>
      <c r="B2020" s="1">
        <v>42375</v>
      </c>
      <c r="C2020" t="s">
        <v>5451</v>
      </c>
      <c r="D2020" t="s">
        <v>142</v>
      </c>
      <c r="E2020" t="s">
        <v>5452</v>
      </c>
      <c r="F2020" t="s">
        <v>52</v>
      </c>
      <c r="G2020" t="s">
        <v>5453</v>
      </c>
      <c r="H2020" t="s">
        <v>126</v>
      </c>
      <c r="I2020" s="2">
        <v>150000</v>
      </c>
      <c r="J2020" t="s">
        <v>210</v>
      </c>
    </row>
    <row r="2021" spans="1:10" x14ac:dyDescent="0.3">
      <c r="A2021">
        <v>2020</v>
      </c>
      <c r="B2021" s="1">
        <v>42375</v>
      </c>
      <c r="C2021" t="s">
        <v>5454</v>
      </c>
      <c r="D2021" t="s">
        <v>105</v>
      </c>
      <c r="E2021" t="s">
        <v>5455</v>
      </c>
      <c r="F2021" t="s">
        <v>19</v>
      </c>
      <c r="G2021" t="s">
        <v>5456</v>
      </c>
      <c r="H2021" t="s">
        <v>394</v>
      </c>
      <c r="I2021" s="2">
        <v>3000000</v>
      </c>
      <c r="J2021" t="s">
        <v>210</v>
      </c>
    </row>
    <row r="2022" spans="1:10" x14ac:dyDescent="0.3">
      <c r="A2022">
        <v>2021</v>
      </c>
      <c r="B2022" s="1">
        <v>42375</v>
      </c>
      <c r="C2022" t="s">
        <v>5457</v>
      </c>
      <c r="D2022" t="s">
        <v>105</v>
      </c>
      <c r="E2022" t="s">
        <v>5458</v>
      </c>
      <c r="F2022" t="s">
        <v>30</v>
      </c>
      <c r="G2022" t="s">
        <v>5459</v>
      </c>
      <c r="H2022" t="s">
        <v>126</v>
      </c>
      <c r="I2022" s="2">
        <v>750000</v>
      </c>
      <c r="J2022" t="s">
        <v>210</v>
      </c>
    </row>
    <row r="2023" spans="1:10" x14ac:dyDescent="0.3">
      <c r="A2023">
        <v>2022</v>
      </c>
      <c r="B2023" s="1">
        <v>42376</v>
      </c>
      <c r="C2023" t="s">
        <v>5460</v>
      </c>
      <c r="D2023" t="s">
        <v>575</v>
      </c>
      <c r="E2023" t="s">
        <v>5461</v>
      </c>
      <c r="F2023" t="s">
        <v>967</v>
      </c>
      <c r="G2023" t="s">
        <v>5462</v>
      </c>
      <c r="H2023" t="s">
        <v>126</v>
      </c>
      <c r="I2023" t="s">
        <v>555</v>
      </c>
      <c r="J2023" t="s">
        <v>210</v>
      </c>
    </row>
    <row r="2024" spans="1:10" x14ac:dyDescent="0.3">
      <c r="A2024">
        <v>2023</v>
      </c>
      <c r="B2024" s="1">
        <v>42376</v>
      </c>
      <c r="C2024" t="s">
        <v>5463</v>
      </c>
      <c r="D2024" t="s">
        <v>575</v>
      </c>
      <c r="E2024" t="s">
        <v>5464</v>
      </c>
      <c r="F2024" t="s">
        <v>19</v>
      </c>
      <c r="G2024" t="s">
        <v>1344</v>
      </c>
      <c r="H2024" t="s">
        <v>126</v>
      </c>
      <c r="I2024" t="s">
        <v>555</v>
      </c>
      <c r="J2024" t="s">
        <v>210</v>
      </c>
    </row>
    <row r="2025" spans="1:10" x14ac:dyDescent="0.3">
      <c r="A2025">
        <v>2024</v>
      </c>
      <c r="B2025" s="1">
        <v>42376</v>
      </c>
      <c r="C2025" t="s">
        <v>5465</v>
      </c>
      <c r="D2025" t="s">
        <v>575</v>
      </c>
      <c r="E2025" t="s">
        <v>5466</v>
      </c>
      <c r="F2025" t="s">
        <v>967</v>
      </c>
      <c r="G2025" t="s">
        <v>3768</v>
      </c>
      <c r="H2025" t="s">
        <v>126</v>
      </c>
      <c r="I2025" s="2">
        <v>160000</v>
      </c>
      <c r="J2025" t="s">
        <v>210</v>
      </c>
    </row>
    <row r="2026" spans="1:10" x14ac:dyDescent="0.3">
      <c r="A2026">
        <v>2025</v>
      </c>
      <c r="B2026" s="1">
        <v>42376</v>
      </c>
      <c r="C2026" t="s">
        <v>2580</v>
      </c>
      <c r="D2026" t="s">
        <v>105</v>
      </c>
      <c r="E2026" t="s">
        <v>5467</v>
      </c>
      <c r="F2026" t="s">
        <v>454</v>
      </c>
      <c r="G2026" t="s">
        <v>5468</v>
      </c>
      <c r="H2026" t="s">
        <v>126</v>
      </c>
      <c r="I2026" s="2">
        <v>100000</v>
      </c>
      <c r="J2026" t="s">
        <v>210</v>
      </c>
    </row>
    <row r="2027" spans="1:10" x14ac:dyDescent="0.3">
      <c r="A2027">
        <v>2026</v>
      </c>
      <c r="B2027" s="1">
        <v>42376</v>
      </c>
      <c r="C2027" t="s">
        <v>633</v>
      </c>
      <c r="D2027" t="s">
        <v>575</v>
      </c>
      <c r="E2027" t="s">
        <v>5469</v>
      </c>
      <c r="F2027" t="s">
        <v>19</v>
      </c>
      <c r="G2027" t="s">
        <v>5470</v>
      </c>
      <c r="H2027" t="s">
        <v>394</v>
      </c>
      <c r="I2027" s="2">
        <v>180000000</v>
      </c>
      <c r="J2027" t="s">
        <v>210</v>
      </c>
    </row>
    <row r="2028" spans="1:10" x14ac:dyDescent="0.3">
      <c r="A2028">
        <v>2027</v>
      </c>
      <c r="B2028" s="1">
        <v>42377</v>
      </c>
      <c r="C2028" t="s">
        <v>5471</v>
      </c>
      <c r="D2028" t="s">
        <v>1471</v>
      </c>
      <c r="E2028" t="s">
        <v>5472</v>
      </c>
      <c r="F2028" t="s">
        <v>967</v>
      </c>
      <c r="G2028" t="s">
        <v>5473</v>
      </c>
      <c r="H2028" t="s">
        <v>394</v>
      </c>
      <c r="I2028" s="2">
        <v>5000000</v>
      </c>
      <c r="J2028" t="s">
        <v>210</v>
      </c>
    </row>
    <row r="2029" spans="1:10" x14ac:dyDescent="0.3">
      <c r="A2029">
        <v>2028</v>
      </c>
      <c r="B2029" s="1">
        <v>42377</v>
      </c>
      <c r="C2029" t="s">
        <v>5474</v>
      </c>
      <c r="D2029" t="s">
        <v>575</v>
      </c>
      <c r="E2029" t="s">
        <v>5475</v>
      </c>
      <c r="F2029" t="s">
        <v>967</v>
      </c>
      <c r="G2029" t="s">
        <v>5476</v>
      </c>
      <c r="H2029" t="s">
        <v>126</v>
      </c>
      <c r="I2029" s="2">
        <v>250000</v>
      </c>
      <c r="J2029" t="s">
        <v>210</v>
      </c>
    </row>
    <row r="2030" spans="1:10" x14ac:dyDescent="0.3">
      <c r="A2030">
        <v>2029</v>
      </c>
      <c r="B2030" s="1">
        <v>42377</v>
      </c>
      <c r="C2030" t="s">
        <v>5477</v>
      </c>
      <c r="D2030" t="s">
        <v>105</v>
      </c>
      <c r="E2030" t="s">
        <v>5478</v>
      </c>
      <c r="F2030" t="s">
        <v>36</v>
      </c>
      <c r="G2030" t="s">
        <v>5479</v>
      </c>
      <c r="H2030" t="s">
        <v>126</v>
      </c>
      <c r="I2030" s="2">
        <v>45000</v>
      </c>
      <c r="J2030" t="s">
        <v>210</v>
      </c>
    </row>
    <row r="2031" spans="1:10" x14ac:dyDescent="0.3">
      <c r="A2031">
        <v>2030</v>
      </c>
      <c r="B2031" s="1">
        <v>42377</v>
      </c>
      <c r="C2031" t="s">
        <v>5480</v>
      </c>
      <c r="D2031" t="s">
        <v>575</v>
      </c>
      <c r="E2031" t="s">
        <v>5481</v>
      </c>
      <c r="F2031" t="s">
        <v>19</v>
      </c>
      <c r="G2031" t="s">
        <v>5482</v>
      </c>
      <c r="H2031" t="s">
        <v>126</v>
      </c>
      <c r="I2031" t="s">
        <v>555</v>
      </c>
      <c r="J2031" t="s">
        <v>210</v>
      </c>
    </row>
    <row r="2032" spans="1:10" x14ac:dyDescent="0.3">
      <c r="A2032">
        <v>2031</v>
      </c>
      <c r="B2032" s="1">
        <v>42378</v>
      </c>
      <c r="C2032" t="s">
        <v>5483</v>
      </c>
      <c r="D2032" t="s">
        <v>1471</v>
      </c>
      <c r="E2032" t="s">
        <v>5484</v>
      </c>
      <c r="F2032" t="s">
        <v>967</v>
      </c>
      <c r="G2032" t="s">
        <v>1588</v>
      </c>
      <c r="H2032" t="s">
        <v>394</v>
      </c>
      <c r="I2032" t="s">
        <v>555</v>
      </c>
      <c r="J2032" t="s">
        <v>210</v>
      </c>
    </row>
    <row r="2033" spans="1:10" x14ac:dyDescent="0.3">
      <c r="A2033">
        <v>2032</v>
      </c>
      <c r="B2033" s="1">
        <v>42380</v>
      </c>
      <c r="C2033" t="s">
        <v>3416</v>
      </c>
      <c r="D2033" t="s">
        <v>1471</v>
      </c>
      <c r="E2033" t="s">
        <v>5485</v>
      </c>
      <c r="F2033" t="s">
        <v>19</v>
      </c>
      <c r="G2033" t="s">
        <v>5486</v>
      </c>
      <c r="H2033" t="s">
        <v>394</v>
      </c>
      <c r="I2033" s="2">
        <v>5400000</v>
      </c>
      <c r="J2033" t="s">
        <v>210</v>
      </c>
    </row>
    <row r="2034" spans="1:10" x14ac:dyDescent="0.3">
      <c r="A2034">
        <v>2033</v>
      </c>
      <c r="B2034" s="1">
        <v>42380</v>
      </c>
      <c r="C2034" t="s">
        <v>5487</v>
      </c>
      <c r="D2034" t="s">
        <v>575</v>
      </c>
      <c r="E2034" t="s">
        <v>5488</v>
      </c>
      <c r="F2034" t="s">
        <v>30</v>
      </c>
      <c r="G2034" t="s">
        <v>5489</v>
      </c>
      <c r="H2034" t="s">
        <v>126</v>
      </c>
      <c r="I2034" t="s">
        <v>555</v>
      </c>
      <c r="J2034" t="s">
        <v>210</v>
      </c>
    </row>
    <row r="2035" spans="1:10" x14ac:dyDescent="0.3">
      <c r="A2035">
        <v>2034</v>
      </c>
      <c r="B2035" s="1">
        <v>42380</v>
      </c>
      <c r="C2035" t="s">
        <v>5490</v>
      </c>
      <c r="D2035" t="s">
        <v>575</v>
      </c>
      <c r="E2035" t="s">
        <v>5491</v>
      </c>
      <c r="F2035" t="s">
        <v>967</v>
      </c>
      <c r="G2035" t="s">
        <v>5492</v>
      </c>
      <c r="H2035" t="s">
        <v>394</v>
      </c>
      <c r="I2035" s="2">
        <v>16500000</v>
      </c>
      <c r="J2035" t="s">
        <v>210</v>
      </c>
    </row>
    <row r="2036" spans="1:10" x14ac:dyDescent="0.3">
      <c r="A2036">
        <v>2035</v>
      </c>
      <c r="B2036" s="1">
        <v>42380</v>
      </c>
      <c r="C2036" t="s">
        <v>5493</v>
      </c>
      <c r="D2036" t="s">
        <v>1471</v>
      </c>
      <c r="E2036" t="s">
        <v>5494</v>
      </c>
      <c r="F2036" t="s">
        <v>967</v>
      </c>
      <c r="G2036" t="s">
        <v>5495</v>
      </c>
      <c r="H2036" t="s">
        <v>126</v>
      </c>
      <c r="I2036" s="2">
        <v>1000000</v>
      </c>
      <c r="J2036" t="s">
        <v>210</v>
      </c>
    </row>
    <row r="2037" spans="1:10" x14ac:dyDescent="0.3">
      <c r="A2037">
        <v>2036</v>
      </c>
      <c r="B2037" s="1">
        <v>42380</v>
      </c>
      <c r="C2037" t="s">
        <v>5496</v>
      </c>
      <c r="D2037" t="s">
        <v>575</v>
      </c>
      <c r="E2037" t="s">
        <v>5497</v>
      </c>
      <c r="F2037" t="s">
        <v>36</v>
      </c>
      <c r="G2037" t="s">
        <v>5498</v>
      </c>
      <c r="H2037" t="s">
        <v>126</v>
      </c>
      <c r="I2037" t="s">
        <v>555</v>
      </c>
      <c r="J2037" t="s">
        <v>210</v>
      </c>
    </row>
    <row r="2038" spans="1:10" x14ac:dyDescent="0.3">
      <c r="A2038">
        <v>2037</v>
      </c>
      <c r="B2038" s="1">
        <v>42381</v>
      </c>
      <c r="C2038" t="s">
        <v>2387</v>
      </c>
      <c r="D2038" t="s">
        <v>1471</v>
      </c>
      <c r="E2038" t="s">
        <v>2705</v>
      </c>
      <c r="F2038" t="s">
        <v>19</v>
      </c>
      <c r="G2038" t="s">
        <v>5499</v>
      </c>
      <c r="H2038" t="s">
        <v>394</v>
      </c>
      <c r="I2038" s="2">
        <v>100000000</v>
      </c>
      <c r="J2038" t="s">
        <v>210</v>
      </c>
    </row>
    <row r="2039" spans="1:10" x14ac:dyDescent="0.3">
      <c r="A2039">
        <v>2038</v>
      </c>
      <c r="B2039" s="1">
        <v>42381</v>
      </c>
      <c r="C2039" t="s">
        <v>5500</v>
      </c>
      <c r="D2039" t="s">
        <v>575</v>
      </c>
      <c r="E2039" t="s">
        <v>5501</v>
      </c>
      <c r="F2039" t="s">
        <v>30</v>
      </c>
      <c r="G2039" t="s">
        <v>5502</v>
      </c>
      <c r="H2039" t="s">
        <v>394</v>
      </c>
      <c r="I2039" t="s">
        <v>555</v>
      </c>
      <c r="J2039" t="s">
        <v>210</v>
      </c>
    </row>
    <row r="2040" spans="1:10" x14ac:dyDescent="0.3">
      <c r="A2040">
        <v>2039</v>
      </c>
      <c r="B2040" s="1">
        <v>42381</v>
      </c>
      <c r="C2040" t="s">
        <v>5503</v>
      </c>
      <c r="D2040" t="s">
        <v>50</v>
      </c>
      <c r="E2040" t="s">
        <v>5504</v>
      </c>
      <c r="F2040" t="s">
        <v>967</v>
      </c>
      <c r="G2040" t="s">
        <v>5505</v>
      </c>
      <c r="H2040" t="s">
        <v>394</v>
      </c>
      <c r="I2040" s="2">
        <v>2300000</v>
      </c>
      <c r="J2040" t="s">
        <v>210</v>
      </c>
    </row>
    <row r="2041" spans="1:10" x14ac:dyDescent="0.3">
      <c r="A2041">
        <v>2040</v>
      </c>
      <c r="B2041" s="1">
        <v>42381</v>
      </c>
      <c r="C2041" t="s">
        <v>5506</v>
      </c>
      <c r="D2041" t="s">
        <v>575</v>
      </c>
      <c r="E2041" t="s">
        <v>5507</v>
      </c>
      <c r="F2041" t="s">
        <v>36</v>
      </c>
      <c r="G2041" t="s">
        <v>5508</v>
      </c>
      <c r="H2041" t="s">
        <v>126</v>
      </c>
      <c r="I2041" s="2">
        <v>250000</v>
      </c>
      <c r="J2041" t="s">
        <v>210</v>
      </c>
    </row>
    <row r="2042" spans="1:10" x14ac:dyDescent="0.3">
      <c r="A2042">
        <v>2041</v>
      </c>
      <c r="B2042" s="1">
        <v>42382</v>
      </c>
      <c r="C2042" t="s">
        <v>5509</v>
      </c>
      <c r="D2042" t="s">
        <v>575</v>
      </c>
      <c r="E2042" t="s">
        <v>5510</v>
      </c>
      <c r="F2042" t="s">
        <v>36</v>
      </c>
      <c r="G2042" t="s">
        <v>5511</v>
      </c>
      <c r="H2042" t="s">
        <v>394</v>
      </c>
      <c r="I2042" s="2">
        <v>145000000</v>
      </c>
      <c r="J2042" t="s">
        <v>210</v>
      </c>
    </row>
    <row r="2043" spans="1:10" x14ac:dyDescent="0.3">
      <c r="A2043">
        <v>2042</v>
      </c>
      <c r="B2043" s="1">
        <v>42382</v>
      </c>
      <c r="C2043" t="s">
        <v>5512</v>
      </c>
      <c r="D2043" t="s">
        <v>575</v>
      </c>
      <c r="E2043" t="s">
        <v>5513</v>
      </c>
      <c r="F2043" t="s">
        <v>967</v>
      </c>
      <c r="G2043" t="s">
        <v>5514</v>
      </c>
      <c r="H2043" t="s">
        <v>126</v>
      </c>
      <c r="I2043" s="2">
        <v>100000</v>
      </c>
      <c r="J2043" t="s">
        <v>210</v>
      </c>
    </row>
    <row r="2044" spans="1:10" x14ac:dyDescent="0.3">
      <c r="A2044">
        <v>2043</v>
      </c>
      <c r="B2044" s="1">
        <v>42382</v>
      </c>
      <c r="C2044" t="s">
        <v>5515</v>
      </c>
      <c r="D2044" t="s">
        <v>575</v>
      </c>
      <c r="E2044" t="s">
        <v>5516</v>
      </c>
      <c r="F2044" t="s">
        <v>30</v>
      </c>
      <c r="G2044" t="s">
        <v>3221</v>
      </c>
      <c r="H2044" t="s">
        <v>126</v>
      </c>
      <c r="I2044" s="2">
        <v>240000</v>
      </c>
      <c r="J2044" t="s">
        <v>210</v>
      </c>
    </row>
    <row r="2045" spans="1:10" x14ac:dyDescent="0.3">
      <c r="A2045">
        <v>2044</v>
      </c>
      <c r="B2045" s="1">
        <v>42382</v>
      </c>
      <c r="C2045" t="s">
        <v>5517</v>
      </c>
      <c r="D2045" t="s">
        <v>575</v>
      </c>
      <c r="E2045" t="s">
        <v>4674</v>
      </c>
      <c r="F2045" t="s">
        <v>184</v>
      </c>
      <c r="G2045" t="s">
        <v>5518</v>
      </c>
      <c r="H2045" t="s">
        <v>126</v>
      </c>
      <c r="I2045" t="s">
        <v>555</v>
      </c>
      <c r="J2045" t="s">
        <v>210</v>
      </c>
    </row>
    <row r="2046" spans="1:10" x14ac:dyDescent="0.3">
      <c r="A2046">
        <v>2045</v>
      </c>
      <c r="B2046" s="1">
        <v>42382</v>
      </c>
      <c r="C2046" t="s">
        <v>5519</v>
      </c>
      <c r="D2046" t="s">
        <v>142</v>
      </c>
      <c r="E2046" t="s">
        <v>5520</v>
      </c>
      <c r="F2046" t="s">
        <v>36</v>
      </c>
      <c r="G2046" t="s">
        <v>4225</v>
      </c>
      <c r="H2046" t="s">
        <v>394</v>
      </c>
      <c r="I2046" s="2">
        <v>4000000</v>
      </c>
      <c r="J2046" t="s">
        <v>210</v>
      </c>
    </row>
    <row r="2047" spans="1:10" x14ac:dyDescent="0.3">
      <c r="A2047">
        <v>2046</v>
      </c>
      <c r="B2047" s="1">
        <v>42382</v>
      </c>
      <c r="C2047" t="s">
        <v>5521</v>
      </c>
      <c r="D2047" t="s">
        <v>142</v>
      </c>
      <c r="E2047" t="s">
        <v>5522</v>
      </c>
      <c r="F2047" t="s">
        <v>36</v>
      </c>
      <c r="G2047" t="s">
        <v>2146</v>
      </c>
      <c r="H2047" t="s">
        <v>394</v>
      </c>
      <c r="I2047" t="s">
        <v>555</v>
      </c>
      <c r="J2047" t="s">
        <v>210</v>
      </c>
    </row>
    <row r="2048" spans="1:10" x14ac:dyDescent="0.3">
      <c r="A2048">
        <v>2047</v>
      </c>
      <c r="B2048" s="1">
        <v>42383</v>
      </c>
      <c r="C2048" t="s">
        <v>5523</v>
      </c>
      <c r="D2048" t="s">
        <v>575</v>
      </c>
      <c r="E2048" t="s">
        <v>5524</v>
      </c>
      <c r="F2048" t="s">
        <v>967</v>
      </c>
      <c r="G2048" t="s">
        <v>5525</v>
      </c>
      <c r="H2048" t="s">
        <v>126</v>
      </c>
      <c r="I2048" t="s">
        <v>555</v>
      </c>
      <c r="J2048" t="s">
        <v>210</v>
      </c>
    </row>
    <row r="2049" spans="1:10" x14ac:dyDescent="0.3">
      <c r="A2049">
        <v>2048</v>
      </c>
      <c r="B2049" s="1">
        <v>42383</v>
      </c>
      <c r="C2049" t="s">
        <v>5526</v>
      </c>
      <c r="D2049" t="s">
        <v>1471</v>
      </c>
      <c r="E2049" t="s">
        <v>5527</v>
      </c>
      <c r="F2049" t="s">
        <v>967</v>
      </c>
      <c r="G2049" t="s">
        <v>5528</v>
      </c>
      <c r="H2049" t="s">
        <v>126</v>
      </c>
      <c r="I2049" t="s">
        <v>555</v>
      </c>
      <c r="J2049" t="s">
        <v>210</v>
      </c>
    </row>
    <row r="2050" spans="1:10" x14ac:dyDescent="0.3">
      <c r="A2050">
        <v>2049</v>
      </c>
      <c r="B2050" s="1">
        <v>42383</v>
      </c>
      <c r="C2050" t="s">
        <v>5529</v>
      </c>
      <c r="D2050" t="s">
        <v>575</v>
      </c>
      <c r="E2050" t="s">
        <v>5023</v>
      </c>
      <c r="F2050" t="s">
        <v>19</v>
      </c>
      <c r="G2050" t="s">
        <v>2077</v>
      </c>
      <c r="H2050" t="s">
        <v>126</v>
      </c>
      <c r="I2050" s="2">
        <v>520000</v>
      </c>
      <c r="J2050" t="s">
        <v>210</v>
      </c>
    </row>
    <row r="2051" spans="1:10" x14ac:dyDescent="0.3">
      <c r="A2051">
        <v>2050</v>
      </c>
      <c r="B2051" s="1">
        <v>42383</v>
      </c>
      <c r="C2051" t="s">
        <v>2720</v>
      </c>
      <c r="D2051" t="s">
        <v>50</v>
      </c>
      <c r="E2051" t="s">
        <v>5530</v>
      </c>
      <c r="F2051" t="s">
        <v>19</v>
      </c>
      <c r="G2051" t="s">
        <v>5531</v>
      </c>
      <c r="H2051" t="s">
        <v>126</v>
      </c>
      <c r="I2051" t="s">
        <v>555</v>
      </c>
      <c r="J2051" t="s">
        <v>210</v>
      </c>
    </row>
    <row r="2052" spans="1:10" x14ac:dyDescent="0.3">
      <c r="A2052">
        <v>2051</v>
      </c>
      <c r="B2052" s="1">
        <v>42384</v>
      </c>
      <c r="C2052" t="s">
        <v>5532</v>
      </c>
      <c r="D2052" t="s">
        <v>142</v>
      </c>
      <c r="E2052" t="s">
        <v>5533</v>
      </c>
      <c r="F2052" t="s">
        <v>967</v>
      </c>
      <c r="G2052" t="s">
        <v>5534</v>
      </c>
      <c r="H2052" t="s">
        <v>394</v>
      </c>
      <c r="I2052" t="s">
        <v>555</v>
      </c>
      <c r="J2052" t="s">
        <v>210</v>
      </c>
    </row>
    <row r="2053" spans="1:10" x14ac:dyDescent="0.3">
      <c r="A2053">
        <v>2052</v>
      </c>
      <c r="B2053" s="1">
        <v>42384</v>
      </c>
      <c r="C2053" t="s">
        <v>2773</v>
      </c>
      <c r="D2053" t="s">
        <v>575</v>
      </c>
      <c r="E2053" t="s">
        <v>5535</v>
      </c>
      <c r="F2053" t="s">
        <v>19</v>
      </c>
      <c r="G2053" t="s">
        <v>5536</v>
      </c>
      <c r="H2053" t="s">
        <v>126</v>
      </c>
      <c r="I2053" s="2">
        <v>200000</v>
      </c>
      <c r="J2053" t="s">
        <v>210</v>
      </c>
    </row>
    <row r="2054" spans="1:10" x14ac:dyDescent="0.3">
      <c r="A2054">
        <v>2053</v>
      </c>
      <c r="B2054" s="1">
        <v>42384</v>
      </c>
      <c r="C2054" t="s">
        <v>5537</v>
      </c>
      <c r="D2054" t="s">
        <v>575</v>
      </c>
      <c r="E2054" t="s">
        <v>5538</v>
      </c>
      <c r="F2054" t="s">
        <v>967</v>
      </c>
      <c r="G2054" t="s">
        <v>5539</v>
      </c>
      <c r="H2054" t="s">
        <v>126</v>
      </c>
      <c r="I2054" t="s">
        <v>555</v>
      </c>
      <c r="J2054" t="s">
        <v>210</v>
      </c>
    </row>
    <row r="2055" spans="1:10" x14ac:dyDescent="0.3">
      <c r="A2055">
        <v>2054</v>
      </c>
      <c r="B2055" s="1">
        <v>42384</v>
      </c>
      <c r="C2055" t="s">
        <v>801</v>
      </c>
      <c r="D2055" t="s">
        <v>575</v>
      </c>
      <c r="E2055" t="s">
        <v>5540</v>
      </c>
      <c r="F2055" t="s">
        <v>36</v>
      </c>
      <c r="G2055" t="s">
        <v>5541</v>
      </c>
      <c r="H2055" t="s">
        <v>126</v>
      </c>
      <c r="I2055" t="s">
        <v>555</v>
      </c>
      <c r="J2055" t="s">
        <v>210</v>
      </c>
    </row>
    <row r="2056" spans="1:10" x14ac:dyDescent="0.3">
      <c r="A2056">
        <v>2055</v>
      </c>
      <c r="B2056" s="1">
        <v>42384</v>
      </c>
      <c r="C2056" t="s">
        <v>5542</v>
      </c>
      <c r="D2056" t="s">
        <v>575</v>
      </c>
      <c r="E2056" t="s">
        <v>5543</v>
      </c>
      <c r="F2056" t="s">
        <v>87</v>
      </c>
      <c r="G2056" t="s">
        <v>5544</v>
      </c>
      <c r="H2056" t="s">
        <v>126</v>
      </c>
      <c r="I2056" t="s">
        <v>555</v>
      </c>
      <c r="J2056" t="s">
        <v>210</v>
      </c>
    </row>
    <row r="2057" spans="1:10" x14ac:dyDescent="0.3">
      <c r="A2057">
        <v>2056</v>
      </c>
      <c r="B2057" s="1">
        <v>42385</v>
      </c>
      <c r="C2057" t="s">
        <v>5545</v>
      </c>
      <c r="D2057" t="s">
        <v>575</v>
      </c>
      <c r="E2057" t="s">
        <v>5546</v>
      </c>
      <c r="F2057" t="s">
        <v>36</v>
      </c>
      <c r="G2057" t="s">
        <v>5547</v>
      </c>
      <c r="H2057" t="s">
        <v>126</v>
      </c>
      <c r="I2057" t="s">
        <v>555</v>
      </c>
      <c r="J2057" t="s">
        <v>210</v>
      </c>
    </row>
    <row r="2058" spans="1:10" x14ac:dyDescent="0.3">
      <c r="A2058">
        <v>2057</v>
      </c>
      <c r="B2058" s="1">
        <v>42387</v>
      </c>
      <c r="C2058" t="s">
        <v>5548</v>
      </c>
      <c r="D2058" t="s">
        <v>575</v>
      </c>
      <c r="E2058" t="s">
        <v>5549</v>
      </c>
      <c r="F2058" t="s">
        <v>36</v>
      </c>
      <c r="G2058" t="s">
        <v>5550</v>
      </c>
      <c r="H2058" t="s">
        <v>126</v>
      </c>
      <c r="I2058" t="s">
        <v>555</v>
      </c>
      <c r="J2058" t="s">
        <v>210</v>
      </c>
    </row>
    <row r="2059" spans="1:10" x14ac:dyDescent="0.3">
      <c r="A2059">
        <v>2058</v>
      </c>
      <c r="B2059" s="1">
        <v>42387</v>
      </c>
      <c r="C2059" t="s">
        <v>5005</v>
      </c>
      <c r="D2059" t="s">
        <v>575</v>
      </c>
      <c r="E2059" t="s">
        <v>5551</v>
      </c>
      <c r="F2059" t="s">
        <v>30</v>
      </c>
      <c r="G2059" t="s">
        <v>5552</v>
      </c>
      <c r="H2059" t="s">
        <v>394</v>
      </c>
      <c r="I2059" s="2">
        <v>6000000</v>
      </c>
      <c r="J2059" t="s">
        <v>210</v>
      </c>
    </row>
    <row r="2060" spans="1:10" x14ac:dyDescent="0.3">
      <c r="A2060">
        <v>2059</v>
      </c>
      <c r="B2060" s="1">
        <v>42388</v>
      </c>
      <c r="C2060" t="s">
        <v>1165</v>
      </c>
      <c r="D2060" t="s">
        <v>575</v>
      </c>
      <c r="E2060" t="s">
        <v>5553</v>
      </c>
      <c r="F2060" t="s">
        <v>967</v>
      </c>
      <c r="G2060" t="s">
        <v>5554</v>
      </c>
      <c r="H2060" t="s">
        <v>394</v>
      </c>
      <c r="I2060" s="2">
        <v>35000000</v>
      </c>
      <c r="J2060" t="s">
        <v>210</v>
      </c>
    </row>
    <row r="2061" spans="1:10" x14ac:dyDescent="0.3">
      <c r="A2061">
        <v>2060</v>
      </c>
      <c r="B2061" s="1">
        <v>42388</v>
      </c>
      <c r="C2061" t="s">
        <v>3048</v>
      </c>
      <c r="D2061" t="s">
        <v>575</v>
      </c>
      <c r="E2061" t="s">
        <v>5555</v>
      </c>
      <c r="F2061" t="s">
        <v>967</v>
      </c>
      <c r="G2061" t="s">
        <v>644</v>
      </c>
      <c r="H2061" t="s">
        <v>126</v>
      </c>
      <c r="I2061" t="s">
        <v>555</v>
      </c>
      <c r="J2061" t="s">
        <v>210</v>
      </c>
    </row>
    <row r="2062" spans="1:10" x14ac:dyDescent="0.3">
      <c r="A2062">
        <v>2061</v>
      </c>
      <c r="B2062" s="1">
        <v>42388</v>
      </c>
      <c r="C2062" t="s">
        <v>5556</v>
      </c>
      <c r="D2062" t="s">
        <v>575</v>
      </c>
      <c r="E2062" t="s">
        <v>5557</v>
      </c>
      <c r="F2062" t="s">
        <v>19</v>
      </c>
      <c r="G2062" t="s">
        <v>1136</v>
      </c>
      <c r="H2062" t="s">
        <v>394</v>
      </c>
      <c r="I2062" t="s">
        <v>555</v>
      </c>
      <c r="J2062" t="s">
        <v>210</v>
      </c>
    </row>
    <row r="2063" spans="1:10" x14ac:dyDescent="0.3">
      <c r="A2063">
        <v>2062</v>
      </c>
      <c r="B2063" s="1">
        <v>42388</v>
      </c>
      <c r="C2063" t="s">
        <v>5558</v>
      </c>
      <c r="D2063" t="s">
        <v>575</v>
      </c>
      <c r="E2063" t="s">
        <v>5559</v>
      </c>
      <c r="F2063" t="s">
        <v>30</v>
      </c>
      <c r="G2063" t="s">
        <v>5560</v>
      </c>
      <c r="H2063" t="s">
        <v>126</v>
      </c>
      <c r="I2063" t="s">
        <v>555</v>
      </c>
      <c r="J2063" t="s">
        <v>210</v>
      </c>
    </row>
    <row r="2064" spans="1:10" x14ac:dyDescent="0.3">
      <c r="A2064">
        <v>2063</v>
      </c>
      <c r="B2064" s="1">
        <v>42388</v>
      </c>
      <c r="C2064" t="s">
        <v>5561</v>
      </c>
      <c r="D2064" t="s">
        <v>1471</v>
      </c>
      <c r="E2064" t="s">
        <v>5562</v>
      </c>
      <c r="F2064" t="s">
        <v>30</v>
      </c>
      <c r="G2064" t="s">
        <v>5563</v>
      </c>
      <c r="H2064" t="s">
        <v>394</v>
      </c>
      <c r="I2064" s="2">
        <v>1400000</v>
      </c>
      <c r="J2064" t="s">
        <v>210</v>
      </c>
    </row>
    <row r="2065" spans="1:10" x14ac:dyDescent="0.3">
      <c r="A2065">
        <v>2064</v>
      </c>
      <c r="B2065" s="1">
        <v>42388</v>
      </c>
      <c r="C2065" t="s">
        <v>299</v>
      </c>
      <c r="D2065" t="s">
        <v>50</v>
      </c>
      <c r="E2065" t="s">
        <v>5564</v>
      </c>
      <c r="F2065" t="s">
        <v>36</v>
      </c>
      <c r="G2065" t="s">
        <v>5565</v>
      </c>
      <c r="H2065" t="s">
        <v>394</v>
      </c>
      <c r="I2065" s="2">
        <v>5000000</v>
      </c>
      <c r="J2065" t="s">
        <v>210</v>
      </c>
    </row>
    <row r="2066" spans="1:10" x14ac:dyDescent="0.3">
      <c r="A2066">
        <v>2065</v>
      </c>
      <c r="B2066" s="1">
        <v>42388</v>
      </c>
      <c r="C2066" t="s">
        <v>5566</v>
      </c>
      <c r="D2066" t="s">
        <v>575</v>
      </c>
      <c r="E2066" t="s">
        <v>5567</v>
      </c>
      <c r="F2066" t="s">
        <v>30</v>
      </c>
      <c r="G2066" t="s">
        <v>5568</v>
      </c>
      <c r="H2066" t="s">
        <v>126</v>
      </c>
      <c r="I2066" s="2">
        <v>445000</v>
      </c>
      <c r="J2066" t="s">
        <v>210</v>
      </c>
    </row>
    <row r="2067" spans="1:10" x14ac:dyDescent="0.3">
      <c r="A2067">
        <v>2066</v>
      </c>
      <c r="B2067" s="1">
        <v>42388</v>
      </c>
      <c r="C2067" t="s">
        <v>4784</v>
      </c>
      <c r="D2067" t="s">
        <v>77</v>
      </c>
      <c r="E2067" t="s">
        <v>5569</v>
      </c>
      <c r="F2067" t="s">
        <v>42</v>
      </c>
      <c r="G2067" t="s">
        <v>5570</v>
      </c>
      <c r="H2067" t="s">
        <v>394</v>
      </c>
      <c r="I2067" s="2">
        <v>3500000</v>
      </c>
      <c r="J2067" t="s">
        <v>210</v>
      </c>
    </row>
    <row r="2068" spans="1:10" x14ac:dyDescent="0.3">
      <c r="A2068">
        <v>2067</v>
      </c>
      <c r="B2068" s="1">
        <v>42389</v>
      </c>
      <c r="C2068" t="s">
        <v>5571</v>
      </c>
      <c r="D2068" t="s">
        <v>575</v>
      </c>
      <c r="E2068" t="s">
        <v>5572</v>
      </c>
      <c r="F2068" t="s">
        <v>30</v>
      </c>
      <c r="G2068" t="s">
        <v>4242</v>
      </c>
      <c r="H2068" t="s">
        <v>394</v>
      </c>
      <c r="I2068" t="s">
        <v>555</v>
      </c>
      <c r="J2068" t="s">
        <v>210</v>
      </c>
    </row>
    <row r="2069" spans="1:10" x14ac:dyDescent="0.3">
      <c r="A2069">
        <v>2068</v>
      </c>
      <c r="B2069" s="1">
        <v>42389</v>
      </c>
      <c r="C2069" t="s">
        <v>5573</v>
      </c>
      <c r="D2069" t="s">
        <v>1471</v>
      </c>
      <c r="E2069" t="s">
        <v>5574</v>
      </c>
      <c r="F2069" t="s">
        <v>30</v>
      </c>
      <c r="G2069" t="s">
        <v>1083</v>
      </c>
      <c r="H2069" t="s">
        <v>394</v>
      </c>
      <c r="I2069" s="2">
        <v>1800000</v>
      </c>
      <c r="J2069" t="s">
        <v>210</v>
      </c>
    </row>
    <row r="2070" spans="1:10" x14ac:dyDescent="0.3">
      <c r="A2070">
        <v>2069</v>
      </c>
      <c r="B2070" s="1">
        <v>42389</v>
      </c>
      <c r="C2070" t="s">
        <v>5575</v>
      </c>
      <c r="D2070" t="s">
        <v>1471</v>
      </c>
      <c r="E2070" t="s">
        <v>5576</v>
      </c>
      <c r="F2070" t="s">
        <v>36</v>
      </c>
      <c r="G2070" t="s">
        <v>814</v>
      </c>
      <c r="H2070" t="s">
        <v>394</v>
      </c>
      <c r="I2070" s="2">
        <v>20000000</v>
      </c>
      <c r="J2070" t="s">
        <v>210</v>
      </c>
    </row>
    <row r="2071" spans="1:10" x14ac:dyDescent="0.3">
      <c r="A2071">
        <v>2070</v>
      </c>
      <c r="B2071" s="1">
        <v>42389</v>
      </c>
      <c r="C2071" t="s">
        <v>5577</v>
      </c>
      <c r="D2071" t="s">
        <v>1471</v>
      </c>
      <c r="E2071" t="s">
        <v>5578</v>
      </c>
      <c r="F2071" t="s">
        <v>5579</v>
      </c>
      <c r="G2071" t="s">
        <v>5580</v>
      </c>
      <c r="H2071" t="s">
        <v>394</v>
      </c>
      <c r="I2071" s="2">
        <v>4000000</v>
      </c>
      <c r="J2071" t="s">
        <v>210</v>
      </c>
    </row>
    <row r="2072" spans="1:10" x14ac:dyDescent="0.3">
      <c r="A2072">
        <v>2071</v>
      </c>
      <c r="B2072" s="1">
        <v>42389</v>
      </c>
      <c r="C2072" t="s">
        <v>5581</v>
      </c>
      <c r="D2072" t="s">
        <v>575</v>
      </c>
      <c r="E2072" t="s">
        <v>5582</v>
      </c>
      <c r="F2072" t="s">
        <v>5583</v>
      </c>
      <c r="G2072" t="s">
        <v>5584</v>
      </c>
      <c r="H2072" t="s">
        <v>126</v>
      </c>
      <c r="I2072" s="2">
        <v>40000</v>
      </c>
      <c r="J2072" t="s">
        <v>210</v>
      </c>
    </row>
    <row r="2073" spans="1:10" x14ac:dyDescent="0.3">
      <c r="A2073">
        <v>2072</v>
      </c>
      <c r="B2073" s="1">
        <v>42389</v>
      </c>
      <c r="C2073" t="s">
        <v>5585</v>
      </c>
      <c r="D2073" t="s">
        <v>142</v>
      </c>
      <c r="E2073" t="s">
        <v>5586</v>
      </c>
      <c r="F2073" t="s">
        <v>36</v>
      </c>
      <c r="G2073" t="s">
        <v>5587</v>
      </c>
      <c r="H2073" t="s">
        <v>126</v>
      </c>
      <c r="I2073" t="s">
        <v>555</v>
      </c>
      <c r="J2073" t="s">
        <v>210</v>
      </c>
    </row>
    <row r="2074" spans="1:10" x14ac:dyDescent="0.3">
      <c r="A2074">
        <v>2073</v>
      </c>
      <c r="B2074" s="1">
        <v>42390</v>
      </c>
      <c r="C2074" t="s">
        <v>5588</v>
      </c>
      <c r="D2074" t="s">
        <v>1471</v>
      </c>
      <c r="E2074" t="s">
        <v>5589</v>
      </c>
      <c r="F2074" t="s">
        <v>52</v>
      </c>
      <c r="G2074" t="s">
        <v>1136</v>
      </c>
      <c r="H2074" t="s">
        <v>394</v>
      </c>
      <c r="I2074" t="s">
        <v>555</v>
      </c>
      <c r="J2074" t="s">
        <v>210</v>
      </c>
    </row>
    <row r="2075" spans="1:10" x14ac:dyDescent="0.3">
      <c r="A2075">
        <v>2074</v>
      </c>
      <c r="B2075" s="1">
        <v>42390</v>
      </c>
      <c r="C2075" t="s">
        <v>1500</v>
      </c>
      <c r="D2075" t="s">
        <v>575</v>
      </c>
      <c r="E2075" t="s">
        <v>5590</v>
      </c>
      <c r="F2075" t="s">
        <v>967</v>
      </c>
      <c r="G2075" t="s">
        <v>5591</v>
      </c>
      <c r="H2075" t="s">
        <v>126</v>
      </c>
      <c r="I2075" s="2">
        <v>500000</v>
      </c>
      <c r="J2075" t="s">
        <v>210</v>
      </c>
    </row>
    <row r="2076" spans="1:10" x14ac:dyDescent="0.3">
      <c r="A2076">
        <v>2075</v>
      </c>
      <c r="B2076" s="1">
        <v>42390</v>
      </c>
      <c r="C2076" t="s">
        <v>5592</v>
      </c>
      <c r="D2076" t="s">
        <v>575</v>
      </c>
      <c r="E2076" t="s">
        <v>1674</v>
      </c>
      <c r="F2076" t="s">
        <v>87</v>
      </c>
      <c r="G2076" t="s">
        <v>5593</v>
      </c>
      <c r="H2076" t="s">
        <v>394</v>
      </c>
      <c r="I2076" s="2">
        <v>2200000</v>
      </c>
      <c r="J2076" t="s">
        <v>210</v>
      </c>
    </row>
    <row r="2077" spans="1:10" x14ac:dyDescent="0.3">
      <c r="A2077">
        <v>2076</v>
      </c>
      <c r="B2077" s="1">
        <v>42390</v>
      </c>
      <c r="C2077" t="s">
        <v>3440</v>
      </c>
      <c r="D2077" t="s">
        <v>575</v>
      </c>
      <c r="E2077" t="s">
        <v>2745</v>
      </c>
      <c r="F2077" t="s">
        <v>36</v>
      </c>
      <c r="G2077" t="s">
        <v>5594</v>
      </c>
      <c r="H2077" t="s">
        <v>394</v>
      </c>
      <c r="I2077" s="2">
        <v>15000000</v>
      </c>
      <c r="J2077" t="s">
        <v>210</v>
      </c>
    </row>
    <row r="2078" spans="1:10" x14ac:dyDescent="0.3">
      <c r="A2078">
        <v>2077</v>
      </c>
      <c r="B2078" s="1">
        <v>42390</v>
      </c>
      <c r="C2078" t="s">
        <v>5595</v>
      </c>
      <c r="D2078" t="s">
        <v>50</v>
      </c>
      <c r="E2078" t="s">
        <v>5596</v>
      </c>
      <c r="F2078" t="s">
        <v>967</v>
      </c>
      <c r="G2078" t="s">
        <v>5597</v>
      </c>
      <c r="H2078" t="s">
        <v>394</v>
      </c>
      <c r="I2078" s="2">
        <v>3000000</v>
      </c>
      <c r="J2078" t="s">
        <v>210</v>
      </c>
    </row>
    <row r="2079" spans="1:10" x14ac:dyDescent="0.3">
      <c r="A2079">
        <v>2078</v>
      </c>
      <c r="B2079" s="1">
        <v>42391</v>
      </c>
      <c r="C2079" t="s">
        <v>5598</v>
      </c>
      <c r="D2079" t="s">
        <v>575</v>
      </c>
      <c r="E2079" t="s">
        <v>5599</v>
      </c>
      <c r="F2079" t="s">
        <v>4645</v>
      </c>
      <c r="G2079" t="s">
        <v>5600</v>
      </c>
      <c r="H2079" t="s">
        <v>126</v>
      </c>
      <c r="I2079" s="2">
        <v>200000</v>
      </c>
      <c r="J2079" t="s">
        <v>210</v>
      </c>
    </row>
    <row r="2080" spans="1:10" x14ac:dyDescent="0.3">
      <c r="A2080">
        <v>2079</v>
      </c>
      <c r="B2080" s="1">
        <v>42391</v>
      </c>
      <c r="C2080" t="s">
        <v>5601</v>
      </c>
      <c r="D2080" t="s">
        <v>575</v>
      </c>
      <c r="E2080" t="s">
        <v>5602</v>
      </c>
      <c r="F2080" t="s">
        <v>967</v>
      </c>
      <c r="G2080" t="s">
        <v>5603</v>
      </c>
      <c r="H2080" t="s">
        <v>394</v>
      </c>
      <c r="I2080" t="s">
        <v>555</v>
      </c>
      <c r="J2080" t="s">
        <v>210</v>
      </c>
    </row>
    <row r="2081" spans="1:10" x14ac:dyDescent="0.3">
      <c r="A2081">
        <v>2080</v>
      </c>
      <c r="B2081" s="1">
        <v>42391</v>
      </c>
      <c r="C2081" t="s">
        <v>5604</v>
      </c>
      <c r="D2081" t="s">
        <v>1471</v>
      </c>
      <c r="E2081" t="s">
        <v>5605</v>
      </c>
      <c r="F2081" t="s">
        <v>967</v>
      </c>
      <c r="G2081" t="s">
        <v>5606</v>
      </c>
      <c r="H2081" t="s">
        <v>394</v>
      </c>
      <c r="I2081" s="2">
        <v>7200000</v>
      </c>
      <c r="J2081" t="s">
        <v>210</v>
      </c>
    </row>
    <row r="2082" spans="1:10" x14ac:dyDescent="0.3">
      <c r="A2082">
        <v>2081</v>
      </c>
      <c r="B2082" s="1">
        <v>42391</v>
      </c>
      <c r="C2082" t="s">
        <v>5072</v>
      </c>
      <c r="D2082" t="s">
        <v>575</v>
      </c>
      <c r="E2082" t="s">
        <v>5607</v>
      </c>
      <c r="F2082" t="s">
        <v>19</v>
      </c>
      <c r="G2082" t="s">
        <v>5608</v>
      </c>
      <c r="H2082" t="s">
        <v>126</v>
      </c>
      <c r="I2082" t="s">
        <v>555</v>
      </c>
      <c r="J2082" t="s">
        <v>210</v>
      </c>
    </row>
    <row r="2083" spans="1:10" x14ac:dyDescent="0.3">
      <c r="A2083">
        <v>2082</v>
      </c>
      <c r="B2083" s="1">
        <v>42391</v>
      </c>
      <c r="C2083" t="s">
        <v>5609</v>
      </c>
      <c r="D2083" t="s">
        <v>575</v>
      </c>
      <c r="E2083" t="s">
        <v>5610</v>
      </c>
      <c r="F2083" t="s">
        <v>1197</v>
      </c>
      <c r="G2083" t="s">
        <v>5611</v>
      </c>
      <c r="H2083" t="s">
        <v>126</v>
      </c>
      <c r="I2083" t="s">
        <v>555</v>
      </c>
      <c r="J2083" t="s">
        <v>210</v>
      </c>
    </row>
    <row r="2084" spans="1:10" x14ac:dyDescent="0.3">
      <c r="A2084">
        <v>2083</v>
      </c>
      <c r="B2084" s="1">
        <v>42391</v>
      </c>
      <c r="C2084" t="s">
        <v>5612</v>
      </c>
      <c r="D2084" t="s">
        <v>50</v>
      </c>
      <c r="E2084" t="s">
        <v>5613</v>
      </c>
      <c r="F2084" t="s">
        <v>967</v>
      </c>
      <c r="G2084" t="s">
        <v>1299</v>
      </c>
      <c r="H2084" t="s">
        <v>126</v>
      </c>
      <c r="I2084" s="2">
        <v>515000</v>
      </c>
      <c r="J2084" t="s">
        <v>210</v>
      </c>
    </row>
    <row r="2085" spans="1:10" x14ac:dyDescent="0.3">
      <c r="A2085">
        <v>2084</v>
      </c>
      <c r="B2085" s="1">
        <v>42391</v>
      </c>
      <c r="C2085" t="s">
        <v>5614</v>
      </c>
      <c r="D2085" t="s">
        <v>50</v>
      </c>
      <c r="E2085" t="s">
        <v>5615</v>
      </c>
      <c r="F2085" t="s">
        <v>36</v>
      </c>
      <c r="G2085" t="s">
        <v>5616</v>
      </c>
      <c r="H2085" t="s">
        <v>394</v>
      </c>
      <c r="I2085" s="2">
        <v>35000000</v>
      </c>
      <c r="J2085" t="s">
        <v>210</v>
      </c>
    </row>
    <row r="2086" spans="1:10" x14ac:dyDescent="0.3">
      <c r="A2086">
        <v>2085</v>
      </c>
      <c r="B2086" s="1">
        <v>42391</v>
      </c>
      <c r="C2086" t="s">
        <v>1517</v>
      </c>
      <c r="D2086" t="s">
        <v>50</v>
      </c>
      <c r="E2086" t="s">
        <v>5617</v>
      </c>
      <c r="F2086" t="s">
        <v>967</v>
      </c>
      <c r="G2086" t="s">
        <v>5618</v>
      </c>
      <c r="H2086" t="s">
        <v>394</v>
      </c>
      <c r="I2086" s="2">
        <v>30000000</v>
      </c>
      <c r="J2086" t="s">
        <v>210</v>
      </c>
    </row>
    <row r="2087" spans="1:10" x14ac:dyDescent="0.3">
      <c r="A2087">
        <v>2086</v>
      </c>
      <c r="B2087" s="1">
        <v>42391</v>
      </c>
      <c r="C2087" t="s">
        <v>5619</v>
      </c>
      <c r="D2087" t="s">
        <v>142</v>
      </c>
      <c r="E2087" t="s">
        <v>5620</v>
      </c>
      <c r="F2087" t="s">
        <v>19</v>
      </c>
      <c r="G2087" t="s">
        <v>5621</v>
      </c>
      <c r="H2087" t="s">
        <v>126</v>
      </c>
      <c r="I2087" t="s">
        <v>555</v>
      </c>
      <c r="J2087" t="s">
        <v>210</v>
      </c>
    </row>
    <row r="2088" spans="1:10" x14ac:dyDescent="0.3">
      <c r="A2088">
        <v>2087</v>
      </c>
      <c r="B2088" s="1">
        <v>42394</v>
      </c>
      <c r="C2088" t="s">
        <v>5622</v>
      </c>
      <c r="D2088" t="s">
        <v>575</v>
      </c>
      <c r="E2088" t="s">
        <v>5623</v>
      </c>
      <c r="F2088" t="s">
        <v>36</v>
      </c>
      <c r="G2088" t="s">
        <v>517</v>
      </c>
      <c r="H2088" t="s">
        <v>126</v>
      </c>
      <c r="I2088" s="2">
        <v>150000</v>
      </c>
      <c r="J2088" t="s">
        <v>210</v>
      </c>
    </row>
    <row r="2089" spans="1:10" x14ac:dyDescent="0.3">
      <c r="A2089">
        <v>2088</v>
      </c>
      <c r="B2089" s="1">
        <v>42394</v>
      </c>
      <c r="C2089" t="s">
        <v>1775</v>
      </c>
      <c r="D2089" t="s">
        <v>575</v>
      </c>
      <c r="E2089" t="s">
        <v>5624</v>
      </c>
      <c r="F2089" t="s">
        <v>19</v>
      </c>
      <c r="G2089" t="s">
        <v>5625</v>
      </c>
      <c r="H2089" t="s">
        <v>394</v>
      </c>
      <c r="I2089" s="2">
        <v>21000000</v>
      </c>
      <c r="J2089" t="s">
        <v>210</v>
      </c>
    </row>
    <row r="2090" spans="1:10" x14ac:dyDescent="0.3">
      <c r="A2090">
        <v>2089</v>
      </c>
      <c r="B2090" s="1">
        <v>42394</v>
      </c>
      <c r="C2090" t="s">
        <v>5626</v>
      </c>
      <c r="D2090" t="s">
        <v>1471</v>
      </c>
      <c r="E2090" t="s">
        <v>5627</v>
      </c>
      <c r="F2090" t="s">
        <v>30</v>
      </c>
      <c r="G2090" t="s">
        <v>5628</v>
      </c>
      <c r="H2090" t="s">
        <v>394</v>
      </c>
      <c r="I2090" t="s">
        <v>555</v>
      </c>
      <c r="J2090" t="s">
        <v>210</v>
      </c>
    </row>
    <row r="2091" spans="1:10" x14ac:dyDescent="0.3">
      <c r="A2091">
        <v>2090</v>
      </c>
      <c r="B2091" s="1">
        <v>42396</v>
      </c>
      <c r="C2091" t="s">
        <v>5629</v>
      </c>
      <c r="D2091" t="s">
        <v>1471</v>
      </c>
      <c r="E2091" t="s">
        <v>5630</v>
      </c>
      <c r="F2091" t="s">
        <v>4362</v>
      </c>
      <c r="G2091" t="s">
        <v>1136</v>
      </c>
      <c r="H2091" t="s">
        <v>394</v>
      </c>
      <c r="I2091" t="s">
        <v>555</v>
      </c>
      <c r="J2091" t="s">
        <v>210</v>
      </c>
    </row>
    <row r="2092" spans="1:10" x14ac:dyDescent="0.3">
      <c r="A2092">
        <v>2091</v>
      </c>
      <c r="B2092" s="1">
        <v>42396</v>
      </c>
      <c r="C2092" t="s">
        <v>5631</v>
      </c>
      <c r="D2092" t="s">
        <v>1471</v>
      </c>
      <c r="E2092" t="s">
        <v>5632</v>
      </c>
      <c r="F2092" t="s">
        <v>19</v>
      </c>
      <c r="G2092" t="s">
        <v>5633</v>
      </c>
      <c r="H2092" t="s">
        <v>394</v>
      </c>
      <c r="I2092" s="2">
        <v>4000000</v>
      </c>
      <c r="J2092" t="s">
        <v>210</v>
      </c>
    </row>
    <row r="2093" spans="1:10" x14ac:dyDescent="0.3">
      <c r="A2093">
        <v>2092</v>
      </c>
      <c r="B2093" s="1">
        <v>42396</v>
      </c>
      <c r="C2093" t="s">
        <v>5634</v>
      </c>
      <c r="D2093" t="s">
        <v>50</v>
      </c>
      <c r="E2093" t="s">
        <v>5635</v>
      </c>
      <c r="F2093" t="s">
        <v>967</v>
      </c>
      <c r="G2093" t="s">
        <v>1588</v>
      </c>
      <c r="H2093" t="s">
        <v>126</v>
      </c>
      <c r="I2093" s="2">
        <v>1000000</v>
      </c>
      <c r="J2093" t="s">
        <v>210</v>
      </c>
    </row>
    <row r="2094" spans="1:10" x14ac:dyDescent="0.3">
      <c r="A2094">
        <v>2093</v>
      </c>
      <c r="B2094" s="1">
        <v>42396</v>
      </c>
      <c r="C2094" t="s">
        <v>5636</v>
      </c>
      <c r="D2094" t="s">
        <v>1471</v>
      </c>
      <c r="E2094" t="s">
        <v>850</v>
      </c>
      <c r="F2094" t="s">
        <v>967</v>
      </c>
      <c r="G2094" t="s">
        <v>5637</v>
      </c>
      <c r="H2094" t="s">
        <v>126</v>
      </c>
      <c r="I2094" t="s">
        <v>555</v>
      </c>
      <c r="J2094" t="s">
        <v>210</v>
      </c>
    </row>
    <row r="2095" spans="1:10" x14ac:dyDescent="0.3">
      <c r="A2095">
        <v>2094</v>
      </c>
      <c r="B2095" s="1">
        <v>42397</v>
      </c>
      <c r="C2095" t="s">
        <v>5638</v>
      </c>
      <c r="D2095" t="s">
        <v>50</v>
      </c>
      <c r="E2095" t="s">
        <v>5639</v>
      </c>
      <c r="F2095" t="s">
        <v>184</v>
      </c>
      <c r="G2095" t="s">
        <v>5640</v>
      </c>
      <c r="H2095" t="s">
        <v>126</v>
      </c>
      <c r="I2095" s="2">
        <v>1000000</v>
      </c>
      <c r="J2095" t="s">
        <v>210</v>
      </c>
    </row>
    <row r="2096" spans="1:10" x14ac:dyDescent="0.3">
      <c r="A2096">
        <v>2095</v>
      </c>
      <c r="B2096" s="1">
        <v>42397</v>
      </c>
      <c r="C2096" t="s">
        <v>5641</v>
      </c>
      <c r="D2096" t="s">
        <v>4379</v>
      </c>
      <c r="E2096" t="s">
        <v>5642</v>
      </c>
      <c r="F2096" t="s">
        <v>36</v>
      </c>
      <c r="G2096" t="s">
        <v>5643</v>
      </c>
      <c r="H2096" t="s">
        <v>126</v>
      </c>
      <c r="I2096" s="2">
        <v>370000</v>
      </c>
      <c r="J2096" t="s">
        <v>210</v>
      </c>
    </row>
    <row r="2097" spans="1:10" x14ac:dyDescent="0.3">
      <c r="A2097">
        <v>2096</v>
      </c>
      <c r="B2097" s="1">
        <v>42397</v>
      </c>
      <c r="C2097" t="s">
        <v>5644</v>
      </c>
      <c r="D2097" t="s">
        <v>5645</v>
      </c>
      <c r="E2097" t="s">
        <v>5646</v>
      </c>
      <c r="F2097" t="s">
        <v>967</v>
      </c>
      <c r="G2097" t="s">
        <v>5647</v>
      </c>
      <c r="H2097" t="s">
        <v>126</v>
      </c>
      <c r="I2097" t="s">
        <v>555</v>
      </c>
      <c r="J2097" t="s">
        <v>210</v>
      </c>
    </row>
    <row r="2098" spans="1:10" x14ac:dyDescent="0.3">
      <c r="A2098">
        <v>2097</v>
      </c>
      <c r="B2098" s="1">
        <v>42397</v>
      </c>
      <c r="C2098" t="s">
        <v>5648</v>
      </c>
      <c r="D2098" t="s">
        <v>50</v>
      </c>
      <c r="E2098" t="s">
        <v>5649</v>
      </c>
      <c r="F2098" t="s">
        <v>967</v>
      </c>
      <c r="G2098" t="s">
        <v>5650</v>
      </c>
      <c r="H2098" t="s">
        <v>126</v>
      </c>
      <c r="I2098" t="s">
        <v>555</v>
      </c>
      <c r="J2098" t="s">
        <v>210</v>
      </c>
    </row>
    <row r="2099" spans="1:10" x14ac:dyDescent="0.3">
      <c r="A2099">
        <v>2098</v>
      </c>
      <c r="B2099" s="1">
        <v>42398</v>
      </c>
      <c r="C2099" t="s">
        <v>5651</v>
      </c>
      <c r="D2099" t="s">
        <v>575</v>
      </c>
      <c r="E2099" t="s">
        <v>5652</v>
      </c>
      <c r="F2099" t="s">
        <v>30</v>
      </c>
      <c r="G2099" t="s">
        <v>5653</v>
      </c>
      <c r="H2099" t="s">
        <v>126</v>
      </c>
      <c r="I2099" t="s">
        <v>555</v>
      </c>
      <c r="J2099" t="s">
        <v>210</v>
      </c>
    </row>
    <row r="2100" spans="1:10" x14ac:dyDescent="0.3">
      <c r="A2100">
        <v>2099</v>
      </c>
      <c r="B2100" s="1">
        <v>42398</v>
      </c>
      <c r="C2100" t="s">
        <v>2664</v>
      </c>
      <c r="D2100" t="s">
        <v>575</v>
      </c>
      <c r="E2100" t="s">
        <v>5654</v>
      </c>
      <c r="F2100" t="s">
        <v>5655</v>
      </c>
      <c r="G2100" t="s">
        <v>3768</v>
      </c>
      <c r="H2100" t="s">
        <v>126</v>
      </c>
      <c r="I2100" s="2">
        <v>160000</v>
      </c>
      <c r="J2100" t="s">
        <v>210</v>
      </c>
    </row>
    <row r="2101" spans="1:10" x14ac:dyDescent="0.3">
      <c r="A2101">
        <v>2100</v>
      </c>
      <c r="B2101" s="1">
        <v>42398</v>
      </c>
      <c r="C2101" t="s">
        <v>4980</v>
      </c>
      <c r="D2101" t="s">
        <v>575</v>
      </c>
      <c r="E2101" t="s">
        <v>5656</v>
      </c>
      <c r="F2101" t="s">
        <v>87</v>
      </c>
      <c r="G2101" t="s">
        <v>5657</v>
      </c>
      <c r="H2101" t="s">
        <v>126</v>
      </c>
      <c r="I2101" t="s">
        <v>555</v>
      </c>
      <c r="J2101" t="s">
        <v>210</v>
      </c>
    </row>
    <row r="2102" spans="1:10" x14ac:dyDescent="0.3">
      <c r="A2102">
        <v>2101</v>
      </c>
      <c r="B2102" s="1">
        <v>42398</v>
      </c>
      <c r="C2102" t="s">
        <v>2931</v>
      </c>
      <c r="D2102" t="s">
        <v>575</v>
      </c>
      <c r="E2102" t="s">
        <v>5658</v>
      </c>
      <c r="F2102" t="s">
        <v>967</v>
      </c>
      <c r="G2102" t="s">
        <v>5659</v>
      </c>
      <c r="H2102" t="s">
        <v>126</v>
      </c>
      <c r="I2102" s="2">
        <v>185000</v>
      </c>
      <c r="J2102" t="s">
        <v>210</v>
      </c>
    </row>
    <row r="2103" spans="1:10" x14ac:dyDescent="0.3">
      <c r="A2103">
        <v>2102</v>
      </c>
      <c r="B2103" s="1">
        <v>42398</v>
      </c>
      <c r="C2103" t="s">
        <v>5490</v>
      </c>
      <c r="D2103" t="s">
        <v>575</v>
      </c>
      <c r="E2103" t="s">
        <v>5660</v>
      </c>
      <c r="F2103" t="s">
        <v>967</v>
      </c>
      <c r="G2103" t="s">
        <v>5661</v>
      </c>
      <c r="H2103" t="s">
        <v>394</v>
      </c>
      <c r="I2103" s="2">
        <v>17000000</v>
      </c>
      <c r="J2103" t="s">
        <v>210</v>
      </c>
    </row>
    <row r="2104" spans="1:10" x14ac:dyDescent="0.3">
      <c r="A2104">
        <v>2103</v>
      </c>
      <c r="B2104" s="1">
        <v>42398</v>
      </c>
      <c r="C2104" t="s">
        <v>2919</v>
      </c>
      <c r="D2104" t="s">
        <v>1471</v>
      </c>
      <c r="E2104" t="s">
        <v>5662</v>
      </c>
      <c r="F2104" t="s">
        <v>36</v>
      </c>
      <c r="G2104" t="s">
        <v>5663</v>
      </c>
      <c r="H2104" t="s">
        <v>394</v>
      </c>
      <c r="I2104" s="2">
        <v>5150000</v>
      </c>
      <c r="J2104" t="s">
        <v>210</v>
      </c>
    </row>
    <row r="2105" spans="1:10" x14ac:dyDescent="0.3">
      <c r="A2105">
        <v>2104</v>
      </c>
      <c r="B2105" s="1">
        <v>42398</v>
      </c>
      <c r="C2105" t="s">
        <v>5664</v>
      </c>
      <c r="D2105" t="s">
        <v>50</v>
      </c>
      <c r="E2105" t="s">
        <v>5665</v>
      </c>
      <c r="F2105" t="s">
        <v>30</v>
      </c>
      <c r="G2105" t="s">
        <v>704</v>
      </c>
      <c r="H2105" t="s">
        <v>394</v>
      </c>
      <c r="I2105" s="2">
        <v>1100000</v>
      </c>
      <c r="J2105" t="s">
        <v>210</v>
      </c>
    </row>
    <row r="2106" spans="1:10" x14ac:dyDescent="0.3">
      <c r="A2106">
        <v>2105</v>
      </c>
      <c r="B2106" s="1">
        <v>42398</v>
      </c>
      <c r="C2106" t="s">
        <v>5666</v>
      </c>
      <c r="D2106" t="s">
        <v>575</v>
      </c>
      <c r="E2106" t="s">
        <v>2457</v>
      </c>
      <c r="F2106" t="s">
        <v>184</v>
      </c>
      <c r="G2106" t="s">
        <v>5667</v>
      </c>
      <c r="H2106" t="s">
        <v>126</v>
      </c>
      <c r="I2106" t="s">
        <v>555</v>
      </c>
      <c r="J2106" t="s">
        <v>210</v>
      </c>
    </row>
    <row r="2107" spans="1:10" x14ac:dyDescent="0.3">
      <c r="A2107">
        <v>2106</v>
      </c>
      <c r="B2107" s="1">
        <v>42398</v>
      </c>
      <c r="C2107" t="s">
        <v>5668</v>
      </c>
      <c r="D2107" t="s">
        <v>50</v>
      </c>
      <c r="E2107" t="s">
        <v>5669</v>
      </c>
      <c r="F2107" t="s">
        <v>184</v>
      </c>
      <c r="G2107" t="s">
        <v>5670</v>
      </c>
      <c r="H2107" t="s">
        <v>126</v>
      </c>
      <c r="I2107" t="s">
        <v>555</v>
      </c>
      <c r="J2107" t="s">
        <v>210</v>
      </c>
    </row>
    <row r="2108" spans="1:10" x14ac:dyDescent="0.3">
      <c r="A2108">
        <v>2107</v>
      </c>
      <c r="B2108" s="1">
        <v>42399</v>
      </c>
      <c r="C2108" t="s">
        <v>5671</v>
      </c>
      <c r="D2108" t="s">
        <v>575</v>
      </c>
      <c r="E2108" t="s">
        <v>5672</v>
      </c>
      <c r="F2108" t="s">
        <v>36</v>
      </c>
      <c r="G2108" t="s">
        <v>5673</v>
      </c>
      <c r="H2108" t="s">
        <v>126</v>
      </c>
      <c r="I2108" t="s">
        <v>555</v>
      </c>
      <c r="J2108" t="s">
        <v>210</v>
      </c>
    </row>
    <row r="2109" spans="1:10" x14ac:dyDescent="0.3">
      <c r="A2109">
        <v>2108</v>
      </c>
      <c r="B2109" s="1">
        <v>42399</v>
      </c>
      <c r="C2109" t="s">
        <v>5674</v>
      </c>
      <c r="D2109" t="s">
        <v>575</v>
      </c>
      <c r="E2109" t="s">
        <v>5675</v>
      </c>
      <c r="F2109" t="s">
        <v>30</v>
      </c>
      <c r="G2109" t="s">
        <v>2077</v>
      </c>
      <c r="H2109" t="s">
        <v>126</v>
      </c>
      <c r="I2109" t="s">
        <v>555</v>
      </c>
      <c r="J2109" t="s">
        <v>210</v>
      </c>
    </row>
    <row r="2110" spans="1:10" x14ac:dyDescent="0.3">
      <c r="A2110">
        <v>2109</v>
      </c>
      <c r="B2110" s="1">
        <v>42339</v>
      </c>
      <c r="C2110" t="s">
        <v>1154</v>
      </c>
      <c r="D2110" t="s">
        <v>5676</v>
      </c>
      <c r="E2110" t="s">
        <v>210</v>
      </c>
      <c r="F2110" t="s">
        <v>454</v>
      </c>
      <c r="G2110" t="s">
        <v>4897</v>
      </c>
      <c r="H2110" t="s">
        <v>126</v>
      </c>
      <c r="I2110" s="2">
        <v>1000000</v>
      </c>
    </row>
    <row r="2111" spans="1:10" x14ac:dyDescent="0.3">
      <c r="A2111">
        <v>2110</v>
      </c>
      <c r="B2111" s="1">
        <v>42339</v>
      </c>
      <c r="C2111" t="s">
        <v>5677</v>
      </c>
      <c r="D2111" t="s">
        <v>5678</v>
      </c>
      <c r="E2111" t="s">
        <v>210</v>
      </c>
      <c r="F2111" t="s">
        <v>36</v>
      </c>
      <c r="G2111" t="s">
        <v>2245</v>
      </c>
      <c r="H2111" t="s">
        <v>126</v>
      </c>
      <c r="I2111" t="s">
        <v>555</v>
      </c>
    </row>
    <row r="2112" spans="1:10" x14ac:dyDescent="0.3">
      <c r="A2112">
        <v>2111</v>
      </c>
      <c r="B2112" s="1">
        <v>42339</v>
      </c>
      <c r="C2112" t="s">
        <v>5679</v>
      </c>
      <c r="D2112" t="s">
        <v>5680</v>
      </c>
      <c r="E2112" t="s">
        <v>210</v>
      </c>
      <c r="F2112" t="s">
        <v>19</v>
      </c>
      <c r="G2112" t="s">
        <v>5681</v>
      </c>
      <c r="H2112" t="s">
        <v>394</v>
      </c>
      <c r="I2112" t="s">
        <v>555</v>
      </c>
      <c r="J2112" t="s">
        <v>275</v>
      </c>
    </row>
    <row r="2113" spans="1:10" x14ac:dyDescent="0.3">
      <c r="A2113">
        <v>2112</v>
      </c>
      <c r="B2113" s="1">
        <v>42339</v>
      </c>
      <c r="C2113" t="s">
        <v>5682</v>
      </c>
      <c r="D2113" t="s">
        <v>5683</v>
      </c>
      <c r="E2113" t="s">
        <v>210</v>
      </c>
      <c r="F2113" t="s">
        <v>36</v>
      </c>
      <c r="G2113" t="s">
        <v>5684</v>
      </c>
      <c r="H2113" t="s">
        <v>394</v>
      </c>
      <c r="I2113" s="2">
        <v>5600000</v>
      </c>
      <c r="J2113" t="s">
        <v>555</v>
      </c>
    </row>
    <row r="2114" spans="1:10" x14ac:dyDescent="0.3">
      <c r="A2114">
        <v>2113</v>
      </c>
      <c r="B2114" s="1">
        <v>42339</v>
      </c>
      <c r="C2114" t="s">
        <v>2808</v>
      </c>
      <c r="D2114" t="s">
        <v>5685</v>
      </c>
      <c r="E2114" t="s">
        <v>210</v>
      </c>
      <c r="F2114" t="s">
        <v>30</v>
      </c>
      <c r="G2114" t="s">
        <v>5686</v>
      </c>
      <c r="H2114" t="s">
        <v>126</v>
      </c>
      <c r="I2114" s="2">
        <v>500000</v>
      </c>
      <c r="J2114" t="s">
        <v>275</v>
      </c>
    </row>
    <row r="2115" spans="1:10" x14ac:dyDescent="0.3">
      <c r="A2115">
        <v>2114</v>
      </c>
      <c r="B2115" s="1">
        <v>42339</v>
      </c>
      <c r="C2115" t="s">
        <v>5687</v>
      </c>
      <c r="D2115" t="s">
        <v>5688</v>
      </c>
      <c r="E2115" t="s">
        <v>210</v>
      </c>
      <c r="F2115" t="s">
        <v>184</v>
      </c>
      <c r="G2115" t="s">
        <v>555</v>
      </c>
      <c r="H2115" t="s">
        <v>126</v>
      </c>
      <c r="I2115" t="s">
        <v>555</v>
      </c>
    </row>
    <row r="2116" spans="1:10" x14ac:dyDescent="0.3">
      <c r="A2116">
        <v>2115</v>
      </c>
      <c r="B2116" s="1">
        <v>42339</v>
      </c>
      <c r="C2116" t="s">
        <v>5689</v>
      </c>
      <c r="D2116" t="s">
        <v>5690</v>
      </c>
      <c r="E2116" t="s">
        <v>210</v>
      </c>
      <c r="F2116" t="s">
        <v>30</v>
      </c>
      <c r="G2116" t="s">
        <v>5691</v>
      </c>
      <c r="H2116" t="s">
        <v>126</v>
      </c>
      <c r="I2116" s="2">
        <v>2000000</v>
      </c>
    </row>
    <row r="2117" spans="1:10" x14ac:dyDescent="0.3">
      <c r="A2117">
        <v>2116</v>
      </c>
      <c r="B2117" s="1">
        <v>42340</v>
      </c>
      <c r="C2117" t="s">
        <v>5692</v>
      </c>
      <c r="D2117" t="s">
        <v>5693</v>
      </c>
      <c r="E2117" t="s">
        <v>210</v>
      </c>
      <c r="F2117" t="s">
        <v>967</v>
      </c>
      <c r="G2117" t="s">
        <v>5694</v>
      </c>
      <c r="H2117" t="s">
        <v>126</v>
      </c>
      <c r="I2117" s="2">
        <v>1500000</v>
      </c>
    </row>
    <row r="2118" spans="1:10" x14ac:dyDescent="0.3">
      <c r="A2118">
        <v>2117</v>
      </c>
      <c r="B2118" s="1">
        <v>42340</v>
      </c>
      <c r="C2118" t="s">
        <v>5695</v>
      </c>
      <c r="D2118" t="s">
        <v>5696</v>
      </c>
      <c r="E2118" t="s">
        <v>210</v>
      </c>
      <c r="F2118" t="s">
        <v>30</v>
      </c>
      <c r="G2118" t="s">
        <v>5697</v>
      </c>
      <c r="H2118" t="s">
        <v>394</v>
      </c>
      <c r="I2118" t="s">
        <v>555</v>
      </c>
      <c r="J2118" t="s">
        <v>275</v>
      </c>
    </row>
    <row r="2119" spans="1:10" x14ac:dyDescent="0.3">
      <c r="A2119">
        <v>2118</v>
      </c>
      <c r="B2119" s="1">
        <v>42341</v>
      </c>
      <c r="C2119" t="s">
        <v>5698</v>
      </c>
      <c r="D2119" t="s">
        <v>5699</v>
      </c>
      <c r="E2119" t="s">
        <v>210</v>
      </c>
      <c r="F2119" t="s">
        <v>967</v>
      </c>
      <c r="G2119" t="s">
        <v>5700</v>
      </c>
      <c r="H2119" t="s">
        <v>126</v>
      </c>
      <c r="I2119" t="s">
        <v>555</v>
      </c>
    </row>
    <row r="2120" spans="1:10" x14ac:dyDescent="0.3">
      <c r="A2120">
        <v>2119</v>
      </c>
      <c r="B2120" s="1">
        <v>42341</v>
      </c>
      <c r="C2120" t="s">
        <v>5701</v>
      </c>
      <c r="D2120" t="s">
        <v>5702</v>
      </c>
      <c r="E2120" t="s">
        <v>210</v>
      </c>
      <c r="F2120" t="s">
        <v>30</v>
      </c>
      <c r="G2120" t="s">
        <v>1588</v>
      </c>
      <c r="H2120" t="s">
        <v>126</v>
      </c>
      <c r="I2120" s="2">
        <v>100000</v>
      </c>
    </row>
    <row r="2121" spans="1:10" x14ac:dyDescent="0.3">
      <c r="A2121">
        <v>2120</v>
      </c>
      <c r="B2121" s="1">
        <v>42341</v>
      </c>
      <c r="C2121" t="s">
        <v>16</v>
      </c>
      <c r="D2121" t="s">
        <v>5703</v>
      </c>
      <c r="E2121" t="s">
        <v>210</v>
      </c>
      <c r="F2121" t="s">
        <v>19</v>
      </c>
      <c r="G2121" t="s">
        <v>5704</v>
      </c>
      <c r="H2121" t="s">
        <v>394</v>
      </c>
      <c r="I2121" s="2">
        <v>20000000</v>
      </c>
      <c r="J2121" t="s">
        <v>26</v>
      </c>
    </row>
    <row r="2122" spans="1:10" x14ac:dyDescent="0.3">
      <c r="A2122">
        <v>2121</v>
      </c>
      <c r="B2122" s="1">
        <v>42341</v>
      </c>
      <c r="C2122" t="s">
        <v>5705</v>
      </c>
      <c r="D2122" t="s">
        <v>5706</v>
      </c>
      <c r="E2122" t="s">
        <v>210</v>
      </c>
      <c r="F2122" t="s">
        <v>30</v>
      </c>
      <c r="G2122" t="s">
        <v>5707</v>
      </c>
      <c r="H2122" t="s">
        <v>126</v>
      </c>
      <c r="I2122" t="s">
        <v>555</v>
      </c>
    </row>
    <row r="2123" spans="1:10" x14ac:dyDescent="0.3">
      <c r="A2123">
        <v>2122</v>
      </c>
      <c r="B2123" s="1">
        <v>42341</v>
      </c>
      <c r="C2123" t="s">
        <v>5708</v>
      </c>
      <c r="D2123" t="s">
        <v>5709</v>
      </c>
      <c r="E2123" t="s">
        <v>210</v>
      </c>
      <c r="F2123" t="s">
        <v>36</v>
      </c>
      <c r="G2123" t="s">
        <v>5710</v>
      </c>
      <c r="H2123" t="s">
        <v>126</v>
      </c>
      <c r="I2123" t="s">
        <v>555</v>
      </c>
      <c r="J2123" t="s">
        <v>275</v>
      </c>
    </row>
    <row r="2124" spans="1:10" x14ac:dyDescent="0.3">
      <c r="A2124">
        <v>2123</v>
      </c>
      <c r="B2124" s="1">
        <v>42342</v>
      </c>
      <c r="C2124" t="s">
        <v>5711</v>
      </c>
      <c r="D2124" t="s">
        <v>5712</v>
      </c>
      <c r="E2124" t="s">
        <v>210</v>
      </c>
      <c r="F2124" t="s">
        <v>919</v>
      </c>
      <c r="G2124" t="s">
        <v>5713</v>
      </c>
      <c r="H2124" t="s">
        <v>126</v>
      </c>
      <c r="I2124" s="2">
        <v>100000</v>
      </c>
    </row>
    <row r="2125" spans="1:10" x14ac:dyDescent="0.3">
      <c r="A2125">
        <v>2124</v>
      </c>
      <c r="B2125" s="1">
        <v>42342</v>
      </c>
      <c r="C2125" t="s">
        <v>5714</v>
      </c>
      <c r="D2125" t="s">
        <v>5715</v>
      </c>
      <c r="E2125" t="s">
        <v>210</v>
      </c>
      <c r="F2125" t="s">
        <v>19</v>
      </c>
      <c r="G2125" t="s">
        <v>5713</v>
      </c>
      <c r="H2125" t="s">
        <v>126</v>
      </c>
      <c r="I2125" s="2">
        <v>100000</v>
      </c>
    </row>
    <row r="2126" spans="1:10" x14ac:dyDescent="0.3">
      <c r="A2126">
        <v>2125</v>
      </c>
      <c r="B2126" s="1">
        <v>42342</v>
      </c>
      <c r="C2126" t="s">
        <v>5716</v>
      </c>
      <c r="D2126" t="s">
        <v>5717</v>
      </c>
      <c r="E2126" t="s">
        <v>210</v>
      </c>
      <c r="F2126" t="s">
        <v>30</v>
      </c>
      <c r="G2126" t="s">
        <v>5718</v>
      </c>
      <c r="H2126" t="s">
        <v>394</v>
      </c>
      <c r="I2126" s="2">
        <v>20000000</v>
      </c>
      <c r="J2126" t="s">
        <v>44</v>
      </c>
    </row>
    <row r="2127" spans="1:10" x14ac:dyDescent="0.3">
      <c r="A2127">
        <v>2126</v>
      </c>
      <c r="B2127" s="1">
        <v>42342</v>
      </c>
      <c r="C2127" t="s">
        <v>5719</v>
      </c>
      <c r="D2127" t="s">
        <v>5720</v>
      </c>
      <c r="E2127" t="s">
        <v>210</v>
      </c>
      <c r="F2127" t="s">
        <v>30</v>
      </c>
      <c r="G2127" t="s">
        <v>5721</v>
      </c>
      <c r="H2127" t="s">
        <v>126</v>
      </c>
      <c r="I2127" t="s">
        <v>555</v>
      </c>
    </row>
    <row r="2128" spans="1:10" x14ac:dyDescent="0.3">
      <c r="A2128">
        <v>2127</v>
      </c>
      <c r="B2128" s="1">
        <v>42345</v>
      </c>
      <c r="C2128" t="s">
        <v>2865</v>
      </c>
      <c r="D2128" t="s">
        <v>5722</v>
      </c>
      <c r="E2128" t="s">
        <v>210</v>
      </c>
      <c r="F2128" t="s">
        <v>19</v>
      </c>
      <c r="G2128" t="s">
        <v>306</v>
      </c>
      <c r="H2128" t="s">
        <v>394</v>
      </c>
      <c r="I2128" t="s">
        <v>555</v>
      </c>
      <c r="J2128" t="s">
        <v>275</v>
      </c>
    </row>
    <row r="2129" spans="1:10" x14ac:dyDescent="0.3">
      <c r="A2129">
        <v>2128</v>
      </c>
      <c r="B2129" s="1">
        <v>42345</v>
      </c>
      <c r="C2129" t="s">
        <v>5723</v>
      </c>
      <c r="D2129" t="s">
        <v>5724</v>
      </c>
      <c r="E2129" t="s">
        <v>210</v>
      </c>
      <c r="F2129" t="s">
        <v>184</v>
      </c>
      <c r="G2129" t="s">
        <v>5725</v>
      </c>
      <c r="H2129" t="s">
        <v>394</v>
      </c>
      <c r="I2129" s="2">
        <v>4500000</v>
      </c>
      <c r="J2129" t="s">
        <v>44</v>
      </c>
    </row>
    <row r="2130" spans="1:10" x14ac:dyDescent="0.3">
      <c r="A2130">
        <v>2129</v>
      </c>
      <c r="B2130" s="1">
        <v>42345</v>
      </c>
      <c r="C2130" t="s">
        <v>2619</v>
      </c>
      <c r="D2130" t="s">
        <v>4550</v>
      </c>
      <c r="E2130" t="s">
        <v>210</v>
      </c>
      <c r="F2130" t="s">
        <v>52</v>
      </c>
      <c r="G2130" t="s">
        <v>5726</v>
      </c>
      <c r="H2130" t="s">
        <v>394</v>
      </c>
      <c r="I2130" s="2">
        <v>30000000</v>
      </c>
      <c r="J2130" t="s">
        <v>21</v>
      </c>
    </row>
    <row r="2131" spans="1:10" x14ac:dyDescent="0.3">
      <c r="A2131">
        <v>2130</v>
      </c>
      <c r="B2131" s="1">
        <v>42345</v>
      </c>
      <c r="C2131" t="s">
        <v>5727</v>
      </c>
      <c r="D2131" t="s">
        <v>5728</v>
      </c>
      <c r="E2131" t="s">
        <v>210</v>
      </c>
      <c r="F2131" t="s">
        <v>36</v>
      </c>
      <c r="G2131" t="s">
        <v>5729</v>
      </c>
      <c r="H2131" t="s">
        <v>126</v>
      </c>
      <c r="I2131" t="s">
        <v>555</v>
      </c>
    </row>
    <row r="2132" spans="1:10" x14ac:dyDescent="0.3">
      <c r="A2132">
        <v>2131</v>
      </c>
      <c r="B2132" s="1">
        <v>42345</v>
      </c>
      <c r="C2132" t="s">
        <v>5730</v>
      </c>
      <c r="D2132" t="s">
        <v>5731</v>
      </c>
      <c r="E2132" t="s">
        <v>210</v>
      </c>
      <c r="F2132" t="s">
        <v>30</v>
      </c>
      <c r="G2132" t="s">
        <v>5732</v>
      </c>
      <c r="H2132" t="s">
        <v>126</v>
      </c>
      <c r="I2132" s="2">
        <v>250000</v>
      </c>
    </row>
    <row r="2133" spans="1:10" x14ac:dyDescent="0.3">
      <c r="A2133">
        <v>2132</v>
      </c>
      <c r="B2133" s="1">
        <v>42345</v>
      </c>
      <c r="C2133" t="s">
        <v>5733</v>
      </c>
      <c r="D2133" t="s">
        <v>5734</v>
      </c>
      <c r="E2133" t="s">
        <v>210</v>
      </c>
      <c r="F2133" t="s">
        <v>36</v>
      </c>
      <c r="G2133" t="s">
        <v>5735</v>
      </c>
      <c r="H2133" t="s">
        <v>126</v>
      </c>
      <c r="I2133" s="2">
        <v>100000</v>
      </c>
    </row>
    <row r="2134" spans="1:10" x14ac:dyDescent="0.3">
      <c r="A2134">
        <v>2133</v>
      </c>
      <c r="B2134" s="1">
        <v>42346</v>
      </c>
      <c r="C2134" t="s">
        <v>5736</v>
      </c>
      <c r="D2134" t="s">
        <v>5737</v>
      </c>
      <c r="E2134" t="s">
        <v>210</v>
      </c>
      <c r="F2134" t="s">
        <v>30</v>
      </c>
      <c r="G2134" t="s">
        <v>1588</v>
      </c>
      <c r="H2134" t="s">
        <v>126</v>
      </c>
      <c r="I2134" t="s">
        <v>555</v>
      </c>
    </row>
    <row r="2135" spans="1:10" x14ac:dyDescent="0.3">
      <c r="A2135">
        <v>2134</v>
      </c>
      <c r="B2135" s="1">
        <v>42346</v>
      </c>
      <c r="C2135" t="s">
        <v>5738</v>
      </c>
      <c r="D2135" t="s">
        <v>5739</v>
      </c>
      <c r="E2135" t="s">
        <v>210</v>
      </c>
      <c r="F2135" t="s">
        <v>30</v>
      </c>
      <c r="G2135" t="s">
        <v>2387</v>
      </c>
      <c r="H2135" t="s">
        <v>126</v>
      </c>
      <c r="I2135" t="s">
        <v>555</v>
      </c>
      <c r="J2135" t="s">
        <v>5740</v>
      </c>
    </row>
    <row r="2136" spans="1:10" x14ac:dyDescent="0.3">
      <c r="A2136">
        <v>2135</v>
      </c>
      <c r="B2136" s="1">
        <v>42346</v>
      </c>
      <c r="C2136" t="s">
        <v>5741</v>
      </c>
      <c r="D2136" t="s">
        <v>5742</v>
      </c>
      <c r="E2136" t="s">
        <v>210</v>
      </c>
      <c r="F2136" t="s">
        <v>19</v>
      </c>
      <c r="G2136" t="s">
        <v>5743</v>
      </c>
      <c r="H2136" t="s">
        <v>394</v>
      </c>
      <c r="I2136" s="2">
        <v>2000000</v>
      </c>
      <c r="J2136" t="s">
        <v>44</v>
      </c>
    </row>
    <row r="2137" spans="1:10" x14ac:dyDescent="0.3">
      <c r="A2137">
        <v>2136</v>
      </c>
      <c r="B2137" s="1">
        <v>42347</v>
      </c>
      <c r="C2137" t="s">
        <v>5744</v>
      </c>
      <c r="D2137" t="s">
        <v>5745</v>
      </c>
      <c r="E2137" t="s">
        <v>210</v>
      </c>
      <c r="F2137" t="s">
        <v>967</v>
      </c>
      <c r="G2137" t="s">
        <v>5251</v>
      </c>
      <c r="H2137" t="s">
        <v>394</v>
      </c>
      <c r="I2137" s="2">
        <v>3000000</v>
      </c>
      <c r="J2137" t="s">
        <v>44</v>
      </c>
    </row>
    <row r="2138" spans="1:10" x14ac:dyDescent="0.3">
      <c r="A2138">
        <v>2137</v>
      </c>
      <c r="B2138" s="1">
        <v>42347</v>
      </c>
      <c r="C2138" t="s">
        <v>3836</v>
      </c>
      <c r="D2138" t="s">
        <v>5746</v>
      </c>
      <c r="E2138" t="s">
        <v>210</v>
      </c>
      <c r="F2138" t="s">
        <v>19</v>
      </c>
      <c r="G2138" t="s">
        <v>5747</v>
      </c>
      <c r="H2138" t="s">
        <v>126</v>
      </c>
      <c r="I2138" t="s">
        <v>555</v>
      </c>
    </row>
    <row r="2139" spans="1:10" x14ac:dyDescent="0.3">
      <c r="A2139">
        <v>2138</v>
      </c>
      <c r="B2139" s="1">
        <v>42347</v>
      </c>
      <c r="C2139" t="s">
        <v>2283</v>
      </c>
      <c r="D2139" t="s">
        <v>5748</v>
      </c>
      <c r="E2139" t="s">
        <v>210</v>
      </c>
      <c r="F2139" t="s">
        <v>36</v>
      </c>
      <c r="G2139" t="s">
        <v>1697</v>
      </c>
      <c r="H2139" t="s">
        <v>126</v>
      </c>
      <c r="I2139" s="2">
        <v>350000</v>
      </c>
    </row>
    <row r="2140" spans="1:10" x14ac:dyDescent="0.3">
      <c r="A2140">
        <v>2139</v>
      </c>
      <c r="B2140" s="1">
        <v>42347</v>
      </c>
      <c r="C2140" t="s">
        <v>120</v>
      </c>
      <c r="D2140" t="s">
        <v>5749</v>
      </c>
      <c r="E2140" t="s">
        <v>210</v>
      </c>
      <c r="F2140" t="s">
        <v>30</v>
      </c>
      <c r="G2140" t="s">
        <v>5750</v>
      </c>
      <c r="H2140" t="s">
        <v>394</v>
      </c>
      <c r="I2140" s="2">
        <v>3000000</v>
      </c>
      <c r="J2140" t="s">
        <v>26</v>
      </c>
    </row>
    <row r="2141" spans="1:10" x14ac:dyDescent="0.3">
      <c r="A2141">
        <v>2140</v>
      </c>
      <c r="B2141" s="1">
        <v>42347</v>
      </c>
      <c r="C2141" t="s">
        <v>5751</v>
      </c>
      <c r="D2141" t="s">
        <v>5752</v>
      </c>
      <c r="E2141" t="s">
        <v>210</v>
      </c>
      <c r="F2141" t="s">
        <v>840</v>
      </c>
      <c r="G2141" t="s">
        <v>3374</v>
      </c>
      <c r="H2141" t="s">
        <v>126</v>
      </c>
      <c r="I2141" t="s">
        <v>555</v>
      </c>
    </row>
    <row r="2142" spans="1:10" x14ac:dyDescent="0.3">
      <c r="A2142">
        <v>2141</v>
      </c>
      <c r="B2142" s="1">
        <v>42348</v>
      </c>
      <c r="C2142" t="s">
        <v>374</v>
      </c>
      <c r="D2142" t="s">
        <v>5753</v>
      </c>
      <c r="E2142" t="s">
        <v>210</v>
      </c>
      <c r="F2142" t="s">
        <v>967</v>
      </c>
      <c r="G2142" t="s">
        <v>5754</v>
      </c>
      <c r="H2142" t="s">
        <v>394</v>
      </c>
      <c r="I2142" s="2">
        <v>25000000</v>
      </c>
      <c r="J2142" t="s">
        <v>26</v>
      </c>
    </row>
    <row r="2143" spans="1:10" x14ac:dyDescent="0.3">
      <c r="A2143">
        <v>2142</v>
      </c>
      <c r="B2143" s="1">
        <v>42348</v>
      </c>
      <c r="C2143" t="s">
        <v>5755</v>
      </c>
      <c r="D2143" t="s">
        <v>5756</v>
      </c>
      <c r="E2143" t="s">
        <v>210</v>
      </c>
      <c r="F2143" t="s">
        <v>967</v>
      </c>
      <c r="G2143" t="s">
        <v>5757</v>
      </c>
      <c r="H2143" t="s">
        <v>394</v>
      </c>
      <c r="I2143" s="2">
        <v>5000000</v>
      </c>
      <c r="J2143" t="s">
        <v>44</v>
      </c>
    </row>
    <row r="2144" spans="1:10" x14ac:dyDescent="0.3">
      <c r="A2144">
        <v>2143</v>
      </c>
      <c r="B2144" s="1">
        <v>42348</v>
      </c>
      <c r="C2144" t="s">
        <v>5758</v>
      </c>
      <c r="D2144" t="s">
        <v>5759</v>
      </c>
      <c r="E2144" t="s">
        <v>210</v>
      </c>
      <c r="F2144" t="s">
        <v>30</v>
      </c>
      <c r="G2144" t="s">
        <v>5016</v>
      </c>
      <c r="H2144" t="s">
        <v>126</v>
      </c>
      <c r="I2144" s="2">
        <v>500000</v>
      </c>
    </row>
    <row r="2145" spans="1:10" x14ac:dyDescent="0.3">
      <c r="A2145">
        <v>2144</v>
      </c>
      <c r="B2145" s="1">
        <v>42348</v>
      </c>
      <c r="C2145" t="s">
        <v>5760</v>
      </c>
      <c r="D2145" t="s">
        <v>5761</v>
      </c>
      <c r="E2145" t="s">
        <v>210</v>
      </c>
      <c r="F2145" t="s">
        <v>30</v>
      </c>
      <c r="G2145" t="s">
        <v>5762</v>
      </c>
      <c r="H2145" t="s">
        <v>126</v>
      </c>
      <c r="I2145" s="2">
        <v>500000</v>
      </c>
    </row>
    <row r="2146" spans="1:10" x14ac:dyDescent="0.3">
      <c r="A2146">
        <v>2145</v>
      </c>
      <c r="B2146" s="1">
        <v>42348</v>
      </c>
      <c r="C2146" t="s">
        <v>5763</v>
      </c>
      <c r="D2146" t="s">
        <v>5764</v>
      </c>
      <c r="E2146" t="s">
        <v>210</v>
      </c>
      <c r="F2146" t="s">
        <v>30</v>
      </c>
      <c r="G2146" t="s">
        <v>5765</v>
      </c>
      <c r="H2146" t="s">
        <v>394</v>
      </c>
      <c r="I2146" s="2">
        <v>10000000</v>
      </c>
      <c r="J2146" t="s">
        <v>555</v>
      </c>
    </row>
    <row r="2147" spans="1:10" x14ac:dyDescent="0.3">
      <c r="A2147">
        <v>2146</v>
      </c>
      <c r="B2147" s="1">
        <v>42348</v>
      </c>
      <c r="C2147" t="s">
        <v>5766</v>
      </c>
      <c r="D2147" t="s">
        <v>5767</v>
      </c>
      <c r="E2147" t="s">
        <v>210</v>
      </c>
      <c r="F2147" t="s">
        <v>967</v>
      </c>
      <c r="G2147" t="s">
        <v>5768</v>
      </c>
      <c r="H2147" t="s">
        <v>126</v>
      </c>
      <c r="I2147" t="s">
        <v>555</v>
      </c>
    </row>
    <row r="2148" spans="1:10" x14ac:dyDescent="0.3">
      <c r="A2148">
        <v>2147</v>
      </c>
      <c r="B2148" s="1">
        <v>42348</v>
      </c>
      <c r="C2148" t="s">
        <v>5769</v>
      </c>
      <c r="D2148" t="s">
        <v>5770</v>
      </c>
      <c r="E2148" t="s">
        <v>210</v>
      </c>
      <c r="F2148" t="s">
        <v>184</v>
      </c>
      <c r="G2148" t="s">
        <v>5771</v>
      </c>
      <c r="H2148" t="s">
        <v>394</v>
      </c>
      <c r="I2148" s="2">
        <v>2500000</v>
      </c>
      <c r="J2148" t="s">
        <v>275</v>
      </c>
    </row>
    <row r="2149" spans="1:10" x14ac:dyDescent="0.3">
      <c r="A2149">
        <v>2148</v>
      </c>
      <c r="B2149" s="1">
        <v>42348</v>
      </c>
      <c r="C2149" t="s">
        <v>5772</v>
      </c>
      <c r="D2149" t="s">
        <v>5773</v>
      </c>
      <c r="E2149" t="s">
        <v>210</v>
      </c>
      <c r="F2149" t="s">
        <v>36</v>
      </c>
      <c r="G2149" t="s">
        <v>5774</v>
      </c>
      <c r="H2149" t="s">
        <v>394</v>
      </c>
      <c r="I2149" s="2">
        <v>70000000</v>
      </c>
      <c r="J2149" t="s">
        <v>44</v>
      </c>
    </row>
    <row r="2150" spans="1:10" x14ac:dyDescent="0.3">
      <c r="A2150">
        <v>2149</v>
      </c>
      <c r="B2150" s="1">
        <v>42349</v>
      </c>
      <c r="C2150" t="s">
        <v>5775</v>
      </c>
      <c r="D2150" t="s">
        <v>5776</v>
      </c>
      <c r="E2150" t="s">
        <v>210</v>
      </c>
      <c r="F2150" t="s">
        <v>5777</v>
      </c>
      <c r="G2150" t="s">
        <v>5778</v>
      </c>
      <c r="H2150" t="s">
        <v>126</v>
      </c>
      <c r="I2150" s="2">
        <v>600000</v>
      </c>
    </row>
    <row r="2151" spans="1:10" x14ac:dyDescent="0.3">
      <c r="A2151">
        <v>2150</v>
      </c>
      <c r="B2151" s="1">
        <v>42349</v>
      </c>
      <c r="C2151" t="s">
        <v>5779</v>
      </c>
      <c r="D2151" t="s">
        <v>5780</v>
      </c>
      <c r="E2151" t="s">
        <v>210</v>
      </c>
      <c r="F2151" t="s">
        <v>87</v>
      </c>
      <c r="G2151" t="s">
        <v>4715</v>
      </c>
      <c r="H2151" t="s">
        <v>394</v>
      </c>
      <c r="I2151" t="s">
        <v>555</v>
      </c>
      <c r="J2151" t="s">
        <v>555</v>
      </c>
    </row>
    <row r="2152" spans="1:10" x14ac:dyDescent="0.3">
      <c r="A2152">
        <v>2151</v>
      </c>
      <c r="B2152" s="1">
        <v>42349</v>
      </c>
      <c r="C2152" t="s">
        <v>5781</v>
      </c>
      <c r="D2152" t="s">
        <v>5782</v>
      </c>
      <c r="E2152" t="s">
        <v>210</v>
      </c>
      <c r="F2152" t="s">
        <v>36</v>
      </c>
      <c r="G2152" t="s">
        <v>1588</v>
      </c>
      <c r="H2152" t="s">
        <v>126</v>
      </c>
      <c r="I2152" t="s">
        <v>555</v>
      </c>
    </row>
    <row r="2153" spans="1:10" x14ac:dyDescent="0.3">
      <c r="A2153">
        <v>2152</v>
      </c>
      <c r="B2153" s="1">
        <v>42349</v>
      </c>
      <c r="C2153" t="s">
        <v>2317</v>
      </c>
      <c r="D2153" t="s">
        <v>5783</v>
      </c>
      <c r="E2153" t="s">
        <v>210</v>
      </c>
      <c r="F2153" t="s">
        <v>19</v>
      </c>
      <c r="G2153" t="s">
        <v>1136</v>
      </c>
      <c r="H2153" t="s">
        <v>394</v>
      </c>
      <c r="I2153" t="s">
        <v>555</v>
      </c>
      <c r="J2153" t="s">
        <v>555</v>
      </c>
    </row>
    <row r="2154" spans="1:10" x14ac:dyDescent="0.3">
      <c r="A2154">
        <v>2153</v>
      </c>
      <c r="B2154" s="1">
        <v>42349</v>
      </c>
      <c r="C2154" t="s">
        <v>5784</v>
      </c>
      <c r="D2154" t="s">
        <v>5785</v>
      </c>
      <c r="E2154" t="s">
        <v>210</v>
      </c>
      <c r="F2154" t="s">
        <v>967</v>
      </c>
      <c r="G2154" t="s">
        <v>5786</v>
      </c>
      <c r="H2154" t="s">
        <v>126</v>
      </c>
      <c r="I2154" s="2">
        <v>150000</v>
      </c>
    </row>
    <row r="2155" spans="1:10" x14ac:dyDescent="0.3">
      <c r="A2155">
        <v>2154</v>
      </c>
      <c r="B2155" s="1">
        <v>42349</v>
      </c>
      <c r="C2155" t="s">
        <v>5787</v>
      </c>
      <c r="D2155" t="s">
        <v>5788</v>
      </c>
      <c r="E2155" t="s">
        <v>210</v>
      </c>
      <c r="F2155" t="s">
        <v>1360</v>
      </c>
      <c r="G2155" t="s">
        <v>5789</v>
      </c>
      <c r="H2155" t="s">
        <v>126</v>
      </c>
      <c r="I2155" t="s">
        <v>555</v>
      </c>
    </row>
    <row r="2156" spans="1:10" x14ac:dyDescent="0.3">
      <c r="A2156">
        <v>2155</v>
      </c>
      <c r="B2156" s="1">
        <v>42349</v>
      </c>
      <c r="C2156" t="s">
        <v>3076</v>
      </c>
      <c r="D2156" t="s">
        <v>5790</v>
      </c>
      <c r="E2156" t="s">
        <v>210</v>
      </c>
      <c r="F2156" t="s">
        <v>36</v>
      </c>
      <c r="G2156" t="s">
        <v>5791</v>
      </c>
      <c r="H2156" t="s">
        <v>126</v>
      </c>
      <c r="I2156" s="2">
        <v>1000000</v>
      </c>
    </row>
    <row r="2157" spans="1:10" x14ac:dyDescent="0.3">
      <c r="A2157">
        <v>2156</v>
      </c>
      <c r="B2157" s="1">
        <v>42349</v>
      </c>
      <c r="C2157" t="s">
        <v>5792</v>
      </c>
      <c r="D2157" t="s">
        <v>5793</v>
      </c>
      <c r="E2157" t="s">
        <v>210</v>
      </c>
      <c r="F2157" t="s">
        <v>967</v>
      </c>
      <c r="G2157" t="s">
        <v>3323</v>
      </c>
      <c r="H2157" t="s">
        <v>126</v>
      </c>
      <c r="I2157" t="s">
        <v>555</v>
      </c>
      <c r="J2157" t="s">
        <v>5794</v>
      </c>
    </row>
    <row r="2158" spans="1:10" x14ac:dyDescent="0.3">
      <c r="A2158">
        <v>2157</v>
      </c>
      <c r="B2158" s="1">
        <v>42352</v>
      </c>
      <c r="C2158" t="s">
        <v>5795</v>
      </c>
      <c r="D2158" t="s">
        <v>5796</v>
      </c>
      <c r="E2158" t="s">
        <v>210</v>
      </c>
      <c r="F2158" t="s">
        <v>967</v>
      </c>
      <c r="G2158" t="s">
        <v>5797</v>
      </c>
      <c r="H2158" t="s">
        <v>394</v>
      </c>
      <c r="I2158" s="2">
        <v>3500000</v>
      </c>
      <c r="J2158" t="s">
        <v>44</v>
      </c>
    </row>
    <row r="2159" spans="1:10" x14ac:dyDescent="0.3">
      <c r="A2159">
        <v>2158</v>
      </c>
      <c r="B2159" s="1">
        <v>42352</v>
      </c>
      <c r="C2159" t="s">
        <v>5798</v>
      </c>
      <c r="D2159" t="s">
        <v>5799</v>
      </c>
      <c r="E2159" t="s">
        <v>210</v>
      </c>
      <c r="F2159" t="s">
        <v>967</v>
      </c>
      <c r="G2159" t="s">
        <v>5633</v>
      </c>
      <c r="H2159" t="s">
        <v>394</v>
      </c>
      <c r="I2159" t="s">
        <v>555</v>
      </c>
      <c r="J2159" t="s">
        <v>555</v>
      </c>
    </row>
    <row r="2160" spans="1:10" x14ac:dyDescent="0.3">
      <c r="A2160">
        <v>2159</v>
      </c>
      <c r="B2160" s="1">
        <v>42352</v>
      </c>
      <c r="C2160" t="s">
        <v>5800</v>
      </c>
      <c r="D2160" t="s">
        <v>5801</v>
      </c>
      <c r="E2160" t="s">
        <v>210</v>
      </c>
      <c r="F2160" t="s">
        <v>30</v>
      </c>
      <c r="G2160" t="s">
        <v>5802</v>
      </c>
      <c r="H2160" t="s">
        <v>126</v>
      </c>
      <c r="I2160" s="2">
        <v>200000</v>
      </c>
    </row>
    <row r="2161" spans="1:10" x14ac:dyDescent="0.3">
      <c r="A2161">
        <v>2160</v>
      </c>
      <c r="B2161" s="1">
        <v>42352</v>
      </c>
      <c r="C2161" t="s">
        <v>5803</v>
      </c>
      <c r="D2161" t="s">
        <v>5804</v>
      </c>
      <c r="E2161" t="s">
        <v>210</v>
      </c>
      <c r="F2161" t="s">
        <v>5805</v>
      </c>
      <c r="G2161" t="s">
        <v>5806</v>
      </c>
      <c r="H2161" t="s">
        <v>394</v>
      </c>
      <c r="I2161" s="2">
        <v>3000000</v>
      </c>
      <c r="J2161" t="s">
        <v>44</v>
      </c>
    </row>
    <row r="2162" spans="1:10" x14ac:dyDescent="0.3">
      <c r="A2162">
        <v>2161</v>
      </c>
      <c r="B2162" s="1">
        <v>42353</v>
      </c>
      <c r="C2162" t="s">
        <v>3195</v>
      </c>
      <c r="D2162" t="s">
        <v>5807</v>
      </c>
      <c r="E2162" t="s">
        <v>210</v>
      </c>
      <c r="F2162" t="s">
        <v>36</v>
      </c>
      <c r="G2162" t="s">
        <v>5808</v>
      </c>
      <c r="H2162" t="s">
        <v>126</v>
      </c>
      <c r="I2162" t="s">
        <v>555</v>
      </c>
    </row>
    <row r="2163" spans="1:10" x14ac:dyDescent="0.3">
      <c r="A2163">
        <v>2162</v>
      </c>
      <c r="B2163" s="1">
        <v>42353</v>
      </c>
      <c r="C2163" t="s">
        <v>5809</v>
      </c>
      <c r="D2163" t="s">
        <v>5810</v>
      </c>
      <c r="E2163" t="s">
        <v>210</v>
      </c>
      <c r="F2163" t="s">
        <v>273</v>
      </c>
      <c r="G2163" t="s">
        <v>5811</v>
      </c>
      <c r="H2163" t="s">
        <v>126</v>
      </c>
      <c r="I2163" t="s">
        <v>555</v>
      </c>
    </row>
    <row r="2164" spans="1:10" x14ac:dyDescent="0.3">
      <c r="A2164">
        <v>2163</v>
      </c>
      <c r="B2164" s="1">
        <v>42353</v>
      </c>
      <c r="C2164" t="s">
        <v>5812</v>
      </c>
      <c r="D2164" t="s">
        <v>5813</v>
      </c>
      <c r="E2164" t="s">
        <v>210</v>
      </c>
      <c r="F2164" t="s">
        <v>5814</v>
      </c>
      <c r="G2164" t="s">
        <v>261</v>
      </c>
      <c r="H2164" t="s">
        <v>126</v>
      </c>
      <c r="I2164" s="2">
        <v>1000000</v>
      </c>
    </row>
    <row r="2165" spans="1:10" x14ac:dyDescent="0.3">
      <c r="A2165">
        <v>2164</v>
      </c>
      <c r="B2165" s="1">
        <v>42354</v>
      </c>
      <c r="C2165" t="s">
        <v>5815</v>
      </c>
      <c r="D2165" t="s">
        <v>469</v>
      </c>
      <c r="E2165" t="s">
        <v>210</v>
      </c>
      <c r="F2165" t="s">
        <v>967</v>
      </c>
      <c r="G2165" t="s">
        <v>5816</v>
      </c>
      <c r="H2165" t="s">
        <v>394</v>
      </c>
      <c r="I2165" s="2">
        <v>22500000</v>
      </c>
      <c r="J2165" t="s">
        <v>26</v>
      </c>
    </row>
    <row r="2166" spans="1:10" x14ac:dyDescent="0.3">
      <c r="A2166">
        <v>2165</v>
      </c>
      <c r="B2166" s="1">
        <v>42354</v>
      </c>
      <c r="C2166" t="s">
        <v>5817</v>
      </c>
      <c r="D2166" t="s">
        <v>5818</v>
      </c>
      <c r="E2166" t="s">
        <v>210</v>
      </c>
      <c r="F2166" t="s">
        <v>967</v>
      </c>
      <c r="G2166" t="s">
        <v>5819</v>
      </c>
      <c r="H2166" t="s">
        <v>126</v>
      </c>
      <c r="I2166" s="2">
        <v>2000000</v>
      </c>
    </row>
    <row r="2167" spans="1:10" x14ac:dyDescent="0.3">
      <c r="A2167">
        <v>2166</v>
      </c>
      <c r="B2167" s="1">
        <v>42354</v>
      </c>
      <c r="C2167" t="s">
        <v>5820</v>
      </c>
      <c r="D2167" t="s">
        <v>5821</v>
      </c>
      <c r="E2167" t="s">
        <v>210</v>
      </c>
      <c r="F2167" t="s">
        <v>36</v>
      </c>
      <c r="G2167" t="s">
        <v>5822</v>
      </c>
      <c r="H2167" t="s">
        <v>394</v>
      </c>
      <c r="I2167" s="2">
        <v>1200000</v>
      </c>
      <c r="J2167" t="s">
        <v>275</v>
      </c>
    </row>
    <row r="2168" spans="1:10" x14ac:dyDescent="0.3">
      <c r="A2168">
        <v>2167</v>
      </c>
      <c r="B2168" s="1">
        <v>42354</v>
      </c>
      <c r="C2168" t="s">
        <v>5823</v>
      </c>
      <c r="D2168" t="s">
        <v>5824</v>
      </c>
      <c r="E2168" t="s">
        <v>210</v>
      </c>
      <c r="F2168" t="s">
        <v>30</v>
      </c>
      <c r="G2168" t="s">
        <v>5825</v>
      </c>
      <c r="H2168" t="s">
        <v>126</v>
      </c>
      <c r="I2168" t="s">
        <v>555</v>
      </c>
    </row>
    <row r="2169" spans="1:10" x14ac:dyDescent="0.3">
      <c r="A2169">
        <v>2168</v>
      </c>
      <c r="B2169" s="1">
        <v>42355</v>
      </c>
      <c r="C2169" t="s">
        <v>64</v>
      </c>
      <c r="D2169" t="s">
        <v>5826</v>
      </c>
      <c r="E2169" t="s">
        <v>210</v>
      </c>
      <c r="F2169" t="s">
        <v>19</v>
      </c>
      <c r="G2169" t="s">
        <v>5827</v>
      </c>
      <c r="H2169" t="s">
        <v>394</v>
      </c>
      <c r="I2169" s="2">
        <v>30000000</v>
      </c>
      <c r="J2169" t="s">
        <v>5828</v>
      </c>
    </row>
    <row r="2170" spans="1:10" x14ac:dyDescent="0.3">
      <c r="A2170">
        <v>2169</v>
      </c>
      <c r="B2170" s="1">
        <v>42355</v>
      </c>
      <c r="C2170" t="s">
        <v>1435</v>
      </c>
      <c r="D2170" t="s">
        <v>5829</v>
      </c>
      <c r="E2170" t="s">
        <v>210</v>
      </c>
      <c r="F2170" t="s">
        <v>967</v>
      </c>
      <c r="G2170" t="s">
        <v>5830</v>
      </c>
      <c r="H2170" t="s">
        <v>126</v>
      </c>
      <c r="I2170" s="2">
        <v>1700000</v>
      </c>
    </row>
    <row r="2171" spans="1:10" x14ac:dyDescent="0.3">
      <c r="A2171">
        <v>2170</v>
      </c>
      <c r="B2171" s="1">
        <v>42355</v>
      </c>
      <c r="C2171" t="s">
        <v>5831</v>
      </c>
      <c r="D2171" t="s">
        <v>5832</v>
      </c>
      <c r="E2171" t="s">
        <v>210</v>
      </c>
      <c r="F2171" t="s">
        <v>967</v>
      </c>
      <c r="G2171" t="s">
        <v>3215</v>
      </c>
      <c r="H2171" t="s">
        <v>394</v>
      </c>
      <c r="I2171" t="s">
        <v>555</v>
      </c>
      <c r="J2171" t="s">
        <v>555</v>
      </c>
    </row>
    <row r="2172" spans="1:10" x14ac:dyDescent="0.3">
      <c r="A2172">
        <v>2171</v>
      </c>
      <c r="B2172" s="1">
        <v>42356</v>
      </c>
      <c r="C2172" t="s">
        <v>5833</v>
      </c>
      <c r="D2172" t="s">
        <v>5834</v>
      </c>
      <c r="E2172" t="s">
        <v>210</v>
      </c>
      <c r="F2172" t="s">
        <v>955</v>
      </c>
      <c r="G2172" t="s">
        <v>5835</v>
      </c>
      <c r="H2172" t="s">
        <v>126</v>
      </c>
      <c r="I2172" s="2">
        <v>1200000</v>
      </c>
    </row>
    <row r="2173" spans="1:10" x14ac:dyDescent="0.3">
      <c r="A2173">
        <v>2172</v>
      </c>
      <c r="B2173" s="1">
        <v>42356</v>
      </c>
      <c r="C2173" t="s">
        <v>5836</v>
      </c>
      <c r="D2173" t="s">
        <v>5837</v>
      </c>
      <c r="E2173" t="s">
        <v>210</v>
      </c>
      <c r="F2173" t="s">
        <v>30</v>
      </c>
      <c r="G2173" t="s">
        <v>5838</v>
      </c>
      <c r="H2173" t="s">
        <v>126</v>
      </c>
      <c r="I2173" t="s">
        <v>555</v>
      </c>
    </row>
    <row r="2174" spans="1:10" x14ac:dyDescent="0.3">
      <c r="A2174">
        <v>2173</v>
      </c>
      <c r="B2174" s="1">
        <v>42356</v>
      </c>
      <c r="C2174" t="s">
        <v>5839</v>
      </c>
      <c r="D2174" t="s">
        <v>5840</v>
      </c>
      <c r="E2174" t="s">
        <v>210</v>
      </c>
      <c r="F2174" t="s">
        <v>967</v>
      </c>
      <c r="G2174" t="s">
        <v>5841</v>
      </c>
      <c r="H2174" t="s">
        <v>126</v>
      </c>
      <c r="I2174" t="s">
        <v>555</v>
      </c>
    </row>
    <row r="2175" spans="1:10" x14ac:dyDescent="0.3">
      <c r="A2175">
        <v>2174</v>
      </c>
      <c r="B2175" s="1">
        <v>42356</v>
      </c>
      <c r="C2175" t="s">
        <v>5842</v>
      </c>
      <c r="D2175" t="s">
        <v>5843</v>
      </c>
      <c r="E2175" t="s">
        <v>210</v>
      </c>
      <c r="F2175" t="s">
        <v>5844</v>
      </c>
      <c r="G2175" t="s">
        <v>5845</v>
      </c>
      <c r="H2175" t="s">
        <v>126</v>
      </c>
      <c r="I2175" s="2">
        <v>200000</v>
      </c>
    </row>
    <row r="2176" spans="1:10" x14ac:dyDescent="0.3">
      <c r="A2176">
        <v>2175</v>
      </c>
      <c r="B2176" s="1">
        <v>42359</v>
      </c>
      <c r="C2176" t="s">
        <v>5846</v>
      </c>
      <c r="D2176" t="s">
        <v>5847</v>
      </c>
      <c r="E2176" t="s">
        <v>210</v>
      </c>
      <c r="F2176" t="s">
        <v>30</v>
      </c>
      <c r="G2176" t="s">
        <v>5848</v>
      </c>
      <c r="H2176" t="s">
        <v>394</v>
      </c>
      <c r="I2176" s="2">
        <v>2000000</v>
      </c>
      <c r="J2176" t="s">
        <v>275</v>
      </c>
    </row>
    <row r="2177" spans="1:10" x14ac:dyDescent="0.3">
      <c r="A2177">
        <v>2176</v>
      </c>
      <c r="B2177" s="1">
        <v>42359</v>
      </c>
      <c r="C2177" t="s">
        <v>5849</v>
      </c>
      <c r="D2177" t="s">
        <v>5850</v>
      </c>
      <c r="E2177" t="s">
        <v>210</v>
      </c>
      <c r="F2177" t="s">
        <v>19</v>
      </c>
      <c r="G2177" t="s">
        <v>1694</v>
      </c>
      <c r="H2177" t="s">
        <v>394</v>
      </c>
      <c r="I2177" s="2">
        <v>4000000</v>
      </c>
      <c r="J2177" t="s">
        <v>5851</v>
      </c>
    </row>
    <row r="2178" spans="1:10" x14ac:dyDescent="0.3">
      <c r="A2178">
        <v>2177</v>
      </c>
      <c r="B2178" s="1">
        <v>42359</v>
      </c>
      <c r="C2178" t="s">
        <v>3589</v>
      </c>
      <c r="D2178" t="s">
        <v>5852</v>
      </c>
      <c r="E2178" t="s">
        <v>210</v>
      </c>
      <c r="F2178" t="s">
        <v>36</v>
      </c>
      <c r="G2178" t="s">
        <v>5853</v>
      </c>
      <c r="H2178" t="s">
        <v>394</v>
      </c>
      <c r="I2178" s="2">
        <v>2000000</v>
      </c>
      <c r="J2178" t="s">
        <v>44</v>
      </c>
    </row>
    <row r="2179" spans="1:10" x14ac:dyDescent="0.3">
      <c r="A2179">
        <v>2178</v>
      </c>
      <c r="B2179" s="1">
        <v>42360</v>
      </c>
      <c r="C2179" t="s">
        <v>2150</v>
      </c>
      <c r="D2179" t="s">
        <v>5854</v>
      </c>
      <c r="E2179" t="s">
        <v>210</v>
      </c>
      <c r="F2179" t="s">
        <v>967</v>
      </c>
      <c r="G2179" t="s">
        <v>5855</v>
      </c>
      <c r="H2179" t="s">
        <v>126</v>
      </c>
      <c r="I2179" t="s">
        <v>555</v>
      </c>
    </row>
    <row r="2180" spans="1:10" x14ac:dyDescent="0.3">
      <c r="A2180">
        <v>2179</v>
      </c>
      <c r="B2180" s="1">
        <v>42360</v>
      </c>
      <c r="C2180" t="s">
        <v>5856</v>
      </c>
      <c r="D2180" t="s">
        <v>5857</v>
      </c>
      <c r="E2180" t="s">
        <v>210</v>
      </c>
      <c r="F2180" t="s">
        <v>30</v>
      </c>
      <c r="G2180" t="s">
        <v>5858</v>
      </c>
      <c r="H2180" t="s">
        <v>126</v>
      </c>
      <c r="I2180" t="s">
        <v>555</v>
      </c>
    </row>
    <row r="2181" spans="1:10" x14ac:dyDescent="0.3">
      <c r="A2181">
        <v>2180</v>
      </c>
      <c r="B2181" s="1">
        <v>42360</v>
      </c>
      <c r="C2181" t="s">
        <v>2720</v>
      </c>
      <c r="D2181" t="s">
        <v>5859</v>
      </c>
      <c r="E2181" t="s">
        <v>210</v>
      </c>
      <c r="F2181" t="s">
        <v>19</v>
      </c>
      <c r="G2181" t="s">
        <v>5434</v>
      </c>
      <c r="H2181" t="s">
        <v>126</v>
      </c>
      <c r="I2181" t="s">
        <v>555</v>
      </c>
    </row>
    <row r="2182" spans="1:10" x14ac:dyDescent="0.3">
      <c r="A2182">
        <v>2181</v>
      </c>
      <c r="B2182" s="1">
        <v>42360</v>
      </c>
      <c r="C2182" t="s">
        <v>2760</v>
      </c>
      <c r="D2182" t="s">
        <v>5860</v>
      </c>
      <c r="E2182" t="s">
        <v>210</v>
      </c>
      <c r="F2182" t="s">
        <v>184</v>
      </c>
      <c r="G2182" t="s">
        <v>5861</v>
      </c>
      <c r="H2182" t="s">
        <v>394</v>
      </c>
      <c r="I2182" s="2">
        <v>3000000</v>
      </c>
      <c r="J2182" t="s">
        <v>5862</v>
      </c>
    </row>
    <row r="2183" spans="1:10" x14ac:dyDescent="0.3">
      <c r="A2183">
        <v>2182</v>
      </c>
      <c r="B2183" s="1">
        <v>42360</v>
      </c>
      <c r="C2183" t="s">
        <v>5863</v>
      </c>
      <c r="D2183" t="s">
        <v>5864</v>
      </c>
      <c r="E2183" t="s">
        <v>210</v>
      </c>
      <c r="F2183" t="s">
        <v>19</v>
      </c>
      <c r="G2183" t="s">
        <v>5865</v>
      </c>
      <c r="H2183" t="s">
        <v>126</v>
      </c>
      <c r="I2183" t="s">
        <v>555</v>
      </c>
    </row>
    <row r="2184" spans="1:10" x14ac:dyDescent="0.3">
      <c r="A2184">
        <v>2183</v>
      </c>
      <c r="B2184" s="1">
        <v>42360</v>
      </c>
      <c r="C2184" t="s">
        <v>5866</v>
      </c>
      <c r="D2184" t="s">
        <v>3731</v>
      </c>
      <c r="E2184" t="s">
        <v>210</v>
      </c>
      <c r="F2184" t="s">
        <v>36</v>
      </c>
      <c r="G2184" t="s">
        <v>5867</v>
      </c>
      <c r="H2184" t="s">
        <v>394</v>
      </c>
      <c r="I2184" s="2">
        <v>750000</v>
      </c>
      <c r="J2184" t="s">
        <v>44</v>
      </c>
    </row>
    <row r="2185" spans="1:10" x14ac:dyDescent="0.3">
      <c r="A2185">
        <v>2184</v>
      </c>
      <c r="B2185" s="1">
        <v>42360</v>
      </c>
      <c r="C2185" t="s">
        <v>3227</v>
      </c>
      <c r="D2185" t="s">
        <v>5868</v>
      </c>
      <c r="E2185" t="s">
        <v>210</v>
      </c>
      <c r="F2185" t="s">
        <v>19</v>
      </c>
      <c r="G2185" t="s">
        <v>5869</v>
      </c>
      <c r="H2185" t="s">
        <v>394</v>
      </c>
      <c r="I2185" s="2">
        <v>500000</v>
      </c>
      <c r="J2185" t="s">
        <v>332</v>
      </c>
    </row>
    <row r="2186" spans="1:10" x14ac:dyDescent="0.3">
      <c r="A2186">
        <v>2185</v>
      </c>
      <c r="B2186" s="1">
        <v>42360</v>
      </c>
      <c r="C2186" t="s">
        <v>1600</v>
      </c>
      <c r="D2186" t="s">
        <v>5870</v>
      </c>
      <c r="E2186" t="s">
        <v>210</v>
      </c>
      <c r="F2186" t="s">
        <v>1360</v>
      </c>
      <c r="G2186" t="s">
        <v>5871</v>
      </c>
      <c r="H2186" t="s">
        <v>394</v>
      </c>
      <c r="I2186" s="2">
        <v>1000000</v>
      </c>
      <c r="J2186" t="s">
        <v>5872</v>
      </c>
    </row>
    <row r="2187" spans="1:10" x14ac:dyDescent="0.3">
      <c r="A2187">
        <v>2186</v>
      </c>
      <c r="B2187" s="1">
        <v>42361</v>
      </c>
      <c r="C2187" t="s">
        <v>5873</v>
      </c>
      <c r="D2187" t="s">
        <v>5874</v>
      </c>
      <c r="E2187" t="s">
        <v>210</v>
      </c>
      <c r="F2187" t="s">
        <v>36</v>
      </c>
      <c r="G2187" t="s">
        <v>5875</v>
      </c>
      <c r="H2187" t="s">
        <v>394</v>
      </c>
      <c r="I2187" t="s">
        <v>555</v>
      </c>
      <c r="J2187" t="s">
        <v>555</v>
      </c>
    </row>
    <row r="2188" spans="1:10" x14ac:dyDescent="0.3">
      <c r="A2188">
        <v>2187</v>
      </c>
      <c r="B2188" s="1">
        <v>42361</v>
      </c>
      <c r="C2188" t="s">
        <v>2528</v>
      </c>
      <c r="D2188" t="s">
        <v>5876</v>
      </c>
      <c r="E2188" t="s">
        <v>210</v>
      </c>
      <c r="F2188" t="s">
        <v>967</v>
      </c>
      <c r="G2188" t="s">
        <v>5877</v>
      </c>
      <c r="H2188" t="s">
        <v>126</v>
      </c>
      <c r="I2188" s="2">
        <v>1000000</v>
      </c>
    </row>
    <row r="2189" spans="1:10" x14ac:dyDescent="0.3">
      <c r="A2189">
        <v>2188</v>
      </c>
      <c r="B2189" s="1">
        <v>42361</v>
      </c>
      <c r="C2189" t="s">
        <v>5878</v>
      </c>
      <c r="D2189" t="s">
        <v>5879</v>
      </c>
      <c r="E2189" t="s">
        <v>210</v>
      </c>
      <c r="F2189" t="s">
        <v>967</v>
      </c>
      <c r="G2189" t="s">
        <v>5880</v>
      </c>
      <c r="H2189" t="s">
        <v>394</v>
      </c>
      <c r="I2189" s="2">
        <v>5000000</v>
      </c>
      <c r="J2189" t="s">
        <v>44</v>
      </c>
    </row>
    <row r="2190" spans="1:10" x14ac:dyDescent="0.3">
      <c r="A2190">
        <v>2189</v>
      </c>
      <c r="B2190" s="1">
        <v>42361</v>
      </c>
      <c r="C2190" t="s">
        <v>4231</v>
      </c>
      <c r="D2190" t="s">
        <v>5881</v>
      </c>
      <c r="E2190" t="s">
        <v>210</v>
      </c>
      <c r="F2190" t="s">
        <v>19</v>
      </c>
      <c r="G2190" t="s">
        <v>5882</v>
      </c>
      <c r="H2190" t="s">
        <v>126</v>
      </c>
      <c r="I2190" t="s">
        <v>555</v>
      </c>
    </row>
    <row r="2191" spans="1:10" x14ac:dyDescent="0.3">
      <c r="A2191">
        <v>2190</v>
      </c>
      <c r="B2191" s="1">
        <v>42362</v>
      </c>
      <c r="C2191" t="s">
        <v>5883</v>
      </c>
      <c r="D2191" t="s">
        <v>5884</v>
      </c>
      <c r="E2191" t="s">
        <v>210</v>
      </c>
      <c r="F2191" t="s">
        <v>36</v>
      </c>
      <c r="G2191" t="s">
        <v>5885</v>
      </c>
      <c r="H2191" t="s">
        <v>126</v>
      </c>
      <c r="I2191" s="2">
        <v>303000</v>
      </c>
    </row>
    <row r="2192" spans="1:10" x14ac:dyDescent="0.3">
      <c r="A2192">
        <v>2191</v>
      </c>
      <c r="B2192" s="1">
        <v>42362</v>
      </c>
      <c r="C2192" t="s">
        <v>5886</v>
      </c>
      <c r="D2192" t="s">
        <v>5887</v>
      </c>
      <c r="E2192" t="s">
        <v>210</v>
      </c>
      <c r="F2192" t="s">
        <v>19</v>
      </c>
      <c r="G2192" t="s">
        <v>5888</v>
      </c>
      <c r="H2192" t="s">
        <v>126</v>
      </c>
      <c r="I2192" t="s">
        <v>555</v>
      </c>
    </row>
    <row r="2193" spans="1:10" x14ac:dyDescent="0.3">
      <c r="A2193">
        <v>2192</v>
      </c>
      <c r="B2193" s="1">
        <v>42362</v>
      </c>
      <c r="C2193" t="s">
        <v>1757</v>
      </c>
      <c r="D2193" t="s">
        <v>5889</v>
      </c>
      <c r="E2193" t="s">
        <v>210</v>
      </c>
      <c r="F2193" t="s">
        <v>967</v>
      </c>
      <c r="G2193" t="s">
        <v>704</v>
      </c>
      <c r="H2193" t="s">
        <v>394</v>
      </c>
      <c r="I2193" s="2">
        <v>2200000</v>
      </c>
      <c r="J2193" t="s">
        <v>555</v>
      </c>
    </row>
    <row r="2194" spans="1:10" x14ac:dyDescent="0.3">
      <c r="A2194">
        <v>2193</v>
      </c>
      <c r="B2194" s="1">
        <v>42366</v>
      </c>
      <c r="C2194" t="s">
        <v>5890</v>
      </c>
      <c r="D2194" t="s">
        <v>5891</v>
      </c>
      <c r="E2194" t="s">
        <v>210</v>
      </c>
      <c r="F2194" t="s">
        <v>967</v>
      </c>
      <c r="G2194" t="s">
        <v>5892</v>
      </c>
      <c r="H2194" t="s">
        <v>126</v>
      </c>
      <c r="I2194" s="2">
        <v>1000000</v>
      </c>
    </row>
    <row r="2195" spans="1:10" x14ac:dyDescent="0.3">
      <c r="A2195">
        <v>2194</v>
      </c>
      <c r="B2195" s="1">
        <v>42366</v>
      </c>
      <c r="C2195" t="s">
        <v>5893</v>
      </c>
      <c r="D2195" t="s">
        <v>5894</v>
      </c>
      <c r="E2195" t="s">
        <v>210</v>
      </c>
      <c r="F2195" t="s">
        <v>967</v>
      </c>
      <c r="G2195" t="s">
        <v>177</v>
      </c>
      <c r="H2195" t="s">
        <v>126</v>
      </c>
      <c r="I2195" s="2">
        <v>500000</v>
      </c>
    </row>
    <row r="2196" spans="1:10" x14ac:dyDescent="0.3">
      <c r="A2196">
        <v>2195</v>
      </c>
      <c r="B2196" s="1">
        <v>42367</v>
      </c>
      <c r="C2196" t="s">
        <v>5895</v>
      </c>
      <c r="D2196" t="s">
        <v>5896</v>
      </c>
      <c r="E2196" t="s">
        <v>210</v>
      </c>
      <c r="F2196" t="s">
        <v>967</v>
      </c>
      <c r="G2196" t="s">
        <v>5897</v>
      </c>
      <c r="H2196" t="s">
        <v>126</v>
      </c>
      <c r="I2196" s="2">
        <v>150000</v>
      </c>
    </row>
    <row r="2197" spans="1:10" x14ac:dyDescent="0.3">
      <c r="A2197">
        <v>2196</v>
      </c>
      <c r="B2197" s="1">
        <v>42367</v>
      </c>
      <c r="C2197" t="s">
        <v>5898</v>
      </c>
      <c r="D2197" t="s">
        <v>154</v>
      </c>
      <c r="E2197" t="s">
        <v>210</v>
      </c>
      <c r="F2197" t="s">
        <v>19</v>
      </c>
      <c r="G2197" t="s">
        <v>5899</v>
      </c>
      <c r="H2197" t="s">
        <v>394</v>
      </c>
      <c r="I2197" s="2">
        <v>6600000</v>
      </c>
      <c r="J2197" t="s">
        <v>5900</v>
      </c>
    </row>
    <row r="2198" spans="1:10" x14ac:dyDescent="0.3">
      <c r="A2198">
        <v>2197</v>
      </c>
      <c r="B2198" s="1">
        <v>42368</v>
      </c>
      <c r="C2198" t="s">
        <v>5792</v>
      </c>
      <c r="D2198" t="s">
        <v>5793</v>
      </c>
      <c r="E2198" t="s">
        <v>210</v>
      </c>
      <c r="F2198" t="s">
        <v>967</v>
      </c>
      <c r="G2198" t="s">
        <v>2131</v>
      </c>
      <c r="H2198" t="s">
        <v>126</v>
      </c>
      <c r="I2198" t="s">
        <v>555</v>
      </c>
      <c r="J2198" t="s">
        <v>5901</v>
      </c>
    </row>
    <row r="2199" spans="1:10" x14ac:dyDescent="0.3">
      <c r="A2199">
        <v>2198</v>
      </c>
      <c r="B2199" s="1">
        <v>42310</v>
      </c>
      <c r="C2199" t="s">
        <v>4221</v>
      </c>
      <c r="D2199" t="s">
        <v>5902</v>
      </c>
      <c r="E2199" t="s">
        <v>210</v>
      </c>
      <c r="F2199" t="s">
        <v>19</v>
      </c>
      <c r="G2199" t="s">
        <v>5903</v>
      </c>
      <c r="H2199" t="s">
        <v>126</v>
      </c>
      <c r="I2199" s="2">
        <v>200000</v>
      </c>
    </row>
    <row r="2200" spans="1:10" x14ac:dyDescent="0.3">
      <c r="A2200">
        <v>2199</v>
      </c>
      <c r="B2200" s="1">
        <v>42310</v>
      </c>
      <c r="C2200" t="s">
        <v>5904</v>
      </c>
      <c r="D2200" t="s">
        <v>5905</v>
      </c>
      <c r="E2200" t="s">
        <v>210</v>
      </c>
      <c r="F2200" t="s">
        <v>36</v>
      </c>
      <c r="G2200" t="s">
        <v>1380</v>
      </c>
      <c r="H2200" t="s">
        <v>126</v>
      </c>
      <c r="I2200" s="2">
        <v>750000</v>
      </c>
    </row>
    <row r="2201" spans="1:10" x14ac:dyDescent="0.3">
      <c r="A2201">
        <v>2200</v>
      </c>
      <c r="B2201" s="1">
        <v>42311</v>
      </c>
      <c r="C2201" t="s">
        <v>5906</v>
      </c>
      <c r="D2201" t="s">
        <v>5907</v>
      </c>
      <c r="E2201" t="s">
        <v>210</v>
      </c>
      <c r="F2201" t="s">
        <v>87</v>
      </c>
      <c r="G2201" t="s">
        <v>5908</v>
      </c>
      <c r="H2201" t="s">
        <v>394</v>
      </c>
      <c r="I2201" t="s">
        <v>555</v>
      </c>
      <c r="J2201" t="s">
        <v>5909</v>
      </c>
    </row>
    <row r="2202" spans="1:10" x14ac:dyDescent="0.3">
      <c r="A2202">
        <v>2201</v>
      </c>
      <c r="B2202" s="1">
        <v>42311</v>
      </c>
      <c r="C2202" t="s">
        <v>5910</v>
      </c>
      <c r="D2202" t="s">
        <v>5911</v>
      </c>
      <c r="E2202" t="s">
        <v>210</v>
      </c>
      <c r="F2202" t="s">
        <v>36</v>
      </c>
      <c r="G2202" t="s">
        <v>1136</v>
      </c>
      <c r="H2202" t="s">
        <v>394</v>
      </c>
      <c r="I2202" t="s">
        <v>555</v>
      </c>
      <c r="J2202" t="s">
        <v>555</v>
      </c>
    </row>
    <row r="2203" spans="1:10" x14ac:dyDescent="0.3">
      <c r="A2203">
        <v>2202</v>
      </c>
      <c r="B2203" s="1">
        <v>42311</v>
      </c>
      <c r="C2203" t="s">
        <v>5912</v>
      </c>
      <c r="D2203" t="s">
        <v>5913</v>
      </c>
      <c r="E2203" t="s">
        <v>210</v>
      </c>
      <c r="F2203" t="s">
        <v>36</v>
      </c>
      <c r="G2203" t="s">
        <v>5914</v>
      </c>
      <c r="H2203" t="s">
        <v>394</v>
      </c>
      <c r="I2203" s="2">
        <v>5000000</v>
      </c>
      <c r="J2203" t="s">
        <v>26</v>
      </c>
    </row>
    <row r="2204" spans="1:10" x14ac:dyDescent="0.3">
      <c r="A2204">
        <v>2203</v>
      </c>
      <c r="B2204" s="1">
        <v>42311</v>
      </c>
      <c r="C2204" t="s">
        <v>5915</v>
      </c>
      <c r="D2204" t="s">
        <v>5916</v>
      </c>
      <c r="E2204" t="s">
        <v>210</v>
      </c>
      <c r="F2204" t="s">
        <v>1982</v>
      </c>
      <c r="G2204" t="s">
        <v>5917</v>
      </c>
      <c r="H2204" t="s">
        <v>126</v>
      </c>
      <c r="I2204" s="2">
        <v>150000</v>
      </c>
    </row>
    <row r="2205" spans="1:10" x14ac:dyDescent="0.3">
      <c r="A2205">
        <v>2204</v>
      </c>
      <c r="B2205" s="1">
        <v>42311</v>
      </c>
      <c r="C2205" t="s">
        <v>5918</v>
      </c>
      <c r="D2205" t="s">
        <v>5919</v>
      </c>
      <c r="E2205" t="s">
        <v>210</v>
      </c>
      <c r="F2205" t="s">
        <v>36</v>
      </c>
      <c r="G2205" t="s">
        <v>5920</v>
      </c>
      <c r="H2205" t="s">
        <v>126</v>
      </c>
      <c r="I2205" s="2">
        <v>385000</v>
      </c>
      <c r="J2205" t="s">
        <v>5921</v>
      </c>
    </row>
    <row r="2206" spans="1:10" x14ac:dyDescent="0.3">
      <c r="A2206">
        <v>2205</v>
      </c>
      <c r="B2206" s="1">
        <v>42311</v>
      </c>
      <c r="C2206" t="s">
        <v>5922</v>
      </c>
      <c r="D2206" t="s">
        <v>5923</v>
      </c>
      <c r="E2206" t="s">
        <v>210</v>
      </c>
      <c r="F2206" t="s">
        <v>36</v>
      </c>
      <c r="G2206" t="s">
        <v>555</v>
      </c>
      <c r="H2206" t="s">
        <v>126</v>
      </c>
      <c r="I2206" s="2">
        <v>320000</v>
      </c>
    </row>
    <row r="2207" spans="1:10" x14ac:dyDescent="0.3">
      <c r="A2207">
        <v>2206</v>
      </c>
      <c r="B2207" s="1">
        <v>42311</v>
      </c>
      <c r="C2207" t="s">
        <v>5924</v>
      </c>
      <c r="D2207" t="s">
        <v>3997</v>
      </c>
      <c r="E2207" t="s">
        <v>210</v>
      </c>
      <c r="F2207" t="s">
        <v>30</v>
      </c>
      <c r="G2207" t="s">
        <v>5925</v>
      </c>
      <c r="H2207" t="s">
        <v>126</v>
      </c>
      <c r="I2207" s="2">
        <v>500000</v>
      </c>
    </row>
    <row r="2208" spans="1:10" x14ac:dyDescent="0.3">
      <c r="A2208">
        <v>2207</v>
      </c>
      <c r="B2208" s="1">
        <v>42311</v>
      </c>
      <c r="C2208" t="s">
        <v>5926</v>
      </c>
      <c r="D2208" t="s">
        <v>5927</v>
      </c>
      <c r="E2208" t="s">
        <v>210</v>
      </c>
      <c r="F2208" t="s">
        <v>5928</v>
      </c>
      <c r="G2208" t="s">
        <v>5929</v>
      </c>
      <c r="H2208" t="s">
        <v>394</v>
      </c>
      <c r="I2208" s="2">
        <v>16600000</v>
      </c>
      <c r="J2208" t="s">
        <v>26</v>
      </c>
    </row>
    <row r="2209" spans="1:10" x14ac:dyDescent="0.3">
      <c r="A2209">
        <v>2208</v>
      </c>
      <c r="B2209" s="1">
        <v>42312</v>
      </c>
      <c r="C2209" t="s">
        <v>1205</v>
      </c>
      <c r="D2209" t="s">
        <v>5930</v>
      </c>
      <c r="E2209" t="s">
        <v>210</v>
      </c>
      <c r="F2209" t="s">
        <v>36</v>
      </c>
      <c r="G2209" t="s">
        <v>4646</v>
      </c>
      <c r="H2209" t="s">
        <v>126</v>
      </c>
      <c r="I2209" s="2">
        <v>250000</v>
      </c>
    </row>
    <row r="2210" spans="1:10" x14ac:dyDescent="0.3">
      <c r="A2210">
        <v>2209</v>
      </c>
      <c r="B2210" s="1">
        <v>42312</v>
      </c>
      <c r="C2210" t="s">
        <v>4372</v>
      </c>
      <c r="D2210" t="s">
        <v>5931</v>
      </c>
      <c r="E2210" t="s">
        <v>210</v>
      </c>
      <c r="F2210" t="s">
        <v>30</v>
      </c>
      <c r="G2210" t="s">
        <v>1469</v>
      </c>
      <c r="H2210" t="s">
        <v>126</v>
      </c>
      <c r="I2210" t="s">
        <v>555</v>
      </c>
    </row>
    <row r="2211" spans="1:10" x14ac:dyDescent="0.3">
      <c r="A2211">
        <v>2210</v>
      </c>
      <c r="B2211" s="1">
        <v>42312</v>
      </c>
      <c r="C2211" t="s">
        <v>5932</v>
      </c>
      <c r="D2211" t="s">
        <v>5933</v>
      </c>
      <c r="E2211" t="s">
        <v>210</v>
      </c>
      <c r="F2211" t="s">
        <v>3058</v>
      </c>
      <c r="G2211" t="s">
        <v>5934</v>
      </c>
      <c r="H2211" t="s">
        <v>126</v>
      </c>
      <c r="I2211" s="2">
        <v>400000</v>
      </c>
    </row>
    <row r="2212" spans="1:10" x14ac:dyDescent="0.3">
      <c r="A2212">
        <v>2211</v>
      </c>
      <c r="B2212" s="1">
        <v>42313</v>
      </c>
      <c r="C2212" t="s">
        <v>5935</v>
      </c>
      <c r="D2212" t="s">
        <v>5936</v>
      </c>
      <c r="E2212" t="s">
        <v>210</v>
      </c>
      <c r="F2212" t="s">
        <v>36</v>
      </c>
      <c r="G2212" t="s">
        <v>5937</v>
      </c>
      <c r="H2212" t="s">
        <v>126</v>
      </c>
      <c r="I2212" s="2">
        <v>150000</v>
      </c>
    </row>
    <row r="2213" spans="1:10" x14ac:dyDescent="0.3">
      <c r="A2213">
        <v>2212</v>
      </c>
      <c r="B2213" s="1">
        <v>42313</v>
      </c>
      <c r="C2213" t="s">
        <v>5938</v>
      </c>
      <c r="D2213" t="s">
        <v>5939</v>
      </c>
      <c r="E2213" t="s">
        <v>210</v>
      </c>
      <c r="F2213" t="s">
        <v>1360</v>
      </c>
      <c r="G2213" t="s">
        <v>1588</v>
      </c>
      <c r="H2213" t="s">
        <v>126</v>
      </c>
      <c r="I2213" s="2">
        <v>200000</v>
      </c>
    </row>
    <row r="2214" spans="1:10" x14ac:dyDescent="0.3">
      <c r="A2214">
        <v>2213</v>
      </c>
      <c r="B2214" s="1">
        <v>42313</v>
      </c>
      <c r="C2214" t="s">
        <v>5940</v>
      </c>
      <c r="D2214" t="s">
        <v>5941</v>
      </c>
      <c r="E2214" t="s">
        <v>210</v>
      </c>
      <c r="F2214" t="s">
        <v>30</v>
      </c>
      <c r="G2214" t="s">
        <v>5942</v>
      </c>
      <c r="H2214" t="s">
        <v>394</v>
      </c>
      <c r="I2214" t="s">
        <v>555</v>
      </c>
      <c r="J2214" t="s">
        <v>44</v>
      </c>
    </row>
    <row r="2215" spans="1:10" x14ac:dyDescent="0.3">
      <c r="A2215">
        <v>2214</v>
      </c>
      <c r="B2215" s="1">
        <v>42314</v>
      </c>
      <c r="C2215" t="s">
        <v>5943</v>
      </c>
      <c r="D2215" t="s">
        <v>5944</v>
      </c>
      <c r="E2215" t="s">
        <v>210</v>
      </c>
      <c r="F2215" t="s">
        <v>19</v>
      </c>
      <c r="G2215" t="s">
        <v>2077</v>
      </c>
      <c r="H2215" t="s">
        <v>126</v>
      </c>
      <c r="I2215" t="s">
        <v>555</v>
      </c>
    </row>
    <row r="2216" spans="1:10" x14ac:dyDescent="0.3">
      <c r="A2216">
        <v>2215</v>
      </c>
      <c r="B2216" s="1">
        <v>42314</v>
      </c>
      <c r="C2216" t="s">
        <v>5945</v>
      </c>
      <c r="D2216" t="s">
        <v>1991</v>
      </c>
      <c r="E2216" t="s">
        <v>210</v>
      </c>
      <c r="F2216" t="s">
        <v>19</v>
      </c>
      <c r="G2216" t="s">
        <v>3919</v>
      </c>
      <c r="H2216" t="s">
        <v>394</v>
      </c>
      <c r="I2216" s="2">
        <v>1800000</v>
      </c>
      <c r="J2216" t="s">
        <v>5946</v>
      </c>
    </row>
    <row r="2217" spans="1:10" x14ac:dyDescent="0.3">
      <c r="A2217">
        <v>2216</v>
      </c>
      <c r="B2217" s="1">
        <v>42314</v>
      </c>
      <c r="C2217" t="s">
        <v>5947</v>
      </c>
      <c r="D2217" t="s">
        <v>5948</v>
      </c>
      <c r="E2217" t="s">
        <v>210</v>
      </c>
      <c r="F2217" t="s">
        <v>30</v>
      </c>
      <c r="G2217" t="s">
        <v>5949</v>
      </c>
      <c r="H2217" t="s">
        <v>394</v>
      </c>
      <c r="I2217" s="2">
        <v>2000000</v>
      </c>
      <c r="J2217" t="s">
        <v>44</v>
      </c>
    </row>
    <row r="2218" spans="1:10" x14ac:dyDescent="0.3">
      <c r="A2218">
        <v>2217</v>
      </c>
      <c r="B2218" s="1">
        <v>42314</v>
      </c>
      <c r="C2218" t="s">
        <v>5950</v>
      </c>
      <c r="D2218" t="s">
        <v>5951</v>
      </c>
      <c r="E2218" t="s">
        <v>210</v>
      </c>
      <c r="F2218" t="s">
        <v>52</v>
      </c>
      <c r="G2218" t="s">
        <v>5952</v>
      </c>
      <c r="H2218" t="s">
        <v>126</v>
      </c>
      <c r="I2218" s="2">
        <v>460000</v>
      </c>
      <c r="J2218" t="s">
        <v>275</v>
      </c>
    </row>
    <row r="2219" spans="1:10" x14ac:dyDescent="0.3">
      <c r="A2219">
        <v>2218</v>
      </c>
      <c r="B2219" s="1">
        <v>42314</v>
      </c>
      <c r="C2219" t="s">
        <v>5953</v>
      </c>
      <c r="D2219" t="s">
        <v>5954</v>
      </c>
      <c r="E2219" t="s">
        <v>210</v>
      </c>
      <c r="F2219" t="s">
        <v>52</v>
      </c>
      <c r="G2219" t="s">
        <v>5955</v>
      </c>
      <c r="H2219" t="s">
        <v>394</v>
      </c>
      <c r="I2219" s="2">
        <v>490000</v>
      </c>
      <c r="J2219" t="s">
        <v>275</v>
      </c>
    </row>
    <row r="2220" spans="1:10" x14ac:dyDescent="0.3">
      <c r="A2220">
        <v>2219</v>
      </c>
      <c r="B2220" s="1">
        <v>42314</v>
      </c>
      <c r="C2220" t="s">
        <v>5956</v>
      </c>
      <c r="D2220" t="s">
        <v>5957</v>
      </c>
      <c r="E2220" t="s">
        <v>210</v>
      </c>
      <c r="F2220" t="s">
        <v>87</v>
      </c>
      <c r="G2220" t="s">
        <v>5958</v>
      </c>
      <c r="H2220" t="s">
        <v>126</v>
      </c>
      <c r="I2220" t="s">
        <v>555</v>
      </c>
      <c r="J2220" t="s">
        <v>5959</v>
      </c>
    </row>
    <row r="2221" spans="1:10" x14ac:dyDescent="0.3">
      <c r="A2221">
        <v>2220</v>
      </c>
      <c r="B2221" s="1">
        <v>42314</v>
      </c>
      <c r="C2221" t="s">
        <v>5960</v>
      </c>
      <c r="D2221" t="s">
        <v>5961</v>
      </c>
      <c r="E2221" t="s">
        <v>210</v>
      </c>
      <c r="F2221" t="s">
        <v>19</v>
      </c>
      <c r="G2221" t="s">
        <v>5962</v>
      </c>
      <c r="H2221" t="s">
        <v>394</v>
      </c>
      <c r="I2221" s="2">
        <v>15000000</v>
      </c>
      <c r="J2221" t="s">
        <v>44</v>
      </c>
    </row>
    <row r="2222" spans="1:10" x14ac:dyDescent="0.3">
      <c r="A2222">
        <v>2221</v>
      </c>
      <c r="B2222" s="1">
        <v>42317</v>
      </c>
      <c r="C2222" t="s">
        <v>5963</v>
      </c>
      <c r="D2222" t="s">
        <v>5964</v>
      </c>
      <c r="E2222" t="s">
        <v>210</v>
      </c>
      <c r="F2222" t="s">
        <v>184</v>
      </c>
      <c r="G2222" t="s">
        <v>5965</v>
      </c>
      <c r="H2222" t="s">
        <v>126</v>
      </c>
      <c r="I2222" s="2">
        <v>500000</v>
      </c>
      <c r="J2222" t="s">
        <v>275</v>
      </c>
    </row>
    <row r="2223" spans="1:10" x14ac:dyDescent="0.3">
      <c r="A2223">
        <v>2222</v>
      </c>
      <c r="B2223" s="1">
        <v>42317</v>
      </c>
      <c r="C2223" t="s">
        <v>5966</v>
      </c>
      <c r="D2223" t="s">
        <v>5967</v>
      </c>
      <c r="E2223" t="s">
        <v>210</v>
      </c>
      <c r="F2223" t="s">
        <v>967</v>
      </c>
      <c r="G2223" t="s">
        <v>5968</v>
      </c>
      <c r="H2223" t="s">
        <v>394</v>
      </c>
      <c r="I2223" s="2">
        <v>1500000</v>
      </c>
      <c r="J2223" t="s">
        <v>44</v>
      </c>
    </row>
    <row r="2224" spans="1:10" x14ac:dyDescent="0.3">
      <c r="A2224">
        <v>2223</v>
      </c>
      <c r="B2224" s="1">
        <v>42317</v>
      </c>
      <c r="C2224" t="s">
        <v>5969</v>
      </c>
      <c r="D2224" t="s">
        <v>5970</v>
      </c>
      <c r="E2224" t="s">
        <v>210</v>
      </c>
      <c r="F2224" t="s">
        <v>36</v>
      </c>
      <c r="G2224" t="s">
        <v>1511</v>
      </c>
      <c r="H2224" t="s">
        <v>394</v>
      </c>
      <c r="I2224" s="2">
        <v>1000000</v>
      </c>
      <c r="J2224" t="s">
        <v>275</v>
      </c>
    </row>
    <row r="2225" spans="1:10" x14ac:dyDescent="0.3">
      <c r="A2225">
        <v>2224</v>
      </c>
      <c r="B2225" s="1">
        <v>42317</v>
      </c>
      <c r="C2225" t="s">
        <v>440</v>
      </c>
      <c r="D2225" t="s">
        <v>5971</v>
      </c>
      <c r="E2225" t="s">
        <v>210</v>
      </c>
      <c r="F2225" t="s">
        <v>3755</v>
      </c>
      <c r="G2225" t="s">
        <v>5972</v>
      </c>
      <c r="H2225" t="s">
        <v>394</v>
      </c>
      <c r="I2225" s="2">
        <v>1900000</v>
      </c>
      <c r="J2225" t="s">
        <v>44</v>
      </c>
    </row>
    <row r="2226" spans="1:10" x14ac:dyDescent="0.3">
      <c r="A2226">
        <v>2225</v>
      </c>
      <c r="B2226" s="1">
        <v>42317</v>
      </c>
      <c r="C2226" t="s">
        <v>5973</v>
      </c>
      <c r="D2226" t="s">
        <v>5974</v>
      </c>
      <c r="E2226" t="s">
        <v>210</v>
      </c>
      <c r="F2226" t="s">
        <v>36</v>
      </c>
      <c r="G2226" t="s">
        <v>5975</v>
      </c>
      <c r="H2226" t="s">
        <v>126</v>
      </c>
      <c r="I2226" s="2">
        <v>150000</v>
      </c>
    </row>
    <row r="2227" spans="1:10" x14ac:dyDescent="0.3">
      <c r="A2227">
        <v>2226</v>
      </c>
      <c r="B2227" s="1">
        <v>42317</v>
      </c>
      <c r="C2227" t="s">
        <v>5976</v>
      </c>
      <c r="D2227" t="s">
        <v>5977</v>
      </c>
      <c r="E2227" t="s">
        <v>210</v>
      </c>
      <c r="F2227" t="s">
        <v>36</v>
      </c>
      <c r="G2227" t="s">
        <v>3600</v>
      </c>
      <c r="H2227" t="s">
        <v>126</v>
      </c>
      <c r="I2227" s="2">
        <v>150000</v>
      </c>
    </row>
    <row r="2228" spans="1:10" x14ac:dyDescent="0.3">
      <c r="A2228">
        <v>2227</v>
      </c>
      <c r="B2228" s="1">
        <v>42318</v>
      </c>
      <c r="C2228" t="s">
        <v>5978</v>
      </c>
      <c r="D2228" t="s">
        <v>5979</v>
      </c>
      <c r="E2228" t="s">
        <v>210</v>
      </c>
      <c r="F2228" t="s">
        <v>36</v>
      </c>
      <c r="G2228" t="s">
        <v>5980</v>
      </c>
      <c r="H2228" t="s">
        <v>394</v>
      </c>
      <c r="I2228" s="2">
        <v>6000000</v>
      </c>
      <c r="J2228" t="s">
        <v>44</v>
      </c>
    </row>
    <row r="2229" spans="1:10" x14ac:dyDescent="0.3">
      <c r="A2229">
        <v>2228</v>
      </c>
      <c r="B2229" s="1">
        <v>42319</v>
      </c>
      <c r="C2229" t="s">
        <v>5203</v>
      </c>
      <c r="D2229" t="s">
        <v>5981</v>
      </c>
      <c r="E2229" t="s">
        <v>210</v>
      </c>
      <c r="F2229" t="s">
        <v>1982</v>
      </c>
      <c r="G2229" t="s">
        <v>5982</v>
      </c>
      <c r="H2229" t="s">
        <v>126</v>
      </c>
      <c r="I2229" t="s">
        <v>555</v>
      </c>
    </row>
    <row r="2230" spans="1:10" x14ac:dyDescent="0.3">
      <c r="A2230">
        <v>2229</v>
      </c>
      <c r="B2230" s="1">
        <v>42319</v>
      </c>
      <c r="C2230" t="s">
        <v>5983</v>
      </c>
      <c r="D2230" t="s">
        <v>5984</v>
      </c>
      <c r="E2230" t="s">
        <v>210</v>
      </c>
      <c r="F2230" t="s">
        <v>967</v>
      </c>
      <c r="G2230" t="s">
        <v>5985</v>
      </c>
      <c r="H2230" t="s">
        <v>394</v>
      </c>
      <c r="I2230" s="2">
        <v>600000</v>
      </c>
      <c r="J2230" t="s">
        <v>44</v>
      </c>
    </row>
    <row r="2231" spans="1:10" x14ac:dyDescent="0.3">
      <c r="A2231">
        <v>2230</v>
      </c>
      <c r="B2231" s="1">
        <v>42319</v>
      </c>
      <c r="C2231" t="s">
        <v>4343</v>
      </c>
      <c r="D2231" t="s">
        <v>5986</v>
      </c>
      <c r="E2231" t="s">
        <v>210</v>
      </c>
      <c r="F2231" t="s">
        <v>5987</v>
      </c>
      <c r="G2231" t="s">
        <v>5988</v>
      </c>
      <c r="H2231" t="s">
        <v>126</v>
      </c>
      <c r="I2231" t="s">
        <v>555</v>
      </c>
    </row>
    <row r="2232" spans="1:10" x14ac:dyDescent="0.3">
      <c r="A2232">
        <v>2231</v>
      </c>
      <c r="B2232" s="1">
        <v>42319</v>
      </c>
      <c r="C2232" t="s">
        <v>268</v>
      </c>
      <c r="D2232" t="s">
        <v>5989</v>
      </c>
      <c r="E2232" t="s">
        <v>210</v>
      </c>
      <c r="F2232" t="s">
        <v>19</v>
      </c>
      <c r="G2232" t="s">
        <v>5990</v>
      </c>
      <c r="H2232" t="s">
        <v>126</v>
      </c>
      <c r="I2232" s="2">
        <v>500000</v>
      </c>
    </row>
    <row r="2233" spans="1:10" x14ac:dyDescent="0.3">
      <c r="A2233">
        <v>2232</v>
      </c>
      <c r="B2233" s="1">
        <v>42319</v>
      </c>
      <c r="C2233" t="s">
        <v>5991</v>
      </c>
      <c r="D2233" t="s">
        <v>5992</v>
      </c>
      <c r="E2233" t="s">
        <v>210</v>
      </c>
      <c r="F2233" t="s">
        <v>36</v>
      </c>
      <c r="G2233" t="s">
        <v>388</v>
      </c>
      <c r="H2233" t="s">
        <v>126</v>
      </c>
      <c r="I2233" t="s">
        <v>555</v>
      </c>
    </row>
    <row r="2234" spans="1:10" x14ac:dyDescent="0.3">
      <c r="A2234">
        <v>2233</v>
      </c>
      <c r="B2234" s="1">
        <v>42320</v>
      </c>
      <c r="C2234" t="s">
        <v>5993</v>
      </c>
      <c r="D2234" t="s">
        <v>5994</v>
      </c>
      <c r="E2234" t="s">
        <v>210</v>
      </c>
      <c r="F2234" t="s">
        <v>184</v>
      </c>
      <c r="G2234" t="s">
        <v>5346</v>
      </c>
      <c r="H2234" t="s">
        <v>126</v>
      </c>
      <c r="I2234" s="2">
        <v>250000</v>
      </c>
    </row>
    <row r="2235" spans="1:10" x14ac:dyDescent="0.3">
      <c r="A2235">
        <v>2234</v>
      </c>
      <c r="B2235" s="1">
        <v>42321</v>
      </c>
      <c r="C2235" t="s">
        <v>5995</v>
      </c>
      <c r="D2235" t="s">
        <v>5996</v>
      </c>
      <c r="E2235" t="s">
        <v>210</v>
      </c>
      <c r="F2235" t="s">
        <v>967</v>
      </c>
      <c r="G2235" t="s">
        <v>5997</v>
      </c>
      <c r="H2235" t="s">
        <v>126</v>
      </c>
      <c r="I2235" t="s">
        <v>555</v>
      </c>
    </row>
    <row r="2236" spans="1:10" x14ac:dyDescent="0.3">
      <c r="A2236">
        <v>2235</v>
      </c>
      <c r="B2236" s="1">
        <v>42324</v>
      </c>
      <c r="C2236" t="s">
        <v>5998</v>
      </c>
      <c r="D2236" t="s">
        <v>5999</v>
      </c>
      <c r="E2236" t="s">
        <v>210</v>
      </c>
      <c r="F2236" t="s">
        <v>19</v>
      </c>
      <c r="G2236" t="s">
        <v>3215</v>
      </c>
      <c r="H2236" t="s">
        <v>394</v>
      </c>
      <c r="I2236" s="2">
        <v>3700000</v>
      </c>
      <c r="J2236" t="s">
        <v>44</v>
      </c>
    </row>
    <row r="2237" spans="1:10" x14ac:dyDescent="0.3">
      <c r="A2237">
        <v>2236</v>
      </c>
      <c r="B2237" s="1">
        <v>42324</v>
      </c>
      <c r="C2237" t="s">
        <v>6000</v>
      </c>
      <c r="D2237" t="s">
        <v>6001</v>
      </c>
      <c r="E2237" t="s">
        <v>210</v>
      </c>
      <c r="F2237" t="s">
        <v>967</v>
      </c>
      <c r="G2237" t="s">
        <v>6002</v>
      </c>
      <c r="H2237" t="s">
        <v>126</v>
      </c>
      <c r="I2237" s="2">
        <v>180000</v>
      </c>
    </row>
    <row r="2238" spans="1:10" x14ac:dyDescent="0.3">
      <c r="A2238">
        <v>2237</v>
      </c>
      <c r="B2238" s="1">
        <v>42324</v>
      </c>
      <c r="C2238" t="s">
        <v>3735</v>
      </c>
      <c r="D2238" t="s">
        <v>6003</v>
      </c>
      <c r="E2238" t="s">
        <v>210</v>
      </c>
      <c r="F2238" t="s">
        <v>184</v>
      </c>
      <c r="G2238" t="s">
        <v>6004</v>
      </c>
      <c r="H2238" t="s">
        <v>126</v>
      </c>
      <c r="I2238" t="s">
        <v>555</v>
      </c>
    </row>
    <row r="2239" spans="1:10" x14ac:dyDescent="0.3">
      <c r="A2239">
        <v>2238</v>
      </c>
      <c r="B2239" s="1">
        <v>42324</v>
      </c>
      <c r="C2239" t="s">
        <v>6005</v>
      </c>
      <c r="D2239" t="s">
        <v>6006</v>
      </c>
      <c r="E2239" t="s">
        <v>210</v>
      </c>
      <c r="F2239" t="s">
        <v>30</v>
      </c>
      <c r="G2239" t="s">
        <v>6007</v>
      </c>
      <c r="H2239" t="s">
        <v>394</v>
      </c>
      <c r="I2239" s="2">
        <v>15000000</v>
      </c>
      <c r="J2239" t="s">
        <v>5872</v>
      </c>
    </row>
    <row r="2240" spans="1:10" x14ac:dyDescent="0.3">
      <c r="A2240">
        <v>2239</v>
      </c>
      <c r="B2240" s="1">
        <v>42325</v>
      </c>
      <c r="C2240" t="s">
        <v>6008</v>
      </c>
      <c r="D2240" t="s">
        <v>6009</v>
      </c>
      <c r="E2240" t="s">
        <v>210</v>
      </c>
      <c r="F2240" t="s">
        <v>36</v>
      </c>
      <c r="G2240" t="s">
        <v>6010</v>
      </c>
      <c r="H2240" t="s">
        <v>394</v>
      </c>
      <c r="I2240" s="2">
        <v>34000000</v>
      </c>
      <c r="J2240" t="s">
        <v>21</v>
      </c>
    </row>
    <row r="2241" spans="1:10" x14ac:dyDescent="0.3">
      <c r="A2241">
        <v>2240</v>
      </c>
      <c r="B2241" s="1">
        <v>42325</v>
      </c>
      <c r="C2241" t="s">
        <v>2272</v>
      </c>
      <c r="D2241" t="s">
        <v>6011</v>
      </c>
      <c r="E2241" t="s">
        <v>210</v>
      </c>
      <c r="F2241" t="s">
        <v>967</v>
      </c>
      <c r="G2241" t="s">
        <v>6012</v>
      </c>
      <c r="H2241" t="s">
        <v>126</v>
      </c>
      <c r="I2241" s="2">
        <v>600000</v>
      </c>
    </row>
    <row r="2242" spans="1:10" x14ac:dyDescent="0.3">
      <c r="A2242">
        <v>2241</v>
      </c>
      <c r="B2242" s="1">
        <v>42325</v>
      </c>
      <c r="C2242" t="s">
        <v>6013</v>
      </c>
      <c r="D2242" t="s">
        <v>6014</v>
      </c>
      <c r="E2242" t="s">
        <v>210</v>
      </c>
      <c r="F2242" t="s">
        <v>967</v>
      </c>
      <c r="G2242" t="s">
        <v>6015</v>
      </c>
      <c r="H2242" t="s">
        <v>126</v>
      </c>
      <c r="I2242" s="2">
        <v>7500000</v>
      </c>
    </row>
    <row r="2243" spans="1:10" x14ac:dyDescent="0.3">
      <c r="A2243">
        <v>2242</v>
      </c>
      <c r="B2243" s="1">
        <v>42325</v>
      </c>
      <c r="C2243" t="s">
        <v>4855</v>
      </c>
      <c r="D2243" t="s">
        <v>6016</v>
      </c>
      <c r="E2243" t="s">
        <v>210</v>
      </c>
      <c r="F2243" t="s">
        <v>19</v>
      </c>
      <c r="G2243" t="s">
        <v>6017</v>
      </c>
      <c r="H2243" t="s">
        <v>126</v>
      </c>
      <c r="I2243" s="2">
        <v>200000</v>
      </c>
    </row>
    <row r="2244" spans="1:10" x14ac:dyDescent="0.3">
      <c r="A2244">
        <v>2243</v>
      </c>
      <c r="B2244" s="1">
        <v>42325</v>
      </c>
      <c r="C2244" t="s">
        <v>6018</v>
      </c>
      <c r="D2244" t="s">
        <v>6019</v>
      </c>
      <c r="E2244" t="s">
        <v>210</v>
      </c>
      <c r="F2244" t="s">
        <v>967</v>
      </c>
      <c r="G2244" t="s">
        <v>6020</v>
      </c>
      <c r="H2244" t="s">
        <v>126</v>
      </c>
      <c r="I2244" s="2">
        <v>530000</v>
      </c>
    </row>
    <row r="2245" spans="1:10" x14ac:dyDescent="0.3">
      <c r="A2245">
        <v>2244</v>
      </c>
      <c r="B2245" s="1">
        <v>42325</v>
      </c>
      <c r="C2245" t="s">
        <v>4071</v>
      </c>
      <c r="D2245" t="s">
        <v>6021</v>
      </c>
      <c r="E2245" t="s">
        <v>210</v>
      </c>
      <c r="F2245" t="s">
        <v>6022</v>
      </c>
      <c r="G2245" t="s">
        <v>6023</v>
      </c>
      <c r="H2245" t="s">
        <v>126</v>
      </c>
      <c r="I2245" s="2">
        <v>300000</v>
      </c>
    </row>
    <row r="2246" spans="1:10" x14ac:dyDescent="0.3">
      <c r="A2246">
        <v>2245</v>
      </c>
      <c r="B2246" s="1">
        <v>42326</v>
      </c>
      <c r="C2246" t="s">
        <v>2223</v>
      </c>
      <c r="D2246" t="s">
        <v>6024</v>
      </c>
      <c r="E2246" t="s">
        <v>210</v>
      </c>
      <c r="F2246" t="s">
        <v>967</v>
      </c>
      <c r="G2246" t="s">
        <v>6025</v>
      </c>
      <c r="H2246" t="s">
        <v>394</v>
      </c>
      <c r="I2246" s="2">
        <v>500000000</v>
      </c>
      <c r="J2246" t="s">
        <v>6026</v>
      </c>
    </row>
    <row r="2247" spans="1:10" x14ac:dyDescent="0.3">
      <c r="A2247">
        <v>2246</v>
      </c>
      <c r="B2247" s="1">
        <v>42326</v>
      </c>
      <c r="C2247" t="s">
        <v>2234</v>
      </c>
      <c r="D2247" t="s">
        <v>6027</v>
      </c>
      <c r="E2247" t="s">
        <v>210</v>
      </c>
      <c r="F2247" t="s">
        <v>967</v>
      </c>
      <c r="G2247" t="s">
        <v>351</v>
      </c>
      <c r="H2247" t="s">
        <v>394</v>
      </c>
      <c r="I2247" s="2">
        <v>2500000</v>
      </c>
      <c r="J2247" t="s">
        <v>44</v>
      </c>
    </row>
    <row r="2248" spans="1:10" x14ac:dyDescent="0.3">
      <c r="A2248">
        <v>2247</v>
      </c>
      <c r="B2248" s="1">
        <v>42326</v>
      </c>
      <c r="C2248" t="s">
        <v>6028</v>
      </c>
      <c r="D2248" t="s">
        <v>6029</v>
      </c>
      <c r="E2248" t="s">
        <v>210</v>
      </c>
      <c r="F2248" t="s">
        <v>30</v>
      </c>
      <c r="G2248" t="s">
        <v>3215</v>
      </c>
      <c r="H2248" t="s">
        <v>394</v>
      </c>
      <c r="I2248" s="2">
        <v>4000000</v>
      </c>
      <c r="J2248" t="s">
        <v>44</v>
      </c>
    </row>
    <row r="2249" spans="1:10" x14ac:dyDescent="0.3">
      <c r="A2249">
        <v>2248</v>
      </c>
      <c r="B2249" s="1">
        <v>42326</v>
      </c>
      <c r="C2249" t="s">
        <v>6030</v>
      </c>
      <c r="D2249" t="s">
        <v>6031</v>
      </c>
      <c r="E2249" t="s">
        <v>210</v>
      </c>
      <c r="F2249" t="s">
        <v>967</v>
      </c>
      <c r="G2249" t="s">
        <v>6032</v>
      </c>
      <c r="H2249" t="s">
        <v>126</v>
      </c>
      <c r="I2249" t="s">
        <v>555</v>
      </c>
    </row>
    <row r="2250" spans="1:10" x14ac:dyDescent="0.3">
      <c r="A2250">
        <v>2249</v>
      </c>
      <c r="B2250" s="1">
        <v>42326</v>
      </c>
      <c r="C2250" t="s">
        <v>3694</v>
      </c>
      <c r="D2250" t="s">
        <v>6033</v>
      </c>
      <c r="E2250" t="s">
        <v>210</v>
      </c>
      <c r="F2250" t="s">
        <v>30</v>
      </c>
      <c r="G2250" t="s">
        <v>6034</v>
      </c>
      <c r="H2250" t="s">
        <v>126</v>
      </c>
      <c r="I2250" t="s">
        <v>555</v>
      </c>
    </row>
    <row r="2251" spans="1:10" x14ac:dyDescent="0.3">
      <c r="A2251">
        <v>2250</v>
      </c>
      <c r="B2251" s="1">
        <v>42326</v>
      </c>
      <c r="C2251" t="s">
        <v>6035</v>
      </c>
      <c r="D2251" t="s">
        <v>6036</v>
      </c>
      <c r="E2251" t="s">
        <v>210</v>
      </c>
      <c r="F2251" t="s">
        <v>30</v>
      </c>
      <c r="G2251" t="s">
        <v>6037</v>
      </c>
      <c r="H2251" t="s">
        <v>126</v>
      </c>
      <c r="I2251" t="s">
        <v>555</v>
      </c>
    </row>
    <row r="2252" spans="1:10" x14ac:dyDescent="0.3">
      <c r="A2252">
        <v>2251</v>
      </c>
      <c r="B2252" s="1">
        <v>42327</v>
      </c>
      <c r="C2252" t="s">
        <v>6038</v>
      </c>
      <c r="D2252" t="s">
        <v>6039</v>
      </c>
      <c r="E2252" t="s">
        <v>210</v>
      </c>
      <c r="F2252" t="s">
        <v>87</v>
      </c>
      <c r="G2252" t="s">
        <v>4646</v>
      </c>
      <c r="H2252" t="s">
        <v>126</v>
      </c>
      <c r="I2252" t="s">
        <v>555</v>
      </c>
    </row>
    <row r="2253" spans="1:10" x14ac:dyDescent="0.3">
      <c r="A2253">
        <v>2252</v>
      </c>
      <c r="B2253" s="1">
        <v>42327</v>
      </c>
      <c r="C2253" t="s">
        <v>2317</v>
      </c>
      <c r="D2253" t="s">
        <v>2318</v>
      </c>
      <c r="E2253" t="s">
        <v>210</v>
      </c>
      <c r="F2253" t="s">
        <v>19</v>
      </c>
      <c r="G2253" t="s">
        <v>6040</v>
      </c>
      <c r="H2253" t="s">
        <v>394</v>
      </c>
      <c r="I2253" s="2">
        <v>25000000</v>
      </c>
      <c r="J2253" t="s">
        <v>26</v>
      </c>
    </row>
    <row r="2254" spans="1:10" x14ac:dyDescent="0.3">
      <c r="A2254">
        <v>2253</v>
      </c>
      <c r="B2254" s="1">
        <v>42327</v>
      </c>
      <c r="C2254" t="s">
        <v>6041</v>
      </c>
      <c r="D2254" t="s">
        <v>6042</v>
      </c>
      <c r="E2254" t="s">
        <v>210</v>
      </c>
      <c r="F2254" t="s">
        <v>6043</v>
      </c>
      <c r="G2254" t="s">
        <v>6044</v>
      </c>
      <c r="H2254" t="s">
        <v>126</v>
      </c>
      <c r="I2254" s="2">
        <v>500000</v>
      </c>
    </row>
    <row r="2255" spans="1:10" x14ac:dyDescent="0.3">
      <c r="A2255">
        <v>2254</v>
      </c>
      <c r="B2255" s="1">
        <v>42327</v>
      </c>
      <c r="C2255" t="s">
        <v>6045</v>
      </c>
      <c r="D2255" t="s">
        <v>6046</v>
      </c>
      <c r="E2255" t="s">
        <v>210</v>
      </c>
      <c r="F2255" t="s">
        <v>967</v>
      </c>
      <c r="G2255" t="s">
        <v>6047</v>
      </c>
      <c r="H2255" t="s">
        <v>126</v>
      </c>
      <c r="I2255" t="s">
        <v>555</v>
      </c>
    </row>
    <row r="2256" spans="1:10" x14ac:dyDescent="0.3">
      <c r="A2256">
        <v>2255</v>
      </c>
      <c r="B2256" s="1">
        <v>42327</v>
      </c>
      <c r="C2256" t="s">
        <v>6048</v>
      </c>
      <c r="D2256" t="s">
        <v>2961</v>
      </c>
      <c r="E2256" t="s">
        <v>210</v>
      </c>
      <c r="F2256" t="s">
        <v>30</v>
      </c>
      <c r="G2256" t="s">
        <v>2077</v>
      </c>
      <c r="H2256" t="s">
        <v>126</v>
      </c>
      <c r="I2256" s="2">
        <v>455000</v>
      </c>
    </row>
    <row r="2257" spans="1:10" x14ac:dyDescent="0.3">
      <c r="A2257">
        <v>2256</v>
      </c>
      <c r="B2257" s="1">
        <v>42328</v>
      </c>
      <c r="C2257" t="s">
        <v>1405</v>
      </c>
      <c r="D2257" t="s">
        <v>6049</v>
      </c>
      <c r="E2257" t="s">
        <v>210</v>
      </c>
      <c r="F2257" t="s">
        <v>6050</v>
      </c>
      <c r="G2257" t="s">
        <v>6051</v>
      </c>
      <c r="H2257" t="s">
        <v>394</v>
      </c>
      <c r="I2257" s="2">
        <v>12500000</v>
      </c>
      <c r="J2257" t="s">
        <v>44</v>
      </c>
    </row>
    <row r="2258" spans="1:10" x14ac:dyDescent="0.3">
      <c r="A2258">
        <v>2257</v>
      </c>
      <c r="B2258" s="1">
        <v>42328</v>
      </c>
      <c r="C2258" t="s">
        <v>6052</v>
      </c>
      <c r="D2258" t="s">
        <v>6053</v>
      </c>
      <c r="E2258" t="s">
        <v>210</v>
      </c>
      <c r="F2258" t="s">
        <v>36</v>
      </c>
      <c r="G2258" t="s">
        <v>6054</v>
      </c>
      <c r="H2258" t="s">
        <v>126</v>
      </c>
      <c r="I2258" t="s">
        <v>555</v>
      </c>
      <c r="J2258" t="s">
        <v>275</v>
      </c>
    </row>
    <row r="2259" spans="1:10" x14ac:dyDescent="0.3">
      <c r="A2259">
        <v>2258</v>
      </c>
      <c r="B2259" s="1">
        <v>42328</v>
      </c>
      <c r="C2259" t="s">
        <v>2010</v>
      </c>
      <c r="D2259" t="s">
        <v>2262</v>
      </c>
      <c r="E2259" t="s">
        <v>210</v>
      </c>
      <c r="F2259" t="s">
        <v>967</v>
      </c>
      <c r="G2259" t="s">
        <v>6055</v>
      </c>
      <c r="H2259" t="s">
        <v>126</v>
      </c>
      <c r="I2259" s="2">
        <v>305000</v>
      </c>
    </row>
    <row r="2260" spans="1:10" x14ac:dyDescent="0.3">
      <c r="A2260">
        <v>2259</v>
      </c>
      <c r="B2260" s="1">
        <v>42328</v>
      </c>
      <c r="C2260" t="s">
        <v>6056</v>
      </c>
      <c r="D2260" t="s">
        <v>6057</v>
      </c>
      <c r="E2260" t="s">
        <v>210</v>
      </c>
      <c r="F2260" t="s">
        <v>36</v>
      </c>
      <c r="G2260" t="s">
        <v>1588</v>
      </c>
      <c r="H2260" t="s">
        <v>126</v>
      </c>
      <c r="I2260" s="2">
        <v>150000</v>
      </c>
    </row>
    <row r="2261" spans="1:10" x14ac:dyDescent="0.3">
      <c r="A2261">
        <v>2260</v>
      </c>
      <c r="B2261" s="1">
        <v>42328</v>
      </c>
      <c r="C2261" t="s">
        <v>6058</v>
      </c>
      <c r="D2261" t="s">
        <v>6059</v>
      </c>
      <c r="E2261" t="s">
        <v>210</v>
      </c>
      <c r="F2261" t="s">
        <v>967</v>
      </c>
      <c r="G2261" t="s">
        <v>6060</v>
      </c>
      <c r="H2261" t="s">
        <v>394</v>
      </c>
      <c r="I2261" s="2">
        <v>3000000</v>
      </c>
      <c r="J2261" t="s">
        <v>44</v>
      </c>
    </row>
    <row r="2262" spans="1:10" x14ac:dyDescent="0.3">
      <c r="A2262">
        <v>2261</v>
      </c>
      <c r="B2262" s="1">
        <v>42329</v>
      </c>
      <c r="C2262" t="s">
        <v>6061</v>
      </c>
      <c r="D2262" t="s">
        <v>6062</v>
      </c>
      <c r="E2262" t="s">
        <v>210</v>
      </c>
      <c r="F2262" t="s">
        <v>30</v>
      </c>
      <c r="G2262" t="s">
        <v>6063</v>
      </c>
      <c r="H2262" t="s">
        <v>126</v>
      </c>
      <c r="I2262" t="s">
        <v>555</v>
      </c>
    </row>
    <row r="2263" spans="1:10" x14ac:dyDescent="0.3">
      <c r="A2263">
        <v>2262</v>
      </c>
      <c r="B2263" s="1">
        <v>42329</v>
      </c>
      <c r="C2263" t="s">
        <v>6064</v>
      </c>
      <c r="D2263" t="s">
        <v>6065</v>
      </c>
      <c r="E2263" t="s">
        <v>210</v>
      </c>
      <c r="F2263" t="s">
        <v>967</v>
      </c>
      <c r="G2263" t="s">
        <v>6066</v>
      </c>
      <c r="H2263" t="s">
        <v>394</v>
      </c>
      <c r="I2263" s="2">
        <v>1200000</v>
      </c>
      <c r="J2263" t="s">
        <v>44</v>
      </c>
    </row>
    <row r="2264" spans="1:10" x14ac:dyDescent="0.3">
      <c r="A2264">
        <v>2263</v>
      </c>
      <c r="B2264" s="1">
        <v>42329</v>
      </c>
      <c r="C2264" t="s">
        <v>6067</v>
      </c>
      <c r="D2264" t="s">
        <v>6068</v>
      </c>
      <c r="E2264" t="s">
        <v>210</v>
      </c>
      <c r="F2264" t="s">
        <v>967</v>
      </c>
      <c r="G2264" t="s">
        <v>1588</v>
      </c>
      <c r="H2264" t="s">
        <v>126</v>
      </c>
      <c r="I2264" s="2">
        <v>100000</v>
      </c>
    </row>
    <row r="2265" spans="1:10" x14ac:dyDescent="0.3">
      <c r="A2265">
        <v>2264</v>
      </c>
      <c r="B2265" s="1">
        <v>42331</v>
      </c>
      <c r="C2265" t="s">
        <v>6069</v>
      </c>
      <c r="D2265" t="s">
        <v>6070</v>
      </c>
      <c r="E2265" t="s">
        <v>210</v>
      </c>
      <c r="F2265" t="s">
        <v>967</v>
      </c>
      <c r="G2265" t="s">
        <v>6071</v>
      </c>
      <c r="H2265" t="s">
        <v>394</v>
      </c>
      <c r="I2265" s="2">
        <v>2000000</v>
      </c>
      <c r="J2265" t="s">
        <v>44</v>
      </c>
    </row>
    <row r="2266" spans="1:10" x14ac:dyDescent="0.3">
      <c r="A2266">
        <v>2265</v>
      </c>
      <c r="B2266" s="1">
        <v>42331</v>
      </c>
      <c r="C2266" t="s">
        <v>6072</v>
      </c>
      <c r="D2266" t="s">
        <v>6073</v>
      </c>
      <c r="E2266" t="s">
        <v>210</v>
      </c>
      <c r="F2266" t="s">
        <v>967</v>
      </c>
      <c r="G2266" t="s">
        <v>6074</v>
      </c>
      <c r="H2266" t="s">
        <v>126</v>
      </c>
      <c r="I2266" s="2">
        <v>100000</v>
      </c>
    </row>
    <row r="2267" spans="1:10" x14ac:dyDescent="0.3">
      <c r="A2267">
        <v>2266</v>
      </c>
      <c r="B2267" s="1">
        <v>42332</v>
      </c>
      <c r="C2267" t="s">
        <v>5255</v>
      </c>
      <c r="D2267" t="s">
        <v>6075</v>
      </c>
      <c r="E2267" t="s">
        <v>210</v>
      </c>
      <c r="F2267" t="s">
        <v>19</v>
      </c>
      <c r="G2267" t="s">
        <v>6076</v>
      </c>
      <c r="H2267" t="s">
        <v>126</v>
      </c>
      <c r="I2267" s="2">
        <v>250000</v>
      </c>
    </row>
    <row r="2268" spans="1:10" x14ac:dyDescent="0.3">
      <c r="A2268">
        <v>2267</v>
      </c>
      <c r="B2268" s="1">
        <v>42332</v>
      </c>
      <c r="C2268" t="s">
        <v>6077</v>
      </c>
      <c r="D2268" t="s">
        <v>6078</v>
      </c>
      <c r="E2268" t="s">
        <v>210</v>
      </c>
      <c r="F2268" t="s">
        <v>30</v>
      </c>
      <c r="G2268" t="s">
        <v>6079</v>
      </c>
      <c r="H2268" t="s">
        <v>126</v>
      </c>
      <c r="I2268" t="s">
        <v>555</v>
      </c>
    </row>
    <row r="2269" spans="1:10" x14ac:dyDescent="0.3">
      <c r="A2269">
        <v>2268</v>
      </c>
      <c r="B2269" s="1">
        <v>42332</v>
      </c>
      <c r="C2269" t="s">
        <v>6080</v>
      </c>
      <c r="D2269" t="s">
        <v>6081</v>
      </c>
      <c r="E2269" t="s">
        <v>210</v>
      </c>
      <c r="F2269" t="s">
        <v>36</v>
      </c>
      <c r="G2269" t="s">
        <v>6082</v>
      </c>
      <c r="H2269" t="s">
        <v>394</v>
      </c>
      <c r="I2269" s="2">
        <v>52000000</v>
      </c>
      <c r="J2269" t="s">
        <v>6083</v>
      </c>
    </row>
    <row r="2270" spans="1:10" x14ac:dyDescent="0.3">
      <c r="A2270">
        <v>2269</v>
      </c>
      <c r="B2270" s="1">
        <v>42332</v>
      </c>
      <c r="C2270" t="s">
        <v>1488</v>
      </c>
      <c r="D2270" t="s">
        <v>1558</v>
      </c>
      <c r="E2270" t="s">
        <v>210</v>
      </c>
      <c r="F2270" t="s">
        <v>6084</v>
      </c>
      <c r="G2270" t="s">
        <v>1136</v>
      </c>
      <c r="H2270" t="s">
        <v>394</v>
      </c>
      <c r="I2270" t="s">
        <v>555</v>
      </c>
      <c r="J2270" t="s">
        <v>555</v>
      </c>
    </row>
    <row r="2271" spans="1:10" x14ac:dyDescent="0.3">
      <c r="A2271">
        <v>2270</v>
      </c>
      <c r="B2271" s="1">
        <v>42333</v>
      </c>
      <c r="C2271" t="s">
        <v>6085</v>
      </c>
      <c r="D2271" t="s">
        <v>6086</v>
      </c>
      <c r="E2271" t="s">
        <v>210</v>
      </c>
      <c r="F2271" t="s">
        <v>36</v>
      </c>
      <c r="G2271" t="s">
        <v>6087</v>
      </c>
      <c r="H2271" t="s">
        <v>126</v>
      </c>
      <c r="I2271" s="2">
        <v>1500000</v>
      </c>
    </row>
    <row r="2272" spans="1:10" x14ac:dyDescent="0.3">
      <c r="A2272">
        <v>2271</v>
      </c>
      <c r="B2272" s="1">
        <v>42333</v>
      </c>
      <c r="C2272" t="s">
        <v>6088</v>
      </c>
      <c r="D2272" t="s">
        <v>6089</v>
      </c>
      <c r="E2272" t="s">
        <v>210</v>
      </c>
      <c r="F2272" t="s">
        <v>30</v>
      </c>
      <c r="G2272" t="s">
        <v>6090</v>
      </c>
      <c r="H2272" t="s">
        <v>126</v>
      </c>
      <c r="I2272" s="2">
        <v>110000</v>
      </c>
    </row>
    <row r="2273" spans="1:10" x14ac:dyDescent="0.3">
      <c r="A2273">
        <v>2272</v>
      </c>
      <c r="B2273" s="1">
        <v>42333</v>
      </c>
      <c r="C2273" t="s">
        <v>6091</v>
      </c>
      <c r="D2273" t="s">
        <v>6092</v>
      </c>
      <c r="E2273" t="s">
        <v>210</v>
      </c>
      <c r="F2273" t="s">
        <v>30</v>
      </c>
      <c r="G2273" t="s">
        <v>6093</v>
      </c>
      <c r="H2273" t="s">
        <v>394</v>
      </c>
      <c r="I2273" s="2">
        <v>27000000</v>
      </c>
      <c r="J2273" t="s">
        <v>555</v>
      </c>
    </row>
    <row r="2274" spans="1:10" x14ac:dyDescent="0.3">
      <c r="A2274">
        <v>2273</v>
      </c>
      <c r="B2274" s="1">
        <v>42334</v>
      </c>
      <c r="C2274" t="s">
        <v>6094</v>
      </c>
      <c r="D2274" t="s">
        <v>6095</v>
      </c>
      <c r="E2274" t="s">
        <v>210</v>
      </c>
      <c r="F2274" t="s">
        <v>42</v>
      </c>
      <c r="G2274" t="s">
        <v>2864</v>
      </c>
      <c r="H2274" t="s">
        <v>394</v>
      </c>
      <c r="I2274" t="s">
        <v>555</v>
      </c>
      <c r="J2274" t="s">
        <v>275</v>
      </c>
    </row>
    <row r="2275" spans="1:10" x14ac:dyDescent="0.3">
      <c r="A2275">
        <v>2274</v>
      </c>
      <c r="B2275" s="1">
        <v>42334</v>
      </c>
      <c r="C2275" t="s">
        <v>6096</v>
      </c>
      <c r="D2275" t="s">
        <v>6097</v>
      </c>
      <c r="E2275" t="s">
        <v>210</v>
      </c>
      <c r="F2275" t="s">
        <v>36</v>
      </c>
      <c r="G2275" t="s">
        <v>6098</v>
      </c>
      <c r="H2275" t="s">
        <v>394</v>
      </c>
      <c r="I2275" s="2">
        <v>13400000</v>
      </c>
      <c r="J2275" t="s">
        <v>26</v>
      </c>
    </row>
    <row r="2276" spans="1:10" x14ac:dyDescent="0.3">
      <c r="A2276">
        <v>2275</v>
      </c>
      <c r="B2276" s="1">
        <v>42334</v>
      </c>
      <c r="C2276" t="s">
        <v>262</v>
      </c>
      <c r="D2276" t="s">
        <v>6099</v>
      </c>
      <c r="E2276" t="s">
        <v>210</v>
      </c>
      <c r="F2276" t="s">
        <v>19</v>
      </c>
      <c r="G2276" t="s">
        <v>6100</v>
      </c>
      <c r="H2276" t="s">
        <v>394</v>
      </c>
      <c r="I2276" s="2">
        <v>120000000</v>
      </c>
      <c r="J2276" t="s">
        <v>6083</v>
      </c>
    </row>
    <row r="2277" spans="1:10" x14ac:dyDescent="0.3">
      <c r="A2277">
        <v>2276</v>
      </c>
      <c r="B2277" s="1">
        <v>42334</v>
      </c>
      <c r="C2277" t="s">
        <v>6101</v>
      </c>
      <c r="D2277" t="s">
        <v>6102</v>
      </c>
      <c r="E2277" t="s">
        <v>210</v>
      </c>
      <c r="F2277" t="s">
        <v>19</v>
      </c>
      <c r="G2277" t="s">
        <v>6103</v>
      </c>
      <c r="H2277" t="s">
        <v>394</v>
      </c>
      <c r="I2277" s="2">
        <v>1000000</v>
      </c>
      <c r="J2277" t="s">
        <v>275</v>
      </c>
    </row>
    <row r="2278" spans="1:10" x14ac:dyDescent="0.3">
      <c r="A2278">
        <v>2277</v>
      </c>
      <c r="B2278" s="1">
        <v>42334</v>
      </c>
      <c r="C2278" t="s">
        <v>6104</v>
      </c>
      <c r="D2278" t="s">
        <v>6105</v>
      </c>
      <c r="E2278" t="s">
        <v>210</v>
      </c>
      <c r="F2278" t="s">
        <v>967</v>
      </c>
      <c r="G2278" t="s">
        <v>6106</v>
      </c>
      <c r="H2278" t="s">
        <v>126</v>
      </c>
      <c r="I2278" t="s">
        <v>555</v>
      </c>
    </row>
    <row r="2279" spans="1:10" x14ac:dyDescent="0.3">
      <c r="A2279">
        <v>2278</v>
      </c>
      <c r="B2279" s="1">
        <v>42335</v>
      </c>
      <c r="C2279" t="s">
        <v>6107</v>
      </c>
      <c r="D2279" t="s">
        <v>6108</v>
      </c>
      <c r="E2279" t="s">
        <v>210</v>
      </c>
      <c r="F2279" t="s">
        <v>967</v>
      </c>
      <c r="G2279" t="s">
        <v>6109</v>
      </c>
      <c r="H2279" t="s">
        <v>394</v>
      </c>
      <c r="I2279" t="s">
        <v>555</v>
      </c>
      <c r="J2279" t="s">
        <v>44</v>
      </c>
    </row>
    <row r="2280" spans="1:10" x14ac:dyDescent="0.3">
      <c r="A2280">
        <v>2279</v>
      </c>
      <c r="B2280" s="1">
        <v>42335</v>
      </c>
      <c r="C2280" t="s">
        <v>3381</v>
      </c>
      <c r="D2280" t="s">
        <v>6110</v>
      </c>
      <c r="E2280" t="s">
        <v>210</v>
      </c>
      <c r="F2280" t="s">
        <v>36</v>
      </c>
      <c r="G2280" t="s">
        <v>555</v>
      </c>
      <c r="H2280" t="s">
        <v>394</v>
      </c>
      <c r="I2280" s="2">
        <v>2000000</v>
      </c>
      <c r="J2280" t="s">
        <v>6111</v>
      </c>
    </row>
    <row r="2281" spans="1:10" x14ac:dyDescent="0.3">
      <c r="A2281">
        <v>2280</v>
      </c>
      <c r="B2281" s="1">
        <v>42335</v>
      </c>
      <c r="C2281" t="s">
        <v>3899</v>
      </c>
      <c r="D2281" t="s">
        <v>6112</v>
      </c>
      <c r="E2281" t="s">
        <v>210</v>
      </c>
      <c r="F2281" t="s">
        <v>87</v>
      </c>
      <c r="G2281" t="s">
        <v>4738</v>
      </c>
      <c r="H2281" t="s">
        <v>126</v>
      </c>
      <c r="I2281" t="s">
        <v>555</v>
      </c>
    </row>
    <row r="2282" spans="1:10" x14ac:dyDescent="0.3">
      <c r="A2282">
        <v>2281</v>
      </c>
      <c r="B2282" s="1">
        <v>42335</v>
      </c>
      <c r="C2282" t="s">
        <v>6113</v>
      </c>
      <c r="D2282" t="s">
        <v>6114</v>
      </c>
      <c r="E2282" t="s">
        <v>210</v>
      </c>
      <c r="F2282" t="s">
        <v>42</v>
      </c>
      <c r="G2282" t="s">
        <v>6115</v>
      </c>
      <c r="H2282" t="s">
        <v>126</v>
      </c>
      <c r="I2282" t="s">
        <v>555</v>
      </c>
    </row>
    <row r="2283" spans="1:10" x14ac:dyDescent="0.3">
      <c r="A2283">
        <v>2282</v>
      </c>
      <c r="B2283" s="1">
        <v>42335</v>
      </c>
      <c r="C2283" t="s">
        <v>6116</v>
      </c>
      <c r="D2283" t="s">
        <v>6117</v>
      </c>
      <c r="E2283" t="s">
        <v>210</v>
      </c>
      <c r="F2283" t="s">
        <v>30</v>
      </c>
      <c r="G2283" t="s">
        <v>6118</v>
      </c>
      <c r="H2283" t="s">
        <v>126</v>
      </c>
      <c r="I2283" t="s">
        <v>555</v>
      </c>
    </row>
    <row r="2284" spans="1:10" x14ac:dyDescent="0.3">
      <c r="A2284">
        <v>2283</v>
      </c>
      <c r="B2284" s="1">
        <v>42336</v>
      </c>
      <c r="C2284" t="s">
        <v>6119</v>
      </c>
      <c r="D2284" t="s">
        <v>6120</v>
      </c>
      <c r="E2284" t="s">
        <v>210</v>
      </c>
      <c r="F2284" t="s">
        <v>19</v>
      </c>
      <c r="G2284" t="s">
        <v>6121</v>
      </c>
      <c r="H2284" t="s">
        <v>126</v>
      </c>
      <c r="I2284" t="s">
        <v>555</v>
      </c>
    </row>
    <row r="2285" spans="1:10" x14ac:dyDescent="0.3">
      <c r="A2285">
        <v>2284</v>
      </c>
      <c r="B2285" s="1">
        <v>42338</v>
      </c>
      <c r="C2285" t="s">
        <v>6122</v>
      </c>
      <c r="D2285" t="s">
        <v>6120</v>
      </c>
      <c r="E2285" t="s">
        <v>210</v>
      </c>
      <c r="F2285" t="s">
        <v>19</v>
      </c>
      <c r="G2285" t="s">
        <v>6123</v>
      </c>
      <c r="H2285" t="s">
        <v>126</v>
      </c>
      <c r="I2285" s="2">
        <v>1450000</v>
      </c>
    </row>
    <row r="2286" spans="1:10" x14ac:dyDescent="0.3">
      <c r="A2286">
        <v>2285</v>
      </c>
      <c r="B2286" s="1">
        <v>42338</v>
      </c>
      <c r="C2286" t="s">
        <v>6124</v>
      </c>
      <c r="D2286" t="s">
        <v>6125</v>
      </c>
      <c r="E2286" t="s">
        <v>210</v>
      </c>
      <c r="F2286" t="s">
        <v>36</v>
      </c>
      <c r="G2286" t="s">
        <v>3640</v>
      </c>
      <c r="H2286" t="s">
        <v>126</v>
      </c>
      <c r="I2286" s="2">
        <v>540000</v>
      </c>
    </row>
    <row r="2287" spans="1:10" x14ac:dyDescent="0.3">
      <c r="A2287">
        <v>2286</v>
      </c>
      <c r="B2287" s="1">
        <v>42338</v>
      </c>
      <c r="C2287" t="s">
        <v>6126</v>
      </c>
      <c r="D2287" t="s">
        <v>6127</v>
      </c>
      <c r="E2287" t="s">
        <v>210</v>
      </c>
      <c r="F2287" t="s">
        <v>30</v>
      </c>
      <c r="G2287" t="s">
        <v>6128</v>
      </c>
      <c r="H2287" t="s">
        <v>394</v>
      </c>
      <c r="I2287" t="s">
        <v>555</v>
      </c>
      <c r="J2287" t="s">
        <v>5872</v>
      </c>
    </row>
    <row r="2288" spans="1:10" x14ac:dyDescent="0.3">
      <c r="A2288">
        <v>2287</v>
      </c>
      <c r="B2288" s="1">
        <v>42338</v>
      </c>
      <c r="C2288" t="s">
        <v>6129</v>
      </c>
      <c r="D2288" t="s">
        <v>6130</v>
      </c>
      <c r="E2288" t="s">
        <v>210</v>
      </c>
      <c r="F2288" t="s">
        <v>967</v>
      </c>
      <c r="G2288" t="s">
        <v>6131</v>
      </c>
      <c r="H2288" t="s">
        <v>394</v>
      </c>
      <c r="I2288" s="2">
        <v>9000000</v>
      </c>
      <c r="J2288" t="s">
        <v>44</v>
      </c>
    </row>
    <row r="2289" spans="1:10" x14ac:dyDescent="0.3">
      <c r="A2289">
        <v>2288</v>
      </c>
      <c r="B2289" s="1">
        <v>42338</v>
      </c>
      <c r="C2289" t="s">
        <v>6132</v>
      </c>
      <c r="D2289" t="s">
        <v>6133</v>
      </c>
      <c r="E2289" t="s">
        <v>210</v>
      </c>
      <c r="F2289" t="s">
        <v>30</v>
      </c>
      <c r="G2289" t="s">
        <v>1588</v>
      </c>
      <c r="H2289" t="s">
        <v>126</v>
      </c>
      <c r="I2289" t="s">
        <v>555</v>
      </c>
    </row>
    <row r="2290" spans="1:10" x14ac:dyDescent="0.3">
      <c r="A2290">
        <v>2289</v>
      </c>
      <c r="B2290" s="1">
        <v>42338</v>
      </c>
      <c r="C2290" t="s">
        <v>6134</v>
      </c>
      <c r="D2290" t="s">
        <v>6135</v>
      </c>
      <c r="E2290" t="s">
        <v>210</v>
      </c>
      <c r="F2290" t="s">
        <v>967</v>
      </c>
      <c r="G2290" t="s">
        <v>6136</v>
      </c>
      <c r="H2290" t="s">
        <v>126</v>
      </c>
      <c r="I2290" t="s">
        <v>555</v>
      </c>
    </row>
    <row r="2291" spans="1:10" x14ac:dyDescent="0.3">
      <c r="A2291">
        <v>2290</v>
      </c>
      <c r="B2291" s="1">
        <v>42278</v>
      </c>
      <c r="C2291" t="s">
        <v>3234</v>
      </c>
      <c r="D2291" t="s">
        <v>6137</v>
      </c>
      <c r="E2291" t="s">
        <v>210</v>
      </c>
      <c r="F2291" t="s">
        <v>19</v>
      </c>
      <c r="G2291" t="s">
        <v>6138</v>
      </c>
      <c r="H2291" t="s">
        <v>126</v>
      </c>
      <c r="I2291" t="s">
        <v>555</v>
      </c>
    </row>
    <row r="2292" spans="1:10" x14ac:dyDescent="0.3">
      <c r="A2292">
        <v>2291</v>
      </c>
      <c r="B2292" s="1">
        <v>42278</v>
      </c>
      <c r="C2292" t="s">
        <v>1188</v>
      </c>
      <c r="D2292" t="s">
        <v>6139</v>
      </c>
      <c r="E2292" t="s">
        <v>210</v>
      </c>
      <c r="F2292" t="s">
        <v>30</v>
      </c>
      <c r="G2292" t="s">
        <v>1580</v>
      </c>
      <c r="H2292" t="s">
        <v>126</v>
      </c>
      <c r="I2292" t="s">
        <v>555</v>
      </c>
    </row>
    <row r="2293" spans="1:10" x14ac:dyDescent="0.3">
      <c r="A2293">
        <v>2292</v>
      </c>
      <c r="B2293" s="1">
        <v>42278</v>
      </c>
      <c r="C2293" t="s">
        <v>6140</v>
      </c>
      <c r="D2293" t="s">
        <v>6141</v>
      </c>
      <c r="E2293" t="s">
        <v>210</v>
      </c>
      <c r="F2293" t="s">
        <v>19</v>
      </c>
      <c r="G2293" t="s">
        <v>1576</v>
      </c>
      <c r="H2293" t="s">
        <v>126</v>
      </c>
      <c r="I2293" t="s">
        <v>555</v>
      </c>
    </row>
    <row r="2294" spans="1:10" x14ac:dyDescent="0.3">
      <c r="A2294">
        <v>2293</v>
      </c>
      <c r="B2294" s="1">
        <v>42278</v>
      </c>
      <c r="C2294" t="s">
        <v>6142</v>
      </c>
      <c r="D2294" t="s">
        <v>6143</v>
      </c>
      <c r="E2294" t="s">
        <v>210</v>
      </c>
      <c r="F2294" t="s">
        <v>273</v>
      </c>
      <c r="G2294" t="s">
        <v>6144</v>
      </c>
      <c r="H2294" t="s">
        <v>126</v>
      </c>
      <c r="I2294" s="2">
        <v>350000</v>
      </c>
    </row>
    <row r="2295" spans="1:10" x14ac:dyDescent="0.3">
      <c r="A2295">
        <v>2294</v>
      </c>
      <c r="B2295" s="1">
        <v>42278</v>
      </c>
      <c r="C2295" t="s">
        <v>6145</v>
      </c>
      <c r="D2295" t="s">
        <v>6146</v>
      </c>
      <c r="E2295" t="s">
        <v>210</v>
      </c>
      <c r="F2295" t="s">
        <v>184</v>
      </c>
      <c r="G2295" t="s">
        <v>6147</v>
      </c>
      <c r="H2295" t="s">
        <v>394</v>
      </c>
      <c r="I2295" t="s">
        <v>555</v>
      </c>
      <c r="J2295" t="s">
        <v>5872</v>
      </c>
    </row>
    <row r="2296" spans="1:10" x14ac:dyDescent="0.3">
      <c r="A2296">
        <v>2295</v>
      </c>
      <c r="B2296" s="1">
        <v>42278</v>
      </c>
      <c r="C2296" t="s">
        <v>4433</v>
      </c>
      <c r="D2296" t="s">
        <v>4716</v>
      </c>
      <c r="E2296" t="s">
        <v>210</v>
      </c>
      <c r="F2296" t="s">
        <v>30</v>
      </c>
      <c r="G2296" t="s">
        <v>6147</v>
      </c>
      <c r="H2296" t="s">
        <v>394</v>
      </c>
      <c r="I2296" t="s">
        <v>555</v>
      </c>
      <c r="J2296" t="s">
        <v>555</v>
      </c>
    </row>
    <row r="2297" spans="1:10" x14ac:dyDescent="0.3">
      <c r="A2297">
        <v>2296</v>
      </c>
      <c r="B2297" s="1">
        <v>42279</v>
      </c>
      <c r="C2297" t="s">
        <v>6148</v>
      </c>
      <c r="D2297" t="s">
        <v>6149</v>
      </c>
      <c r="E2297" t="s">
        <v>210</v>
      </c>
      <c r="F2297" t="s">
        <v>967</v>
      </c>
      <c r="G2297" t="s">
        <v>3215</v>
      </c>
      <c r="H2297" t="s">
        <v>394</v>
      </c>
      <c r="I2297" s="2">
        <v>2000000</v>
      </c>
      <c r="J2297" t="s">
        <v>44</v>
      </c>
    </row>
    <row r="2298" spans="1:10" x14ac:dyDescent="0.3">
      <c r="A2298">
        <v>2297</v>
      </c>
      <c r="B2298" s="1">
        <v>42280</v>
      </c>
      <c r="C2298" t="s">
        <v>5772</v>
      </c>
      <c r="D2298" t="s">
        <v>6150</v>
      </c>
      <c r="E2298" t="s">
        <v>210</v>
      </c>
      <c r="F2298" t="s">
        <v>36</v>
      </c>
      <c r="G2298" t="s">
        <v>1068</v>
      </c>
      <c r="H2298" t="s">
        <v>394</v>
      </c>
      <c r="I2298" s="2">
        <v>6000000</v>
      </c>
      <c r="J2298" t="s">
        <v>44</v>
      </c>
    </row>
    <row r="2299" spans="1:10" x14ac:dyDescent="0.3">
      <c r="A2299">
        <v>2298</v>
      </c>
      <c r="B2299" s="1">
        <v>42282</v>
      </c>
      <c r="C2299" t="s">
        <v>590</v>
      </c>
      <c r="D2299" t="s">
        <v>6151</v>
      </c>
      <c r="E2299" t="s">
        <v>210</v>
      </c>
      <c r="F2299" t="s">
        <v>36</v>
      </c>
      <c r="G2299" t="s">
        <v>6152</v>
      </c>
      <c r="H2299" t="s">
        <v>394</v>
      </c>
      <c r="I2299" s="2">
        <v>9500000</v>
      </c>
      <c r="J2299" t="s">
        <v>26</v>
      </c>
    </row>
    <row r="2300" spans="1:10" x14ac:dyDescent="0.3">
      <c r="A2300">
        <v>2299</v>
      </c>
      <c r="B2300" s="1">
        <v>42282</v>
      </c>
      <c r="C2300" t="s">
        <v>6153</v>
      </c>
      <c r="D2300" t="s">
        <v>6154</v>
      </c>
      <c r="E2300" t="s">
        <v>210</v>
      </c>
      <c r="F2300" t="s">
        <v>454</v>
      </c>
      <c r="G2300" t="s">
        <v>6155</v>
      </c>
      <c r="H2300" t="s">
        <v>394</v>
      </c>
      <c r="I2300" s="2">
        <v>15000000</v>
      </c>
      <c r="J2300" t="s">
        <v>26</v>
      </c>
    </row>
    <row r="2301" spans="1:10" x14ac:dyDescent="0.3">
      <c r="A2301">
        <v>2300</v>
      </c>
      <c r="B2301" s="1">
        <v>42282</v>
      </c>
      <c r="C2301" t="s">
        <v>6156</v>
      </c>
      <c r="D2301" t="s">
        <v>2913</v>
      </c>
      <c r="E2301" t="s">
        <v>210</v>
      </c>
      <c r="F2301" t="s">
        <v>30</v>
      </c>
      <c r="G2301" t="s">
        <v>6157</v>
      </c>
      <c r="H2301" t="s">
        <v>394</v>
      </c>
      <c r="I2301" s="2">
        <v>1000000</v>
      </c>
      <c r="J2301" t="s">
        <v>6158</v>
      </c>
    </row>
    <row r="2302" spans="1:10" x14ac:dyDescent="0.3">
      <c r="A2302">
        <v>2301</v>
      </c>
      <c r="B2302" s="1">
        <v>42282</v>
      </c>
      <c r="C2302" t="s">
        <v>6159</v>
      </c>
      <c r="D2302" t="s">
        <v>6160</v>
      </c>
      <c r="E2302" t="s">
        <v>210</v>
      </c>
      <c r="F2302" t="s">
        <v>30</v>
      </c>
      <c r="G2302" t="s">
        <v>6161</v>
      </c>
      <c r="H2302" t="s">
        <v>126</v>
      </c>
      <c r="I2302" s="2">
        <v>150000</v>
      </c>
    </row>
    <row r="2303" spans="1:10" x14ac:dyDescent="0.3">
      <c r="A2303">
        <v>2302</v>
      </c>
      <c r="B2303" s="1">
        <v>42283</v>
      </c>
      <c r="C2303" t="s">
        <v>6162</v>
      </c>
      <c r="D2303" t="s">
        <v>6163</v>
      </c>
      <c r="E2303" t="s">
        <v>210</v>
      </c>
      <c r="F2303" t="s">
        <v>52</v>
      </c>
      <c r="G2303" t="s">
        <v>6164</v>
      </c>
      <c r="H2303" t="s">
        <v>126</v>
      </c>
      <c r="I2303" s="2">
        <v>700000</v>
      </c>
    </row>
    <row r="2304" spans="1:10" x14ac:dyDescent="0.3">
      <c r="A2304">
        <v>2303</v>
      </c>
      <c r="B2304" s="1">
        <v>42283</v>
      </c>
      <c r="C2304" t="s">
        <v>3431</v>
      </c>
      <c r="D2304" t="s">
        <v>6165</v>
      </c>
      <c r="E2304" t="s">
        <v>210</v>
      </c>
      <c r="F2304" t="s">
        <v>36</v>
      </c>
      <c r="G2304" t="s">
        <v>6166</v>
      </c>
      <c r="H2304" t="s">
        <v>126</v>
      </c>
      <c r="I2304" s="2">
        <v>500000</v>
      </c>
      <c r="J2304" t="s">
        <v>275</v>
      </c>
    </row>
    <row r="2305" spans="1:10" x14ac:dyDescent="0.3">
      <c r="A2305">
        <v>2304</v>
      </c>
      <c r="B2305" s="1">
        <v>42283</v>
      </c>
      <c r="C2305" t="s">
        <v>6167</v>
      </c>
      <c r="D2305" t="s">
        <v>6168</v>
      </c>
      <c r="E2305" t="s">
        <v>210</v>
      </c>
      <c r="F2305" t="s">
        <v>967</v>
      </c>
      <c r="G2305" t="s">
        <v>6169</v>
      </c>
      <c r="H2305" t="s">
        <v>394</v>
      </c>
      <c r="I2305" s="2">
        <v>10000000</v>
      </c>
      <c r="J2305" t="s">
        <v>26</v>
      </c>
    </row>
    <row r="2306" spans="1:10" x14ac:dyDescent="0.3">
      <c r="A2306">
        <v>2305</v>
      </c>
      <c r="B2306" s="1">
        <v>42283</v>
      </c>
      <c r="C2306" t="s">
        <v>6170</v>
      </c>
      <c r="D2306" t="s">
        <v>6171</v>
      </c>
      <c r="E2306" t="s">
        <v>210</v>
      </c>
      <c r="F2306" t="s">
        <v>52</v>
      </c>
      <c r="G2306" t="s">
        <v>2245</v>
      </c>
      <c r="H2306" t="s">
        <v>126</v>
      </c>
      <c r="I2306" t="s">
        <v>555</v>
      </c>
    </row>
    <row r="2307" spans="1:10" x14ac:dyDescent="0.3">
      <c r="A2307">
        <v>2306</v>
      </c>
      <c r="B2307" s="1">
        <v>42283</v>
      </c>
      <c r="C2307" t="s">
        <v>108</v>
      </c>
      <c r="D2307" t="s">
        <v>6172</v>
      </c>
      <c r="E2307" t="s">
        <v>210</v>
      </c>
      <c r="F2307" t="s">
        <v>19</v>
      </c>
      <c r="G2307" t="s">
        <v>6173</v>
      </c>
      <c r="H2307" t="s">
        <v>126</v>
      </c>
      <c r="I2307" s="2">
        <v>500000</v>
      </c>
      <c r="J2307" t="s">
        <v>373</v>
      </c>
    </row>
    <row r="2308" spans="1:10" x14ac:dyDescent="0.3">
      <c r="A2308">
        <v>2307</v>
      </c>
      <c r="B2308" s="1">
        <v>42283</v>
      </c>
      <c r="C2308" t="s">
        <v>6174</v>
      </c>
      <c r="D2308" t="s">
        <v>6175</v>
      </c>
      <c r="E2308" t="s">
        <v>210</v>
      </c>
      <c r="F2308" t="s">
        <v>36</v>
      </c>
      <c r="G2308" t="s">
        <v>6176</v>
      </c>
      <c r="H2308" t="s">
        <v>394</v>
      </c>
      <c r="I2308" s="2">
        <v>6000000</v>
      </c>
      <c r="J2308" t="s">
        <v>275</v>
      </c>
    </row>
    <row r="2309" spans="1:10" x14ac:dyDescent="0.3">
      <c r="A2309">
        <v>2308</v>
      </c>
      <c r="B2309" s="1">
        <v>42284</v>
      </c>
      <c r="C2309" t="s">
        <v>6177</v>
      </c>
      <c r="D2309" t="s">
        <v>6178</v>
      </c>
      <c r="E2309" t="s">
        <v>210</v>
      </c>
      <c r="F2309" t="s">
        <v>36</v>
      </c>
      <c r="G2309" t="s">
        <v>6179</v>
      </c>
      <c r="H2309" t="s">
        <v>394</v>
      </c>
      <c r="I2309" s="2">
        <v>3000000</v>
      </c>
      <c r="J2309" t="s">
        <v>44</v>
      </c>
    </row>
    <row r="2310" spans="1:10" x14ac:dyDescent="0.3">
      <c r="A2310">
        <v>2309</v>
      </c>
      <c r="B2310" s="1">
        <v>42284</v>
      </c>
      <c r="C2310" t="s">
        <v>6180</v>
      </c>
      <c r="D2310" t="s">
        <v>6181</v>
      </c>
      <c r="E2310" t="s">
        <v>210</v>
      </c>
      <c r="F2310" t="s">
        <v>36</v>
      </c>
      <c r="G2310" t="s">
        <v>5547</v>
      </c>
      <c r="H2310" t="s">
        <v>126</v>
      </c>
      <c r="I2310" t="s">
        <v>555</v>
      </c>
    </row>
    <row r="2311" spans="1:10" x14ac:dyDescent="0.3">
      <c r="A2311">
        <v>2310</v>
      </c>
      <c r="B2311" s="1">
        <v>42284</v>
      </c>
      <c r="C2311" t="s">
        <v>6182</v>
      </c>
      <c r="D2311" t="s">
        <v>6183</v>
      </c>
      <c r="E2311" t="s">
        <v>210</v>
      </c>
      <c r="F2311" t="s">
        <v>19</v>
      </c>
      <c r="G2311" t="s">
        <v>5274</v>
      </c>
      <c r="H2311" t="s">
        <v>394</v>
      </c>
      <c r="I2311" s="2">
        <v>20000000</v>
      </c>
      <c r="J2311" t="s">
        <v>6184</v>
      </c>
    </row>
    <row r="2312" spans="1:10" x14ac:dyDescent="0.3">
      <c r="A2312">
        <v>2311</v>
      </c>
      <c r="B2312" s="1">
        <v>42284</v>
      </c>
      <c r="C2312" t="s">
        <v>3553</v>
      </c>
      <c r="D2312" t="s">
        <v>6185</v>
      </c>
      <c r="E2312" t="s">
        <v>210</v>
      </c>
      <c r="F2312" t="s">
        <v>52</v>
      </c>
      <c r="G2312" t="s">
        <v>6186</v>
      </c>
      <c r="H2312" t="s">
        <v>394</v>
      </c>
      <c r="I2312" t="s">
        <v>555</v>
      </c>
      <c r="J2312" t="s">
        <v>5740</v>
      </c>
    </row>
    <row r="2313" spans="1:10" x14ac:dyDescent="0.3">
      <c r="A2313">
        <v>2312</v>
      </c>
      <c r="B2313" s="1">
        <v>42284</v>
      </c>
      <c r="C2313" t="s">
        <v>2643</v>
      </c>
      <c r="D2313" t="s">
        <v>6187</v>
      </c>
      <c r="E2313" t="s">
        <v>210</v>
      </c>
      <c r="F2313" t="s">
        <v>30</v>
      </c>
      <c r="G2313" t="s">
        <v>6188</v>
      </c>
      <c r="H2313" t="s">
        <v>394</v>
      </c>
      <c r="I2313" t="s">
        <v>555</v>
      </c>
      <c r="J2313" t="s">
        <v>44</v>
      </c>
    </row>
    <row r="2314" spans="1:10" x14ac:dyDescent="0.3">
      <c r="A2314">
        <v>2313</v>
      </c>
      <c r="B2314" s="1">
        <v>42285</v>
      </c>
      <c r="C2314" t="s">
        <v>6189</v>
      </c>
      <c r="D2314" t="s">
        <v>6190</v>
      </c>
      <c r="E2314" t="s">
        <v>210</v>
      </c>
      <c r="F2314" t="s">
        <v>36</v>
      </c>
      <c r="G2314" t="s">
        <v>6191</v>
      </c>
      <c r="H2314" t="s">
        <v>394</v>
      </c>
      <c r="I2314" s="2">
        <v>2000000</v>
      </c>
      <c r="J2314" t="s">
        <v>44</v>
      </c>
    </row>
    <row r="2315" spans="1:10" x14ac:dyDescent="0.3">
      <c r="A2315">
        <v>2314</v>
      </c>
      <c r="B2315" s="1">
        <v>42285</v>
      </c>
      <c r="C2315" t="s">
        <v>6192</v>
      </c>
      <c r="D2315" t="s">
        <v>6193</v>
      </c>
      <c r="E2315" t="s">
        <v>210</v>
      </c>
      <c r="F2315" t="s">
        <v>30</v>
      </c>
      <c r="G2315" t="s">
        <v>6194</v>
      </c>
      <c r="H2315" t="s">
        <v>394</v>
      </c>
      <c r="I2315" s="2">
        <v>7700000</v>
      </c>
      <c r="J2315" t="s">
        <v>44</v>
      </c>
    </row>
    <row r="2316" spans="1:10" x14ac:dyDescent="0.3">
      <c r="A2316">
        <v>2315</v>
      </c>
      <c r="B2316" s="1">
        <v>42285</v>
      </c>
      <c r="C2316" t="s">
        <v>2013</v>
      </c>
      <c r="D2316" t="s">
        <v>6195</v>
      </c>
      <c r="E2316" t="s">
        <v>210</v>
      </c>
      <c r="F2316" t="s">
        <v>6196</v>
      </c>
      <c r="G2316" t="s">
        <v>6197</v>
      </c>
      <c r="H2316" t="s">
        <v>394</v>
      </c>
      <c r="I2316" t="s">
        <v>555</v>
      </c>
      <c r="J2316" t="s">
        <v>26</v>
      </c>
    </row>
    <row r="2317" spans="1:10" x14ac:dyDescent="0.3">
      <c r="A2317">
        <v>2316</v>
      </c>
      <c r="B2317" s="1">
        <v>42285</v>
      </c>
      <c r="C2317" t="s">
        <v>6198</v>
      </c>
      <c r="D2317" t="s">
        <v>6199</v>
      </c>
      <c r="E2317" t="s">
        <v>210</v>
      </c>
      <c r="F2317" t="s">
        <v>967</v>
      </c>
      <c r="G2317" t="s">
        <v>6200</v>
      </c>
      <c r="H2317" t="s">
        <v>394</v>
      </c>
      <c r="I2317" s="2">
        <v>10000000</v>
      </c>
      <c r="J2317" t="s">
        <v>26</v>
      </c>
    </row>
    <row r="2318" spans="1:10" x14ac:dyDescent="0.3">
      <c r="A2318">
        <v>2317</v>
      </c>
      <c r="B2318" s="1">
        <v>42285</v>
      </c>
      <c r="C2318" t="s">
        <v>6201</v>
      </c>
      <c r="D2318" t="s">
        <v>6202</v>
      </c>
      <c r="E2318" t="s">
        <v>210</v>
      </c>
      <c r="F2318" t="s">
        <v>36</v>
      </c>
      <c r="G2318" t="s">
        <v>6203</v>
      </c>
      <c r="H2318" t="s">
        <v>126</v>
      </c>
      <c r="I2318" s="2">
        <v>310000</v>
      </c>
    </row>
    <row r="2319" spans="1:10" x14ac:dyDescent="0.3">
      <c r="A2319">
        <v>2318</v>
      </c>
      <c r="B2319" s="1">
        <v>42286</v>
      </c>
      <c r="C2319" t="s">
        <v>2849</v>
      </c>
      <c r="D2319" t="s">
        <v>6204</v>
      </c>
      <c r="E2319" t="s">
        <v>210</v>
      </c>
      <c r="F2319" t="s">
        <v>184</v>
      </c>
      <c r="G2319" t="s">
        <v>1344</v>
      </c>
      <c r="H2319" t="s">
        <v>126</v>
      </c>
      <c r="I2319" s="2">
        <v>70000</v>
      </c>
    </row>
    <row r="2320" spans="1:10" x14ac:dyDescent="0.3">
      <c r="A2320">
        <v>2319</v>
      </c>
      <c r="B2320" s="1">
        <v>42286</v>
      </c>
      <c r="C2320" t="s">
        <v>1421</v>
      </c>
      <c r="D2320" t="s">
        <v>6205</v>
      </c>
      <c r="E2320" t="s">
        <v>210</v>
      </c>
      <c r="F2320" t="s">
        <v>30</v>
      </c>
      <c r="G2320" t="s">
        <v>2146</v>
      </c>
      <c r="H2320" t="s">
        <v>394</v>
      </c>
      <c r="I2320" t="s">
        <v>555</v>
      </c>
      <c r="J2320" t="s">
        <v>275</v>
      </c>
    </row>
    <row r="2321" spans="1:10" x14ac:dyDescent="0.3">
      <c r="A2321">
        <v>2320</v>
      </c>
      <c r="B2321" s="1">
        <v>42286</v>
      </c>
      <c r="C2321" t="s">
        <v>6206</v>
      </c>
      <c r="D2321" t="s">
        <v>6207</v>
      </c>
      <c r="E2321" t="s">
        <v>210</v>
      </c>
      <c r="F2321" t="s">
        <v>6208</v>
      </c>
      <c r="G2321" t="s">
        <v>6209</v>
      </c>
      <c r="H2321" t="s">
        <v>394</v>
      </c>
      <c r="I2321" s="2">
        <v>8000000</v>
      </c>
      <c r="J2321" t="s">
        <v>44</v>
      </c>
    </row>
    <row r="2322" spans="1:10" x14ac:dyDescent="0.3">
      <c r="A2322">
        <v>2321</v>
      </c>
      <c r="B2322" s="1">
        <v>42286</v>
      </c>
      <c r="C2322" t="s">
        <v>6210</v>
      </c>
      <c r="D2322" t="s">
        <v>6211</v>
      </c>
      <c r="E2322" t="s">
        <v>210</v>
      </c>
      <c r="F2322" t="s">
        <v>36</v>
      </c>
      <c r="G2322" t="s">
        <v>6212</v>
      </c>
      <c r="H2322" t="s">
        <v>126</v>
      </c>
      <c r="I2322" s="2">
        <v>300000</v>
      </c>
    </row>
    <row r="2323" spans="1:10" x14ac:dyDescent="0.3">
      <c r="A2323">
        <v>2322</v>
      </c>
      <c r="B2323" s="1">
        <v>42286</v>
      </c>
      <c r="C2323" t="s">
        <v>6213</v>
      </c>
      <c r="D2323" t="s">
        <v>6214</v>
      </c>
      <c r="E2323" t="s">
        <v>210</v>
      </c>
      <c r="F2323" t="s">
        <v>967</v>
      </c>
      <c r="G2323" t="s">
        <v>4028</v>
      </c>
      <c r="H2323" t="s">
        <v>394</v>
      </c>
      <c r="I2323" t="s">
        <v>555</v>
      </c>
      <c r="J2323" t="s">
        <v>5740</v>
      </c>
    </row>
    <row r="2324" spans="1:10" x14ac:dyDescent="0.3">
      <c r="A2324">
        <v>2323</v>
      </c>
      <c r="B2324" s="1">
        <v>42286</v>
      </c>
      <c r="C2324" t="s">
        <v>6215</v>
      </c>
      <c r="D2324" t="s">
        <v>6216</v>
      </c>
      <c r="E2324" t="s">
        <v>210</v>
      </c>
      <c r="F2324" t="s">
        <v>30</v>
      </c>
      <c r="G2324" t="s">
        <v>6217</v>
      </c>
      <c r="H2324" t="s">
        <v>126</v>
      </c>
      <c r="I2324" s="2">
        <v>1000000</v>
      </c>
    </row>
    <row r="2325" spans="1:10" x14ac:dyDescent="0.3">
      <c r="A2325">
        <v>2324</v>
      </c>
      <c r="B2325" s="1">
        <v>42286</v>
      </c>
      <c r="C2325" t="s">
        <v>6218</v>
      </c>
      <c r="D2325" t="s">
        <v>6219</v>
      </c>
      <c r="E2325" t="s">
        <v>210</v>
      </c>
      <c r="F2325" t="s">
        <v>30</v>
      </c>
      <c r="G2325" t="s">
        <v>6220</v>
      </c>
      <c r="H2325" t="s">
        <v>126</v>
      </c>
      <c r="I2325" s="2">
        <v>77000</v>
      </c>
    </row>
    <row r="2326" spans="1:10" x14ac:dyDescent="0.3">
      <c r="A2326">
        <v>2325</v>
      </c>
      <c r="B2326" s="1">
        <v>42289</v>
      </c>
      <c r="C2326" t="s">
        <v>6221</v>
      </c>
      <c r="D2326" t="s">
        <v>5436</v>
      </c>
      <c r="E2326" t="s">
        <v>210</v>
      </c>
      <c r="F2326" t="s">
        <v>184</v>
      </c>
      <c r="G2326" t="s">
        <v>6222</v>
      </c>
      <c r="H2326" t="s">
        <v>126</v>
      </c>
      <c r="I2326" s="2">
        <v>190000</v>
      </c>
    </row>
    <row r="2327" spans="1:10" x14ac:dyDescent="0.3">
      <c r="A2327">
        <v>2326</v>
      </c>
      <c r="B2327" s="1">
        <v>42289</v>
      </c>
      <c r="C2327" t="s">
        <v>4628</v>
      </c>
      <c r="D2327" t="s">
        <v>6223</v>
      </c>
      <c r="E2327" t="s">
        <v>210</v>
      </c>
      <c r="F2327" t="s">
        <v>19</v>
      </c>
      <c r="G2327" t="s">
        <v>6224</v>
      </c>
      <c r="H2327" t="s">
        <v>394</v>
      </c>
      <c r="I2327" t="s">
        <v>555</v>
      </c>
      <c r="J2327" t="s">
        <v>44</v>
      </c>
    </row>
    <row r="2328" spans="1:10" x14ac:dyDescent="0.3">
      <c r="A2328">
        <v>2327</v>
      </c>
      <c r="B2328" s="1">
        <v>42289</v>
      </c>
      <c r="C2328" t="s">
        <v>885</v>
      </c>
      <c r="D2328" t="s">
        <v>6225</v>
      </c>
      <c r="E2328" t="s">
        <v>210</v>
      </c>
      <c r="F2328" t="s">
        <v>36</v>
      </c>
      <c r="G2328" t="s">
        <v>1339</v>
      </c>
      <c r="H2328" t="s">
        <v>126</v>
      </c>
      <c r="I2328" t="s">
        <v>555</v>
      </c>
    </row>
    <row r="2329" spans="1:10" x14ac:dyDescent="0.3">
      <c r="A2329">
        <v>2328</v>
      </c>
      <c r="B2329" s="1">
        <v>42289</v>
      </c>
      <c r="C2329" t="s">
        <v>6226</v>
      </c>
      <c r="D2329" t="s">
        <v>6227</v>
      </c>
      <c r="E2329" t="s">
        <v>210</v>
      </c>
      <c r="F2329" t="s">
        <v>1197</v>
      </c>
      <c r="G2329" t="s">
        <v>913</v>
      </c>
      <c r="H2329" t="s">
        <v>126</v>
      </c>
      <c r="I2329" s="2">
        <v>100000</v>
      </c>
    </row>
    <row r="2330" spans="1:10" x14ac:dyDescent="0.3">
      <c r="A2330">
        <v>2329</v>
      </c>
      <c r="B2330" s="1">
        <v>42289</v>
      </c>
      <c r="C2330" t="s">
        <v>399</v>
      </c>
      <c r="D2330" t="s">
        <v>6228</v>
      </c>
      <c r="E2330" t="s">
        <v>210</v>
      </c>
      <c r="F2330" t="s">
        <v>30</v>
      </c>
      <c r="G2330" t="s">
        <v>6229</v>
      </c>
      <c r="H2330" t="s">
        <v>394</v>
      </c>
      <c r="I2330" t="s">
        <v>555</v>
      </c>
      <c r="J2330" t="s">
        <v>44</v>
      </c>
    </row>
    <row r="2331" spans="1:10" x14ac:dyDescent="0.3">
      <c r="A2331">
        <v>2330</v>
      </c>
      <c r="B2331" s="1">
        <v>42289</v>
      </c>
      <c r="C2331" t="s">
        <v>6230</v>
      </c>
      <c r="D2331" t="s">
        <v>6231</v>
      </c>
      <c r="E2331" t="s">
        <v>210</v>
      </c>
      <c r="F2331" t="s">
        <v>967</v>
      </c>
      <c r="G2331" t="s">
        <v>1339</v>
      </c>
      <c r="H2331" t="s">
        <v>394</v>
      </c>
      <c r="I2331" t="s">
        <v>555</v>
      </c>
      <c r="J2331" t="s">
        <v>44</v>
      </c>
    </row>
    <row r="2332" spans="1:10" x14ac:dyDescent="0.3">
      <c r="A2332">
        <v>2331</v>
      </c>
      <c r="B2332" s="1">
        <v>42290</v>
      </c>
      <c r="C2332" t="s">
        <v>6232</v>
      </c>
      <c r="D2332" t="s">
        <v>6233</v>
      </c>
      <c r="E2332" t="s">
        <v>210</v>
      </c>
      <c r="F2332" t="s">
        <v>30</v>
      </c>
      <c r="G2332" t="s">
        <v>177</v>
      </c>
      <c r="H2332" t="s">
        <v>126</v>
      </c>
      <c r="I2332" s="2">
        <v>1000000</v>
      </c>
    </row>
    <row r="2333" spans="1:10" x14ac:dyDescent="0.3">
      <c r="A2333">
        <v>2332</v>
      </c>
      <c r="B2333" s="1">
        <v>42290</v>
      </c>
      <c r="C2333" t="s">
        <v>6234</v>
      </c>
      <c r="D2333" t="s">
        <v>6235</v>
      </c>
      <c r="E2333" t="s">
        <v>210</v>
      </c>
      <c r="F2333" t="s">
        <v>967</v>
      </c>
      <c r="G2333" t="s">
        <v>6236</v>
      </c>
      <c r="H2333" t="s">
        <v>394</v>
      </c>
      <c r="I2333" s="2">
        <v>2500000</v>
      </c>
      <c r="J2333" t="s">
        <v>44</v>
      </c>
    </row>
    <row r="2334" spans="1:10" x14ac:dyDescent="0.3">
      <c r="A2334">
        <v>2333</v>
      </c>
      <c r="B2334" s="1">
        <v>42291</v>
      </c>
      <c r="C2334" t="s">
        <v>6237</v>
      </c>
      <c r="D2334" t="s">
        <v>6238</v>
      </c>
      <c r="E2334" t="s">
        <v>210</v>
      </c>
      <c r="F2334" t="s">
        <v>87</v>
      </c>
      <c r="G2334" t="s">
        <v>5838</v>
      </c>
      <c r="H2334" t="s">
        <v>126</v>
      </c>
      <c r="I2334" s="2">
        <v>50000</v>
      </c>
    </row>
    <row r="2335" spans="1:10" x14ac:dyDescent="0.3">
      <c r="A2335">
        <v>2334</v>
      </c>
      <c r="B2335" s="1">
        <v>42291</v>
      </c>
      <c r="C2335" t="s">
        <v>6239</v>
      </c>
      <c r="D2335" t="s">
        <v>6240</v>
      </c>
      <c r="E2335" t="s">
        <v>210</v>
      </c>
      <c r="F2335" t="s">
        <v>36</v>
      </c>
      <c r="G2335" t="s">
        <v>1111</v>
      </c>
      <c r="H2335" t="s">
        <v>394</v>
      </c>
      <c r="I2335" t="s">
        <v>555</v>
      </c>
      <c r="J2335" t="s">
        <v>5740</v>
      </c>
    </row>
    <row r="2336" spans="1:10" x14ac:dyDescent="0.3">
      <c r="A2336">
        <v>2335</v>
      </c>
      <c r="B2336" s="1">
        <v>42291</v>
      </c>
      <c r="C2336" t="s">
        <v>1102</v>
      </c>
      <c r="D2336" t="s">
        <v>6241</v>
      </c>
      <c r="E2336" t="s">
        <v>210</v>
      </c>
      <c r="F2336" t="s">
        <v>19</v>
      </c>
      <c r="G2336" t="s">
        <v>1344</v>
      </c>
      <c r="H2336" t="s">
        <v>126</v>
      </c>
      <c r="I2336" s="2">
        <v>77000</v>
      </c>
    </row>
    <row r="2337" spans="1:10" x14ac:dyDescent="0.3">
      <c r="A2337">
        <v>2336</v>
      </c>
      <c r="B2337" s="1">
        <v>42291</v>
      </c>
      <c r="C2337" t="s">
        <v>6242</v>
      </c>
      <c r="D2337" t="s">
        <v>6243</v>
      </c>
      <c r="E2337" t="s">
        <v>210</v>
      </c>
      <c r="F2337" t="s">
        <v>36</v>
      </c>
      <c r="G2337" t="s">
        <v>6244</v>
      </c>
      <c r="H2337" t="s">
        <v>126</v>
      </c>
      <c r="I2337" t="s">
        <v>555</v>
      </c>
    </row>
    <row r="2338" spans="1:10" x14ac:dyDescent="0.3">
      <c r="A2338">
        <v>2337</v>
      </c>
      <c r="B2338" s="1">
        <v>42292</v>
      </c>
      <c r="C2338" t="s">
        <v>6245</v>
      </c>
      <c r="D2338" t="s">
        <v>6246</v>
      </c>
      <c r="E2338" t="s">
        <v>210</v>
      </c>
      <c r="F2338" t="s">
        <v>967</v>
      </c>
      <c r="G2338" t="s">
        <v>6247</v>
      </c>
      <c r="H2338" t="s">
        <v>126</v>
      </c>
      <c r="I2338" t="s">
        <v>555</v>
      </c>
    </row>
    <row r="2339" spans="1:10" x14ac:dyDescent="0.3">
      <c r="A2339">
        <v>2338</v>
      </c>
      <c r="B2339" s="1">
        <v>42293</v>
      </c>
      <c r="C2339" t="s">
        <v>6248</v>
      </c>
      <c r="D2339" t="s">
        <v>6249</v>
      </c>
      <c r="E2339" t="s">
        <v>210</v>
      </c>
      <c r="F2339" t="s">
        <v>19</v>
      </c>
      <c r="G2339" t="s">
        <v>6250</v>
      </c>
      <c r="H2339" t="s">
        <v>126</v>
      </c>
      <c r="I2339" t="s">
        <v>555</v>
      </c>
    </row>
    <row r="2340" spans="1:10" x14ac:dyDescent="0.3">
      <c r="A2340">
        <v>2339</v>
      </c>
      <c r="B2340" s="1">
        <v>42293</v>
      </c>
      <c r="C2340" t="s">
        <v>6251</v>
      </c>
      <c r="D2340" t="s">
        <v>6252</v>
      </c>
      <c r="E2340" t="s">
        <v>210</v>
      </c>
      <c r="F2340" t="s">
        <v>30</v>
      </c>
      <c r="G2340" t="s">
        <v>6253</v>
      </c>
      <c r="H2340" t="s">
        <v>126</v>
      </c>
      <c r="I2340" t="s">
        <v>555</v>
      </c>
    </row>
    <row r="2341" spans="1:10" x14ac:dyDescent="0.3">
      <c r="A2341">
        <v>2340</v>
      </c>
      <c r="B2341" s="1">
        <v>42293</v>
      </c>
      <c r="C2341" t="s">
        <v>6254</v>
      </c>
      <c r="D2341" t="s">
        <v>6255</v>
      </c>
      <c r="E2341" t="s">
        <v>210</v>
      </c>
      <c r="F2341" t="s">
        <v>30</v>
      </c>
      <c r="G2341" t="s">
        <v>6256</v>
      </c>
      <c r="H2341" t="s">
        <v>126</v>
      </c>
      <c r="I2341" t="s">
        <v>555</v>
      </c>
    </row>
    <row r="2342" spans="1:10" x14ac:dyDescent="0.3">
      <c r="A2342">
        <v>2341</v>
      </c>
      <c r="B2342" s="1">
        <v>42294</v>
      </c>
      <c r="C2342" t="s">
        <v>6257</v>
      </c>
      <c r="D2342" t="s">
        <v>6258</v>
      </c>
      <c r="E2342" t="s">
        <v>210</v>
      </c>
      <c r="F2342" t="s">
        <v>36</v>
      </c>
      <c r="G2342" t="s">
        <v>4311</v>
      </c>
      <c r="H2342" t="s">
        <v>394</v>
      </c>
      <c r="I2342" s="2">
        <v>1000000</v>
      </c>
      <c r="J2342" t="s">
        <v>44</v>
      </c>
    </row>
    <row r="2343" spans="1:10" x14ac:dyDescent="0.3">
      <c r="A2343">
        <v>2342</v>
      </c>
      <c r="B2343" s="1">
        <v>42296</v>
      </c>
      <c r="C2343" t="s">
        <v>913</v>
      </c>
      <c r="D2343" t="s">
        <v>6259</v>
      </c>
      <c r="E2343" t="s">
        <v>210</v>
      </c>
      <c r="F2343" t="s">
        <v>967</v>
      </c>
      <c r="G2343" t="s">
        <v>6260</v>
      </c>
      <c r="H2343" t="s">
        <v>394</v>
      </c>
      <c r="I2343" t="s">
        <v>555</v>
      </c>
      <c r="J2343" t="s">
        <v>44</v>
      </c>
    </row>
    <row r="2344" spans="1:10" x14ac:dyDescent="0.3">
      <c r="A2344">
        <v>2343</v>
      </c>
      <c r="B2344" s="1">
        <v>42296</v>
      </c>
      <c r="C2344" t="s">
        <v>6261</v>
      </c>
      <c r="D2344" t="s">
        <v>6262</v>
      </c>
      <c r="E2344" t="s">
        <v>210</v>
      </c>
      <c r="F2344" t="s">
        <v>36</v>
      </c>
      <c r="G2344" t="s">
        <v>6263</v>
      </c>
      <c r="H2344" t="s">
        <v>394</v>
      </c>
      <c r="I2344" s="2">
        <v>25000000</v>
      </c>
      <c r="J2344" t="s">
        <v>21</v>
      </c>
    </row>
    <row r="2345" spans="1:10" x14ac:dyDescent="0.3">
      <c r="A2345">
        <v>2344</v>
      </c>
      <c r="B2345" s="1">
        <v>42296</v>
      </c>
      <c r="C2345" t="s">
        <v>6264</v>
      </c>
      <c r="D2345" t="s">
        <v>6265</v>
      </c>
      <c r="E2345" t="s">
        <v>210</v>
      </c>
      <c r="F2345" t="s">
        <v>30</v>
      </c>
      <c r="G2345" t="s">
        <v>6266</v>
      </c>
      <c r="H2345" t="s">
        <v>126</v>
      </c>
      <c r="I2345" s="2">
        <v>100000</v>
      </c>
    </row>
    <row r="2346" spans="1:10" x14ac:dyDescent="0.3">
      <c r="A2346">
        <v>2345</v>
      </c>
      <c r="B2346" s="1">
        <v>42297</v>
      </c>
      <c r="C2346" t="s">
        <v>6267</v>
      </c>
      <c r="D2346" t="s">
        <v>6268</v>
      </c>
      <c r="E2346" t="s">
        <v>210</v>
      </c>
      <c r="F2346" t="s">
        <v>967</v>
      </c>
      <c r="G2346" t="s">
        <v>6269</v>
      </c>
      <c r="H2346" t="s">
        <v>126</v>
      </c>
      <c r="I2346" t="s">
        <v>555</v>
      </c>
    </row>
    <row r="2347" spans="1:10" x14ac:dyDescent="0.3">
      <c r="A2347">
        <v>2346</v>
      </c>
      <c r="B2347" s="1">
        <v>42297</v>
      </c>
      <c r="C2347" t="s">
        <v>6270</v>
      </c>
      <c r="D2347" t="s">
        <v>6271</v>
      </c>
      <c r="E2347" t="s">
        <v>210</v>
      </c>
      <c r="F2347" t="s">
        <v>967</v>
      </c>
      <c r="G2347" t="s">
        <v>6272</v>
      </c>
      <c r="H2347" t="s">
        <v>394</v>
      </c>
      <c r="I2347" s="2">
        <v>7000000</v>
      </c>
      <c r="J2347" t="s">
        <v>44</v>
      </c>
    </row>
    <row r="2348" spans="1:10" x14ac:dyDescent="0.3">
      <c r="A2348">
        <v>2347</v>
      </c>
      <c r="B2348" s="1">
        <v>42297</v>
      </c>
      <c r="C2348" t="s">
        <v>6273</v>
      </c>
      <c r="D2348" t="s">
        <v>6274</v>
      </c>
      <c r="E2348" t="s">
        <v>210</v>
      </c>
      <c r="F2348" t="s">
        <v>42</v>
      </c>
      <c r="G2348" t="s">
        <v>6275</v>
      </c>
      <c r="H2348" t="s">
        <v>394</v>
      </c>
      <c r="I2348" s="2">
        <v>10000000</v>
      </c>
      <c r="J2348" t="s">
        <v>26</v>
      </c>
    </row>
    <row r="2349" spans="1:10" x14ac:dyDescent="0.3">
      <c r="A2349">
        <v>2348</v>
      </c>
      <c r="B2349" s="1">
        <v>42297</v>
      </c>
      <c r="C2349" t="s">
        <v>6276</v>
      </c>
      <c r="D2349" t="s">
        <v>6277</v>
      </c>
      <c r="E2349" t="s">
        <v>210</v>
      </c>
      <c r="F2349" t="s">
        <v>36</v>
      </c>
      <c r="G2349" t="s">
        <v>6278</v>
      </c>
      <c r="H2349" t="s">
        <v>394</v>
      </c>
      <c r="I2349" t="s">
        <v>555</v>
      </c>
    </row>
    <row r="2350" spans="1:10" x14ac:dyDescent="0.3">
      <c r="A2350">
        <v>2349</v>
      </c>
      <c r="B2350" s="1">
        <v>42298</v>
      </c>
      <c r="C2350" t="s">
        <v>6279</v>
      </c>
      <c r="D2350" t="s">
        <v>6280</v>
      </c>
      <c r="E2350" t="s">
        <v>210</v>
      </c>
      <c r="F2350" t="s">
        <v>967</v>
      </c>
      <c r="G2350" t="s">
        <v>2077</v>
      </c>
      <c r="H2350" t="s">
        <v>126</v>
      </c>
      <c r="I2350" t="s">
        <v>555</v>
      </c>
    </row>
    <row r="2351" spans="1:10" x14ac:dyDescent="0.3">
      <c r="A2351">
        <v>2350</v>
      </c>
      <c r="B2351" s="1">
        <v>42298</v>
      </c>
      <c r="C2351" t="s">
        <v>6281</v>
      </c>
      <c r="D2351" t="s">
        <v>6282</v>
      </c>
      <c r="E2351" t="s">
        <v>210</v>
      </c>
      <c r="F2351" t="s">
        <v>6283</v>
      </c>
      <c r="G2351" t="s">
        <v>6284</v>
      </c>
      <c r="H2351" t="s">
        <v>126</v>
      </c>
      <c r="I2351" s="2">
        <v>2950000</v>
      </c>
    </row>
    <row r="2352" spans="1:10" x14ac:dyDescent="0.3">
      <c r="A2352">
        <v>2351</v>
      </c>
      <c r="B2352" s="1">
        <v>42298</v>
      </c>
      <c r="C2352" t="s">
        <v>6285</v>
      </c>
      <c r="D2352" t="s">
        <v>6286</v>
      </c>
      <c r="E2352" t="s">
        <v>210</v>
      </c>
      <c r="F2352" t="s">
        <v>36</v>
      </c>
      <c r="G2352" t="s">
        <v>6287</v>
      </c>
      <c r="H2352" t="s">
        <v>394</v>
      </c>
      <c r="I2352" s="2">
        <v>1530000</v>
      </c>
      <c r="J2352" t="s">
        <v>44</v>
      </c>
    </row>
    <row r="2353" spans="1:10" x14ac:dyDescent="0.3">
      <c r="A2353">
        <v>2352</v>
      </c>
      <c r="B2353" s="1">
        <v>42298</v>
      </c>
      <c r="C2353" t="s">
        <v>6288</v>
      </c>
      <c r="D2353" t="s">
        <v>6289</v>
      </c>
      <c r="E2353" t="s">
        <v>210</v>
      </c>
      <c r="F2353" t="s">
        <v>19</v>
      </c>
      <c r="G2353" t="s">
        <v>6290</v>
      </c>
      <c r="H2353" t="s">
        <v>126</v>
      </c>
      <c r="I2353" s="2">
        <v>100000</v>
      </c>
    </row>
    <row r="2354" spans="1:10" x14ac:dyDescent="0.3">
      <c r="A2354">
        <v>2353</v>
      </c>
      <c r="B2354" s="1">
        <v>42298</v>
      </c>
      <c r="C2354" t="s">
        <v>6291</v>
      </c>
      <c r="D2354" t="s">
        <v>6292</v>
      </c>
      <c r="E2354" t="s">
        <v>210</v>
      </c>
      <c r="F2354" t="s">
        <v>967</v>
      </c>
      <c r="G2354" t="s">
        <v>6293</v>
      </c>
      <c r="H2354" t="s">
        <v>126</v>
      </c>
      <c r="I2354" s="2">
        <v>640000</v>
      </c>
    </row>
    <row r="2355" spans="1:10" x14ac:dyDescent="0.3">
      <c r="A2355">
        <v>2354</v>
      </c>
      <c r="B2355" s="1">
        <v>42298</v>
      </c>
      <c r="C2355" t="s">
        <v>2190</v>
      </c>
      <c r="D2355" t="s">
        <v>6294</v>
      </c>
      <c r="E2355" t="s">
        <v>210</v>
      </c>
      <c r="F2355" t="s">
        <v>967</v>
      </c>
      <c r="G2355" t="s">
        <v>6295</v>
      </c>
      <c r="H2355" t="s">
        <v>126</v>
      </c>
      <c r="I2355" t="s">
        <v>555</v>
      </c>
    </row>
    <row r="2356" spans="1:10" x14ac:dyDescent="0.3">
      <c r="A2356">
        <v>2355</v>
      </c>
      <c r="B2356" s="1">
        <v>42300</v>
      </c>
      <c r="C2356" t="s">
        <v>6296</v>
      </c>
      <c r="D2356" t="s">
        <v>6297</v>
      </c>
      <c r="E2356" t="s">
        <v>210</v>
      </c>
      <c r="F2356" t="s">
        <v>36</v>
      </c>
      <c r="G2356" t="s">
        <v>6298</v>
      </c>
      <c r="H2356" t="s">
        <v>126</v>
      </c>
      <c r="I2356" s="2">
        <v>150000</v>
      </c>
      <c r="J2356" t="s">
        <v>373</v>
      </c>
    </row>
    <row r="2357" spans="1:10" x14ac:dyDescent="0.3">
      <c r="A2357">
        <v>2356</v>
      </c>
      <c r="B2357" s="1">
        <v>42300</v>
      </c>
      <c r="C2357" t="s">
        <v>6299</v>
      </c>
      <c r="D2357" t="s">
        <v>6300</v>
      </c>
      <c r="E2357" t="s">
        <v>210</v>
      </c>
      <c r="F2357" t="s">
        <v>19</v>
      </c>
      <c r="G2357" t="s">
        <v>6298</v>
      </c>
      <c r="H2357" t="s">
        <v>126</v>
      </c>
      <c r="I2357" s="2">
        <v>150000</v>
      </c>
    </row>
    <row r="2358" spans="1:10" x14ac:dyDescent="0.3">
      <c r="A2358">
        <v>2357</v>
      </c>
      <c r="B2358" s="1">
        <v>42300</v>
      </c>
      <c r="C2358" t="s">
        <v>6301</v>
      </c>
      <c r="D2358" t="s">
        <v>6300</v>
      </c>
      <c r="E2358" t="s">
        <v>210</v>
      </c>
      <c r="F2358" t="s">
        <v>19</v>
      </c>
      <c r="G2358" t="s">
        <v>6302</v>
      </c>
      <c r="H2358" t="s">
        <v>394</v>
      </c>
      <c r="I2358" s="2">
        <v>1000000</v>
      </c>
      <c r="J2358" t="s">
        <v>373</v>
      </c>
    </row>
    <row r="2359" spans="1:10" x14ac:dyDescent="0.3">
      <c r="A2359">
        <v>2358</v>
      </c>
      <c r="B2359" s="1">
        <v>42300</v>
      </c>
      <c r="C2359" t="s">
        <v>6303</v>
      </c>
      <c r="D2359" t="s">
        <v>6304</v>
      </c>
      <c r="E2359" t="s">
        <v>210</v>
      </c>
      <c r="F2359" t="s">
        <v>30</v>
      </c>
      <c r="G2359" t="s">
        <v>6305</v>
      </c>
      <c r="H2359" t="s">
        <v>126</v>
      </c>
      <c r="I2359" s="2">
        <v>250000</v>
      </c>
    </row>
    <row r="2360" spans="1:10" x14ac:dyDescent="0.3">
      <c r="A2360">
        <v>2359</v>
      </c>
      <c r="B2360" s="1">
        <v>42303</v>
      </c>
      <c r="C2360" t="s">
        <v>6306</v>
      </c>
      <c r="D2360" t="s">
        <v>6307</v>
      </c>
      <c r="E2360" t="s">
        <v>210</v>
      </c>
      <c r="F2360" t="s">
        <v>967</v>
      </c>
      <c r="G2360" t="s">
        <v>2444</v>
      </c>
      <c r="H2360" t="s">
        <v>394</v>
      </c>
      <c r="I2360" s="2">
        <v>5000000</v>
      </c>
    </row>
    <row r="2361" spans="1:10" x14ac:dyDescent="0.3">
      <c r="A2361">
        <v>2360</v>
      </c>
      <c r="B2361" s="1">
        <v>42303</v>
      </c>
      <c r="C2361" t="s">
        <v>6308</v>
      </c>
      <c r="D2361" t="s">
        <v>6309</v>
      </c>
      <c r="E2361" t="s">
        <v>210</v>
      </c>
      <c r="F2361" t="s">
        <v>1197</v>
      </c>
      <c r="G2361" t="s">
        <v>6310</v>
      </c>
      <c r="H2361" t="s">
        <v>126</v>
      </c>
      <c r="I2361" s="2">
        <v>400000</v>
      </c>
    </row>
    <row r="2362" spans="1:10" x14ac:dyDescent="0.3">
      <c r="A2362">
        <v>2361</v>
      </c>
      <c r="B2362" s="1">
        <v>42303</v>
      </c>
      <c r="C2362" t="s">
        <v>6311</v>
      </c>
      <c r="D2362" t="s">
        <v>6312</v>
      </c>
      <c r="E2362" t="s">
        <v>210</v>
      </c>
      <c r="F2362" t="s">
        <v>30</v>
      </c>
      <c r="G2362" t="s">
        <v>6313</v>
      </c>
      <c r="H2362" t="s">
        <v>126</v>
      </c>
      <c r="I2362" s="2">
        <v>500000</v>
      </c>
    </row>
    <row r="2363" spans="1:10" x14ac:dyDescent="0.3">
      <c r="A2363">
        <v>2362</v>
      </c>
      <c r="B2363" s="1">
        <v>42303</v>
      </c>
      <c r="C2363" t="s">
        <v>6314</v>
      </c>
      <c r="D2363" t="s">
        <v>1745</v>
      </c>
      <c r="E2363" t="s">
        <v>210</v>
      </c>
      <c r="F2363" t="s">
        <v>42</v>
      </c>
      <c r="G2363" t="s">
        <v>6315</v>
      </c>
      <c r="H2363" t="s">
        <v>394</v>
      </c>
      <c r="I2363" s="2">
        <v>50000000</v>
      </c>
      <c r="J2363" t="s">
        <v>44</v>
      </c>
    </row>
    <row r="2364" spans="1:10" x14ac:dyDescent="0.3">
      <c r="A2364">
        <v>2363</v>
      </c>
      <c r="B2364" s="1">
        <v>42303</v>
      </c>
      <c r="C2364" t="s">
        <v>1283</v>
      </c>
      <c r="D2364" t="s">
        <v>2420</v>
      </c>
      <c r="E2364" t="s">
        <v>210</v>
      </c>
      <c r="F2364" t="s">
        <v>454</v>
      </c>
      <c r="G2364" t="s">
        <v>6316</v>
      </c>
      <c r="H2364" t="s">
        <v>394</v>
      </c>
      <c r="I2364" s="2">
        <v>9000000</v>
      </c>
      <c r="J2364" t="s">
        <v>44</v>
      </c>
    </row>
    <row r="2365" spans="1:10" x14ac:dyDescent="0.3">
      <c r="A2365">
        <v>2364</v>
      </c>
      <c r="B2365" s="1">
        <v>42304</v>
      </c>
      <c r="C2365" t="s">
        <v>6317</v>
      </c>
      <c r="D2365" t="s">
        <v>6318</v>
      </c>
      <c r="E2365" t="s">
        <v>210</v>
      </c>
      <c r="F2365" t="s">
        <v>52</v>
      </c>
      <c r="G2365" t="s">
        <v>6319</v>
      </c>
      <c r="H2365" t="s">
        <v>394</v>
      </c>
      <c r="I2365" t="s">
        <v>555</v>
      </c>
    </row>
    <row r="2366" spans="1:10" x14ac:dyDescent="0.3">
      <c r="A2366">
        <v>2365</v>
      </c>
      <c r="B2366" s="1">
        <v>42304</v>
      </c>
      <c r="C2366" t="s">
        <v>6320</v>
      </c>
      <c r="D2366" t="s">
        <v>6321</v>
      </c>
      <c r="E2366" t="s">
        <v>210</v>
      </c>
      <c r="F2366" t="s">
        <v>36</v>
      </c>
      <c r="G2366" t="s">
        <v>6322</v>
      </c>
      <c r="H2366" t="s">
        <v>126</v>
      </c>
      <c r="I2366" s="2">
        <v>77000</v>
      </c>
    </row>
    <row r="2367" spans="1:10" x14ac:dyDescent="0.3">
      <c r="A2367">
        <v>2366</v>
      </c>
      <c r="B2367" s="1">
        <v>42304</v>
      </c>
      <c r="C2367" t="s">
        <v>5519</v>
      </c>
      <c r="D2367" t="s">
        <v>5520</v>
      </c>
      <c r="E2367" t="s">
        <v>210</v>
      </c>
      <c r="F2367" t="s">
        <v>36</v>
      </c>
      <c r="G2367" t="s">
        <v>3386</v>
      </c>
      <c r="H2367" t="s">
        <v>126</v>
      </c>
      <c r="I2367" s="2">
        <v>350000</v>
      </c>
    </row>
    <row r="2368" spans="1:10" x14ac:dyDescent="0.3">
      <c r="A2368">
        <v>2367</v>
      </c>
      <c r="B2368" s="1">
        <v>42304</v>
      </c>
      <c r="C2368" t="s">
        <v>6323</v>
      </c>
      <c r="D2368" t="s">
        <v>6324</v>
      </c>
      <c r="E2368" t="s">
        <v>210</v>
      </c>
      <c r="F2368" t="s">
        <v>967</v>
      </c>
      <c r="G2368" t="s">
        <v>6325</v>
      </c>
      <c r="H2368" t="s">
        <v>394</v>
      </c>
      <c r="I2368" s="2">
        <v>10000000</v>
      </c>
      <c r="J2368" t="s">
        <v>26</v>
      </c>
    </row>
    <row r="2369" spans="1:10" x14ac:dyDescent="0.3">
      <c r="A2369">
        <v>2368</v>
      </c>
      <c r="B2369" s="1">
        <v>42304</v>
      </c>
      <c r="C2369" t="s">
        <v>6326</v>
      </c>
      <c r="D2369" t="s">
        <v>6327</v>
      </c>
      <c r="E2369" t="s">
        <v>210</v>
      </c>
      <c r="F2369" t="s">
        <v>19</v>
      </c>
      <c r="G2369" t="s">
        <v>6328</v>
      </c>
      <c r="H2369" t="s">
        <v>394</v>
      </c>
      <c r="I2369" t="s">
        <v>555</v>
      </c>
      <c r="J2369" t="s">
        <v>6329</v>
      </c>
    </row>
    <row r="2370" spans="1:10" x14ac:dyDescent="0.3">
      <c r="A2370">
        <v>2369</v>
      </c>
      <c r="B2370" s="1">
        <v>42305</v>
      </c>
      <c r="C2370" t="s">
        <v>6330</v>
      </c>
      <c r="D2370" t="s">
        <v>6331</v>
      </c>
      <c r="E2370" t="s">
        <v>210</v>
      </c>
      <c r="F2370" t="s">
        <v>36</v>
      </c>
      <c r="G2370" t="s">
        <v>6332</v>
      </c>
      <c r="H2370" t="s">
        <v>126</v>
      </c>
      <c r="I2370" s="2">
        <v>1100000</v>
      </c>
    </row>
    <row r="2371" spans="1:10" x14ac:dyDescent="0.3">
      <c r="A2371">
        <v>2370</v>
      </c>
      <c r="B2371" s="1">
        <v>42305</v>
      </c>
      <c r="C2371" t="s">
        <v>6333</v>
      </c>
      <c r="D2371" t="s">
        <v>6334</v>
      </c>
      <c r="E2371" t="s">
        <v>210</v>
      </c>
      <c r="F2371" t="s">
        <v>30</v>
      </c>
      <c r="G2371" t="s">
        <v>6335</v>
      </c>
      <c r="H2371" t="s">
        <v>126</v>
      </c>
      <c r="I2371" s="2">
        <v>200000</v>
      </c>
    </row>
    <row r="2372" spans="1:10" x14ac:dyDescent="0.3">
      <c r="A2372">
        <v>2371</v>
      </c>
      <c r="B2372" s="1">
        <v>42305</v>
      </c>
      <c r="C2372" t="s">
        <v>3179</v>
      </c>
      <c r="D2372" t="s">
        <v>1472</v>
      </c>
      <c r="E2372" t="s">
        <v>210</v>
      </c>
      <c r="F2372" t="s">
        <v>967</v>
      </c>
      <c r="G2372" t="s">
        <v>6336</v>
      </c>
      <c r="H2372" t="s">
        <v>394</v>
      </c>
      <c r="I2372" t="s">
        <v>555</v>
      </c>
      <c r="J2372" t="s">
        <v>44</v>
      </c>
    </row>
    <row r="2373" spans="1:10" x14ac:dyDescent="0.3">
      <c r="A2373">
        <v>2372</v>
      </c>
      <c r="B2373" s="1">
        <v>42306</v>
      </c>
      <c r="C2373" t="s">
        <v>6337</v>
      </c>
      <c r="D2373" t="s">
        <v>6338</v>
      </c>
      <c r="E2373" t="s">
        <v>210</v>
      </c>
      <c r="F2373" t="s">
        <v>36</v>
      </c>
      <c r="G2373" t="s">
        <v>5384</v>
      </c>
      <c r="H2373" t="s">
        <v>126</v>
      </c>
      <c r="I2373" t="s">
        <v>555</v>
      </c>
    </row>
    <row r="2374" spans="1:10" x14ac:dyDescent="0.3">
      <c r="A2374">
        <v>2373</v>
      </c>
      <c r="B2374" s="1">
        <v>42306</v>
      </c>
      <c r="C2374" t="s">
        <v>294</v>
      </c>
      <c r="D2374" t="s">
        <v>6339</v>
      </c>
      <c r="E2374" t="s">
        <v>210</v>
      </c>
      <c r="F2374" t="s">
        <v>87</v>
      </c>
      <c r="G2374" t="s">
        <v>6340</v>
      </c>
      <c r="H2374" t="s">
        <v>394</v>
      </c>
      <c r="I2374" t="s">
        <v>555</v>
      </c>
      <c r="J2374" t="s">
        <v>332</v>
      </c>
    </row>
    <row r="2375" spans="1:10" x14ac:dyDescent="0.3">
      <c r="A2375">
        <v>2374</v>
      </c>
      <c r="B2375" s="1">
        <v>42306</v>
      </c>
      <c r="C2375" t="s">
        <v>6341</v>
      </c>
      <c r="D2375" t="s">
        <v>6342</v>
      </c>
      <c r="E2375" t="s">
        <v>210</v>
      </c>
      <c r="F2375" t="s">
        <v>36</v>
      </c>
      <c r="G2375" t="s">
        <v>6343</v>
      </c>
      <c r="H2375" t="s">
        <v>126</v>
      </c>
      <c r="I2375" s="2">
        <v>450000</v>
      </c>
    </row>
    <row r="2376" spans="1:10" x14ac:dyDescent="0.3">
      <c r="A2376">
        <v>2375</v>
      </c>
      <c r="B2376" s="1">
        <v>42307</v>
      </c>
      <c r="C2376" t="s">
        <v>2306</v>
      </c>
      <c r="D2376" t="s">
        <v>6344</v>
      </c>
      <c r="E2376" t="s">
        <v>210</v>
      </c>
      <c r="F2376" t="s">
        <v>967</v>
      </c>
      <c r="G2376" t="s">
        <v>5593</v>
      </c>
      <c r="H2376" t="s">
        <v>126</v>
      </c>
      <c r="I2376" t="s">
        <v>555</v>
      </c>
    </row>
    <row r="2377" spans="1:10" x14ac:dyDescent="0.3">
      <c r="A2377">
        <v>2376</v>
      </c>
      <c r="B2377" s="1">
        <v>42307</v>
      </c>
      <c r="C2377" t="s">
        <v>6345</v>
      </c>
      <c r="D2377" t="s">
        <v>6346</v>
      </c>
      <c r="E2377" t="s">
        <v>210</v>
      </c>
      <c r="F2377" t="s">
        <v>967</v>
      </c>
      <c r="G2377" t="s">
        <v>6347</v>
      </c>
      <c r="H2377" t="s">
        <v>126</v>
      </c>
      <c r="I2377" t="s">
        <v>555</v>
      </c>
    </row>
    <row r="2378" spans="1:10" x14ac:dyDescent="0.3">
      <c r="A2378">
        <v>2377</v>
      </c>
      <c r="B2378" s="1">
        <v>42307</v>
      </c>
      <c r="C2378" t="s">
        <v>6348</v>
      </c>
      <c r="D2378" t="s">
        <v>6349</v>
      </c>
      <c r="E2378" t="s">
        <v>210</v>
      </c>
      <c r="F2378" t="s">
        <v>36</v>
      </c>
      <c r="G2378" t="s">
        <v>6350</v>
      </c>
      <c r="H2378" t="s">
        <v>126</v>
      </c>
      <c r="I2378" s="2">
        <v>130000</v>
      </c>
    </row>
    <row r="2379" spans="1:10" x14ac:dyDescent="0.3">
      <c r="A2379">
        <v>2378</v>
      </c>
      <c r="B2379" s="1">
        <v>42307</v>
      </c>
      <c r="C2379" t="s">
        <v>6351</v>
      </c>
      <c r="D2379" t="s">
        <v>6352</v>
      </c>
      <c r="E2379" t="s">
        <v>210</v>
      </c>
      <c r="F2379" t="s">
        <v>36</v>
      </c>
      <c r="G2379" t="s">
        <v>6353</v>
      </c>
      <c r="H2379" t="s">
        <v>394</v>
      </c>
      <c r="I2379" s="2">
        <v>7500000</v>
      </c>
      <c r="J2379" t="s">
        <v>26</v>
      </c>
    </row>
    <row r="2380" spans="1:10" x14ac:dyDescent="0.3">
      <c r="A2380">
        <v>2379</v>
      </c>
      <c r="B2380" s="1">
        <v>42307</v>
      </c>
      <c r="C2380" t="s">
        <v>6354</v>
      </c>
      <c r="D2380" t="s">
        <v>6355</v>
      </c>
      <c r="E2380" t="s">
        <v>210</v>
      </c>
      <c r="F2380" t="s">
        <v>36</v>
      </c>
      <c r="G2380" t="s">
        <v>607</v>
      </c>
      <c r="H2380" t="s">
        <v>394</v>
      </c>
      <c r="I2380" s="2">
        <v>2000000</v>
      </c>
      <c r="J2380" t="s">
        <v>21</v>
      </c>
    </row>
    <row r="2381" spans="1:10" x14ac:dyDescent="0.3">
      <c r="A2381">
        <v>2380</v>
      </c>
      <c r="B2381" s="1">
        <v>42307</v>
      </c>
      <c r="C2381" t="s">
        <v>6356</v>
      </c>
      <c r="D2381" t="s">
        <v>6357</v>
      </c>
      <c r="E2381" t="s">
        <v>210</v>
      </c>
      <c r="F2381" t="s">
        <v>19</v>
      </c>
      <c r="G2381" t="s">
        <v>6358</v>
      </c>
      <c r="H2381" t="s">
        <v>126</v>
      </c>
      <c r="I2381" s="2">
        <v>230000</v>
      </c>
      <c r="J2381" t="s">
        <v>332</v>
      </c>
    </row>
    <row r="2382" spans="1:10" x14ac:dyDescent="0.3">
      <c r="A2382">
        <v>2381</v>
      </c>
      <c r="B2382" s="1">
        <v>42307</v>
      </c>
      <c r="C2382" t="s">
        <v>4827</v>
      </c>
      <c r="D2382" t="s">
        <v>6359</v>
      </c>
      <c r="E2382" t="s">
        <v>210</v>
      </c>
      <c r="F2382" t="s">
        <v>36</v>
      </c>
      <c r="G2382" t="s">
        <v>6360</v>
      </c>
      <c r="H2382" t="s">
        <v>126</v>
      </c>
      <c r="I2382" s="2">
        <v>80000</v>
      </c>
    </row>
    <row r="2383" spans="1:10" x14ac:dyDescent="0.3">
      <c r="A2383">
        <v>2382</v>
      </c>
      <c r="B2383" s="1">
        <v>42308</v>
      </c>
      <c r="C2383" t="s">
        <v>4860</v>
      </c>
      <c r="D2383" t="s">
        <v>6361</v>
      </c>
      <c r="E2383" t="s">
        <v>210</v>
      </c>
      <c r="F2383" t="s">
        <v>840</v>
      </c>
      <c r="G2383" t="s">
        <v>153</v>
      </c>
      <c r="H2383" t="s">
        <v>394</v>
      </c>
      <c r="I2383" s="2">
        <v>10000000</v>
      </c>
      <c r="J2383" t="s">
        <v>26</v>
      </c>
    </row>
    <row r="2384" spans="1:10" x14ac:dyDescent="0.3">
      <c r="A2384">
        <v>2383</v>
      </c>
      <c r="B2384" s="1">
        <v>42248</v>
      </c>
      <c r="C2384" t="s">
        <v>6362</v>
      </c>
      <c r="D2384" t="s">
        <v>6363</v>
      </c>
      <c r="E2384" t="s">
        <v>210</v>
      </c>
      <c r="F2384" t="s">
        <v>36</v>
      </c>
      <c r="G2384" t="s">
        <v>6364</v>
      </c>
      <c r="H2384" t="s">
        <v>126</v>
      </c>
      <c r="I2384" s="2">
        <v>100000</v>
      </c>
    </row>
    <row r="2385" spans="1:10" x14ac:dyDescent="0.3">
      <c r="A2385">
        <v>2384</v>
      </c>
      <c r="B2385" s="1">
        <v>42248</v>
      </c>
      <c r="C2385" t="s">
        <v>6365</v>
      </c>
      <c r="D2385" t="s">
        <v>6366</v>
      </c>
      <c r="E2385" t="s">
        <v>210</v>
      </c>
      <c r="F2385" t="s">
        <v>840</v>
      </c>
      <c r="G2385" t="s">
        <v>644</v>
      </c>
      <c r="H2385" t="s">
        <v>394</v>
      </c>
      <c r="I2385" t="s">
        <v>555</v>
      </c>
      <c r="J2385" t="s">
        <v>6367</v>
      </c>
    </row>
    <row r="2386" spans="1:10" x14ac:dyDescent="0.3">
      <c r="A2386">
        <v>2385</v>
      </c>
      <c r="B2386" s="1">
        <v>42248</v>
      </c>
      <c r="C2386" t="s">
        <v>6368</v>
      </c>
      <c r="D2386" t="s">
        <v>6369</v>
      </c>
      <c r="E2386" t="s">
        <v>210</v>
      </c>
      <c r="F2386" t="s">
        <v>36</v>
      </c>
      <c r="G2386" t="s">
        <v>6370</v>
      </c>
      <c r="H2386" t="s">
        <v>394</v>
      </c>
      <c r="I2386" s="2">
        <v>1000000</v>
      </c>
      <c r="J2386" t="s">
        <v>44</v>
      </c>
    </row>
    <row r="2387" spans="1:10" x14ac:dyDescent="0.3">
      <c r="A2387">
        <v>2386</v>
      </c>
      <c r="B2387" s="1">
        <v>42248</v>
      </c>
      <c r="C2387" t="s">
        <v>6371</v>
      </c>
      <c r="D2387" t="s">
        <v>6372</v>
      </c>
      <c r="E2387" t="s">
        <v>210</v>
      </c>
      <c r="F2387" t="s">
        <v>19</v>
      </c>
      <c r="G2387" t="s">
        <v>6373</v>
      </c>
      <c r="H2387" t="s">
        <v>394</v>
      </c>
      <c r="I2387" s="2">
        <v>900000</v>
      </c>
      <c r="J2387" t="s">
        <v>44</v>
      </c>
    </row>
    <row r="2388" spans="1:10" x14ac:dyDescent="0.3">
      <c r="A2388">
        <v>2387</v>
      </c>
      <c r="B2388" s="1">
        <v>42249</v>
      </c>
      <c r="C2388" t="s">
        <v>2611</v>
      </c>
      <c r="D2388" t="s">
        <v>2457</v>
      </c>
      <c r="E2388" t="s">
        <v>210</v>
      </c>
      <c r="F2388" t="s">
        <v>36</v>
      </c>
      <c r="G2388" t="s">
        <v>1136</v>
      </c>
      <c r="H2388" t="s">
        <v>394</v>
      </c>
      <c r="I2388" t="s">
        <v>555</v>
      </c>
      <c r="J2388" t="s">
        <v>6374</v>
      </c>
    </row>
    <row r="2389" spans="1:10" x14ac:dyDescent="0.3">
      <c r="A2389">
        <v>2388</v>
      </c>
      <c r="B2389" s="1">
        <v>42249</v>
      </c>
      <c r="C2389" t="s">
        <v>6375</v>
      </c>
      <c r="D2389" t="s">
        <v>6376</v>
      </c>
      <c r="E2389" t="s">
        <v>210</v>
      </c>
      <c r="F2389" t="s">
        <v>967</v>
      </c>
      <c r="G2389" t="s">
        <v>6377</v>
      </c>
      <c r="H2389" t="s">
        <v>394</v>
      </c>
      <c r="I2389" s="2">
        <v>40000000</v>
      </c>
      <c r="J2389" t="s">
        <v>21</v>
      </c>
    </row>
    <row r="2390" spans="1:10" x14ac:dyDescent="0.3">
      <c r="A2390">
        <v>2389</v>
      </c>
      <c r="B2390" s="1">
        <v>42249</v>
      </c>
      <c r="C2390" t="s">
        <v>6378</v>
      </c>
      <c r="D2390" t="s">
        <v>6379</v>
      </c>
      <c r="E2390" t="s">
        <v>210</v>
      </c>
      <c r="F2390" t="s">
        <v>30</v>
      </c>
      <c r="G2390" t="s">
        <v>6380</v>
      </c>
      <c r="H2390" t="s">
        <v>394</v>
      </c>
      <c r="I2390" s="2">
        <v>45000000</v>
      </c>
      <c r="J2390" t="s">
        <v>58</v>
      </c>
    </row>
    <row r="2391" spans="1:10" x14ac:dyDescent="0.3">
      <c r="A2391">
        <v>2390</v>
      </c>
      <c r="B2391" s="1">
        <v>42250</v>
      </c>
      <c r="C2391" t="s">
        <v>6381</v>
      </c>
      <c r="D2391" t="s">
        <v>6382</v>
      </c>
      <c r="E2391" t="s">
        <v>210</v>
      </c>
      <c r="F2391" t="s">
        <v>967</v>
      </c>
      <c r="G2391" t="s">
        <v>6383</v>
      </c>
      <c r="H2391" t="s">
        <v>126</v>
      </c>
      <c r="I2391" s="2">
        <v>260000</v>
      </c>
    </row>
    <row r="2392" spans="1:10" x14ac:dyDescent="0.3">
      <c r="A2392">
        <v>2391</v>
      </c>
      <c r="B2392" s="1">
        <v>42250</v>
      </c>
      <c r="C2392" t="s">
        <v>5820</v>
      </c>
      <c r="D2392" t="s">
        <v>6384</v>
      </c>
      <c r="E2392" t="s">
        <v>210</v>
      </c>
      <c r="F2392" t="s">
        <v>36</v>
      </c>
      <c r="G2392" t="s">
        <v>6385</v>
      </c>
      <c r="H2392" t="s">
        <v>126</v>
      </c>
      <c r="I2392" t="s">
        <v>555</v>
      </c>
    </row>
    <row r="2393" spans="1:10" x14ac:dyDescent="0.3">
      <c r="A2393">
        <v>2392</v>
      </c>
      <c r="B2393" s="1">
        <v>42250</v>
      </c>
      <c r="C2393" t="s">
        <v>6386</v>
      </c>
      <c r="D2393" t="s">
        <v>6387</v>
      </c>
      <c r="E2393" t="s">
        <v>210</v>
      </c>
      <c r="F2393" t="s">
        <v>967</v>
      </c>
      <c r="G2393" t="s">
        <v>6388</v>
      </c>
      <c r="H2393" t="s">
        <v>394</v>
      </c>
      <c r="I2393" s="2">
        <v>40000000</v>
      </c>
    </row>
    <row r="2394" spans="1:10" x14ac:dyDescent="0.3">
      <c r="A2394">
        <v>2393</v>
      </c>
      <c r="B2394" s="1">
        <v>42250</v>
      </c>
      <c r="C2394" t="s">
        <v>6389</v>
      </c>
      <c r="D2394" t="s">
        <v>6390</v>
      </c>
      <c r="E2394" t="s">
        <v>210</v>
      </c>
      <c r="F2394" t="s">
        <v>36</v>
      </c>
      <c r="G2394" t="s">
        <v>6391</v>
      </c>
      <c r="H2394" t="s">
        <v>126</v>
      </c>
      <c r="I2394" t="s">
        <v>555</v>
      </c>
    </row>
    <row r="2395" spans="1:10" x14ac:dyDescent="0.3">
      <c r="A2395">
        <v>2394</v>
      </c>
      <c r="B2395" s="1">
        <v>42251</v>
      </c>
      <c r="C2395" t="s">
        <v>6392</v>
      </c>
      <c r="D2395" t="s">
        <v>6393</v>
      </c>
      <c r="E2395" t="s">
        <v>210</v>
      </c>
      <c r="F2395" t="s">
        <v>36</v>
      </c>
      <c r="G2395" t="s">
        <v>6394</v>
      </c>
      <c r="H2395" t="s">
        <v>126</v>
      </c>
      <c r="I2395" s="2">
        <v>150000</v>
      </c>
    </row>
    <row r="2396" spans="1:10" x14ac:dyDescent="0.3">
      <c r="A2396">
        <v>2395</v>
      </c>
      <c r="B2396" s="1">
        <v>42251</v>
      </c>
      <c r="C2396" t="s">
        <v>6395</v>
      </c>
      <c r="D2396" t="s">
        <v>6396</v>
      </c>
      <c r="E2396" t="s">
        <v>210</v>
      </c>
      <c r="F2396" t="s">
        <v>36</v>
      </c>
      <c r="G2396" t="s">
        <v>6397</v>
      </c>
      <c r="H2396" t="s">
        <v>126</v>
      </c>
      <c r="I2396" s="2">
        <v>100000</v>
      </c>
    </row>
    <row r="2397" spans="1:10" x14ac:dyDescent="0.3">
      <c r="A2397">
        <v>2396</v>
      </c>
      <c r="B2397" s="1">
        <v>42251</v>
      </c>
      <c r="C2397" t="s">
        <v>6398</v>
      </c>
      <c r="D2397" t="s">
        <v>6399</v>
      </c>
      <c r="E2397" t="s">
        <v>210</v>
      </c>
      <c r="F2397" t="s">
        <v>967</v>
      </c>
      <c r="G2397" t="s">
        <v>6400</v>
      </c>
      <c r="H2397" t="s">
        <v>126</v>
      </c>
      <c r="I2397" s="2">
        <v>2000000</v>
      </c>
    </row>
    <row r="2398" spans="1:10" x14ac:dyDescent="0.3">
      <c r="A2398">
        <v>2397</v>
      </c>
      <c r="B2398" s="1">
        <v>42254</v>
      </c>
      <c r="C2398" t="s">
        <v>6401</v>
      </c>
      <c r="D2398" t="s">
        <v>6402</v>
      </c>
      <c r="E2398" t="s">
        <v>210</v>
      </c>
      <c r="F2398" t="s">
        <v>30</v>
      </c>
      <c r="G2398" t="s">
        <v>6403</v>
      </c>
      <c r="H2398" t="s">
        <v>126</v>
      </c>
      <c r="I2398" s="2">
        <v>600000</v>
      </c>
    </row>
    <row r="2399" spans="1:10" x14ac:dyDescent="0.3">
      <c r="A2399">
        <v>2398</v>
      </c>
      <c r="B2399" s="1">
        <v>42254</v>
      </c>
      <c r="C2399" t="s">
        <v>3760</v>
      </c>
      <c r="D2399" t="s">
        <v>3761</v>
      </c>
      <c r="E2399" t="s">
        <v>210</v>
      </c>
      <c r="F2399" t="s">
        <v>30</v>
      </c>
      <c r="G2399" t="s">
        <v>6404</v>
      </c>
      <c r="H2399" t="s">
        <v>126</v>
      </c>
      <c r="I2399" s="2">
        <v>205000</v>
      </c>
    </row>
    <row r="2400" spans="1:10" x14ac:dyDescent="0.3">
      <c r="A2400">
        <v>2399</v>
      </c>
      <c r="B2400" s="1">
        <v>42254</v>
      </c>
      <c r="C2400" t="s">
        <v>45</v>
      </c>
      <c r="D2400" t="s">
        <v>6405</v>
      </c>
      <c r="E2400" t="s">
        <v>210</v>
      </c>
      <c r="F2400" t="s">
        <v>19</v>
      </c>
      <c r="G2400" t="s">
        <v>6406</v>
      </c>
      <c r="H2400" t="s">
        <v>394</v>
      </c>
      <c r="I2400" s="2">
        <v>60000000</v>
      </c>
      <c r="J2400" t="s">
        <v>6083</v>
      </c>
    </row>
    <row r="2401" spans="1:10" x14ac:dyDescent="0.3">
      <c r="A2401">
        <v>2400</v>
      </c>
      <c r="B2401" s="1">
        <v>42254</v>
      </c>
      <c r="C2401" t="s">
        <v>6407</v>
      </c>
      <c r="D2401" t="s">
        <v>6408</v>
      </c>
      <c r="E2401" t="s">
        <v>210</v>
      </c>
      <c r="F2401" t="s">
        <v>397</v>
      </c>
      <c r="G2401" t="s">
        <v>6409</v>
      </c>
      <c r="H2401" t="s">
        <v>394</v>
      </c>
      <c r="I2401" s="2">
        <v>1800000</v>
      </c>
      <c r="J2401" t="s">
        <v>44</v>
      </c>
    </row>
    <row r="2402" spans="1:10" x14ac:dyDescent="0.3">
      <c r="A2402">
        <v>2401</v>
      </c>
      <c r="B2402" s="1">
        <v>42255</v>
      </c>
      <c r="C2402" t="s">
        <v>6410</v>
      </c>
      <c r="D2402" t="s">
        <v>6411</v>
      </c>
      <c r="E2402" t="s">
        <v>210</v>
      </c>
      <c r="F2402" t="s">
        <v>967</v>
      </c>
      <c r="G2402" t="s">
        <v>306</v>
      </c>
      <c r="H2402" t="s">
        <v>126</v>
      </c>
      <c r="I2402" s="2">
        <v>400000</v>
      </c>
    </row>
    <row r="2403" spans="1:10" x14ac:dyDescent="0.3">
      <c r="A2403">
        <v>2402</v>
      </c>
      <c r="B2403" s="1">
        <v>42255</v>
      </c>
      <c r="C2403" t="s">
        <v>6412</v>
      </c>
      <c r="D2403" t="s">
        <v>6413</v>
      </c>
      <c r="E2403" t="s">
        <v>210</v>
      </c>
      <c r="F2403" t="s">
        <v>42</v>
      </c>
      <c r="G2403" t="s">
        <v>3105</v>
      </c>
      <c r="H2403" t="s">
        <v>126</v>
      </c>
      <c r="I2403" t="s">
        <v>555</v>
      </c>
    </row>
    <row r="2404" spans="1:10" x14ac:dyDescent="0.3">
      <c r="A2404">
        <v>2403</v>
      </c>
      <c r="B2404" s="1">
        <v>42255</v>
      </c>
      <c r="C2404" t="s">
        <v>6414</v>
      </c>
      <c r="D2404" t="s">
        <v>6415</v>
      </c>
      <c r="E2404" t="s">
        <v>210</v>
      </c>
      <c r="F2404" t="s">
        <v>967</v>
      </c>
      <c r="G2404" t="s">
        <v>3105</v>
      </c>
      <c r="H2404" t="s">
        <v>126</v>
      </c>
      <c r="I2404" t="s">
        <v>555</v>
      </c>
    </row>
    <row r="2405" spans="1:10" x14ac:dyDescent="0.3">
      <c r="A2405">
        <v>2404</v>
      </c>
      <c r="B2405" s="1">
        <v>42257</v>
      </c>
      <c r="C2405" t="s">
        <v>6416</v>
      </c>
      <c r="D2405" t="s">
        <v>6417</v>
      </c>
      <c r="E2405" t="s">
        <v>210</v>
      </c>
      <c r="F2405" t="s">
        <v>19</v>
      </c>
      <c r="G2405" t="s">
        <v>6418</v>
      </c>
      <c r="H2405" t="s">
        <v>394</v>
      </c>
      <c r="I2405" s="2">
        <v>770000</v>
      </c>
      <c r="J2405" t="s">
        <v>44</v>
      </c>
    </row>
    <row r="2406" spans="1:10" x14ac:dyDescent="0.3">
      <c r="A2406">
        <v>2405</v>
      </c>
      <c r="B2406" s="1">
        <v>42257</v>
      </c>
      <c r="C2406" t="s">
        <v>5573</v>
      </c>
      <c r="D2406" t="s">
        <v>6419</v>
      </c>
      <c r="E2406" t="s">
        <v>210</v>
      </c>
      <c r="F2406" t="s">
        <v>30</v>
      </c>
      <c r="G2406" t="s">
        <v>6420</v>
      </c>
      <c r="H2406" t="s">
        <v>394</v>
      </c>
      <c r="I2406" s="2">
        <v>9200000</v>
      </c>
      <c r="J2406" t="s">
        <v>26</v>
      </c>
    </row>
    <row r="2407" spans="1:10" x14ac:dyDescent="0.3">
      <c r="A2407">
        <v>2406</v>
      </c>
      <c r="B2407" s="1">
        <v>42257</v>
      </c>
      <c r="C2407" t="s">
        <v>6421</v>
      </c>
      <c r="D2407" t="s">
        <v>6422</v>
      </c>
      <c r="E2407" t="s">
        <v>210</v>
      </c>
      <c r="F2407" t="s">
        <v>967</v>
      </c>
      <c r="G2407" t="s">
        <v>6423</v>
      </c>
      <c r="H2407" t="s">
        <v>126</v>
      </c>
      <c r="I2407" s="2">
        <v>315000</v>
      </c>
    </row>
    <row r="2408" spans="1:10" x14ac:dyDescent="0.3">
      <c r="A2408">
        <v>2407</v>
      </c>
      <c r="B2408" s="1">
        <v>42258</v>
      </c>
      <c r="C2408" t="s">
        <v>6424</v>
      </c>
      <c r="D2408" t="s">
        <v>6425</v>
      </c>
      <c r="E2408" t="s">
        <v>210</v>
      </c>
      <c r="F2408" t="s">
        <v>30</v>
      </c>
      <c r="G2408" t="s">
        <v>6426</v>
      </c>
      <c r="H2408" t="s">
        <v>126</v>
      </c>
      <c r="I2408" s="2">
        <v>100000</v>
      </c>
    </row>
    <row r="2409" spans="1:10" x14ac:dyDescent="0.3">
      <c r="A2409">
        <v>2408</v>
      </c>
      <c r="B2409" s="1">
        <v>42258</v>
      </c>
      <c r="C2409" t="s">
        <v>6427</v>
      </c>
      <c r="D2409" t="s">
        <v>6428</v>
      </c>
      <c r="E2409" t="s">
        <v>210</v>
      </c>
      <c r="F2409" t="s">
        <v>36</v>
      </c>
      <c r="G2409" t="s">
        <v>6429</v>
      </c>
      <c r="H2409" t="s">
        <v>126</v>
      </c>
      <c r="I2409" t="s">
        <v>555</v>
      </c>
    </row>
    <row r="2410" spans="1:10" x14ac:dyDescent="0.3">
      <c r="A2410">
        <v>2409</v>
      </c>
      <c r="B2410" s="1">
        <v>42258</v>
      </c>
      <c r="C2410" t="s">
        <v>2813</v>
      </c>
      <c r="D2410" t="s">
        <v>6430</v>
      </c>
      <c r="E2410" t="s">
        <v>210</v>
      </c>
      <c r="F2410" t="s">
        <v>967</v>
      </c>
      <c r="G2410" t="s">
        <v>555</v>
      </c>
      <c r="H2410" t="s">
        <v>126</v>
      </c>
      <c r="I2410" s="2">
        <v>1000000</v>
      </c>
    </row>
    <row r="2411" spans="1:10" x14ac:dyDescent="0.3">
      <c r="A2411">
        <v>2410</v>
      </c>
      <c r="B2411" s="1">
        <v>42258</v>
      </c>
      <c r="C2411" t="s">
        <v>6431</v>
      </c>
      <c r="D2411" t="s">
        <v>6432</v>
      </c>
      <c r="E2411" t="s">
        <v>210</v>
      </c>
      <c r="F2411" t="s">
        <v>30</v>
      </c>
      <c r="G2411" t="s">
        <v>6433</v>
      </c>
      <c r="H2411" t="s">
        <v>126</v>
      </c>
      <c r="I2411" t="s">
        <v>555</v>
      </c>
    </row>
    <row r="2412" spans="1:10" x14ac:dyDescent="0.3">
      <c r="A2412">
        <v>2411</v>
      </c>
      <c r="B2412" s="1">
        <v>42259</v>
      </c>
      <c r="C2412" t="s">
        <v>6434</v>
      </c>
      <c r="D2412" t="s">
        <v>6435</v>
      </c>
      <c r="E2412" t="s">
        <v>210</v>
      </c>
      <c r="F2412" t="s">
        <v>36</v>
      </c>
      <c r="G2412" t="s">
        <v>6436</v>
      </c>
      <c r="H2412" t="s">
        <v>394</v>
      </c>
      <c r="I2412" s="2">
        <v>15000000</v>
      </c>
      <c r="J2412" t="s">
        <v>44</v>
      </c>
    </row>
    <row r="2413" spans="1:10" x14ac:dyDescent="0.3">
      <c r="A2413">
        <v>2412</v>
      </c>
      <c r="B2413" s="1">
        <v>42259</v>
      </c>
      <c r="C2413" t="s">
        <v>6437</v>
      </c>
      <c r="D2413" t="s">
        <v>6438</v>
      </c>
      <c r="E2413" t="s">
        <v>210</v>
      </c>
      <c r="F2413" t="s">
        <v>184</v>
      </c>
      <c r="G2413" t="s">
        <v>6439</v>
      </c>
      <c r="H2413" t="s">
        <v>394</v>
      </c>
      <c r="I2413" t="s">
        <v>555</v>
      </c>
      <c r="J2413" t="s">
        <v>44</v>
      </c>
    </row>
    <row r="2414" spans="1:10" x14ac:dyDescent="0.3">
      <c r="A2414">
        <v>2413</v>
      </c>
      <c r="B2414" s="1">
        <v>42261</v>
      </c>
      <c r="C2414" t="s">
        <v>6440</v>
      </c>
      <c r="D2414" t="s">
        <v>6441</v>
      </c>
      <c r="E2414" t="s">
        <v>210</v>
      </c>
      <c r="F2414" t="s">
        <v>184</v>
      </c>
      <c r="G2414" t="s">
        <v>1413</v>
      </c>
      <c r="H2414" t="s">
        <v>126</v>
      </c>
      <c r="I2414" s="2">
        <v>1200000</v>
      </c>
    </row>
    <row r="2415" spans="1:10" x14ac:dyDescent="0.3">
      <c r="A2415">
        <v>2414</v>
      </c>
      <c r="B2415" s="1">
        <v>42261</v>
      </c>
      <c r="C2415" t="s">
        <v>6442</v>
      </c>
      <c r="D2415" t="s">
        <v>6443</v>
      </c>
      <c r="E2415" t="s">
        <v>210</v>
      </c>
      <c r="F2415" t="s">
        <v>19</v>
      </c>
      <c r="G2415" t="s">
        <v>2250</v>
      </c>
      <c r="H2415" t="s">
        <v>394</v>
      </c>
      <c r="I2415" s="2">
        <v>9000000</v>
      </c>
      <c r="J2415" t="s">
        <v>44</v>
      </c>
    </row>
    <row r="2416" spans="1:10" x14ac:dyDescent="0.3">
      <c r="A2416">
        <v>2415</v>
      </c>
      <c r="B2416" s="1">
        <v>42261</v>
      </c>
      <c r="C2416" t="s">
        <v>6444</v>
      </c>
      <c r="D2416" t="s">
        <v>6445</v>
      </c>
      <c r="E2416" t="s">
        <v>210</v>
      </c>
      <c r="F2416" t="s">
        <v>6446</v>
      </c>
      <c r="G2416" t="s">
        <v>6447</v>
      </c>
      <c r="H2416" t="s">
        <v>394</v>
      </c>
      <c r="I2416" s="2">
        <v>3000000</v>
      </c>
      <c r="J2416" t="s">
        <v>44</v>
      </c>
    </row>
    <row r="2417" spans="1:10" x14ac:dyDescent="0.3">
      <c r="A2417">
        <v>2416</v>
      </c>
      <c r="B2417" s="1">
        <v>42261</v>
      </c>
      <c r="C2417" t="s">
        <v>281</v>
      </c>
      <c r="D2417" t="s">
        <v>6448</v>
      </c>
      <c r="E2417" t="s">
        <v>210</v>
      </c>
      <c r="F2417" t="s">
        <v>967</v>
      </c>
      <c r="G2417" t="s">
        <v>6449</v>
      </c>
      <c r="H2417" t="s">
        <v>394</v>
      </c>
      <c r="I2417" s="2">
        <v>225000000</v>
      </c>
      <c r="J2417" t="s">
        <v>6083</v>
      </c>
    </row>
    <row r="2418" spans="1:10" x14ac:dyDescent="0.3">
      <c r="A2418">
        <v>2417</v>
      </c>
      <c r="B2418" s="1">
        <v>42262</v>
      </c>
      <c r="C2418" t="s">
        <v>1001</v>
      </c>
      <c r="D2418" t="s">
        <v>6450</v>
      </c>
      <c r="E2418" t="s">
        <v>210</v>
      </c>
      <c r="F2418" t="s">
        <v>36</v>
      </c>
      <c r="G2418" t="s">
        <v>6451</v>
      </c>
      <c r="H2418" t="s">
        <v>394</v>
      </c>
      <c r="I2418" s="2">
        <v>2000000</v>
      </c>
      <c r="J2418" t="s">
        <v>6452</v>
      </c>
    </row>
    <row r="2419" spans="1:10" x14ac:dyDescent="0.3">
      <c r="A2419">
        <v>2418</v>
      </c>
      <c r="B2419" s="1">
        <v>42262</v>
      </c>
      <c r="C2419" t="s">
        <v>3247</v>
      </c>
      <c r="D2419" t="s">
        <v>6453</v>
      </c>
      <c r="E2419" t="s">
        <v>210</v>
      </c>
      <c r="F2419" t="s">
        <v>967</v>
      </c>
      <c r="G2419" t="s">
        <v>6454</v>
      </c>
      <c r="H2419" t="s">
        <v>394</v>
      </c>
      <c r="I2419" s="2">
        <v>4250000</v>
      </c>
      <c r="J2419" t="s">
        <v>44</v>
      </c>
    </row>
    <row r="2420" spans="1:10" x14ac:dyDescent="0.3">
      <c r="A2420">
        <v>2419</v>
      </c>
      <c r="B2420" s="1">
        <v>42262</v>
      </c>
      <c r="C2420" t="s">
        <v>6230</v>
      </c>
      <c r="D2420" t="s">
        <v>6455</v>
      </c>
      <c r="E2420" t="s">
        <v>210</v>
      </c>
      <c r="F2420" t="s">
        <v>967</v>
      </c>
      <c r="G2420" t="s">
        <v>3329</v>
      </c>
      <c r="H2420" t="s">
        <v>126</v>
      </c>
      <c r="I2420" t="s">
        <v>555</v>
      </c>
    </row>
    <row r="2421" spans="1:10" x14ac:dyDescent="0.3">
      <c r="A2421">
        <v>2420</v>
      </c>
      <c r="B2421" s="1">
        <v>42262</v>
      </c>
      <c r="C2421" t="s">
        <v>6456</v>
      </c>
      <c r="D2421" t="s">
        <v>6457</v>
      </c>
      <c r="E2421" t="s">
        <v>210</v>
      </c>
      <c r="F2421" t="s">
        <v>36</v>
      </c>
      <c r="G2421" t="s">
        <v>6458</v>
      </c>
      <c r="H2421" t="s">
        <v>126</v>
      </c>
      <c r="I2421" s="2">
        <v>1000000</v>
      </c>
    </row>
    <row r="2422" spans="1:10" x14ac:dyDescent="0.3">
      <c r="A2422">
        <v>2421</v>
      </c>
      <c r="B2422" s="1">
        <v>42262</v>
      </c>
      <c r="C2422" t="s">
        <v>6459</v>
      </c>
      <c r="D2422" t="s">
        <v>6460</v>
      </c>
      <c r="E2422" t="s">
        <v>210</v>
      </c>
      <c r="F2422" t="s">
        <v>87</v>
      </c>
      <c r="G2422" t="s">
        <v>6461</v>
      </c>
      <c r="H2422" t="s">
        <v>126</v>
      </c>
      <c r="I2422" s="2">
        <v>300000</v>
      </c>
    </row>
    <row r="2423" spans="1:10" x14ac:dyDescent="0.3">
      <c r="A2423">
        <v>2422</v>
      </c>
      <c r="B2423" s="1">
        <v>42262</v>
      </c>
      <c r="C2423" t="s">
        <v>6462</v>
      </c>
      <c r="D2423" t="s">
        <v>6463</v>
      </c>
      <c r="E2423" t="s">
        <v>210</v>
      </c>
      <c r="F2423" t="s">
        <v>967</v>
      </c>
      <c r="G2423" t="s">
        <v>6464</v>
      </c>
      <c r="H2423" t="s">
        <v>126</v>
      </c>
      <c r="I2423" t="s">
        <v>555</v>
      </c>
      <c r="J2423" t="s">
        <v>275</v>
      </c>
    </row>
    <row r="2424" spans="1:10" x14ac:dyDescent="0.3">
      <c r="A2424">
        <v>2423</v>
      </c>
      <c r="B2424" s="1">
        <v>42263</v>
      </c>
      <c r="C2424" t="s">
        <v>6465</v>
      </c>
      <c r="D2424" t="s">
        <v>6466</v>
      </c>
      <c r="E2424" t="s">
        <v>210</v>
      </c>
      <c r="F2424" t="s">
        <v>967</v>
      </c>
      <c r="G2424" t="s">
        <v>2250</v>
      </c>
      <c r="H2424" t="s">
        <v>394</v>
      </c>
      <c r="I2424" s="2">
        <v>10000000</v>
      </c>
      <c r="J2424" t="s">
        <v>44</v>
      </c>
    </row>
    <row r="2425" spans="1:10" x14ac:dyDescent="0.3">
      <c r="A2425">
        <v>2424</v>
      </c>
      <c r="B2425" s="1">
        <v>42263</v>
      </c>
      <c r="C2425" t="s">
        <v>6467</v>
      </c>
      <c r="D2425" t="s">
        <v>6468</v>
      </c>
      <c r="E2425" t="s">
        <v>210</v>
      </c>
      <c r="F2425" t="s">
        <v>19</v>
      </c>
      <c r="G2425" t="s">
        <v>2077</v>
      </c>
      <c r="H2425" t="s">
        <v>126</v>
      </c>
      <c r="I2425" s="2">
        <v>410000</v>
      </c>
    </row>
    <row r="2426" spans="1:10" x14ac:dyDescent="0.3">
      <c r="A2426">
        <v>2425</v>
      </c>
      <c r="B2426" s="1">
        <v>42263</v>
      </c>
      <c r="C2426" t="s">
        <v>6469</v>
      </c>
      <c r="D2426" t="s">
        <v>6470</v>
      </c>
      <c r="E2426" t="s">
        <v>210</v>
      </c>
      <c r="F2426" t="s">
        <v>36</v>
      </c>
      <c r="G2426" t="s">
        <v>6471</v>
      </c>
      <c r="H2426" t="s">
        <v>126</v>
      </c>
      <c r="I2426" s="2">
        <v>450000</v>
      </c>
    </row>
    <row r="2427" spans="1:10" x14ac:dyDescent="0.3">
      <c r="A2427">
        <v>2426</v>
      </c>
      <c r="B2427" s="1">
        <v>42264</v>
      </c>
      <c r="C2427" t="s">
        <v>6472</v>
      </c>
      <c r="D2427" t="s">
        <v>6473</v>
      </c>
      <c r="E2427" t="s">
        <v>210</v>
      </c>
      <c r="F2427" t="s">
        <v>967</v>
      </c>
      <c r="G2427" t="s">
        <v>3215</v>
      </c>
      <c r="H2427" t="s">
        <v>394</v>
      </c>
      <c r="I2427" t="s">
        <v>555</v>
      </c>
    </row>
    <row r="2428" spans="1:10" x14ac:dyDescent="0.3">
      <c r="A2428">
        <v>2427</v>
      </c>
      <c r="B2428" s="1">
        <v>42264</v>
      </c>
      <c r="C2428" t="s">
        <v>6474</v>
      </c>
      <c r="D2428" t="s">
        <v>6475</v>
      </c>
      <c r="E2428" t="s">
        <v>210</v>
      </c>
      <c r="F2428" t="s">
        <v>36</v>
      </c>
      <c r="G2428" t="s">
        <v>6476</v>
      </c>
      <c r="H2428" t="s">
        <v>126</v>
      </c>
      <c r="I2428" t="s">
        <v>555</v>
      </c>
      <c r="J2428" t="s">
        <v>6329</v>
      </c>
    </row>
    <row r="2429" spans="1:10" x14ac:dyDescent="0.3">
      <c r="A2429">
        <v>2428</v>
      </c>
      <c r="B2429" s="1">
        <v>42264</v>
      </c>
      <c r="C2429" t="s">
        <v>2354</v>
      </c>
      <c r="D2429" t="s">
        <v>6477</v>
      </c>
      <c r="E2429" t="s">
        <v>210</v>
      </c>
      <c r="F2429" t="s">
        <v>19</v>
      </c>
      <c r="G2429" t="s">
        <v>6478</v>
      </c>
      <c r="H2429" t="s">
        <v>394</v>
      </c>
      <c r="I2429" s="2">
        <v>75000000</v>
      </c>
      <c r="J2429" t="s">
        <v>58</v>
      </c>
    </row>
    <row r="2430" spans="1:10" x14ac:dyDescent="0.3">
      <c r="A2430">
        <v>2429</v>
      </c>
      <c r="B2430" s="1">
        <v>42264</v>
      </c>
      <c r="C2430" t="s">
        <v>6479</v>
      </c>
      <c r="D2430" t="s">
        <v>6480</v>
      </c>
      <c r="E2430" t="s">
        <v>210</v>
      </c>
      <c r="F2430" t="s">
        <v>19</v>
      </c>
      <c r="G2430" t="s">
        <v>6481</v>
      </c>
      <c r="H2430" t="s">
        <v>126</v>
      </c>
      <c r="I2430" s="2">
        <v>600000</v>
      </c>
    </row>
    <row r="2431" spans="1:10" x14ac:dyDescent="0.3">
      <c r="A2431">
        <v>2430</v>
      </c>
      <c r="B2431" s="1">
        <v>42265</v>
      </c>
      <c r="C2431" t="s">
        <v>6482</v>
      </c>
      <c r="D2431" t="s">
        <v>6483</v>
      </c>
      <c r="E2431" t="s">
        <v>210</v>
      </c>
      <c r="F2431" t="s">
        <v>30</v>
      </c>
      <c r="G2431" t="s">
        <v>6484</v>
      </c>
      <c r="H2431" t="s">
        <v>126</v>
      </c>
      <c r="I2431" s="2">
        <v>350000</v>
      </c>
    </row>
    <row r="2432" spans="1:10" x14ac:dyDescent="0.3">
      <c r="A2432">
        <v>2431</v>
      </c>
      <c r="B2432" s="1">
        <v>42265</v>
      </c>
      <c r="C2432" t="s">
        <v>4412</v>
      </c>
      <c r="D2432" t="s">
        <v>6485</v>
      </c>
      <c r="E2432" t="s">
        <v>210</v>
      </c>
      <c r="F2432" t="s">
        <v>967</v>
      </c>
      <c r="G2432" t="s">
        <v>6486</v>
      </c>
      <c r="H2432" t="s">
        <v>394</v>
      </c>
      <c r="I2432" s="2">
        <v>1150000</v>
      </c>
      <c r="J2432" t="s">
        <v>275</v>
      </c>
    </row>
    <row r="2433" spans="1:10" x14ac:dyDescent="0.3">
      <c r="A2433">
        <v>2432</v>
      </c>
      <c r="B2433" s="1">
        <v>42265</v>
      </c>
      <c r="C2433" t="s">
        <v>6487</v>
      </c>
      <c r="D2433" t="s">
        <v>6488</v>
      </c>
      <c r="E2433" t="s">
        <v>210</v>
      </c>
      <c r="F2433" t="s">
        <v>30</v>
      </c>
      <c r="G2433" t="s">
        <v>261</v>
      </c>
      <c r="H2433" t="s">
        <v>126</v>
      </c>
      <c r="I2433" s="2">
        <v>150000</v>
      </c>
    </row>
    <row r="2434" spans="1:10" x14ac:dyDescent="0.3">
      <c r="A2434">
        <v>2433</v>
      </c>
      <c r="B2434" s="1">
        <v>42265</v>
      </c>
      <c r="C2434" t="s">
        <v>6489</v>
      </c>
      <c r="D2434" t="s">
        <v>6490</v>
      </c>
      <c r="E2434" t="s">
        <v>210</v>
      </c>
      <c r="F2434" t="s">
        <v>19</v>
      </c>
      <c r="G2434" t="s">
        <v>6491</v>
      </c>
      <c r="H2434" t="s">
        <v>126</v>
      </c>
      <c r="I2434" s="2">
        <v>150000</v>
      </c>
    </row>
    <row r="2435" spans="1:10" x14ac:dyDescent="0.3">
      <c r="A2435">
        <v>2434</v>
      </c>
      <c r="B2435" s="1">
        <v>42266</v>
      </c>
      <c r="C2435" t="s">
        <v>6492</v>
      </c>
      <c r="D2435" t="s">
        <v>820</v>
      </c>
      <c r="E2435" t="s">
        <v>210</v>
      </c>
      <c r="F2435" t="s">
        <v>967</v>
      </c>
      <c r="G2435" t="s">
        <v>6493</v>
      </c>
      <c r="H2435" t="s">
        <v>126</v>
      </c>
      <c r="I2435" t="s">
        <v>555</v>
      </c>
    </row>
    <row r="2436" spans="1:10" x14ac:dyDescent="0.3">
      <c r="A2436">
        <v>2435</v>
      </c>
      <c r="B2436" s="1">
        <v>42268</v>
      </c>
      <c r="C2436" t="s">
        <v>6494</v>
      </c>
      <c r="D2436" t="s">
        <v>6495</v>
      </c>
      <c r="E2436" t="s">
        <v>210</v>
      </c>
      <c r="F2436" t="s">
        <v>967</v>
      </c>
      <c r="G2436" t="s">
        <v>6496</v>
      </c>
      <c r="H2436" t="s">
        <v>394</v>
      </c>
      <c r="I2436" s="2">
        <v>37500000</v>
      </c>
    </row>
    <row r="2437" spans="1:10" x14ac:dyDescent="0.3">
      <c r="A2437">
        <v>2436</v>
      </c>
      <c r="B2437" s="1">
        <v>42268</v>
      </c>
      <c r="C2437" t="s">
        <v>6497</v>
      </c>
      <c r="D2437" t="s">
        <v>6498</v>
      </c>
      <c r="E2437" t="s">
        <v>210</v>
      </c>
      <c r="F2437" t="s">
        <v>967</v>
      </c>
      <c r="G2437" t="s">
        <v>2353</v>
      </c>
      <c r="H2437" t="s">
        <v>126</v>
      </c>
      <c r="I2437" s="2">
        <v>235000</v>
      </c>
    </row>
    <row r="2438" spans="1:10" x14ac:dyDescent="0.3">
      <c r="A2438">
        <v>2437</v>
      </c>
      <c r="B2438" s="1">
        <v>42268</v>
      </c>
      <c r="C2438" t="s">
        <v>6499</v>
      </c>
      <c r="D2438" t="s">
        <v>6500</v>
      </c>
      <c r="E2438" t="s">
        <v>210</v>
      </c>
      <c r="F2438" t="s">
        <v>36</v>
      </c>
      <c r="G2438" t="s">
        <v>6501</v>
      </c>
      <c r="H2438" t="s">
        <v>126</v>
      </c>
      <c r="I2438" t="s">
        <v>555</v>
      </c>
    </row>
    <row r="2439" spans="1:10" x14ac:dyDescent="0.3">
      <c r="A2439">
        <v>2438</v>
      </c>
      <c r="B2439" s="1">
        <v>42268</v>
      </c>
      <c r="C2439" t="s">
        <v>5873</v>
      </c>
      <c r="D2439" t="s">
        <v>6502</v>
      </c>
      <c r="E2439" t="s">
        <v>210</v>
      </c>
      <c r="F2439" t="s">
        <v>36</v>
      </c>
      <c r="G2439" t="s">
        <v>4242</v>
      </c>
      <c r="H2439" t="s">
        <v>126</v>
      </c>
      <c r="I2439" s="2">
        <v>125000</v>
      </c>
      <c r="J2439" t="s">
        <v>6503</v>
      </c>
    </row>
    <row r="2440" spans="1:10" x14ac:dyDescent="0.3">
      <c r="A2440">
        <v>2439</v>
      </c>
      <c r="B2440" s="1">
        <v>42268</v>
      </c>
      <c r="C2440" t="s">
        <v>6504</v>
      </c>
      <c r="D2440" t="s">
        <v>6505</v>
      </c>
      <c r="E2440" t="s">
        <v>210</v>
      </c>
      <c r="F2440" t="s">
        <v>36</v>
      </c>
      <c r="G2440" t="s">
        <v>6506</v>
      </c>
      <c r="H2440" t="s">
        <v>126</v>
      </c>
      <c r="I2440" t="s">
        <v>555</v>
      </c>
    </row>
    <row r="2441" spans="1:10" x14ac:dyDescent="0.3">
      <c r="A2441">
        <v>2440</v>
      </c>
      <c r="B2441" s="1">
        <v>42269</v>
      </c>
      <c r="C2441" t="s">
        <v>6507</v>
      </c>
      <c r="D2441" t="s">
        <v>6508</v>
      </c>
      <c r="E2441" t="s">
        <v>210</v>
      </c>
      <c r="F2441" t="s">
        <v>967</v>
      </c>
      <c r="G2441" t="s">
        <v>6509</v>
      </c>
      <c r="H2441" t="s">
        <v>126</v>
      </c>
      <c r="I2441" t="s">
        <v>555</v>
      </c>
    </row>
    <row r="2442" spans="1:10" x14ac:dyDescent="0.3">
      <c r="A2442">
        <v>2441</v>
      </c>
      <c r="B2442" s="1">
        <v>42269</v>
      </c>
      <c r="C2442" t="s">
        <v>6510</v>
      </c>
      <c r="D2442" t="s">
        <v>6511</v>
      </c>
      <c r="E2442" t="s">
        <v>210</v>
      </c>
      <c r="F2442" t="s">
        <v>36</v>
      </c>
      <c r="G2442" t="s">
        <v>6512</v>
      </c>
      <c r="H2442" t="s">
        <v>394</v>
      </c>
      <c r="I2442" s="2">
        <v>3000000</v>
      </c>
      <c r="J2442" t="s">
        <v>44</v>
      </c>
    </row>
    <row r="2443" spans="1:10" x14ac:dyDescent="0.3">
      <c r="A2443">
        <v>2442</v>
      </c>
      <c r="B2443" s="1">
        <v>42269</v>
      </c>
      <c r="C2443" t="s">
        <v>6513</v>
      </c>
      <c r="D2443" t="s">
        <v>6514</v>
      </c>
      <c r="E2443" t="s">
        <v>210</v>
      </c>
      <c r="F2443" t="s">
        <v>30</v>
      </c>
      <c r="G2443" t="s">
        <v>5310</v>
      </c>
      <c r="H2443" t="s">
        <v>126</v>
      </c>
      <c r="I2443" t="s">
        <v>555</v>
      </c>
    </row>
    <row r="2444" spans="1:10" x14ac:dyDescent="0.3">
      <c r="A2444">
        <v>2443</v>
      </c>
      <c r="B2444" s="1">
        <v>42269</v>
      </c>
      <c r="C2444" t="s">
        <v>165</v>
      </c>
      <c r="D2444" t="s">
        <v>6515</v>
      </c>
      <c r="E2444" t="s">
        <v>210</v>
      </c>
      <c r="F2444" t="s">
        <v>30</v>
      </c>
      <c r="G2444" t="s">
        <v>6516</v>
      </c>
      <c r="H2444" t="s">
        <v>126</v>
      </c>
      <c r="I2444" t="s">
        <v>555</v>
      </c>
    </row>
    <row r="2445" spans="1:10" x14ac:dyDescent="0.3">
      <c r="A2445">
        <v>2444</v>
      </c>
      <c r="B2445" s="1">
        <v>42269</v>
      </c>
      <c r="C2445" t="s">
        <v>6517</v>
      </c>
      <c r="D2445" t="s">
        <v>6518</v>
      </c>
      <c r="E2445" t="s">
        <v>210</v>
      </c>
      <c r="F2445" t="s">
        <v>967</v>
      </c>
      <c r="G2445" t="s">
        <v>6519</v>
      </c>
      <c r="H2445" t="s">
        <v>394</v>
      </c>
      <c r="I2445" s="2">
        <v>800000</v>
      </c>
      <c r="J2445" t="s">
        <v>275</v>
      </c>
    </row>
    <row r="2446" spans="1:10" x14ac:dyDescent="0.3">
      <c r="A2446">
        <v>2445</v>
      </c>
      <c r="B2446" s="1">
        <v>42269</v>
      </c>
      <c r="C2446" t="s">
        <v>6520</v>
      </c>
      <c r="D2446" t="s">
        <v>6521</v>
      </c>
      <c r="E2446" t="s">
        <v>210</v>
      </c>
      <c r="F2446" t="s">
        <v>967</v>
      </c>
      <c r="G2446" t="s">
        <v>6522</v>
      </c>
      <c r="H2446" t="s">
        <v>126</v>
      </c>
      <c r="I2446" s="2">
        <v>400000</v>
      </c>
    </row>
    <row r="2447" spans="1:10" x14ac:dyDescent="0.3">
      <c r="A2447">
        <v>2446</v>
      </c>
      <c r="B2447" s="1">
        <v>42269</v>
      </c>
      <c r="C2447" t="s">
        <v>6523</v>
      </c>
      <c r="D2447" t="s">
        <v>6524</v>
      </c>
      <c r="E2447" t="s">
        <v>210</v>
      </c>
      <c r="F2447" t="s">
        <v>36</v>
      </c>
      <c r="G2447" t="s">
        <v>153</v>
      </c>
      <c r="H2447" t="s">
        <v>394</v>
      </c>
      <c r="I2447" s="2">
        <v>10000000</v>
      </c>
      <c r="J2447" t="s">
        <v>44</v>
      </c>
    </row>
    <row r="2448" spans="1:10" x14ac:dyDescent="0.3">
      <c r="A2448">
        <v>2447</v>
      </c>
      <c r="B2448" s="1">
        <v>42269</v>
      </c>
      <c r="C2448" t="s">
        <v>6525</v>
      </c>
      <c r="D2448" t="s">
        <v>6526</v>
      </c>
      <c r="E2448" t="s">
        <v>210</v>
      </c>
      <c r="F2448" t="s">
        <v>30</v>
      </c>
      <c r="G2448" t="s">
        <v>6527</v>
      </c>
      <c r="H2448" t="s">
        <v>126</v>
      </c>
      <c r="I2448" s="2">
        <v>300000</v>
      </c>
    </row>
    <row r="2449" spans="1:10" x14ac:dyDescent="0.3">
      <c r="A2449">
        <v>2448</v>
      </c>
      <c r="B2449" s="1">
        <v>42270</v>
      </c>
      <c r="C2449" t="s">
        <v>6528</v>
      </c>
      <c r="D2449" t="s">
        <v>6529</v>
      </c>
      <c r="E2449" t="s">
        <v>210</v>
      </c>
      <c r="F2449" t="s">
        <v>19</v>
      </c>
      <c r="G2449" t="s">
        <v>6530</v>
      </c>
      <c r="H2449" t="s">
        <v>126</v>
      </c>
      <c r="I2449" t="s">
        <v>555</v>
      </c>
    </row>
    <row r="2450" spans="1:10" x14ac:dyDescent="0.3">
      <c r="A2450">
        <v>2449</v>
      </c>
      <c r="B2450" s="1">
        <v>42270</v>
      </c>
      <c r="C2450" t="s">
        <v>6531</v>
      </c>
      <c r="D2450" t="s">
        <v>6532</v>
      </c>
      <c r="E2450" t="s">
        <v>210</v>
      </c>
      <c r="F2450" t="s">
        <v>967</v>
      </c>
      <c r="G2450" t="s">
        <v>6533</v>
      </c>
      <c r="H2450" t="s">
        <v>126</v>
      </c>
      <c r="I2450" t="s">
        <v>555</v>
      </c>
    </row>
    <row r="2451" spans="1:10" x14ac:dyDescent="0.3">
      <c r="A2451">
        <v>2450</v>
      </c>
      <c r="B2451" s="1">
        <v>42270</v>
      </c>
      <c r="C2451" t="s">
        <v>6534</v>
      </c>
      <c r="D2451" t="s">
        <v>6535</v>
      </c>
      <c r="E2451" t="s">
        <v>210</v>
      </c>
      <c r="F2451" t="s">
        <v>6536</v>
      </c>
      <c r="G2451" t="s">
        <v>6537</v>
      </c>
      <c r="H2451" t="s">
        <v>394</v>
      </c>
      <c r="I2451" s="2">
        <v>1200000</v>
      </c>
      <c r="J2451" t="s">
        <v>44</v>
      </c>
    </row>
    <row r="2452" spans="1:10" x14ac:dyDescent="0.3">
      <c r="A2452">
        <v>2451</v>
      </c>
      <c r="B2452" s="1">
        <v>42270</v>
      </c>
      <c r="C2452" t="s">
        <v>6538</v>
      </c>
      <c r="D2452" t="s">
        <v>6539</v>
      </c>
      <c r="E2452" t="s">
        <v>210</v>
      </c>
      <c r="F2452" t="s">
        <v>30</v>
      </c>
      <c r="G2452" t="s">
        <v>6540</v>
      </c>
      <c r="H2452" t="s">
        <v>394</v>
      </c>
      <c r="I2452" s="2">
        <v>2250000</v>
      </c>
      <c r="J2452" t="s">
        <v>44</v>
      </c>
    </row>
    <row r="2453" spans="1:10" x14ac:dyDescent="0.3">
      <c r="A2453">
        <v>2452</v>
      </c>
      <c r="B2453" s="1">
        <v>42270</v>
      </c>
      <c r="C2453" t="s">
        <v>3559</v>
      </c>
      <c r="D2453" t="s">
        <v>2457</v>
      </c>
      <c r="E2453" t="s">
        <v>210</v>
      </c>
      <c r="F2453" t="s">
        <v>30</v>
      </c>
      <c r="G2453" t="s">
        <v>6541</v>
      </c>
      <c r="H2453" t="s">
        <v>394</v>
      </c>
      <c r="I2453" s="2">
        <v>1750000</v>
      </c>
      <c r="J2453" t="s">
        <v>332</v>
      </c>
    </row>
    <row r="2454" spans="1:10" x14ac:dyDescent="0.3">
      <c r="A2454">
        <v>2453</v>
      </c>
      <c r="B2454" s="1">
        <v>42271</v>
      </c>
      <c r="C2454" t="s">
        <v>6542</v>
      </c>
      <c r="D2454" t="s">
        <v>6543</v>
      </c>
      <c r="E2454" t="s">
        <v>210</v>
      </c>
      <c r="F2454" t="s">
        <v>967</v>
      </c>
      <c r="G2454" t="s">
        <v>6544</v>
      </c>
      <c r="H2454" t="s">
        <v>394</v>
      </c>
      <c r="I2454" s="2">
        <v>3300000</v>
      </c>
    </row>
    <row r="2455" spans="1:10" x14ac:dyDescent="0.3">
      <c r="A2455">
        <v>2454</v>
      </c>
      <c r="B2455" s="1">
        <v>42271</v>
      </c>
      <c r="C2455" t="s">
        <v>6545</v>
      </c>
      <c r="D2455" t="s">
        <v>6546</v>
      </c>
      <c r="E2455" t="s">
        <v>210</v>
      </c>
      <c r="F2455" t="s">
        <v>87</v>
      </c>
      <c r="G2455" t="s">
        <v>6547</v>
      </c>
      <c r="H2455" t="s">
        <v>126</v>
      </c>
      <c r="I2455" s="2">
        <v>400000</v>
      </c>
    </row>
    <row r="2456" spans="1:10" x14ac:dyDescent="0.3">
      <c r="A2456">
        <v>2455</v>
      </c>
      <c r="B2456" s="1">
        <v>42271</v>
      </c>
      <c r="C2456" t="s">
        <v>6548</v>
      </c>
      <c r="D2456" t="s">
        <v>6549</v>
      </c>
      <c r="E2456" t="s">
        <v>210</v>
      </c>
      <c r="F2456" t="s">
        <v>184</v>
      </c>
      <c r="G2456" t="s">
        <v>6550</v>
      </c>
      <c r="H2456" t="s">
        <v>394</v>
      </c>
      <c r="I2456" s="2">
        <v>2000000</v>
      </c>
      <c r="J2456" t="s">
        <v>44</v>
      </c>
    </row>
    <row r="2457" spans="1:10" x14ac:dyDescent="0.3">
      <c r="A2457">
        <v>2456</v>
      </c>
      <c r="B2457" s="1">
        <v>42271</v>
      </c>
      <c r="C2457" t="s">
        <v>72</v>
      </c>
      <c r="D2457" t="s">
        <v>2821</v>
      </c>
      <c r="E2457" t="s">
        <v>210</v>
      </c>
      <c r="F2457" t="s">
        <v>967</v>
      </c>
      <c r="G2457" t="s">
        <v>6551</v>
      </c>
      <c r="H2457" t="s">
        <v>126</v>
      </c>
      <c r="I2457" s="2">
        <v>1000000</v>
      </c>
    </row>
    <row r="2458" spans="1:10" x14ac:dyDescent="0.3">
      <c r="A2458">
        <v>2457</v>
      </c>
      <c r="B2458" s="1">
        <v>42272</v>
      </c>
      <c r="C2458" t="s">
        <v>6552</v>
      </c>
      <c r="D2458" t="s">
        <v>6553</v>
      </c>
      <c r="E2458" t="s">
        <v>210</v>
      </c>
      <c r="F2458" t="s">
        <v>30</v>
      </c>
      <c r="G2458" t="s">
        <v>6554</v>
      </c>
      <c r="H2458" t="s">
        <v>126</v>
      </c>
      <c r="I2458" t="s">
        <v>555</v>
      </c>
      <c r="J2458" t="s">
        <v>275</v>
      </c>
    </row>
    <row r="2459" spans="1:10" x14ac:dyDescent="0.3">
      <c r="A2459">
        <v>2458</v>
      </c>
      <c r="B2459" s="1">
        <v>42275</v>
      </c>
      <c r="C2459" t="s">
        <v>4184</v>
      </c>
      <c r="D2459" t="s">
        <v>6555</v>
      </c>
      <c r="E2459" t="s">
        <v>210</v>
      </c>
      <c r="F2459" t="s">
        <v>30</v>
      </c>
      <c r="G2459" t="s">
        <v>6556</v>
      </c>
      <c r="H2459" t="s">
        <v>126</v>
      </c>
      <c r="I2459" t="s">
        <v>555</v>
      </c>
    </row>
    <row r="2460" spans="1:10" x14ac:dyDescent="0.3">
      <c r="A2460">
        <v>2459</v>
      </c>
      <c r="B2460" s="1">
        <v>42275</v>
      </c>
      <c r="C2460" t="s">
        <v>281</v>
      </c>
      <c r="D2460" t="s">
        <v>6557</v>
      </c>
      <c r="E2460" t="s">
        <v>210</v>
      </c>
      <c r="F2460" t="s">
        <v>967</v>
      </c>
      <c r="G2460" t="s">
        <v>6558</v>
      </c>
      <c r="H2460" t="s">
        <v>394</v>
      </c>
      <c r="I2460" s="2">
        <v>30000000</v>
      </c>
      <c r="J2460" t="s">
        <v>6559</v>
      </c>
    </row>
    <row r="2461" spans="1:10" x14ac:dyDescent="0.3">
      <c r="A2461">
        <v>2460</v>
      </c>
      <c r="B2461" s="1">
        <v>42276</v>
      </c>
      <c r="C2461" t="s">
        <v>153</v>
      </c>
      <c r="D2461" t="s">
        <v>6560</v>
      </c>
      <c r="E2461" t="s">
        <v>210</v>
      </c>
      <c r="F2461" t="s">
        <v>30</v>
      </c>
      <c r="G2461" t="s">
        <v>6561</v>
      </c>
      <c r="H2461" t="s">
        <v>394</v>
      </c>
      <c r="I2461" s="2">
        <v>680000000</v>
      </c>
      <c r="J2461" t="s">
        <v>6562</v>
      </c>
    </row>
    <row r="2462" spans="1:10" x14ac:dyDescent="0.3">
      <c r="A2462">
        <v>2461</v>
      </c>
      <c r="B2462" s="1">
        <v>42276</v>
      </c>
      <c r="C2462" t="s">
        <v>6563</v>
      </c>
      <c r="D2462" t="s">
        <v>6564</v>
      </c>
      <c r="E2462" t="s">
        <v>210</v>
      </c>
      <c r="F2462" t="s">
        <v>967</v>
      </c>
      <c r="G2462" t="s">
        <v>6565</v>
      </c>
      <c r="H2462" t="s">
        <v>394</v>
      </c>
      <c r="I2462" s="2">
        <v>100000000</v>
      </c>
      <c r="J2462" t="s">
        <v>6083</v>
      </c>
    </row>
    <row r="2463" spans="1:10" x14ac:dyDescent="0.3">
      <c r="A2463">
        <v>2462</v>
      </c>
      <c r="B2463" s="1">
        <v>42276</v>
      </c>
      <c r="C2463" t="s">
        <v>5849</v>
      </c>
      <c r="D2463" t="s">
        <v>6566</v>
      </c>
      <c r="E2463" t="s">
        <v>210</v>
      </c>
      <c r="F2463" t="s">
        <v>19</v>
      </c>
      <c r="G2463" t="s">
        <v>6567</v>
      </c>
      <c r="H2463" t="s">
        <v>394</v>
      </c>
      <c r="I2463" s="2">
        <v>36000000</v>
      </c>
      <c r="J2463" t="s">
        <v>26</v>
      </c>
    </row>
    <row r="2464" spans="1:10" x14ac:dyDescent="0.3">
      <c r="A2464">
        <v>2463</v>
      </c>
      <c r="B2464" s="1">
        <v>42276</v>
      </c>
      <c r="C2464" t="s">
        <v>6568</v>
      </c>
      <c r="D2464" t="s">
        <v>6569</v>
      </c>
      <c r="E2464" t="s">
        <v>210</v>
      </c>
      <c r="F2464" t="s">
        <v>52</v>
      </c>
      <c r="G2464" t="s">
        <v>6570</v>
      </c>
      <c r="H2464" t="s">
        <v>126</v>
      </c>
      <c r="I2464" t="s">
        <v>555</v>
      </c>
    </row>
    <row r="2465" spans="1:10" x14ac:dyDescent="0.3">
      <c r="A2465">
        <v>2464</v>
      </c>
      <c r="B2465" s="1">
        <v>42276</v>
      </c>
      <c r="C2465" t="s">
        <v>6571</v>
      </c>
      <c r="D2465" t="s">
        <v>6572</v>
      </c>
      <c r="E2465" t="s">
        <v>210</v>
      </c>
      <c r="F2465" t="s">
        <v>42</v>
      </c>
      <c r="G2465" t="s">
        <v>1299</v>
      </c>
      <c r="H2465" t="s">
        <v>126</v>
      </c>
      <c r="I2465" t="s">
        <v>555</v>
      </c>
    </row>
    <row r="2466" spans="1:10" x14ac:dyDescent="0.3">
      <c r="A2466">
        <v>2465</v>
      </c>
      <c r="B2466" s="1">
        <v>42276</v>
      </c>
      <c r="C2466" t="s">
        <v>6573</v>
      </c>
      <c r="D2466" t="s">
        <v>4701</v>
      </c>
      <c r="E2466" t="s">
        <v>210</v>
      </c>
      <c r="F2466" t="s">
        <v>30</v>
      </c>
      <c r="G2466" t="s">
        <v>6574</v>
      </c>
      <c r="H2466" t="s">
        <v>126</v>
      </c>
      <c r="I2466" s="2">
        <v>350000</v>
      </c>
    </row>
    <row r="2467" spans="1:10" x14ac:dyDescent="0.3">
      <c r="A2467">
        <v>2466</v>
      </c>
      <c r="B2467" s="1">
        <v>42276</v>
      </c>
      <c r="C2467" t="s">
        <v>6575</v>
      </c>
      <c r="D2467" t="s">
        <v>6576</v>
      </c>
      <c r="E2467" t="s">
        <v>210</v>
      </c>
      <c r="F2467" t="s">
        <v>967</v>
      </c>
      <c r="G2467" t="s">
        <v>6577</v>
      </c>
      <c r="H2467" t="s">
        <v>126</v>
      </c>
      <c r="I2467" t="s">
        <v>555</v>
      </c>
    </row>
    <row r="2468" spans="1:10" x14ac:dyDescent="0.3">
      <c r="A2468">
        <v>2467</v>
      </c>
      <c r="B2468" s="1">
        <v>42277</v>
      </c>
      <c r="C2468" t="s">
        <v>6578</v>
      </c>
      <c r="D2468" t="s">
        <v>6579</v>
      </c>
      <c r="E2468" t="s">
        <v>210</v>
      </c>
      <c r="F2468" t="s">
        <v>6580</v>
      </c>
      <c r="G2468" t="s">
        <v>6581</v>
      </c>
      <c r="H2468" t="s">
        <v>394</v>
      </c>
      <c r="I2468" s="2">
        <v>5000000</v>
      </c>
    </row>
    <row r="2469" spans="1:10" x14ac:dyDescent="0.3">
      <c r="A2469">
        <v>2468</v>
      </c>
      <c r="B2469" s="1">
        <v>42277</v>
      </c>
      <c r="C2469" t="s">
        <v>6582</v>
      </c>
      <c r="D2469" t="s">
        <v>6583</v>
      </c>
      <c r="E2469" t="s">
        <v>210</v>
      </c>
      <c r="F2469" t="s">
        <v>87</v>
      </c>
      <c r="G2469" t="s">
        <v>2427</v>
      </c>
      <c r="H2469" t="s">
        <v>126</v>
      </c>
      <c r="I2469" s="2">
        <v>1000000</v>
      </c>
    </row>
    <row r="2470" spans="1:10" x14ac:dyDescent="0.3">
      <c r="A2470">
        <v>2469</v>
      </c>
      <c r="B2470" s="1">
        <v>42277</v>
      </c>
      <c r="C2470" t="s">
        <v>6584</v>
      </c>
      <c r="D2470" t="s">
        <v>6585</v>
      </c>
      <c r="E2470" t="s">
        <v>210</v>
      </c>
      <c r="F2470" t="s">
        <v>19</v>
      </c>
      <c r="G2470" t="s">
        <v>6586</v>
      </c>
      <c r="H2470" t="s">
        <v>126</v>
      </c>
      <c r="I2470" t="s">
        <v>555</v>
      </c>
      <c r="J2470" t="s">
        <v>6587</v>
      </c>
    </row>
    <row r="2471" spans="1:10" x14ac:dyDescent="0.3">
      <c r="A2471">
        <v>2470</v>
      </c>
      <c r="B2471" s="1">
        <v>42277</v>
      </c>
      <c r="C2471" t="s">
        <v>6588</v>
      </c>
      <c r="D2471" t="s">
        <v>6589</v>
      </c>
      <c r="E2471" t="s">
        <v>210</v>
      </c>
      <c r="F2471" t="s">
        <v>967</v>
      </c>
      <c r="G2471" t="s">
        <v>6590</v>
      </c>
      <c r="H2471" t="s">
        <v>126</v>
      </c>
      <c r="I2471" s="2">
        <v>1000000</v>
      </c>
    </row>
    <row r="2472" spans="1:10" x14ac:dyDescent="0.3">
      <c r="A2472">
        <v>2471</v>
      </c>
      <c r="B2472" s="1">
        <v>42217</v>
      </c>
      <c r="C2472" t="s">
        <v>5274</v>
      </c>
      <c r="D2472" t="s">
        <v>6591</v>
      </c>
      <c r="E2472" t="s">
        <v>210</v>
      </c>
      <c r="F2472" t="s">
        <v>30</v>
      </c>
      <c r="G2472" t="s">
        <v>6592</v>
      </c>
      <c r="H2472" t="s">
        <v>394</v>
      </c>
      <c r="I2472" s="2">
        <v>500000000</v>
      </c>
      <c r="J2472" t="s">
        <v>6593</v>
      </c>
    </row>
    <row r="2473" spans="1:10" x14ac:dyDescent="0.3">
      <c r="A2473">
        <v>2472</v>
      </c>
      <c r="B2473" s="1">
        <v>42217</v>
      </c>
      <c r="C2473" t="s">
        <v>6594</v>
      </c>
      <c r="D2473" t="s">
        <v>6595</v>
      </c>
      <c r="E2473" t="s">
        <v>210</v>
      </c>
      <c r="F2473" t="s">
        <v>52</v>
      </c>
      <c r="G2473" t="s">
        <v>6596</v>
      </c>
      <c r="H2473" t="s">
        <v>126</v>
      </c>
      <c r="I2473" s="2">
        <v>400000</v>
      </c>
    </row>
    <row r="2474" spans="1:10" x14ac:dyDescent="0.3">
      <c r="A2474">
        <v>2473</v>
      </c>
      <c r="B2474" s="1">
        <v>42219</v>
      </c>
      <c r="C2474" t="s">
        <v>6597</v>
      </c>
      <c r="D2474" t="s">
        <v>6598</v>
      </c>
      <c r="E2474" t="s">
        <v>210</v>
      </c>
      <c r="F2474" t="s">
        <v>30</v>
      </c>
      <c r="G2474" t="s">
        <v>6599</v>
      </c>
      <c r="H2474" t="s">
        <v>126</v>
      </c>
      <c r="I2474" t="s">
        <v>555</v>
      </c>
    </row>
    <row r="2475" spans="1:10" x14ac:dyDescent="0.3">
      <c r="A2475">
        <v>2474</v>
      </c>
      <c r="B2475" s="1">
        <v>42219</v>
      </c>
      <c r="C2475" t="s">
        <v>3364</v>
      </c>
      <c r="D2475" t="s">
        <v>2445</v>
      </c>
      <c r="E2475" t="s">
        <v>210</v>
      </c>
      <c r="F2475" t="s">
        <v>30</v>
      </c>
      <c r="G2475" t="s">
        <v>5343</v>
      </c>
      <c r="H2475" t="s">
        <v>394</v>
      </c>
      <c r="I2475" s="2">
        <v>5000000</v>
      </c>
      <c r="J2475" t="s">
        <v>44</v>
      </c>
    </row>
    <row r="2476" spans="1:10" x14ac:dyDescent="0.3">
      <c r="A2476">
        <v>2475</v>
      </c>
      <c r="B2476" s="1">
        <v>42219</v>
      </c>
      <c r="C2476" t="s">
        <v>6600</v>
      </c>
      <c r="D2476" t="s">
        <v>6601</v>
      </c>
      <c r="E2476" t="s">
        <v>210</v>
      </c>
      <c r="F2476" t="s">
        <v>36</v>
      </c>
      <c r="G2476" t="s">
        <v>6602</v>
      </c>
      <c r="H2476" t="s">
        <v>126</v>
      </c>
      <c r="I2476" t="s">
        <v>555</v>
      </c>
    </row>
    <row r="2477" spans="1:10" x14ac:dyDescent="0.3">
      <c r="A2477">
        <v>2476</v>
      </c>
      <c r="B2477" s="1">
        <v>42219</v>
      </c>
      <c r="C2477" t="s">
        <v>6603</v>
      </c>
      <c r="D2477" t="s">
        <v>6604</v>
      </c>
      <c r="E2477" t="s">
        <v>210</v>
      </c>
      <c r="F2477" t="s">
        <v>36</v>
      </c>
      <c r="G2477" t="s">
        <v>6605</v>
      </c>
      <c r="H2477" t="s">
        <v>126</v>
      </c>
      <c r="I2477" t="s">
        <v>555</v>
      </c>
    </row>
    <row r="2478" spans="1:10" x14ac:dyDescent="0.3">
      <c r="A2478">
        <v>2477</v>
      </c>
      <c r="B2478" s="1">
        <v>42219</v>
      </c>
      <c r="C2478" t="s">
        <v>6606</v>
      </c>
      <c r="D2478" t="s">
        <v>6607</v>
      </c>
      <c r="E2478" t="s">
        <v>210</v>
      </c>
      <c r="F2478" t="s">
        <v>30</v>
      </c>
      <c r="G2478" t="s">
        <v>6608</v>
      </c>
      <c r="H2478" t="s">
        <v>394</v>
      </c>
      <c r="I2478" s="2">
        <v>100000000</v>
      </c>
      <c r="J2478" t="s">
        <v>26</v>
      </c>
    </row>
    <row r="2479" spans="1:10" x14ac:dyDescent="0.3">
      <c r="A2479">
        <v>2478</v>
      </c>
      <c r="B2479" s="1">
        <v>42219</v>
      </c>
      <c r="C2479" t="s">
        <v>6609</v>
      </c>
      <c r="D2479" t="s">
        <v>6610</v>
      </c>
      <c r="E2479" t="s">
        <v>210</v>
      </c>
      <c r="F2479" t="s">
        <v>967</v>
      </c>
      <c r="G2479" t="s">
        <v>4438</v>
      </c>
      <c r="H2479" t="s">
        <v>126</v>
      </c>
      <c r="I2479" t="s">
        <v>555</v>
      </c>
    </row>
    <row r="2480" spans="1:10" x14ac:dyDescent="0.3">
      <c r="A2480">
        <v>2479</v>
      </c>
      <c r="B2480" s="1">
        <v>42219</v>
      </c>
      <c r="C2480" t="s">
        <v>6611</v>
      </c>
      <c r="D2480" t="s">
        <v>6612</v>
      </c>
      <c r="E2480" t="s">
        <v>210</v>
      </c>
      <c r="F2480" t="s">
        <v>36</v>
      </c>
      <c r="G2480" t="s">
        <v>6613</v>
      </c>
      <c r="H2480" t="s">
        <v>394</v>
      </c>
      <c r="I2480" s="2">
        <v>9600000</v>
      </c>
      <c r="J2480" t="s">
        <v>26</v>
      </c>
    </row>
    <row r="2481" spans="1:10" x14ac:dyDescent="0.3">
      <c r="A2481">
        <v>2480</v>
      </c>
      <c r="B2481" s="1">
        <v>42220</v>
      </c>
      <c r="C2481" t="s">
        <v>6614</v>
      </c>
      <c r="D2481" t="s">
        <v>6615</v>
      </c>
      <c r="E2481" t="s">
        <v>210</v>
      </c>
      <c r="F2481" t="s">
        <v>30</v>
      </c>
      <c r="G2481" t="s">
        <v>6616</v>
      </c>
      <c r="H2481" t="s">
        <v>394</v>
      </c>
      <c r="I2481" s="2">
        <v>1300000</v>
      </c>
      <c r="J2481" t="s">
        <v>44</v>
      </c>
    </row>
    <row r="2482" spans="1:10" x14ac:dyDescent="0.3">
      <c r="A2482">
        <v>2481</v>
      </c>
      <c r="B2482" s="1">
        <v>42221</v>
      </c>
      <c r="C2482" t="s">
        <v>6617</v>
      </c>
      <c r="D2482" t="s">
        <v>6618</v>
      </c>
      <c r="E2482" t="s">
        <v>210</v>
      </c>
      <c r="F2482" t="s">
        <v>52</v>
      </c>
      <c r="G2482" t="s">
        <v>6619</v>
      </c>
      <c r="H2482" t="s">
        <v>126</v>
      </c>
      <c r="I2482" s="2">
        <v>650000</v>
      </c>
    </row>
    <row r="2483" spans="1:10" x14ac:dyDescent="0.3">
      <c r="A2483">
        <v>2482</v>
      </c>
      <c r="B2483" s="1">
        <v>42221</v>
      </c>
      <c r="C2483" t="s">
        <v>571</v>
      </c>
      <c r="D2483" t="s">
        <v>6202</v>
      </c>
      <c r="E2483" t="s">
        <v>210</v>
      </c>
      <c r="F2483" t="s">
        <v>967</v>
      </c>
      <c r="G2483" t="s">
        <v>6620</v>
      </c>
      <c r="H2483" t="s">
        <v>126</v>
      </c>
      <c r="I2483" s="2">
        <v>1300000</v>
      </c>
    </row>
    <row r="2484" spans="1:10" x14ac:dyDescent="0.3">
      <c r="A2484">
        <v>2483</v>
      </c>
      <c r="B2484" s="1">
        <v>42221</v>
      </c>
      <c r="C2484" t="s">
        <v>6621</v>
      </c>
      <c r="D2484" t="s">
        <v>6622</v>
      </c>
      <c r="E2484" t="s">
        <v>210</v>
      </c>
      <c r="F2484" t="s">
        <v>30</v>
      </c>
      <c r="G2484" t="s">
        <v>6623</v>
      </c>
      <c r="H2484" t="s">
        <v>394</v>
      </c>
      <c r="I2484" s="2">
        <v>30000000</v>
      </c>
      <c r="J2484" t="s">
        <v>44</v>
      </c>
    </row>
    <row r="2485" spans="1:10" x14ac:dyDescent="0.3">
      <c r="A2485">
        <v>2484</v>
      </c>
      <c r="B2485" s="1">
        <v>42221</v>
      </c>
      <c r="C2485" t="s">
        <v>6624</v>
      </c>
      <c r="D2485" t="s">
        <v>6625</v>
      </c>
      <c r="E2485" t="s">
        <v>210</v>
      </c>
      <c r="F2485" t="s">
        <v>36</v>
      </c>
      <c r="G2485" t="s">
        <v>6626</v>
      </c>
      <c r="H2485" t="s">
        <v>394</v>
      </c>
      <c r="I2485" s="2">
        <v>3000000</v>
      </c>
      <c r="J2485" t="s">
        <v>44</v>
      </c>
    </row>
    <row r="2486" spans="1:10" x14ac:dyDescent="0.3">
      <c r="A2486">
        <v>2485</v>
      </c>
      <c r="B2486" s="1">
        <v>42221</v>
      </c>
      <c r="C2486" t="s">
        <v>6627</v>
      </c>
      <c r="D2486" t="s">
        <v>6628</v>
      </c>
      <c r="E2486" t="s">
        <v>210</v>
      </c>
      <c r="F2486" t="s">
        <v>87</v>
      </c>
      <c r="G2486" t="s">
        <v>6629</v>
      </c>
      <c r="H2486" t="s">
        <v>126</v>
      </c>
      <c r="I2486" s="2">
        <v>500000</v>
      </c>
    </row>
    <row r="2487" spans="1:10" x14ac:dyDescent="0.3">
      <c r="A2487">
        <v>2486</v>
      </c>
      <c r="B2487" s="1">
        <v>42221</v>
      </c>
      <c r="C2487" t="s">
        <v>6630</v>
      </c>
      <c r="D2487" t="s">
        <v>6631</v>
      </c>
      <c r="E2487" t="s">
        <v>210</v>
      </c>
      <c r="F2487" t="s">
        <v>30</v>
      </c>
      <c r="G2487" t="s">
        <v>6632</v>
      </c>
      <c r="H2487" t="s">
        <v>126</v>
      </c>
      <c r="I2487" t="s">
        <v>555</v>
      </c>
    </row>
    <row r="2488" spans="1:10" x14ac:dyDescent="0.3">
      <c r="A2488">
        <v>2487</v>
      </c>
      <c r="B2488" s="1">
        <v>42221</v>
      </c>
      <c r="C2488" t="s">
        <v>6633</v>
      </c>
      <c r="D2488" t="s">
        <v>6634</v>
      </c>
      <c r="E2488" t="s">
        <v>210</v>
      </c>
      <c r="F2488" t="s">
        <v>36</v>
      </c>
      <c r="G2488" t="s">
        <v>6635</v>
      </c>
      <c r="H2488" t="s">
        <v>126</v>
      </c>
      <c r="I2488" s="2">
        <v>785000</v>
      </c>
    </row>
    <row r="2489" spans="1:10" x14ac:dyDescent="0.3">
      <c r="A2489">
        <v>2488</v>
      </c>
      <c r="B2489" s="1">
        <v>42222</v>
      </c>
      <c r="C2489" t="s">
        <v>6636</v>
      </c>
      <c r="D2489" t="s">
        <v>6637</v>
      </c>
      <c r="E2489" t="s">
        <v>210</v>
      </c>
      <c r="F2489" t="s">
        <v>967</v>
      </c>
      <c r="G2489" t="s">
        <v>6638</v>
      </c>
      <c r="H2489" t="s">
        <v>126</v>
      </c>
      <c r="I2489" t="s">
        <v>555</v>
      </c>
    </row>
    <row r="2490" spans="1:10" x14ac:dyDescent="0.3">
      <c r="A2490">
        <v>2489</v>
      </c>
      <c r="B2490" s="1">
        <v>42222</v>
      </c>
      <c r="C2490" t="s">
        <v>6639</v>
      </c>
      <c r="D2490" t="s">
        <v>6640</v>
      </c>
      <c r="E2490" t="s">
        <v>210</v>
      </c>
      <c r="F2490" t="s">
        <v>36</v>
      </c>
      <c r="G2490" t="s">
        <v>6641</v>
      </c>
      <c r="H2490" t="s">
        <v>126</v>
      </c>
      <c r="I2490" s="2">
        <v>500000</v>
      </c>
      <c r="J2490" t="s">
        <v>6642</v>
      </c>
    </row>
    <row r="2491" spans="1:10" x14ac:dyDescent="0.3">
      <c r="A2491">
        <v>2490</v>
      </c>
      <c r="B2491" s="1">
        <v>42222</v>
      </c>
      <c r="C2491" t="s">
        <v>6643</v>
      </c>
      <c r="D2491" t="s">
        <v>6644</v>
      </c>
      <c r="E2491" t="s">
        <v>210</v>
      </c>
      <c r="F2491" t="s">
        <v>967</v>
      </c>
      <c r="G2491" t="s">
        <v>6645</v>
      </c>
      <c r="H2491" t="s">
        <v>394</v>
      </c>
      <c r="I2491" s="2">
        <v>90000000</v>
      </c>
      <c r="J2491" t="s">
        <v>21</v>
      </c>
    </row>
    <row r="2492" spans="1:10" x14ac:dyDescent="0.3">
      <c r="A2492">
        <v>2491</v>
      </c>
      <c r="B2492" s="1">
        <v>42222</v>
      </c>
      <c r="C2492" t="s">
        <v>6646</v>
      </c>
      <c r="D2492" t="s">
        <v>6647</v>
      </c>
      <c r="E2492" t="s">
        <v>210</v>
      </c>
      <c r="F2492" t="s">
        <v>30</v>
      </c>
      <c r="G2492" t="s">
        <v>6648</v>
      </c>
      <c r="H2492" t="s">
        <v>126</v>
      </c>
      <c r="I2492" t="s">
        <v>555</v>
      </c>
    </row>
    <row r="2493" spans="1:10" x14ac:dyDescent="0.3">
      <c r="A2493">
        <v>2492</v>
      </c>
      <c r="B2493" s="1">
        <v>42222</v>
      </c>
      <c r="C2493" t="s">
        <v>6649</v>
      </c>
      <c r="D2493" t="s">
        <v>6650</v>
      </c>
      <c r="E2493" t="s">
        <v>210</v>
      </c>
      <c r="F2493" t="s">
        <v>30</v>
      </c>
      <c r="G2493" t="s">
        <v>6651</v>
      </c>
      <c r="H2493" t="s">
        <v>126</v>
      </c>
      <c r="I2493" t="s">
        <v>555</v>
      </c>
    </row>
    <row r="2494" spans="1:10" x14ac:dyDescent="0.3">
      <c r="A2494">
        <v>2493</v>
      </c>
      <c r="B2494" s="1">
        <v>42222</v>
      </c>
      <c r="C2494" t="s">
        <v>6652</v>
      </c>
      <c r="D2494" t="s">
        <v>6653</v>
      </c>
      <c r="E2494" t="s">
        <v>210</v>
      </c>
      <c r="F2494" t="s">
        <v>36</v>
      </c>
      <c r="G2494" t="s">
        <v>6654</v>
      </c>
      <c r="H2494" t="s">
        <v>126</v>
      </c>
      <c r="I2494" s="2">
        <v>700000</v>
      </c>
    </row>
    <row r="2495" spans="1:10" x14ac:dyDescent="0.3">
      <c r="A2495">
        <v>2494</v>
      </c>
      <c r="B2495" s="1">
        <v>42222</v>
      </c>
      <c r="C2495" t="s">
        <v>2004</v>
      </c>
      <c r="D2495" t="s">
        <v>6655</v>
      </c>
      <c r="E2495" t="s">
        <v>210</v>
      </c>
      <c r="F2495" t="s">
        <v>967</v>
      </c>
      <c r="G2495" t="s">
        <v>6656</v>
      </c>
      <c r="H2495" t="s">
        <v>394</v>
      </c>
      <c r="I2495" s="2">
        <v>25000000</v>
      </c>
      <c r="J2495" t="s">
        <v>21</v>
      </c>
    </row>
    <row r="2496" spans="1:10" x14ac:dyDescent="0.3">
      <c r="A2496">
        <v>2495</v>
      </c>
      <c r="B2496" s="1">
        <v>42222</v>
      </c>
      <c r="C2496" t="s">
        <v>6657</v>
      </c>
      <c r="D2496" t="s">
        <v>6658</v>
      </c>
      <c r="E2496" t="s">
        <v>210</v>
      </c>
      <c r="F2496" t="s">
        <v>36</v>
      </c>
      <c r="G2496" t="s">
        <v>6659</v>
      </c>
      <c r="H2496" t="s">
        <v>394</v>
      </c>
      <c r="I2496" t="s">
        <v>555</v>
      </c>
      <c r="J2496" t="s">
        <v>44</v>
      </c>
    </row>
    <row r="2497" spans="1:10" x14ac:dyDescent="0.3">
      <c r="A2497">
        <v>2496</v>
      </c>
      <c r="B2497" s="1">
        <v>42223</v>
      </c>
      <c r="C2497" t="s">
        <v>6660</v>
      </c>
      <c r="D2497" t="s">
        <v>6661</v>
      </c>
      <c r="E2497" t="s">
        <v>210</v>
      </c>
      <c r="F2497" t="s">
        <v>19</v>
      </c>
      <c r="G2497" t="s">
        <v>2245</v>
      </c>
      <c r="H2497" t="s">
        <v>126</v>
      </c>
      <c r="I2497" s="2">
        <v>630000</v>
      </c>
    </row>
    <row r="2498" spans="1:10" x14ac:dyDescent="0.3">
      <c r="A2498">
        <v>2497</v>
      </c>
      <c r="B2498" s="1">
        <v>42223</v>
      </c>
      <c r="C2498" t="s">
        <v>6662</v>
      </c>
      <c r="D2498" t="s">
        <v>6663</v>
      </c>
      <c r="E2498" t="s">
        <v>210</v>
      </c>
      <c r="F2498" t="s">
        <v>36</v>
      </c>
      <c r="G2498" t="s">
        <v>6664</v>
      </c>
      <c r="H2498" t="s">
        <v>394</v>
      </c>
      <c r="I2498" s="2">
        <v>500000</v>
      </c>
      <c r="J2498" t="s">
        <v>275</v>
      </c>
    </row>
    <row r="2499" spans="1:10" x14ac:dyDescent="0.3">
      <c r="A2499">
        <v>2498</v>
      </c>
      <c r="B2499" s="1">
        <v>42223</v>
      </c>
      <c r="C2499" t="s">
        <v>6665</v>
      </c>
      <c r="D2499" t="s">
        <v>6666</v>
      </c>
      <c r="E2499" t="s">
        <v>210</v>
      </c>
      <c r="F2499" t="s">
        <v>36</v>
      </c>
      <c r="G2499" t="s">
        <v>6667</v>
      </c>
      <c r="H2499" t="s">
        <v>394</v>
      </c>
      <c r="I2499" t="s">
        <v>555</v>
      </c>
      <c r="J2499" t="s">
        <v>44</v>
      </c>
    </row>
    <row r="2500" spans="1:10" x14ac:dyDescent="0.3">
      <c r="A2500">
        <v>2499</v>
      </c>
      <c r="B2500" s="1">
        <v>42223</v>
      </c>
      <c r="C2500" t="s">
        <v>6668</v>
      </c>
      <c r="D2500" t="s">
        <v>6669</v>
      </c>
      <c r="E2500" t="s">
        <v>210</v>
      </c>
      <c r="F2500" t="s">
        <v>87</v>
      </c>
      <c r="G2500" t="s">
        <v>6670</v>
      </c>
      <c r="H2500" t="s">
        <v>126</v>
      </c>
      <c r="I2500" t="s">
        <v>555</v>
      </c>
    </row>
    <row r="2501" spans="1:10" x14ac:dyDescent="0.3">
      <c r="A2501">
        <v>2500</v>
      </c>
      <c r="B2501" s="1">
        <v>42223</v>
      </c>
      <c r="C2501" t="s">
        <v>2749</v>
      </c>
      <c r="D2501" t="s">
        <v>6671</v>
      </c>
      <c r="E2501" t="s">
        <v>210</v>
      </c>
      <c r="F2501" t="s">
        <v>30</v>
      </c>
      <c r="G2501" t="s">
        <v>6672</v>
      </c>
      <c r="H2501" t="s">
        <v>126</v>
      </c>
      <c r="I2501" t="s">
        <v>555</v>
      </c>
    </row>
    <row r="2502" spans="1:10" x14ac:dyDescent="0.3">
      <c r="A2502">
        <v>2501</v>
      </c>
      <c r="B2502" s="1">
        <v>42226</v>
      </c>
      <c r="C2502" t="s">
        <v>4290</v>
      </c>
      <c r="D2502" t="s">
        <v>6673</v>
      </c>
      <c r="E2502" t="s">
        <v>210</v>
      </c>
      <c r="F2502" t="s">
        <v>19</v>
      </c>
      <c r="G2502" t="s">
        <v>6674</v>
      </c>
      <c r="H2502" t="s">
        <v>394</v>
      </c>
      <c r="I2502" s="2">
        <v>500000</v>
      </c>
      <c r="J2502" t="s">
        <v>6675</v>
      </c>
    </row>
    <row r="2503" spans="1:10" x14ac:dyDescent="0.3">
      <c r="A2503">
        <v>2502</v>
      </c>
      <c r="B2503" s="1">
        <v>42226</v>
      </c>
      <c r="C2503" t="s">
        <v>6676</v>
      </c>
      <c r="D2503" t="s">
        <v>2975</v>
      </c>
      <c r="E2503" t="s">
        <v>210</v>
      </c>
      <c r="F2503" t="s">
        <v>30</v>
      </c>
      <c r="G2503" t="s">
        <v>6677</v>
      </c>
      <c r="H2503" t="s">
        <v>126</v>
      </c>
      <c r="I2503" s="2">
        <v>80000</v>
      </c>
    </row>
    <row r="2504" spans="1:10" x14ac:dyDescent="0.3">
      <c r="A2504">
        <v>2503</v>
      </c>
      <c r="B2504" s="1">
        <v>42226</v>
      </c>
      <c r="C2504" t="s">
        <v>6678</v>
      </c>
      <c r="D2504" t="s">
        <v>6679</v>
      </c>
      <c r="E2504" t="s">
        <v>210</v>
      </c>
      <c r="F2504" t="s">
        <v>6680</v>
      </c>
      <c r="G2504" t="s">
        <v>6681</v>
      </c>
      <c r="H2504" t="s">
        <v>126</v>
      </c>
      <c r="I2504" t="s">
        <v>555</v>
      </c>
    </row>
    <row r="2505" spans="1:10" x14ac:dyDescent="0.3">
      <c r="A2505">
        <v>2504</v>
      </c>
      <c r="B2505" s="1">
        <v>42226</v>
      </c>
      <c r="C2505" t="s">
        <v>6682</v>
      </c>
      <c r="D2505" t="s">
        <v>6683</v>
      </c>
      <c r="E2505" t="s">
        <v>210</v>
      </c>
      <c r="F2505" t="s">
        <v>30</v>
      </c>
      <c r="G2505" t="s">
        <v>6684</v>
      </c>
      <c r="H2505" t="s">
        <v>126</v>
      </c>
      <c r="I2505" s="2">
        <v>250000</v>
      </c>
      <c r="J2505" t="s">
        <v>6685</v>
      </c>
    </row>
    <row r="2506" spans="1:10" x14ac:dyDescent="0.3">
      <c r="A2506">
        <v>2505</v>
      </c>
      <c r="B2506" s="1">
        <v>42226</v>
      </c>
      <c r="C2506" t="s">
        <v>6686</v>
      </c>
      <c r="D2506" t="s">
        <v>6687</v>
      </c>
      <c r="E2506" t="s">
        <v>210</v>
      </c>
      <c r="F2506" t="s">
        <v>30</v>
      </c>
      <c r="G2506" t="s">
        <v>1068</v>
      </c>
      <c r="H2506" t="s">
        <v>394</v>
      </c>
      <c r="I2506" s="2">
        <v>16000000</v>
      </c>
      <c r="J2506" t="s">
        <v>44</v>
      </c>
    </row>
    <row r="2507" spans="1:10" x14ac:dyDescent="0.3">
      <c r="A2507">
        <v>2506</v>
      </c>
      <c r="B2507" s="1">
        <v>42226</v>
      </c>
      <c r="C2507" t="s">
        <v>6688</v>
      </c>
      <c r="D2507" t="s">
        <v>2008</v>
      </c>
      <c r="E2507" t="s">
        <v>210</v>
      </c>
      <c r="F2507" t="s">
        <v>42</v>
      </c>
      <c r="G2507" t="s">
        <v>6689</v>
      </c>
      <c r="H2507" t="s">
        <v>126</v>
      </c>
      <c r="I2507" s="2">
        <v>250000</v>
      </c>
    </row>
    <row r="2508" spans="1:10" x14ac:dyDescent="0.3">
      <c r="A2508">
        <v>2507</v>
      </c>
      <c r="B2508" s="1">
        <v>42226</v>
      </c>
      <c r="C2508" t="s">
        <v>6690</v>
      </c>
      <c r="D2508" t="s">
        <v>6691</v>
      </c>
      <c r="E2508" t="s">
        <v>210</v>
      </c>
      <c r="F2508" t="s">
        <v>967</v>
      </c>
      <c r="G2508" t="s">
        <v>6692</v>
      </c>
      <c r="H2508" t="s">
        <v>394</v>
      </c>
      <c r="I2508" s="2">
        <v>1000000</v>
      </c>
      <c r="J2508" t="s">
        <v>44</v>
      </c>
    </row>
    <row r="2509" spans="1:10" x14ac:dyDescent="0.3">
      <c r="A2509">
        <v>2508</v>
      </c>
      <c r="B2509" s="1">
        <v>42226</v>
      </c>
      <c r="C2509" t="s">
        <v>6693</v>
      </c>
      <c r="D2509" t="s">
        <v>6694</v>
      </c>
      <c r="E2509" t="s">
        <v>210</v>
      </c>
      <c r="F2509" t="s">
        <v>19</v>
      </c>
      <c r="G2509" t="s">
        <v>14</v>
      </c>
      <c r="H2509" t="s">
        <v>394</v>
      </c>
      <c r="I2509" s="2">
        <v>30000000</v>
      </c>
      <c r="J2509" t="s">
        <v>26</v>
      </c>
    </row>
    <row r="2510" spans="1:10" x14ac:dyDescent="0.3">
      <c r="A2510">
        <v>2509</v>
      </c>
      <c r="B2510" s="1">
        <v>42227</v>
      </c>
      <c r="C2510" t="s">
        <v>6695</v>
      </c>
      <c r="D2510" t="s">
        <v>6696</v>
      </c>
      <c r="E2510" t="s">
        <v>210</v>
      </c>
      <c r="F2510" t="s">
        <v>967</v>
      </c>
      <c r="G2510" t="s">
        <v>6697</v>
      </c>
      <c r="H2510" t="s">
        <v>394</v>
      </c>
      <c r="I2510" s="2">
        <v>8000000</v>
      </c>
      <c r="J2510" t="s">
        <v>44</v>
      </c>
    </row>
    <row r="2511" spans="1:10" x14ac:dyDescent="0.3">
      <c r="A2511">
        <v>2510</v>
      </c>
      <c r="B2511" s="1">
        <v>42227</v>
      </c>
      <c r="C2511" t="s">
        <v>6698</v>
      </c>
      <c r="D2511" t="s">
        <v>5080</v>
      </c>
      <c r="E2511" t="s">
        <v>210</v>
      </c>
      <c r="F2511" t="s">
        <v>919</v>
      </c>
      <c r="G2511" t="s">
        <v>2077</v>
      </c>
      <c r="H2511" t="s">
        <v>126</v>
      </c>
      <c r="I2511" s="2">
        <v>1600000</v>
      </c>
    </row>
    <row r="2512" spans="1:10" x14ac:dyDescent="0.3">
      <c r="A2512">
        <v>2511</v>
      </c>
      <c r="B2512" s="1">
        <v>42227</v>
      </c>
      <c r="C2512" t="s">
        <v>4815</v>
      </c>
      <c r="D2512" t="s">
        <v>6699</v>
      </c>
      <c r="E2512" t="s">
        <v>210</v>
      </c>
      <c r="F2512" t="s">
        <v>52</v>
      </c>
      <c r="G2512" t="s">
        <v>6700</v>
      </c>
      <c r="H2512" t="s">
        <v>126</v>
      </c>
      <c r="I2512" s="2">
        <v>100000</v>
      </c>
    </row>
    <row r="2513" spans="1:10" x14ac:dyDescent="0.3">
      <c r="A2513">
        <v>2512</v>
      </c>
      <c r="B2513" s="1">
        <v>42227</v>
      </c>
      <c r="C2513" t="s">
        <v>6701</v>
      </c>
      <c r="D2513" t="s">
        <v>6702</v>
      </c>
      <c r="E2513" t="s">
        <v>210</v>
      </c>
      <c r="F2513" t="s">
        <v>36</v>
      </c>
      <c r="G2513" t="s">
        <v>6703</v>
      </c>
      <c r="H2513" t="s">
        <v>394</v>
      </c>
      <c r="I2513" s="2">
        <v>20000000</v>
      </c>
      <c r="J2513" t="s">
        <v>44</v>
      </c>
    </row>
    <row r="2514" spans="1:10" x14ac:dyDescent="0.3">
      <c r="A2514">
        <v>2513</v>
      </c>
      <c r="B2514" s="1">
        <v>42227</v>
      </c>
      <c r="C2514" t="s">
        <v>6704</v>
      </c>
      <c r="D2514" t="s">
        <v>6705</v>
      </c>
      <c r="E2514" t="s">
        <v>210</v>
      </c>
      <c r="F2514" t="s">
        <v>5579</v>
      </c>
      <c r="G2514" t="s">
        <v>6706</v>
      </c>
      <c r="H2514" t="s">
        <v>394</v>
      </c>
      <c r="I2514" s="2">
        <v>63000000</v>
      </c>
      <c r="J2514" t="s">
        <v>555</v>
      </c>
    </row>
    <row r="2515" spans="1:10" x14ac:dyDescent="0.3">
      <c r="A2515">
        <v>2514</v>
      </c>
      <c r="B2515" s="1">
        <v>42228</v>
      </c>
      <c r="C2515" t="s">
        <v>2270</v>
      </c>
      <c r="D2515" t="s">
        <v>6707</v>
      </c>
      <c r="E2515" t="s">
        <v>210</v>
      </c>
      <c r="F2515" t="s">
        <v>36</v>
      </c>
      <c r="G2515" t="s">
        <v>6708</v>
      </c>
      <c r="H2515" t="s">
        <v>394</v>
      </c>
      <c r="I2515" s="2">
        <v>7500000</v>
      </c>
      <c r="J2515" t="s">
        <v>26</v>
      </c>
    </row>
    <row r="2516" spans="1:10" x14ac:dyDescent="0.3">
      <c r="A2516">
        <v>2515</v>
      </c>
      <c r="B2516" s="1">
        <v>42228</v>
      </c>
      <c r="C2516" t="s">
        <v>1142</v>
      </c>
      <c r="D2516" t="s">
        <v>6709</v>
      </c>
      <c r="E2516" t="s">
        <v>210</v>
      </c>
      <c r="F2516" t="s">
        <v>967</v>
      </c>
      <c r="G2516" t="s">
        <v>1413</v>
      </c>
      <c r="H2516" t="s">
        <v>394</v>
      </c>
      <c r="I2516" s="2">
        <v>50000000</v>
      </c>
      <c r="J2516" t="s">
        <v>21</v>
      </c>
    </row>
    <row r="2517" spans="1:10" x14ac:dyDescent="0.3">
      <c r="A2517">
        <v>2516</v>
      </c>
      <c r="B2517" s="1">
        <v>42228</v>
      </c>
      <c r="C2517" t="s">
        <v>3924</v>
      </c>
      <c r="D2517" t="s">
        <v>6710</v>
      </c>
      <c r="E2517" t="s">
        <v>210</v>
      </c>
      <c r="F2517" t="s">
        <v>87</v>
      </c>
      <c r="G2517" t="s">
        <v>6711</v>
      </c>
      <c r="H2517" t="s">
        <v>126</v>
      </c>
      <c r="I2517" s="2">
        <v>770000</v>
      </c>
    </row>
    <row r="2518" spans="1:10" x14ac:dyDescent="0.3">
      <c r="A2518">
        <v>2517</v>
      </c>
      <c r="B2518" s="1">
        <v>42228</v>
      </c>
      <c r="C2518" t="s">
        <v>4546</v>
      </c>
      <c r="D2518" t="s">
        <v>6712</v>
      </c>
      <c r="E2518" t="s">
        <v>210</v>
      </c>
      <c r="F2518" t="s">
        <v>967</v>
      </c>
      <c r="G2518" t="s">
        <v>6713</v>
      </c>
      <c r="H2518" t="s">
        <v>394</v>
      </c>
      <c r="I2518" s="2">
        <v>2500000</v>
      </c>
      <c r="J2518" t="s">
        <v>44</v>
      </c>
    </row>
    <row r="2519" spans="1:10" x14ac:dyDescent="0.3">
      <c r="A2519">
        <v>2518</v>
      </c>
      <c r="B2519" s="1">
        <v>42229</v>
      </c>
      <c r="C2519" t="s">
        <v>6714</v>
      </c>
      <c r="D2519" t="s">
        <v>6715</v>
      </c>
      <c r="E2519" t="s">
        <v>210</v>
      </c>
      <c r="F2519" t="s">
        <v>87</v>
      </c>
      <c r="G2519" t="s">
        <v>6716</v>
      </c>
      <c r="H2519" t="s">
        <v>126</v>
      </c>
      <c r="I2519" s="2">
        <v>500000</v>
      </c>
    </row>
    <row r="2520" spans="1:10" x14ac:dyDescent="0.3">
      <c r="A2520">
        <v>2519</v>
      </c>
      <c r="B2520" s="1">
        <v>42229</v>
      </c>
      <c r="C2520" t="s">
        <v>6717</v>
      </c>
      <c r="D2520" t="s">
        <v>6718</v>
      </c>
      <c r="E2520" t="s">
        <v>210</v>
      </c>
      <c r="F2520" t="s">
        <v>42</v>
      </c>
      <c r="G2520" t="s">
        <v>6719</v>
      </c>
      <c r="H2520" t="s">
        <v>394</v>
      </c>
      <c r="I2520" s="2">
        <v>25000000</v>
      </c>
      <c r="J2520" t="s">
        <v>26</v>
      </c>
    </row>
    <row r="2521" spans="1:10" x14ac:dyDescent="0.3">
      <c r="A2521">
        <v>2520</v>
      </c>
      <c r="B2521" s="1">
        <v>42229</v>
      </c>
      <c r="C2521" t="s">
        <v>6720</v>
      </c>
      <c r="D2521" t="s">
        <v>6721</v>
      </c>
      <c r="E2521" t="s">
        <v>210</v>
      </c>
      <c r="F2521" t="s">
        <v>36</v>
      </c>
      <c r="G2521" t="s">
        <v>6722</v>
      </c>
      <c r="H2521" t="s">
        <v>126</v>
      </c>
      <c r="I2521" t="s">
        <v>555</v>
      </c>
    </row>
    <row r="2522" spans="1:10" x14ac:dyDescent="0.3">
      <c r="A2522">
        <v>2521</v>
      </c>
      <c r="B2522" s="1">
        <v>42229</v>
      </c>
      <c r="C2522" t="s">
        <v>2718</v>
      </c>
      <c r="D2522" t="s">
        <v>6723</v>
      </c>
      <c r="E2522" t="s">
        <v>210</v>
      </c>
      <c r="F2522" t="s">
        <v>52</v>
      </c>
      <c r="G2522" t="s">
        <v>1380</v>
      </c>
      <c r="H2522" t="s">
        <v>394</v>
      </c>
      <c r="I2522" s="2">
        <v>4000000</v>
      </c>
      <c r="J2522" t="s">
        <v>44</v>
      </c>
    </row>
    <row r="2523" spans="1:10" x14ac:dyDescent="0.3">
      <c r="A2523">
        <v>2522</v>
      </c>
      <c r="B2523" s="1">
        <v>42230</v>
      </c>
      <c r="C2523" t="s">
        <v>6724</v>
      </c>
      <c r="D2523" t="s">
        <v>6725</v>
      </c>
      <c r="E2523" t="s">
        <v>210</v>
      </c>
      <c r="F2523" t="s">
        <v>36</v>
      </c>
      <c r="G2523" t="s">
        <v>6726</v>
      </c>
      <c r="H2523" t="s">
        <v>126</v>
      </c>
      <c r="I2523" s="2">
        <v>100000</v>
      </c>
    </row>
    <row r="2524" spans="1:10" x14ac:dyDescent="0.3">
      <c r="A2524">
        <v>2523</v>
      </c>
      <c r="B2524" s="1">
        <v>42230</v>
      </c>
      <c r="C2524" t="s">
        <v>2512</v>
      </c>
      <c r="D2524" t="s">
        <v>6727</v>
      </c>
      <c r="E2524" t="s">
        <v>210</v>
      </c>
      <c r="F2524" t="s">
        <v>1197</v>
      </c>
      <c r="G2524" t="s">
        <v>6728</v>
      </c>
      <c r="H2524" t="s">
        <v>126</v>
      </c>
      <c r="I2524" s="2">
        <v>245000</v>
      </c>
    </row>
    <row r="2525" spans="1:10" x14ac:dyDescent="0.3">
      <c r="A2525">
        <v>2524</v>
      </c>
      <c r="B2525" s="1">
        <v>42230</v>
      </c>
      <c r="C2525" t="s">
        <v>6729</v>
      </c>
      <c r="D2525" t="s">
        <v>2783</v>
      </c>
      <c r="E2525" t="s">
        <v>210</v>
      </c>
      <c r="F2525" t="s">
        <v>30</v>
      </c>
      <c r="G2525" t="s">
        <v>6730</v>
      </c>
      <c r="H2525" t="s">
        <v>126</v>
      </c>
      <c r="I2525" t="s">
        <v>555</v>
      </c>
    </row>
    <row r="2526" spans="1:10" x14ac:dyDescent="0.3">
      <c r="A2526">
        <v>2525</v>
      </c>
      <c r="B2526" s="1">
        <v>42233</v>
      </c>
      <c r="C2526" t="s">
        <v>6731</v>
      </c>
      <c r="D2526" t="s">
        <v>6732</v>
      </c>
      <c r="E2526" t="s">
        <v>210</v>
      </c>
      <c r="F2526" t="s">
        <v>30</v>
      </c>
      <c r="G2526" t="s">
        <v>6733</v>
      </c>
      <c r="H2526" t="s">
        <v>126</v>
      </c>
      <c r="I2526" s="2">
        <v>220000</v>
      </c>
    </row>
    <row r="2527" spans="1:10" x14ac:dyDescent="0.3">
      <c r="A2527">
        <v>2526</v>
      </c>
      <c r="B2527" s="1">
        <v>42233</v>
      </c>
      <c r="C2527" t="s">
        <v>2922</v>
      </c>
      <c r="D2527" t="s">
        <v>6734</v>
      </c>
      <c r="E2527" t="s">
        <v>210</v>
      </c>
      <c r="F2527" t="s">
        <v>36</v>
      </c>
      <c r="G2527" t="s">
        <v>6735</v>
      </c>
      <c r="H2527" t="s">
        <v>126</v>
      </c>
      <c r="I2527" t="s">
        <v>555</v>
      </c>
    </row>
    <row r="2528" spans="1:10" x14ac:dyDescent="0.3">
      <c r="A2528">
        <v>2527</v>
      </c>
      <c r="B2528" s="1">
        <v>42233</v>
      </c>
      <c r="C2528" t="s">
        <v>6736</v>
      </c>
      <c r="D2528" t="s">
        <v>6737</v>
      </c>
      <c r="E2528" t="s">
        <v>210</v>
      </c>
      <c r="F2528" t="s">
        <v>36</v>
      </c>
      <c r="G2528" t="s">
        <v>6738</v>
      </c>
      <c r="H2528" t="s">
        <v>126</v>
      </c>
      <c r="I2528" s="2">
        <v>160000</v>
      </c>
    </row>
    <row r="2529" spans="1:10" x14ac:dyDescent="0.3">
      <c r="A2529">
        <v>2528</v>
      </c>
      <c r="B2529" s="1">
        <v>42233</v>
      </c>
      <c r="C2529" t="s">
        <v>6739</v>
      </c>
      <c r="D2529" t="s">
        <v>6740</v>
      </c>
      <c r="E2529" t="s">
        <v>210</v>
      </c>
      <c r="F2529" t="s">
        <v>967</v>
      </c>
      <c r="G2529" t="s">
        <v>6741</v>
      </c>
      <c r="H2529" t="s">
        <v>394</v>
      </c>
      <c r="I2529" t="s">
        <v>555</v>
      </c>
      <c r="J2529" t="s">
        <v>6742</v>
      </c>
    </row>
    <row r="2530" spans="1:10" x14ac:dyDescent="0.3">
      <c r="A2530">
        <v>2529</v>
      </c>
      <c r="B2530" s="1">
        <v>42233</v>
      </c>
      <c r="C2530" t="s">
        <v>6743</v>
      </c>
      <c r="D2530" t="s">
        <v>6744</v>
      </c>
      <c r="E2530" t="s">
        <v>210</v>
      </c>
      <c r="F2530" t="s">
        <v>36</v>
      </c>
      <c r="G2530" t="s">
        <v>6602</v>
      </c>
      <c r="H2530" t="s">
        <v>126</v>
      </c>
      <c r="I2530" t="s">
        <v>555</v>
      </c>
    </row>
    <row r="2531" spans="1:10" x14ac:dyDescent="0.3">
      <c r="A2531">
        <v>2530</v>
      </c>
      <c r="B2531" s="1">
        <v>42233</v>
      </c>
      <c r="C2531" t="s">
        <v>6745</v>
      </c>
      <c r="D2531" t="s">
        <v>6746</v>
      </c>
      <c r="E2531" t="s">
        <v>210</v>
      </c>
      <c r="F2531" t="s">
        <v>30</v>
      </c>
      <c r="G2531" t="s">
        <v>6747</v>
      </c>
      <c r="H2531" t="s">
        <v>126</v>
      </c>
      <c r="I2531" t="s">
        <v>555</v>
      </c>
    </row>
    <row r="2532" spans="1:10" x14ac:dyDescent="0.3">
      <c r="A2532">
        <v>2531</v>
      </c>
      <c r="B2532" s="1">
        <v>42233</v>
      </c>
      <c r="C2532" t="s">
        <v>6748</v>
      </c>
      <c r="D2532" t="s">
        <v>6749</v>
      </c>
      <c r="E2532" t="s">
        <v>210</v>
      </c>
      <c r="F2532" t="s">
        <v>19</v>
      </c>
      <c r="G2532" t="s">
        <v>6750</v>
      </c>
      <c r="H2532" t="s">
        <v>126</v>
      </c>
      <c r="I2532" s="2">
        <v>310000</v>
      </c>
    </row>
    <row r="2533" spans="1:10" x14ac:dyDescent="0.3">
      <c r="A2533">
        <v>2532</v>
      </c>
      <c r="B2533" s="1">
        <v>42233</v>
      </c>
      <c r="C2533" t="s">
        <v>6751</v>
      </c>
      <c r="D2533" t="s">
        <v>6658</v>
      </c>
      <c r="E2533" t="s">
        <v>210</v>
      </c>
      <c r="F2533" t="s">
        <v>30</v>
      </c>
      <c r="G2533" t="s">
        <v>6752</v>
      </c>
      <c r="H2533" t="s">
        <v>394</v>
      </c>
      <c r="I2533" t="s">
        <v>555</v>
      </c>
      <c r="J2533" t="s">
        <v>5872</v>
      </c>
    </row>
    <row r="2534" spans="1:10" x14ac:dyDescent="0.3">
      <c r="A2534">
        <v>2533</v>
      </c>
      <c r="B2534" s="1">
        <v>42234</v>
      </c>
      <c r="C2534" t="s">
        <v>548</v>
      </c>
      <c r="D2534" t="s">
        <v>4701</v>
      </c>
      <c r="E2534" t="s">
        <v>210</v>
      </c>
      <c r="F2534" t="s">
        <v>19</v>
      </c>
      <c r="G2534" t="s">
        <v>507</v>
      </c>
      <c r="H2534" t="s">
        <v>394</v>
      </c>
      <c r="I2534" s="2">
        <v>15000000</v>
      </c>
      <c r="J2534" t="s">
        <v>26</v>
      </c>
    </row>
    <row r="2535" spans="1:10" x14ac:dyDescent="0.3">
      <c r="A2535">
        <v>2534</v>
      </c>
      <c r="B2535" s="1">
        <v>42234</v>
      </c>
      <c r="C2535" t="s">
        <v>6753</v>
      </c>
      <c r="D2535" t="s">
        <v>4304</v>
      </c>
      <c r="E2535" t="s">
        <v>210</v>
      </c>
      <c r="F2535" t="s">
        <v>36</v>
      </c>
      <c r="G2535" t="s">
        <v>6754</v>
      </c>
      <c r="H2535" t="s">
        <v>394</v>
      </c>
      <c r="I2535" s="2">
        <v>4200000</v>
      </c>
      <c r="J2535" t="s">
        <v>44</v>
      </c>
    </row>
    <row r="2536" spans="1:10" x14ac:dyDescent="0.3">
      <c r="A2536">
        <v>2535</v>
      </c>
      <c r="B2536" s="1">
        <v>42234</v>
      </c>
      <c r="C2536" t="s">
        <v>6755</v>
      </c>
      <c r="D2536" t="s">
        <v>6756</v>
      </c>
      <c r="E2536" t="s">
        <v>210</v>
      </c>
      <c r="F2536" t="s">
        <v>42</v>
      </c>
      <c r="G2536" t="s">
        <v>6757</v>
      </c>
      <c r="H2536" t="s">
        <v>126</v>
      </c>
      <c r="I2536" s="2">
        <v>1000000</v>
      </c>
    </row>
    <row r="2537" spans="1:10" x14ac:dyDescent="0.3">
      <c r="A2537">
        <v>2536</v>
      </c>
      <c r="B2537" s="1">
        <v>42234</v>
      </c>
      <c r="C2537" t="s">
        <v>6758</v>
      </c>
      <c r="D2537" t="s">
        <v>6759</v>
      </c>
      <c r="E2537" t="s">
        <v>210</v>
      </c>
      <c r="F2537" t="s">
        <v>19</v>
      </c>
      <c r="G2537" t="s">
        <v>6760</v>
      </c>
      <c r="H2537" t="s">
        <v>126</v>
      </c>
      <c r="I2537" t="s">
        <v>555</v>
      </c>
    </row>
    <row r="2538" spans="1:10" x14ac:dyDescent="0.3">
      <c r="A2538">
        <v>2537</v>
      </c>
      <c r="B2538" s="1">
        <v>42234</v>
      </c>
      <c r="C2538" t="s">
        <v>6761</v>
      </c>
      <c r="D2538" t="s">
        <v>6762</v>
      </c>
      <c r="E2538" t="s">
        <v>210</v>
      </c>
      <c r="F2538" t="s">
        <v>36</v>
      </c>
      <c r="G2538" t="s">
        <v>6763</v>
      </c>
      <c r="H2538" t="s">
        <v>394</v>
      </c>
      <c r="I2538" t="s">
        <v>555</v>
      </c>
      <c r="J2538" t="s">
        <v>44</v>
      </c>
    </row>
    <row r="2539" spans="1:10" x14ac:dyDescent="0.3">
      <c r="A2539">
        <v>2538</v>
      </c>
      <c r="B2539" s="1">
        <v>42234</v>
      </c>
      <c r="C2539" t="s">
        <v>6764</v>
      </c>
      <c r="D2539" t="s">
        <v>6765</v>
      </c>
      <c r="E2539" t="s">
        <v>210</v>
      </c>
      <c r="F2539" t="s">
        <v>967</v>
      </c>
      <c r="G2539" t="s">
        <v>2146</v>
      </c>
      <c r="H2539" t="s">
        <v>394</v>
      </c>
      <c r="I2539" s="2">
        <v>1000000</v>
      </c>
      <c r="J2539" t="s">
        <v>44</v>
      </c>
    </row>
    <row r="2540" spans="1:10" x14ac:dyDescent="0.3">
      <c r="A2540">
        <v>2539</v>
      </c>
      <c r="B2540" s="1">
        <v>42235</v>
      </c>
      <c r="C2540" t="s">
        <v>6766</v>
      </c>
      <c r="D2540" t="s">
        <v>6767</v>
      </c>
      <c r="E2540" t="s">
        <v>210</v>
      </c>
      <c r="F2540" t="s">
        <v>919</v>
      </c>
      <c r="G2540" t="s">
        <v>6768</v>
      </c>
      <c r="H2540" t="s">
        <v>126</v>
      </c>
      <c r="I2540" t="s">
        <v>555</v>
      </c>
    </row>
    <row r="2541" spans="1:10" x14ac:dyDescent="0.3">
      <c r="A2541">
        <v>2540</v>
      </c>
      <c r="B2541" s="1">
        <v>42235</v>
      </c>
      <c r="C2541" t="s">
        <v>6769</v>
      </c>
      <c r="D2541" t="s">
        <v>6770</v>
      </c>
      <c r="E2541" t="s">
        <v>210</v>
      </c>
      <c r="F2541" t="s">
        <v>36</v>
      </c>
      <c r="G2541" t="s">
        <v>5593</v>
      </c>
      <c r="H2541" t="s">
        <v>394</v>
      </c>
      <c r="I2541" s="2">
        <v>2400000</v>
      </c>
    </row>
    <row r="2542" spans="1:10" x14ac:dyDescent="0.3">
      <c r="A2542">
        <v>2541</v>
      </c>
      <c r="B2542" s="1">
        <v>42235</v>
      </c>
      <c r="C2542" t="s">
        <v>6427</v>
      </c>
      <c r="D2542" t="s">
        <v>6771</v>
      </c>
      <c r="E2542" t="s">
        <v>210</v>
      </c>
      <c r="F2542" t="s">
        <v>36</v>
      </c>
      <c r="G2542" t="s">
        <v>6772</v>
      </c>
      <c r="H2542" t="s">
        <v>126</v>
      </c>
      <c r="I2542" t="s">
        <v>555</v>
      </c>
    </row>
    <row r="2543" spans="1:10" x14ac:dyDescent="0.3">
      <c r="A2543">
        <v>2542</v>
      </c>
      <c r="B2543" s="1">
        <v>42235</v>
      </c>
      <c r="C2543" t="s">
        <v>6773</v>
      </c>
      <c r="D2543" t="s">
        <v>1424</v>
      </c>
      <c r="E2543" t="s">
        <v>210</v>
      </c>
      <c r="F2543" t="s">
        <v>967</v>
      </c>
      <c r="G2543" t="s">
        <v>6774</v>
      </c>
      <c r="H2543" t="s">
        <v>394</v>
      </c>
      <c r="I2543" s="2">
        <v>20000000</v>
      </c>
    </row>
    <row r="2544" spans="1:10" x14ac:dyDescent="0.3">
      <c r="A2544">
        <v>2543</v>
      </c>
      <c r="B2544" s="1">
        <v>42236</v>
      </c>
      <c r="C2544" t="s">
        <v>6775</v>
      </c>
      <c r="D2544" t="s">
        <v>6776</v>
      </c>
      <c r="E2544" t="s">
        <v>210</v>
      </c>
      <c r="F2544" t="s">
        <v>30</v>
      </c>
      <c r="G2544" t="s">
        <v>6777</v>
      </c>
      <c r="H2544" t="s">
        <v>126</v>
      </c>
      <c r="I2544" s="2">
        <v>156000</v>
      </c>
    </row>
    <row r="2545" spans="1:10" x14ac:dyDescent="0.3">
      <c r="A2545">
        <v>2544</v>
      </c>
      <c r="B2545" s="1">
        <v>42236</v>
      </c>
      <c r="C2545" t="s">
        <v>6778</v>
      </c>
      <c r="D2545" t="s">
        <v>6779</v>
      </c>
      <c r="E2545" t="s">
        <v>210</v>
      </c>
      <c r="F2545" t="s">
        <v>184</v>
      </c>
      <c r="G2545" t="s">
        <v>2077</v>
      </c>
      <c r="H2545" t="s">
        <v>126</v>
      </c>
      <c r="I2545" s="2">
        <v>600000</v>
      </c>
    </row>
    <row r="2546" spans="1:10" x14ac:dyDescent="0.3">
      <c r="A2546">
        <v>2545</v>
      </c>
      <c r="B2546" s="1">
        <v>42236</v>
      </c>
      <c r="C2546" t="s">
        <v>6780</v>
      </c>
      <c r="D2546" t="s">
        <v>6781</v>
      </c>
      <c r="E2546" t="s">
        <v>210</v>
      </c>
      <c r="F2546" t="s">
        <v>30</v>
      </c>
      <c r="G2546" t="s">
        <v>6782</v>
      </c>
      <c r="H2546" t="s">
        <v>126</v>
      </c>
      <c r="I2546" s="2">
        <v>600000</v>
      </c>
    </row>
    <row r="2547" spans="1:10" x14ac:dyDescent="0.3">
      <c r="A2547">
        <v>2546</v>
      </c>
      <c r="B2547" s="1">
        <v>42237</v>
      </c>
      <c r="C2547" t="s">
        <v>6783</v>
      </c>
      <c r="D2547" t="s">
        <v>6382</v>
      </c>
      <c r="E2547" t="s">
        <v>210</v>
      </c>
      <c r="F2547" t="s">
        <v>967</v>
      </c>
      <c r="G2547" t="s">
        <v>6784</v>
      </c>
      <c r="H2547" t="s">
        <v>126</v>
      </c>
      <c r="I2547" s="2">
        <v>500000</v>
      </c>
    </row>
    <row r="2548" spans="1:10" x14ac:dyDescent="0.3">
      <c r="A2548">
        <v>2547</v>
      </c>
      <c r="B2548" s="1">
        <v>42240</v>
      </c>
      <c r="C2548" t="s">
        <v>6785</v>
      </c>
      <c r="D2548" t="s">
        <v>6786</v>
      </c>
      <c r="E2548" t="s">
        <v>210</v>
      </c>
      <c r="F2548" t="s">
        <v>1197</v>
      </c>
      <c r="G2548" t="s">
        <v>6787</v>
      </c>
      <c r="H2548" t="s">
        <v>126</v>
      </c>
      <c r="I2548" s="2">
        <v>300000</v>
      </c>
    </row>
    <row r="2549" spans="1:10" x14ac:dyDescent="0.3">
      <c r="A2549">
        <v>2548</v>
      </c>
      <c r="B2549" s="1">
        <v>42240</v>
      </c>
      <c r="C2549" t="s">
        <v>6788</v>
      </c>
      <c r="D2549" t="s">
        <v>6789</v>
      </c>
      <c r="E2549" t="s">
        <v>210</v>
      </c>
      <c r="F2549" t="s">
        <v>36</v>
      </c>
      <c r="G2549" t="s">
        <v>6790</v>
      </c>
      <c r="H2549" t="s">
        <v>126</v>
      </c>
      <c r="I2549" s="2">
        <v>400000</v>
      </c>
    </row>
    <row r="2550" spans="1:10" x14ac:dyDescent="0.3">
      <c r="A2550">
        <v>2549</v>
      </c>
      <c r="B2550" s="1">
        <v>42240</v>
      </c>
      <c r="C2550" t="s">
        <v>6791</v>
      </c>
      <c r="D2550" t="s">
        <v>6792</v>
      </c>
      <c r="E2550" t="s">
        <v>210</v>
      </c>
      <c r="F2550" t="s">
        <v>919</v>
      </c>
      <c r="G2550" t="s">
        <v>6793</v>
      </c>
      <c r="H2550" t="s">
        <v>126</v>
      </c>
      <c r="I2550" t="s">
        <v>555</v>
      </c>
    </row>
    <row r="2551" spans="1:10" x14ac:dyDescent="0.3">
      <c r="A2551">
        <v>2550</v>
      </c>
      <c r="B2551" s="1">
        <v>42240</v>
      </c>
      <c r="C2551" t="s">
        <v>6794</v>
      </c>
      <c r="D2551" t="s">
        <v>6795</v>
      </c>
      <c r="E2551" t="s">
        <v>210</v>
      </c>
      <c r="F2551" t="s">
        <v>36</v>
      </c>
      <c r="G2551" t="s">
        <v>6796</v>
      </c>
      <c r="H2551" t="s">
        <v>126</v>
      </c>
      <c r="I2551" t="s">
        <v>555</v>
      </c>
    </row>
    <row r="2552" spans="1:10" x14ac:dyDescent="0.3">
      <c r="A2552">
        <v>2551</v>
      </c>
      <c r="B2552" s="1">
        <v>42241</v>
      </c>
      <c r="C2552" t="s">
        <v>6797</v>
      </c>
      <c r="D2552" t="s">
        <v>6798</v>
      </c>
      <c r="E2552" t="s">
        <v>210</v>
      </c>
      <c r="F2552" t="s">
        <v>967</v>
      </c>
      <c r="G2552" t="s">
        <v>6799</v>
      </c>
      <c r="H2552" t="s">
        <v>394</v>
      </c>
      <c r="I2552" s="2">
        <v>1000000</v>
      </c>
      <c r="J2552" t="s">
        <v>186</v>
      </c>
    </row>
    <row r="2553" spans="1:10" x14ac:dyDescent="0.3">
      <c r="A2553">
        <v>2552</v>
      </c>
      <c r="B2553" s="1">
        <v>42241</v>
      </c>
      <c r="C2553" t="s">
        <v>660</v>
      </c>
      <c r="D2553" t="s">
        <v>6800</v>
      </c>
      <c r="E2553" t="s">
        <v>210</v>
      </c>
      <c r="F2553" t="s">
        <v>19</v>
      </c>
      <c r="G2553" t="s">
        <v>1838</v>
      </c>
      <c r="H2553" t="s">
        <v>394</v>
      </c>
      <c r="I2553" s="2">
        <v>3000000</v>
      </c>
      <c r="J2553" t="s">
        <v>44</v>
      </c>
    </row>
    <row r="2554" spans="1:10" x14ac:dyDescent="0.3">
      <c r="A2554">
        <v>2553</v>
      </c>
      <c r="B2554" s="1">
        <v>42241</v>
      </c>
      <c r="C2554" t="s">
        <v>6801</v>
      </c>
      <c r="D2554" t="s">
        <v>6802</v>
      </c>
      <c r="E2554" t="s">
        <v>210</v>
      </c>
      <c r="F2554" t="s">
        <v>36</v>
      </c>
      <c r="G2554" t="s">
        <v>6803</v>
      </c>
      <c r="H2554" t="s">
        <v>394</v>
      </c>
      <c r="I2554" s="2">
        <v>4000000</v>
      </c>
      <c r="J2554" t="s">
        <v>44</v>
      </c>
    </row>
    <row r="2555" spans="1:10" x14ac:dyDescent="0.3">
      <c r="A2555">
        <v>2554</v>
      </c>
      <c r="B2555" s="1">
        <v>42241</v>
      </c>
      <c r="C2555" t="s">
        <v>6804</v>
      </c>
      <c r="D2555" t="s">
        <v>5301</v>
      </c>
      <c r="E2555" t="s">
        <v>210</v>
      </c>
      <c r="F2555" t="s">
        <v>52</v>
      </c>
      <c r="G2555" t="s">
        <v>6777</v>
      </c>
      <c r="H2555" t="s">
        <v>126</v>
      </c>
      <c r="I2555" s="2">
        <v>250000</v>
      </c>
    </row>
    <row r="2556" spans="1:10" x14ac:dyDescent="0.3">
      <c r="A2556">
        <v>2555</v>
      </c>
      <c r="B2556" s="1">
        <v>42242</v>
      </c>
      <c r="C2556" t="s">
        <v>3342</v>
      </c>
      <c r="D2556" t="s">
        <v>6805</v>
      </c>
      <c r="E2556" t="s">
        <v>210</v>
      </c>
      <c r="F2556" t="s">
        <v>30</v>
      </c>
      <c r="G2556" t="s">
        <v>5713</v>
      </c>
      <c r="H2556" t="s">
        <v>126</v>
      </c>
      <c r="I2556" s="2">
        <v>100000</v>
      </c>
    </row>
    <row r="2557" spans="1:10" x14ac:dyDescent="0.3">
      <c r="A2557">
        <v>2556</v>
      </c>
      <c r="B2557" s="1">
        <v>42242</v>
      </c>
      <c r="C2557" t="s">
        <v>6806</v>
      </c>
      <c r="D2557" t="s">
        <v>6807</v>
      </c>
      <c r="E2557" t="s">
        <v>210</v>
      </c>
      <c r="F2557" t="s">
        <v>36</v>
      </c>
      <c r="G2557" t="s">
        <v>6808</v>
      </c>
      <c r="H2557" t="s">
        <v>126</v>
      </c>
      <c r="I2557" s="2">
        <v>400000</v>
      </c>
    </row>
    <row r="2558" spans="1:10" x14ac:dyDescent="0.3">
      <c r="A2558">
        <v>2557</v>
      </c>
      <c r="B2558" s="1">
        <v>42242</v>
      </c>
      <c r="C2558" t="s">
        <v>6809</v>
      </c>
      <c r="D2558" t="s">
        <v>6810</v>
      </c>
      <c r="E2558" t="s">
        <v>210</v>
      </c>
      <c r="F2558" t="s">
        <v>1197</v>
      </c>
      <c r="G2558" t="s">
        <v>4438</v>
      </c>
      <c r="H2558" t="s">
        <v>126</v>
      </c>
      <c r="I2558" t="s">
        <v>555</v>
      </c>
    </row>
    <row r="2559" spans="1:10" x14ac:dyDescent="0.3">
      <c r="A2559">
        <v>2558</v>
      </c>
      <c r="B2559" s="1">
        <v>42242</v>
      </c>
      <c r="C2559" t="s">
        <v>6811</v>
      </c>
      <c r="D2559" t="s">
        <v>6812</v>
      </c>
      <c r="E2559" t="s">
        <v>210</v>
      </c>
      <c r="F2559" t="s">
        <v>19</v>
      </c>
      <c r="G2559" t="s">
        <v>1697</v>
      </c>
      <c r="H2559" t="s">
        <v>126</v>
      </c>
      <c r="I2559" s="2">
        <v>500000</v>
      </c>
    </row>
    <row r="2560" spans="1:10" x14ac:dyDescent="0.3">
      <c r="A2560">
        <v>2559</v>
      </c>
      <c r="B2560" s="1">
        <v>42243</v>
      </c>
      <c r="C2560" t="s">
        <v>3129</v>
      </c>
      <c r="D2560" t="s">
        <v>6813</v>
      </c>
      <c r="E2560" t="s">
        <v>210</v>
      </c>
      <c r="F2560" t="s">
        <v>967</v>
      </c>
      <c r="G2560" t="s">
        <v>6814</v>
      </c>
      <c r="H2560" t="s">
        <v>126</v>
      </c>
      <c r="I2560" t="s">
        <v>555</v>
      </c>
    </row>
    <row r="2561" spans="1:10" x14ac:dyDescent="0.3">
      <c r="A2561">
        <v>2560</v>
      </c>
      <c r="B2561" s="1">
        <v>42243</v>
      </c>
      <c r="C2561" t="s">
        <v>6815</v>
      </c>
      <c r="D2561" t="s">
        <v>2174</v>
      </c>
      <c r="E2561" t="s">
        <v>210</v>
      </c>
      <c r="F2561" t="s">
        <v>919</v>
      </c>
      <c r="G2561" t="s">
        <v>6816</v>
      </c>
      <c r="H2561" t="s">
        <v>126</v>
      </c>
      <c r="I2561" t="s">
        <v>555</v>
      </c>
    </row>
    <row r="2562" spans="1:10" x14ac:dyDescent="0.3">
      <c r="A2562">
        <v>2561</v>
      </c>
      <c r="B2562" s="1">
        <v>42243</v>
      </c>
      <c r="C2562" t="s">
        <v>6817</v>
      </c>
      <c r="D2562" t="s">
        <v>6818</v>
      </c>
      <c r="E2562" t="s">
        <v>210</v>
      </c>
      <c r="F2562" t="s">
        <v>30</v>
      </c>
      <c r="G2562" t="s">
        <v>6819</v>
      </c>
      <c r="H2562" t="s">
        <v>394</v>
      </c>
      <c r="I2562" t="s">
        <v>555</v>
      </c>
      <c r="J2562" t="s">
        <v>5872</v>
      </c>
    </row>
    <row r="2563" spans="1:10" x14ac:dyDescent="0.3">
      <c r="A2563">
        <v>2562</v>
      </c>
      <c r="B2563" s="1">
        <v>42244</v>
      </c>
      <c r="C2563" t="s">
        <v>6820</v>
      </c>
      <c r="D2563" t="s">
        <v>6821</v>
      </c>
      <c r="E2563" t="s">
        <v>210</v>
      </c>
      <c r="F2563" t="s">
        <v>30</v>
      </c>
      <c r="G2563" t="s">
        <v>6822</v>
      </c>
      <c r="H2563" t="s">
        <v>126</v>
      </c>
      <c r="I2563" t="s">
        <v>555</v>
      </c>
    </row>
    <row r="2564" spans="1:10" x14ac:dyDescent="0.3">
      <c r="A2564">
        <v>2563</v>
      </c>
      <c r="B2564" s="1">
        <v>42244</v>
      </c>
      <c r="C2564" t="s">
        <v>4838</v>
      </c>
      <c r="D2564" t="s">
        <v>6823</v>
      </c>
      <c r="E2564" t="s">
        <v>210</v>
      </c>
      <c r="F2564" t="s">
        <v>967</v>
      </c>
      <c r="G2564" t="s">
        <v>6824</v>
      </c>
      <c r="H2564" t="s">
        <v>394</v>
      </c>
      <c r="I2564" s="2">
        <v>2000000</v>
      </c>
      <c r="J2564" t="s">
        <v>275</v>
      </c>
    </row>
    <row r="2565" spans="1:10" x14ac:dyDescent="0.3">
      <c r="A2565">
        <v>2564</v>
      </c>
      <c r="B2565" s="1">
        <v>42244</v>
      </c>
      <c r="C2565" t="s">
        <v>6825</v>
      </c>
      <c r="D2565" t="s">
        <v>6826</v>
      </c>
      <c r="E2565" t="s">
        <v>210</v>
      </c>
      <c r="F2565" t="s">
        <v>52</v>
      </c>
      <c r="G2565" t="s">
        <v>6827</v>
      </c>
      <c r="H2565" t="s">
        <v>126</v>
      </c>
      <c r="I2565" s="2">
        <v>160000</v>
      </c>
    </row>
    <row r="2566" spans="1:10" x14ac:dyDescent="0.3">
      <c r="A2566">
        <v>2565</v>
      </c>
      <c r="B2566" s="1">
        <v>42245</v>
      </c>
      <c r="C2566" t="s">
        <v>6828</v>
      </c>
      <c r="D2566" t="s">
        <v>6829</v>
      </c>
      <c r="E2566" t="s">
        <v>210</v>
      </c>
      <c r="F2566" t="s">
        <v>19</v>
      </c>
      <c r="G2566" t="s">
        <v>6830</v>
      </c>
      <c r="H2566" t="s">
        <v>126</v>
      </c>
      <c r="I2566" t="s">
        <v>555</v>
      </c>
    </row>
    <row r="2567" spans="1:10" x14ac:dyDescent="0.3">
      <c r="A2567">
        <v>2566</v>
      </c>
      <c r="B2567" s="1">
        <v>42247</v>
      </c>
      <c r="C2567" t="s">
        <v>6831</v>
      </c>
      <c r="D2567" t="s">
        <v>6832</v>
      </c>
      <c r="E2567" t="s">
        <v>210</v>
      </c>
      <c r="F2567" t="s">
        <v>967</v>
      </c>
      <c r="G2567" t="s">
        <v>6833</v>
      </c>
      <c r="H2567" t="s">
        <v>126</v>
      </c>
      <c r="I2567" s="2">
        <v>300000</v>
      </c>
    </row>
    <row r="2568" spans="1:10" x14ac:dyDescent="0.3">
      <c r="A2568">
        <v>2567</v>
      </c>
      <c r="B2568" s="1">
        <v>42247</v>
      </c>
      <c r="C2568" t="s">
        <v>6834</v>
      </c>
      <c r="D2568" t="s">
        <v>6835</v>
      </c>
      <c r="E2568" t="s">
        <v>210</v>
      </c>
      <c r="F2568" t="s">
        <v>967</v>
      </c>
      <c r="G2568" t="s">
        <v>6836</v>
      </c>
      <c r="H2568" t="s">
        <v>394</v>
      </c>
      <c r="I2568" s="2">
        <v>4000000</v>
      </c>
      <c r="J2568" t="s">
        <v>44</v>
      </c>
    </row>
    <row r="2569" spans="1:10" x14ac:dyDescent="0.3">
      <c r="A2569">
        <v>2568</v>
      </c>
      <c r="B2569" s="1">
        <v>42247</v>
      </c>
      <c r="C2569" t="s">
        <v>6837</v>
      </c>
      <c r="D2569" t="s">
        <v>6838</v>
      </c>
      <c r="E2569" t="s">
        <v>210</v>
      </c>
      <c r="F2569" t="s">
        <v>36</v>
      </c>
      <c r="G2569" t="s">
        <v>6839</v>
      </c>
      <c r="H2569" t="s">
        <v>394</v>
      </c>
      <c r="I2569" t="s">
        <v>555</v>
      </c>
      <c r="J2569" t="s">
        <v>373</v>
      </c>
    </row>
    <row r="2570" spans="1:10" x14ac:dyDescent="0.3">
      <c r="A2570">
        <v>2569</v>
      </c>
      <c r="B2570" s="1">
        <v>42186</v>
      </c>
      <c r="C2570" t="s">
        <v>6306</v>
      </c>
      <c r="D2570" t="s">
        <v>6307</v>
      </c>
      <c r="E2570" t="s">
        <v>210</v>
      </c>
      <c r="F2570" t="s">
        <v>967</v>
      </c>
      <c r="G2570" t="s">
        <v>6840</v>
      </c>
      <c r="H2570" t="s">
        <v>126</v>
      </c>
      <c r="I2570" t="s">
        <v>555</v>
      </c>
    </row>
    <row r="2571" spans="1:10" x14ac:dyDescent="0.3">
      <c r="A2571">
        <v>2570</v>
      </c>
      <c r="B2571" s="1">
        <v>42186</v>
      </c>
      <c r="C2571" t="s">
        <v>6841</v>
      </c>
      <c r="D2571" t="s">
        <v>6842</v>
      </c>
      <c r="E2571" t="s">
        <v>210</v>
      </c>
      <c r="F2571" t="s">
        <v>36</v>
      </c>
      <c r="G2571" t="s">
        <v>3713</v>
      </c>
      <c r="H2571" t="s">
        <v>394</v>
      </c>
      <c r="I2571" t="s">
        <v>555</v>
      </c>
      <c r="J2571" t="s">
        <v>44</v>
      </c>
    </row>
    <row r="2572" spans="1:10" x14ac:dyDescent="0.3">
      <c r="A2572">
        <v>2571</v>
      </c>
      <c r="B2572" s="1">
        <v>42186</v>
      </c>
      <c r="C2572" t="s">
        <v>6843</v>
      </c>
      <c r="D2572" t="s">
        <v>6844</v>
      </c>
      <c r="E2572" t="s">
        <v>210</v>
      </c>
      <c r="F2572" t="s">
        <v>42</v>
      </c>
      <c r="G2572" t="s">
        <v>6845</v>
      </c>
      <c r="H2572" t="s">
        <v>126</v>
      </c>
      <c r="I2572" s="2">
        <v>1000000</v>
      </c>
    </row>
    <row r="2573" spans="1:10" x14ac:dyDescent="0.3">
      <c r="A2573">
        <v>2572</v>
      </c>
      <c r="B2573" t="s">
        <v>6846</v>
      </c>
      <c r="C2573" t="s">
        <v>6847</v>
      </c>
      <c r="D2573" t="s">
        <v>6848</v>
      </c>
      <c r="E2573" t="s">
        <v>210</v>
      </c>
      <c r="F2573" t="s">
        <v>36</v>
      </c>
      <c r="G2573" t="s">
        <v>6849</v>
      </c>
      <c r="H2573" t="s">
        <v>126</v>
      </c>
      <c r="I2573" s="2">
        <v>630000</v>
      </c>
    </row>
    <row r="2574" spans="1:10" x14ac:dyDescent="0.3">
      <c r="A2574">
        <v>2573</v>
      </c>
      <c r="B2574" s="1">
        <v>42186</v>
      </c>
      <c r="C2574" t="s">
        <v>4563</v>
      </c>
      <c r="D2574" t="s">
        <v>3447</v>
      </c>
      <c r="E2574" t="s">
        <v>210</v>
      </c>
      <c r="F2574" t="s">
        <v>30</v>
      </c>
      <c r="G2574" t="s">
        <v>6850</v>
      </c>
      <c r="H2574" t="s">
        <v>126</v>
      </c>
      <c r="I2574" t="s">
        <v>555</v>
      </c>
    </row>
    <row r="2575" spans="1:10" x14ac:dyDescent="0.3">
      <c r="A2575">
        <v>2574</v>
      </c>
      <c r="B2575" s="1">
        <v>42186</v>
      </c>
      <c r="C2575" t="s">
        <v>281</v>
      </c>
      <c r="D2575" t="s">
        <v>6448</v>
      </c>
      <c r="E2575" t="s">
        <v>210</v>
      </c>
      <c r="F2575" t="s">
        <v>967</v>
      </c>
      <c r="G2575" t="s">
        <v>1136</v>
      </c>
      <c r="H2575" t="s">
        <v>394</v>
      </c>
      <c r="I2575" t="s">
        <v>555</v>
      </c>
      <c r="J2575" t="s">
        <v>6851</v>
      </c>
    </row>
    <row r="2576" spans="1:10" x14ac:dyDescent="0.3">
      <c r="A2576">
        <v>2575</v>
      </c>
      <c r="B2576" s="1">
        <v>42186</v>
      </c>
      <c r="C2576" t="s">
        <v>6852</v>
      </c>
      <c r="D2576" t="s">
        <v>6853</v>
      </c>
      <c r="E2576" t="s">
        <v>210</v>
      </c>
      <c r="F2576" t="s">
        <v>967</v>
      </c>
      <c r="G2576" t="s">
        <v>6854</v>
      </c>
      <c r="H2576" t="s">
        <v>394</v>
      </c>
      <c r="I2576" s="2">
        <v>13500000</v>
      </c>
      <c r="J2576" t="s">
        <v>44</v>
      </c>
    </row>
    <row r="2577" spans="1:10" x14ac:dyDescent="0.3">
      <c r="A2577">
        <v>2576</v>
      </c>
      <c r="B2577" s="1">
        <v>42187</v>
      </c>
      <c r="C2577" t="s">
        <v>6855</v>
      </c>
      <c r="D2577" t="s">
        <v>6856</v>
      </c>
      <c r="E2577" t="s">
        <v>210</v>
      </c>
      <c r="F2577" t="s">
        <v>42</v>
      </c>
      <c r="G2577" t="s">
        <v>6857</v>
      </c>
      <c r="H2577" t="s">
        <v>394</v>
      </c>
      <c r="I2577" s="2">
        <v>60000000</v>
      </c>
      <c r="J2577" t="s">
        <v>6858</v>
      </c>
    </row>
    <row r="2578" spans="1:10" x14ac:dyDescent="0.3">
      <c r="A2578">
        <v>2577</v>
      </c>
      <c r="B2578" s="1">
        <v>42187</v>
      </c>
      <c r="C2578" t="s">
        <v>6859</v>
      </c>
      <c r="D2578" t="s">
        <v>6860</v>
      </c>
      <c r="E2578" t="s">
        <v>210</v>
      </c>
      <c r="F2578" t="s">
        <v>967</v>
      </c>
      <c r="G2578" t="s">
        <v>177</v>
      </c>
      <c r="H2578" t="s">
        <v>394</v>
      </c>
      <c r="I2578" s="2">
        <v>5000000</v>
      </c>
      <c r="J2578" t="s">
        <v>44</v>
      </c>
    </row>
    <row r="2579" spans="1:10" x14ac:dyDescent="0.3">
      <c r="A2579">
        <v>2578</v>
      </c>
      <c r="B2579" s="1">
        <v>42187</v>
      </c>
      <c r="C2579" t="s">
        <v>2865</v>
      </c>
      <c r="D2579" t="s">
        <v>6488</v>
      </c>
      <c r="E2579" t="s">
        <v>210</v>
      </c>
      <c r="F2579" t="s">
        <v>19</v>
      </c>
      <c r="G2579" t="s">
        <v>6861</v>
      </c>
      <c r="H2579" t="s">
        <v>126</v>
      </c>
      <c r="I2579" s="2">
        <v>161000</v>
      </c>
    </row>
    <row r="2580" spans="1:10" x14ac:dyDescent="0.3">
      <c r="A2580">
        <v>2579</v>
      </c>
      <c r="B2580" s="1">
        <v>42188</v>
      </c>
      <c r="C2580" t="s">
        <v>6862</v>
      </c>
      <c r="D2580" t="s">
        <v>6863</v>
      </c>
      <c r="E2580" t="s">
        <v>210</v>
      </c>
      <c r="F2580" t="s">
        <v>454</v>
      </c>
      <c r="G2580" t="s">
        <v>507</v>
      </c>
      <c r="H2580" t="s">
        <v>394</v>
      </c>
      <c r="I2580" s="2">
        <v>6500000</v>
      </c>
      <c r="J2580" t="s">
        <v>44</v>
      </c>
    </row>
    <row r="2581" spans="1:10" x14ac:dyDescent="0.3">
      <c r="A2581">
        <v>2580</v>
      </c>
      <c r="B2581" s="1">
        <v>42188</v>
      </c>
      <c r="C2581" t="s">
        <v>6864</v>
      </c>
      <c r="D2581" t="s">
        <v>6865</v>
      </c>
      <c r="E2581" t="s">
        <v>210</v>
      </c>
      <c r="F2581" t="s">
        <v>36</v>
      </c>
      <c r="G2581" t="s">
        <v>155</v>
      </c>
      <c r="H2581" t="s">
        <v>394</v>
      </c>
      <c r="I2581" t="s">
        <v>555</v>
      </c>
      <c r="J2581" t="s">
        <v>275</v>
      </c>
    </row>
    <row r="2582" spans="1:10" x14ac:dyDescent="0.3">
      <c r="A2582">
        <v>2581</v>
      </c>
      <c r="B2582" s="1">
        <v>42188</v>
      </c>
      <c r="C2582" t="s">
        <v>5203</v>
      </c>
      <c r="D2582" t="s">
        <v>6866</v>
      </c>
      <c r="E2582" t="s">
        <v>210</v>
      </c>
      <c r="F2582" t="s">
        <v>1197</v>
      </c>
      <c r="G2582" t="s">
        <v>6867</v>
      </c>
      <c r="H2582" t="s">
        <v>126</v>
      </c>
      <c r="I2582" s="2">
        <v>1000000</v>
      </c>
    </row>
    <row r="2583" spans="1:10" x14ac:dyDescent="0.3">
      <c r="A2583">
        <v>2582</v>
      </c>
      <c r="B2583" s="1">
        <v>42189</v>
      </c>
      <c r="C2583" t="s">
        <v>1613</v>
      </c>
      <c r="D2583" t="s">
        <v>6868</v>
      </c>
      <c r="E2583" t="s">
        <v>210</v>
      </c>
      <c r="F2583" t="s">
        <v>967</v>
      </c>
      <c r="G2583" t="s">
        <v>6869</v>
      </c>
      <c r="H2583" t="s">
        <v>126</v>
      </c>
      <c r="I2583" t="s">
        <v>555</v>
      </c>
    </row>
    <row r="2584" spans="1:10" x14ac:dyDescent="0.3">
      <c r="A2584">
        <v>2583</v>
      </c>
      <c r="B2584" s="1">
        <v>42189</v>
      </c>
      <c r="C2584" t="s">
        <v>6870</v>
      </c>
      <c r="D2584" t="s">
        <v>6871</v>
      </c>
      <c r="E2584" t="s">
        <v>210</v>
      </c>
      <c r="F2584" t="s">
        <v>36</v>
      </c>
      <c r="G2584" t="s">
        <v>6872</v>
      </c>
      <c r="H2584" t="s">
        <v>126</v>
      </c>
      <c r="I2584" s="2">
        <v>395000</v>
      </c>
    </row>
    <row r="2585" spans="1:10" x14ac:dyDescent="0.3">
      <c r="A2585">
        <v>2584</v>
      </c>
      <c r="B2585" s="1">
        <v>42190</v>
      </c>
      <c r="C2585" t="s">
        <v>4226</v>
      </c>
      <c r="D2585" t="s">
        <v>6873</v>
      </c>
      <c r="E2585" t="s">
        <v>210</v>
      </c>
      <c r="F2585" t="s">
        <v>967</v>
      </c>
      <c r="G2585" t="s">
        <v>6730</v>
      </c>
      <c r="H2585" t="s">
        <v>126</v>
      </c>
      <c r="I2585" t="s">
        <v>555</v>
      </c>
    </row>
    <row r="2586" spans="1:10" x14ac:dyDescent="0.3">
      <c r="A2586">
        <v>2585</v>
      </c>
      <c r="B2586" s="1">
        <v>42191</v>
      </c>
      <c r="C2586" t="s">
        <v>6874</v>
      </c>
      <c r="D2586" t="s">
        <v>6875</v>
      </c>
      <c r="E2586" t="s">
        <v>210</v>
      </c>
      <c r="F2586" t="s">
        <v>967</v>
      </c>
      <c r="G2586" t="s">
        <v>6876</v>
      </c>
      <c r="H2586" t="s">
        <v>126</v>
      </c>
      <c r="I2586" t="s">
        <v>555</v>
      </c>
    </row>
    <row r="2587" spans="1:10" x14ac:dyDescent="0.3">
      <c r="A2587">
        <v>2586</v>
      </c>
      <c r="B2587" s="1">
        <v>42191</v>
      </c>
      <c r="C2587" t="s">
        <v>6877</v>
      </c>
      <c r="D2587" t="s">
        <v>6878</v>
      </c>
      <c r="E2587" t="s">
        <v>210</v>
      </c>
      <c r="F2587" t="s">
        <v>19</v>
      </c>
      <c r="G2587" t="s">
        <v>6879</v>
      </c>
      <c r="H2587" t="s">
        <v>394</v>
      </c>
      <c r="I2587" s="2">
        <v>30000000</v>
      </c>
      <c r="J2587" t="s">
        <v>26</v>
      </c>
    </row>
    <row r="2588" spans="1:10" x14ac:dyDescent="0.3">
      <c r="A2588">
        <v>2587</v>
      </c>
      <c r="B2588" s="1">
        <v>42191</v>
      </c>
      <c r="C2588" t="s">
        <v>6880</v>
      </c>
      <c r="D2588" t="s">
        <v>6881</v>
      </c>
      <c r="E2588" t="s">
        <v>210</v>
      </c>
      <c r="F2588" t="s">
        <v>480</v>
      </c>
      <c r="G2588" t="s">
        <v>6882</v>
      </c>
      <c r="H2588" t="s">
        <v>126</v>
      </c>
      <c r="I2588" t="s">
        <v>555</v>
      </c>
    </row>
    <row r="2589" spans="1:10" x14ac:dyDescent="0.3">
      <c r="A2589">
        <v>2588</v>
      </c>
      <c r="B2589" s="1">
        <v>42192</v>
      </c>
      <c r="C2589" t="s">
        <v>6883</v>
      </c>
      <c r="D2589" t="s">
        <v>6884</v>
      </c>
      <c r="E2589" t="s">
        <v>210</v>
      </c>
      <c r="F2589" t="s">
        <v>19</v>
      </c>
      <c r="G2589" t="s">
        <v>6885</v>
      </c>
      <c r="H2589" t="s">
        <v>394</v>
      </c>
      <c r="I2589" s="2">
        <v>3000000</v>
      </c>
      <c r="J2589" t="s">
        <v>44</v>
      </c>
    </row>
    <row r="2590" spans="1:10" x14ac:dyDescent="0.3">
      <c r="A2590">
        <v>2589</v>
      </c>
      <c r="B2590" s="1">
        <v>42192</v>
      </c>
      <c r="C2590" t="s">
        <v>6886</v>
      </c>
      <c r="D2590" t="s">
        <v>6887</v>
      </c>
      <c r="E2590" t="s">
        <v>210</v>
      </c>
      <c r="F2590" t="s">
        <v>30</v>
      </c>
      <c r="G2590" t="s">
        <v>6888</v>
      </c>
      <c r="H2590" t="s">
        <v>394</v>
      </c>
      <c r="I2590" s="2">
        <v>5000000</v>
      </c>
      <c r="J2590" t="s">
        <v>44</v>
      </c>
    </row>
    <row r="2591" spans="1:10" x14ac:dyDescent="0.3">
      <c r="A2591">
        <v>2590</v>
      </c>
      <c r="B2591" s="1">
        <v>42192</v>
      </c>
      <c r="C2591" t="s">
        <v>6889</v>
      </c>
      <c r="D2591" t="s">
        <v>1872</v>
      </c>
      <c r="E2591" t="s">
        <v>210</v>
      </c>
      <c r="F2591" t="s">
        <v>967</v>
      </c>
      <c r="G2591" t="s">
        <v>6890</v>
      </c>
      <c r="H2591" t="s">
        <v>126</v>
      </c>
      <c r="I2591" t="s">
        <v>555</v>
      </c>
    </row>
    <row r="2592" spans="1:10" x14ac:dyDescent="0.3">
      <c r="A2592">
        <v>2591</v>
      </c>
      <c r="B2592" s="1">
        <v>42192</v>
      </c>
      <c r="C2592" t="s">
        <v>6156</v>
      </c>
      <c r="D2592" t="s">
        <v>538</v>
      </c>
      <c r="E2592" t="s">
        <v>210</v>
      </c>
      <c r="F2592" t="s">
        <v>30</v>
      </c>
      <c r="G2592" t="s">
        <v>6891</v>
      </c>
      <c r="H2592" t="s">
        <v>394</v>
      </c>
      <c r="I2592" t="s">
        <v>555</v>
      </c>
      <c r="J2592" t="s">
        <v>275</v>
      </c>
    </row>
    <row r="2593" spans="1:10" x14ac:dyDescent="0.3">
      <c r="A2593">
        <v>2592</v>
      </c>
      <c r="B2593" s="1">
        <v>42193</v>
      </c>
      <c r="C2593" t="s">
        <v>6892</v>
      </c>
      <c r="D2593" t="s">
        <v>6893</v>
      </c>
      <c r="E2593" t="s">
        <v>210</v>
      </c>
      <c r="F2593" t="s">
        <v>52</v>
      </c>
      <c r="G2593" t="s">
        <v>6894</v>
      </c>
      <c r="H2593" t="s">
        <v>126</v>
      </c>
      <c r="I2593" t="s">
        <v>555</v>
      </c>
    </row>
    <row r="2594" spans="1:10" x14ac:dyDescent="0.3">
      <c r="A2594">
        <v>2593</v>
      </c>
      <c r="B2594" s="1">
        <v>42193</v>
      </c>
      <c r="C2594" t="s">
        <v>4426</v>
      </c>
      <c r="D2594" t="s">
        <v>6895</v>
      </c>
      <c r="E2594" t="s">
        <v>210</v>
      </c>
      <c r="F2594" t="s">
        <v>36</v>
      </c>
      <c r="G2594" t="s">
        <v>6896</v>
      </c>
      <c r="H2594" t="s">
        <v>394</v>
      </c>
      <c r="I2594" s="2">
        <v>100000000</v>
      </c>
      <c r="J2594" t="s">
        <v>21</v>
      </c>
    </row>
    <row r="2595" spans="1:10" x14ac:dyDescent="0.3">
      <c r="A2595">
        <v>2594</v>
      </c>
      <c r="B2595" s="1">
        <v>42193</v>
      </c>
      <c r="C2595" t="s">
        <v>2637</v>
      </c>
      <c r="D2595" t="s">
        <v>6897</v>
      </c>
      <c r="E2595" t="s">
        <v>210</v>
      </c>
      <c r="F2595" t="s">
        <v>6898</v>
      </c>
      <c r="G2595" t="s">
        <v>6899</v>
      </c>
      <c r="H2595" t="s">
        <v>394</v>
      </c>
      <c r="I2595" s="2">
        <v>11000000</v>
      </c>
      <c r="J2595" t="s">
        <v>44</v>
      </c>
    </row>
    <row r="2596" spans="1:10" x14ac:dyDescent="0.3">
      <c r="A2596">
        <v>2595</v>
      </c>
      <c r="B2596" s="1">
        <v>42193</v>
      </c>
      <c r="C2596" t="s">
        <v>6900</v>
      </c>
      <c r="D2596" t="s">
        <v>6897</v>
      </c>
      <c r="E2596" t="s">
        <v>210</v>
      </c>
      <c r="F2596" t="s">
        <v>6901</v>
      </c>
      <c r="G2596" t="s">
        <v>6902</v>
      </c>
      <c r="H2596" t="s">
        <v>394</v>
      </c>
      <c r="I2596" s="2">
        <v>30000000</v>
      </c>
      <c r="J2596" t="s">
        <v>21</v>
      </c>
    </row>
    <row r="2597" spans="1:10" x14ac:dyDescent="0.3">
      <c r="A2597">
        <v>2596</v>
      </c>
      <c r="B2597" s="1">
        <v>42193</v>
      </c>
      <c r="C2597" t="s">
        <v>6903</v>
      </c>
      <c r="D2597" t="s">
        <v>6904</v>
      </c>
      <c r="E2597" t="s">
        <v>210</v>
      </c>
      <c r="F2597" t="s">
        <v>4645</v>
      </c>
      <c r="G2597" t="s">
        <v>6905</v>
      </c>
      <c r="H2597" t="s">
        <v>126</v>
      </c>
      <c r="I2597" s="2">
        <v>20000</v>
      </c>
    </row>
    <row r="2598" spans="1:10" x14ac:dyDescent="0.3">
      <c r="A2598">
        <v>2597</v>
      </c>
      <c r="B2598" s="1">
        <v>42193</v>
      </c>
      <c r="C2598" t="s">
        <v>6906</v>
      </c>
      <c r="D2598" t="s">
        <v>6907</v>
      </c>
      <c r="E2598" t="s">
        <v>210</v>
      </c>
      <c r="F2598" t="s">
        <v>955</v>
      </c>
      <c r="G2598" t="s">
        <v>1136</v>
      </c>
      <c r="H2598" t="s">
        <v>126</v>
      </c>
      <c r="I2598" t="s">
        <v>555</v>
      </c>
    </row>
    <row r="2599" spans="1:10" x14ac:dyDescent="0.3">
      <c r="A2599">
        <v>2598</v>
      </c>
      <c r="B2599" s="1">
        <v>42193</v>
      </c>
      <c r="C2599" t="s">
        <v>6908</v>
      </c>
      <c r="D2599" t="s">
        <v>6909</v>
      </c>
      <c r="E2599" t="s">
        <v>210</v>
      </c>
      <c r="F2599" t="s">
        <v>36</v>
      </c>
      <c r="G2599" t="s">
        <v>6910</v>
      </c>
      <c r="H2599" t="s">
        <v>126</v>
      </c>
      <c r="I2599" s="2">
        <v>470000</v>
      </c>
      <c r="J2599" t="s">
        <v>5872</v>
      </c>
    </row>
    <row r="2600" spans="1:10" x14ac:dyDescent="0.3">
      <c r="A2600">
        <v>2599</v>
      </c>
      <c r="B2600" s="1">
        <v>42193</v>
      </c>
      <c r="C2600" t="s">
        <v>6911</v>
      </c>
      <c r="D2600" t="s">
        <v>6912</v>
      </c>
      <c r="E2600" t="s">
        <v>210</v>
      </c>
      <c r="F2600" t="s">
        <v>967</v>
      </c>
      <c r="G2600" t="s">
        <v>1339</v>
      </c>
      <c r="H2600" t="s">
        <v>394</v>
      </c>
      <c r="I2600" s="2">
        <v>7500000</v>
      </c>
      <c r="J2600" t="s">
        <v>26</v>
      </c>
    </row>
    <row r="2601" spans="1:10" x14ac:dyDescent="0.3">
      <c r="A2601">
        <v>2600</v>
      </c>
      <c r="B2601" s="1">
        <v>42193</v>
      </c>
      <c r="C2601" t="s">
        <v>1186</v>
      </c>
      <c r="D2601" t="s">
        <v>6913</v>
      </c>
      <c r="E2601" t="s">
        <v>210</v>
      </c>
      <c r="F2601" t="s">
        <v>1197</v>
      </c>
      <c r="G2601" t="s">
        <v>6914</v>
      </c>
      <c r="H2601" t="s">
        <v>394</v>
      </c>
      <c r="I2601" s="2">
        <v>10000000</v>
      </c>
      <c r="J2601" t="s">
        <v>44</v>
      </c>
    </row>
    <row r="2602" spans="1:10" x14ac:dyDescent="0.3">
      <c r="A2602">
        <v>2601</v>
      </c>
      <c r="B2602" s="1">
        <v>42193</v>
      </c>
      <c r="C2602" t="s">
        <v>6915</v>
      </c>
      <c r="D2602" t="s">
        <v>6916</v>
      </c>
      <c r="E2602" t="s">
        <v>210</v>
      </c>
      <c r="F2602" t="s">
        <v>30</v>
      </c>
      <c r="G2602" t="s">
        <v>6917</v>
      </c>
      <c r="H2602" t="s">
        <v>394</v>
      </c>
      <c r="I2602" s="2">
        <v>10200000</v>
      </c>
      <c r="J2602" t="s">
        <v>44</v>
      </c>
    </row>
    <row r="2603" spans="1:10" x14ac:dyDescent="0.3">
      <c r="A2603">
        <v>2602</v>
      </c>
      <c r="B2603" s="1">
        <v>42193</v>
      </c>
      <c r="C2603" t="s">
        <v>3281</v>
      </c>
      <c r="D2603" t="s">
        <v>6918</v>
      </c>
      <c r="E2603" t="s">
        <v>210</v>
      </c>
      <c r="F2603" t="s">
        <v>967</v>
      </c>
      <c r="G2603" t="s">
        <v>6919</v>
      </c>
      <c r="H2603" t="s">
        <v>394</v>
      </c>
      <c r="I2603" s="2">
        <v>11000000</v>
      </c>
      <c r="J2603" t="s">
        <v>26</v>
      </c>
    </row>
    <row r="2604" spans="1:10" x14ac:dyDescent="0.3">
      <c r="A2604">
        <v>2603</v>
      </c>
      <c r="B2604" s="1">
        <v>42194</v>
      </c>
      <c r="C2604" t="s">
        <v>6920</v>
      </c>
      <c r="D2604" t="s">
        <v>6921</v>
      </c>
      <c r="E2604" t="s">
        <v>210</v>
      </c>
      <c r="F2604" t="s">
        <v>6922</v>
      </c>
      <c r="G2604" t="s">
        <v>6923</v>
      </c>
      <c r="H2604" t="s">
        <v>394</v>
      </c>
      <c r="I2604" t="s">
        <v>6924</v>
      </c>
      <c r="J2604" t="s">
        <v>6925</v>
      </c>
    </row>
    <row r="2605" spans="1:10" x14ac:dyDescent="0.3">
      <c r="A2605">
        <v>2604</v>
      </c>
      <c r="B2605" s="1">
        <v>42194</v>
      </c>
      <c r="C2605" t="s">
        <v>6926</v>
      </c>
      <c r="D2605" t="s">
        <v>6927</v>
      </c>
      <c r="E2605" t="s">
        <v>210</v>
      </c>
      <c r="F2605" t="s">
        <v>6928</v>
      </c>
      <c r="G2605" t="s">
        <v>6929</v>
      </c>
      <c r="H2605" t="s">
        <v>394</v>
      </c>
      <c r="I2605" t="s">
        <v>6930</v>
      </c>
    </row>
    <row r="2606" spans="1:10" x14ac:dyDescent="0.3">
      <c r="A2606">
        <v>2605</v>
      </c>
      <c r="B2606" s="1">
        <v>42194</v>
      </c>
      <c r="C2606" t="s">
        <v>6931</v>
      </c>
      <c r="D2606" t="s">
        <v>6932</v>
      </c>
      <c r="E2606" t="s">
        <v>210</v>
      </c>
      <c r="F2606" t="s">
        <v>6933</v>
      </c>
      <c r="G2606" t="s">
        <v>6934</v>
      </c>
      <c r="H2606" t="s">
        <v>126</v>
      </c>
      <c r="I2606" t="s">
        <v>6935</v>
      </c>
    </row>
    <row r="2607" spans="1:10" x14ac:dyDescent="0.3">
      <c r="A2607">
        <v>2606</v>
      </c>
      <c r="B2607" s="1">
        <v>42194</v>
      </c>
      <c r="C2607" t="s">
        <v>6936</v>
      </c>
      <c r="D2607" t="s">
        <v>6937</v>
      </c>
      <c r="E2607" t="s">
        <v>210</v>
      </c>
      <c r="F2607" t="s">
        <v>6938</v>
      </c>
      <c r="G2607" t="s">
        <v>6939</v>
      </c>
      <c r="H2607" t="s">
        <v>126</v>
      </c>
      <c r="I2607" t="s">
        <v>6935</v>
      </c>
    </row>
    <row r="2608" spans="1:10" x14ac:dyDescent="0.3">
      <c r="A2608">
        <v>2607</v>
      </c>
      <c r="B2608" t="s">
        <v>6940</v>
      </c>
      <c r="C2608" t="s">
        <v>6941</v>
      </c>
      <c r="D2608" t="s">
        <v>6942</v>
      </c>
      <c r="E2608" t="s">
        <v>210</v>
      </c>
      <c r="F2608" t="s">
        <v>6938</v>
      </c>
      <c r="G2608" t="s">
        <v>6943</v>
      </c>
      <c r="H2608" t="s">
        <v>126</v>
      </c>
      <c r="I2608" t="s">
        <v>6944</v>
      </c>
    </row>
    <row r="2609" spans="1:10" x14ac:dyDescent="0.3">
      <c r="A2609">
        <v>2608</v>
      </c>
      <c r="B2609" s="1">
        <v>42195</v>
      </c>
      <c r="C2609" t="s">
        <v>6945</v>
      </c>
      <c r="D2609" t="s">
        <v>6946</v>
      </c>
      <c r="E2609" t="s">
        <v>210</v>
      </c>
      <c r="F2609" t="s">
        <v>6933</v>
      </c>
      <c r="G2609" t="s">
        <v>6947</v>
      </c>
      <c r="H2609" t="s">
        <v>126</v>
      </c>
      <c r="I2609" t="s">
        <v>6948</v>
      </c>
    </row>
    <row r="2610" spans="1:10" x14ac:dyDescent="0.3">
      <c r="A2610">
        <v>2609</v>
      </c>
      <c r="B2610" s="1">
        <v>42195</v>
      </c>
      <c r="C2610" t="s">
        <v>6949</v>
      </c>
      <c r="D2610" t="s">
        <v>6950</v>
      </c>
      <c r="E2610" t="s">
        <v>210</v>
      </c>
      <c r="F2610" t="s">
        <v>6951</v>
      </c>
      <c r="G2610" t="s">
        <v>6952</v>
      </c>
      <c r="H2610" t="s">
        <v>394</v>
      </c>
      <c r="I2610" t="s">
        <v>6953</v>
      </c>
      <c r="J2610" t="s">
        <v>6954</v>
      </c>
    </row>
    <row r="2611" spans="1:10" x14ac:dyDescent="0.3">
      <c r="A2611">
        <v>2610</v>
      </c>
      <c r="B2611" s="1">
        <v>42198</v>
      </c>
      <c r="C2611" t="s">
        <v>6955</v>
      </c>
      <c r="D2611" t="s">
        <v>6956</v>
      </c>
      <c r="E2611" t="s">
        <v>210</v>
      </c>
      <c r="F2611" t="s">
        <v>6933</v>
      </c>
      <c r="G2611" t="s">
        <v>6957</v>
      </c>
      <c r="H2611" t="s">
        <v>394</v>
      </c>
      <c r="I2611" t="s">
        <v>6958</v>
      </c>
      <c r="J2611" t="s">
        <v>6959</v>
      </c>
    </row>
    <row r="2612" spans="1:10" x14ac:dyDescent="0.3">
      <c r="A2612">
        <v>2611</v>
      </c>
      <c r="B2612" s="1">
        <v>42198</v>
      </c>
      <c r="C2612" t="s">
        <v>6960</v>
      </c>
      <c r="D2612" t="s">
        <v>6961</v>
      </c>
      <c r="E2612" t="s">
        <v>210</v>
      </c>
      <c r="F2612" t="s">
        <v>6938</v>
      </c>
      <c r="G2612" t="s">
        <v>6962</v>
      </c>
      <c r="H2612" t="s">
        <v>394</v>
      </c>
      <c r="I2612" t="s">
        <v>6963</v>
      </c>
      <c r="J2612" t="s">
        <v>6959</v>
      </c>
    </row>
    <row r="2613" spans="1:10" x14ac:dyDescent="0.3">
      <c r="A2613">
        <v>2612</v>
      </c>
      <c r="B2613" s="1">
        <v>42198</v>
      </c>
      <c r="C2613" t="s">
        <v>6964</v>
      </c>
      <c r="D2613" t="s">
        <v>6965</v>
      </c>
      <c r="E2613" t="s">
        <v>210</v>
      </c>
      <c r="F2613" t="s">
        <v>6933</v>
      </c>
      <c r="G2613" t="s">
        <v>6966</v>
      </c>
      <c r="H2613" t="s">
        <v>126</v>
      </c>
      <c r="I2613" t="s">
        <v>6935</v>
      </c>
    </row>
    <row r="2614" spans="1:10" x14ac:dyDescent="0.3">
      <c r="A2614">
        <v>2613</v>
      </c>
      <c r="B2614" s="1">
        <v>42199</v>
      </c>
      <c r="C2614" t="s">
        <v>6967</v>
      </c>
      <c r="D2614" t="s">
        <v>6968</v>
      </c>
      <c r="E2614" t="s">
        <v>210</v>
      </c>
      <c r="F2614" t="s">
        <v>184</v>
      </c>
      <c r="G2614" t="s">
        <v>6969</v>
      </c>
      <c r="H2614" t="s">
        <v>394</v>
      </c>
      <c r="I2614" s="2">
        <v>10000000</v>
      </c>
      <c r="J2614" t="s">
        <v>26</v>
      </c>
    </row>
    <row r="2615" spans="1:10" x14ac:dyDescent="0.3">
      <c r="A2615">
        <v>2614</v>
      </c>
      <c r="B2615" s="1">
        <v>42199</v>
      </c>
      <c r="C2615" t="s">
        <v>4626</v>
      </c>
      <c r="D2615" t="s">
        <v>6970</v>
      </c>
      <c r="E2615" t="s">
        <v>210</v>
      </c>
      <c r="F2615" t="s">
        <v>967</v>
      </c>
      <c r="G2615" t="s">
        <v>6971</v>
      </c>
      <c r="H2615" t="s">
        <v>126</v>
      </c>
      <c r="I2615" t="s">
        <v>6935</v>
      </c>
    </row>
    <row r="2616" spans="1:10" x14ac:dyDescent="0.3">
      <c r="A2616">
        <v>2615</v>
      </c>
      <c r="B2616" s="1">
        <v>42199</v>
      </c>
      <c r="C2616" t="s">
        <v>6972</v>
      </c>
      <c r="D2616" t="s">
        <v>6973</v>
      </c>
      <c r="E2616" t="s">
        <v>210</v>
      </c>
      <c r="F2616" t="s">
        <v>36</v>
      </c>
      <c r="G2616" t="s">
        <v>6974</v>
      </c>
      <c r="H2616" t="s">
        <v>126</v>
      </c>
      <c r="I2616" s="2">
        <v>300000</v>
      </c>
    </row>
    <row r="2617" spans="1:10" x14ac:dyDescent="0.3">
      <c r="A2617">
        <v>2616</v>
      </c>
      <c r="B2617" s="1">
        <v>42199</v>
      </c>
      <c r="C2617" t="s">
        <v>6975</v>
      </c>
      <c r="D2617" t="s">
        <v>6976</v>
      </c>
      <c r="E2617" t="s">
        <v>210</v>
      </c>
      <c r="F2617" t="s">
        <v>967</v>
      </c>
      <c r="G2617" t="s">
        <v>6977</v>
      </c>
      <c r="H2617" t="s">
        <v>394</v>
      </c>
      <c r="I2617" s="2">
        <v>7500000</v>
      </c>
      <c r="J2617" t="s">
        <v>21</v>
      </c>
    </row>
    <row r="2618" spans="1:10" x14ac:dyDescent="0.3">
      <c r="A2618">
        <v>2617</v>
      </c>
      <c r="B2618" s="1">
        <v>42199</v>
      </c>
      <c r="C2618" t="s">
        <v>855</v>
      </c>
      <c r="D2618" t="s">
        <v>1832</v>
      </c>
      <c r="E2618" t="s">
        <v>210</v>
      </c>
      <c r="F2618" t="s">
        <v>967</v>
      </c>
      <c r="G2618" t="s">
        <v>261</v>
      </c>
      <c r="H2618" t="s">
        <v>126</v>
      </c>
      <c r="I2618" s="2">
        <v>790000</v>
      </c>
    </row>
    <row r="2619" spans="1:10" x14ac:dyDescent="0.3">
      <c r="A2619">
        <v>2618</v>
      </c>
      <c r="B2619" s="1">
        <v>42199</v>
      </c>
      <c r="C2619" t="s">
        <v>6978</v>
      </c>
      <c r="D2619" t="s">
        <v>6979</v>
      </c>
      <c r="E2619" t="s">
        <v>210</v>
      </c>
      <c r="F2619" t="s">
        <v>36</v>
      </c>
      <c r="G2619" t="s">
        <v>6980</v>
      </c>
      <c r="H2619" t="s">
        <v>126</v>
      </c>
      <c r="I2619" s="2">
        <v>500000</v>
      </c>
    </row>
    <row r="2620" spans="1:10" x14ac:dyDescent="0.3">
      <c r="A2620">
        <v>2619</v>
      </c>
      <c r="B2620" s="1">
        <v>42200</v>
      </c>
      <c r="C2620" t="s">
        <v>2622</v>
      </c>
      <c r="D2620" t="s">
        <v>6981</v>
      </c>
      <c r="E2620" t="s">
        <v>210</v>
      </c>
      <c r="F2620" t="s">
        <v>19</v>
      </c>
      <c r="G2620" t="s">
        <v>6982</v>
      </c>
      <c r="H2620" t="s">
        <v>394</v>
      </c>
      <c r="I2620" s="2">
        <v>100000000</v>
      </c>
      <c r="J2620" t="s">
        <v>26</v>
      </c>
    </row>
    <row r="2621" spans="1:10" x14ac:dyDescent="0.3">
      <c r="A2621">
        <v>2620</v>
      </c>
      <c r="B2621" s="1">
        <v>42200</v>
      </c>
      <c r="C2621" t="s">
        <v>2013</v>
      </c>
      <c r="D2621" t="s">
        <v>6983</v>
      </c>
      <c r="E2621" t="s">
        <v>210</v>
      </c>
      <c r="F2621" t="s">
        <v>52</v>
      </c>
      <c r="G2621" t="s">
        <v>2427</v>
      </c>
      <c r="H2621" t="s">
        <v>394</v>
      </c>
      <c r="I2621" s="2">
        <v>2300000</v>
      </c>
      <c r="J2621" t="s">
        <v>26</v>
      </c>
    </row>
    <row r="2622" spans="1:10" x14ac:dyDescent="0.3">
      <c r="A2622">
        <v>2621</v>
      </c>
      <c r="B2622" s="1">
        <v>42200</v>
      </c>
      <c r="C2622" t="s">
        <v>6984</v>
      </c>
      <c r="D2622" t="s">
        <v>6985</v>
      </c>
      <c r="E2622" t="s">
        <v>210</v>
      </c>
      <c r="F2622" t="s">
        <v>30</v>
      </c>
      <c r="G2622" t="s">
        <v>6986</v>
      </c>
      <c r="H2622" t="s">
        <v>126</v>
      </c>
      <c r="I2622" t="s">
        <v>555</v>
      </c>
    </row>
    <row r="2623" spans="1:10" x14ac:dyDescent="0.3">
      <c r="A2623">
        <v>2622</v>
      </c>
      <c r="B2623" s="1">
        <v>42200</v>
      </c>
      <c r="C2623" t="s">
        <v>6323</v>
      </c>
      <c r="D2623" t="s">
        <v>6987</v>
      </c>
      <c r="E2623" t="s">
        <v>210</v>
      </c>
      <c r="F2623" t="s">
        <v>967</v>
      </c>
      <c r="G2623" t="s">
        <v>6988</v>
      </c>
      <c r="H2623" t="s">
        <v>394</v>
      </c>
      <c r="I2623" s="2">
        <v>11000000</v>
      </c>
      <c r="J2623" t="s">
        <v>44</v>
      </c>
    </row>
    <row r="2624" spans="1:10" x14ac:dyDescent="0.3">
      <c r="A2624">
        <v>2623</v>
      </c>
      <c r="B2624" s="1">
        <v>42201</v>
      </c>
      <c r="C2624" t="s">
        <v>6652</v>
      </c>
      <c r="D2624" t="s">
        <v>5652</v>
      </c>
      <c r="E2624" t="s">
        <v>210</v>
      </c>
      <c r="F2624" t="s">
        <v>36</v>
      </c>
      <c r="G2624" t="s">
        <v>6989</v>
      </c>
      <c r="H2624" t="s">
        <v>126</v>
      </c>
      <c r="I2624" s="2">
        <v>700000</v>
      </c>
    </row>
    <row r="2625" spans="1:10" x14ac:dyDescent="0.3">
      <c r="A2625">
        <v>2624</v>
      </c>
      <c r="B2625" s="1">
        <v>42202</v>
      </c>
      <c r="C2625" t="s">
        <v>6990</v>
      </c>
      <c r="D2625" t="s">
        <v>6991</v>
      </c>
      <c r="E2625" t="s">
        <v>210</v>
      </c>
      <c r="F2625" t="s">
        <v>36</v>
      </c>
      <c r="G2625" t="s">
        <v>5157</v>
      </c>
      <c r="H2625" t="s">
        <v>394</v>
      </c>
      <c r="I2625" s="2">
        <v>1600000</v>
      </c>
      <c r="J2625" t="s">
        <v>6992</v>
      </c>
    </row>
    <row r="2626" spans="1:10" x14ac:dyDescent="0.3">
      <c r="A2626">
        <v>2625</v>
      </c>
      <c r="B2626" s="1">
        <v>42202</v>
      </c>
      <c r="C2626" t="s">
        <v>6993</v>
      </c>
      <c r="D2626" t="s">
        <v>6994</v>
      </c>
      <c r="E2626" t="s">
        <v>210</v>
      </c>
      <c r="F2626" t="s">
        <v>36</v>
      </c>
      <c r="G2626" t="s">
        <v>6995</v>
      </c>
      <c r="H2626" t="s">
        <v>126</v>
      </c>
      <c r="I2626" s="2">
        <v>100000</v>
      </c>
    </row>
    <row r="2627" spans="1:10" x14ac:dyDescent="0.3">
      <c r="A2627">
        <v>2626</v>
      </c>
      <c r="B2627" s="1">
        <v>42205</v>
      </c>
      <c r="C2627" t="s">
        <v>6621</v>
      </c>
      <c r="D2627" t="s">
        <v>6622</v>
      </c>
      <c r="E2627" t="s">
        <v>210</v>
      </c>
      <c r="F2627" t="s">
        <v>30</v>
      </c>
      <c r="G2627" t="s">
        <v>6996</v>
      </c>
      <c r="H2627" t="s">
        <v>394</v>
      </c>
      <c r="I2627" s="2">
        <v>15000000</v>
      </c>
      <c r="J2627" t="s">
        <v>6997</v>
      </c>
    </row>
    <row r="2628" spans="1:10" x14ac:dyDescent="0.3">
      <c r="A2628">
        <v>2627</v>
      </c>
      <c r="B2628" s="1">
        <v>42205</v>
      </c>
      <c r="C2628" t="s">
        <v>2066</v>
      </c>
      <c r="D2628" t="s">
        <v>6998</v>
      </c>
      <c r="E2628" t="s">
        <v>210</v>
      </c>
      <c r="F2628" t="s">
        <v>967</v>
      </c>
      <c r="G2628" t="s">
        <v>6999</v>
      </c>
      <c r="H2628" t="s">
        <v>394</v>
      </c>
      <c r="I2628" s="2">
        <v>4850000</v>
      </c>
      <c r="J2628" t="s">
        <v>44</v>
      </c>
    </row>
    <row r="2629" spans="1:10" x14ac:dyDescent="0.3">
      <c r="A2629">
        <v>2628</v>
      </c>
      <c r="B2629" s="1">
        <v>42206</v>
      </c>
      <c r="C2629" t="s">
        <v>7000</v>
      </c>
      <c r="D2629" t="s">
        <v>7001</v>
      </c>
      <c r="E2629" t="s">
        <v>210</v>
      </c>
      <c r="F2629" t="s">
        <v>967</v>
      </c>
      <c r="G2629" t="s">
        <v>7002</v>
      </c>
      <c r="H2629" t="s">
        <v>126</v>
      </c>
      <c r="I2629" t="s">
        <v>555</v>
      </c>
    </row>
    <row r="2630" spans="1:10" x14ac:dyDescent="0.3">
      <c r="A2630">
        <v>2629</v>
      </c>
      <c r="B2630" s="1">
        <v>42206</v>
      </c>
      <c r="C2630" t="s">
        <v>7003</v>
      </c>
      <c r="D2630" t="s">
        <v>7004</v>
      </c>
      <c r="E2630" t="s">
        <v>210</v>
      </c>
      <c r="F2630" t="s">
        <v>30</v>
      </c>
      <c r="G2630" t="s">
        <v>7005</v>
      </c>
      <c r="H2630" t="s">
        <v>394</v>
      </c>
      <c r="I2630" s="2">
        <v>1000000</v>
      </c>
      <c r="J2630" t="s">
        <v>44</v>
      </c>
    </row>
    <row r="2631" spans="1:10" x14ac:dyDescent="0.3">
      <c r="A2631">
        <v>2630</v>
      </c>
      <c r="B2631" s="1">
        <v>42207</v>
      </c>
      <c r="C2631" t="s">
        <v>7006</v>
      </c>
      <c r="D2631" t="s">
        <v>6897</v>
      </c>
      <c r="E2631" t="s">
        <v>210</v>
      </c>
      <c r="F2631" t="s">
        <v>967</v>
      </c>
      <c r="G2631" t="s">
        <v>185</v>
      </c>
      <c r="H2631" t="s">
        <v>394</v>
      </c>
      <c r="I2631" s="2">
        <v>2000000</v>
      </c>
      <c r="J2631" t="s">
        <v>44</v>
      </c>
    </row>
    <row r="2632" spans="1:10" x14ac:dyDescent="0.3">
      <c r="A2632">
        <v>2631</v>
      </c>
      <c r="B2632" s="1">
        <v>42207</v>
      </c>
      <c r="C2632" t="s">
        <v>7007</v>
      </c>
      <c r="D2632" t="s">
        <v>7008</v>
      </c>
      <c r="E2632" t="s">
        <v>210</v>
      </c>
      <c r="F2632" t="s">
        <v>36</v>
      </c>
      <c r="G2632" t="s">
        <v>7009</v>
      </c>
      <c r="H2632" t="s">
        <v>394</v>
      </c>
      <c r="I2632" s="2">
        <v>30000000</v>
      </c>
      <c r="J2632" t="s">
        <v>6083</v>
      </c>
    </row>
    <row r="2633" spans="1:10" x14ac:dyDescent="0.3">
      <c r="A2633">
        <v>2632</v>
      </c>
      <c r="B2633" s="1">
        <v>42208</v>
      </c>
      <c r="C2633" t="s">
        <v>5410</v>
      </c>
      <c r="D2633" t="s">
        <v>7010</v>
      </c>
      <c r="E2633" t="s">
        <v>210</v>
      </c>
      <c r="F2633" t="s">
        <v>967</v>
      </c>
      <c r="G2633" t="s">
        <v>7011</v>
      </c>
      <c r="H2633" t="s">
        <v>394</v>
      </c>
      <c r="I2633" s="2">
        <v>12750000</v>
      </c>
      <c r="J2633" t="s">
        <v>44</v>
      </c>
    </row>
    <row r="2634" spans="1:10" x14ac:dyDescent="0.3">
      <c r="A2634">
        <v>2633</v>
      </c>
      <c r="B2634" s="1">
        <v>42208</v>
      </c>
      <c r="C2634" t="s">
        <v>1369</v>
      </c>
      <c r="D2634" t="s">
        <v>7012</v>
      </c>
      <c r="E2634" t="s">
        <v>210</v>
      </c>
      <c r="G2634" t="s">
        <v>7013</v>
      </c>
      <c r="H2634" t="s">
        <v>394</v>
      </c>
      <c r="I2634" s="2">
        <v>25000000</v>
      </c>
      <c r="J2634" t="s">
        <v>26</v>
      </c>
    </row>
    <row r="2635" spans="1:10" x14ac:dyDescent="0.3">
      <c r="A2635">
        <v>2634</v>
      </c>
      <c r="B2635" s="1">
        <v>42208</v>
      </c>
      <c r="C2635" t="s">
        <v>7014</v>
      </c>
      <c r="D2635" t="s">
        <v>4253</v>
      </c>
      <c r="E2635" t="s">
        <v>210</v>
      </c>
      <c r="F2635" t="s">
        <v>1197</v>
      </c>
      <c r="G2635" t="s">
        <v>7015</v>
      </c>
      <c r="H2635" t="s">
        <v>126</v>
      </c>
      <c r="I2635" s="2">
        <v>320000</v>
      </c>
    </row>
    <row r="2636" spans="1:10" x14ac:dyDescent="0.3">
      <c r="A2636">
        <v>2635</v>
      </c>
      <c r="B2636" s="1">
        <v>42208</v>
      </c>
      <c r="C2636" t="s">
        <v>7016</v>
      </c>
      <c r="D2636" t="s">
        <v>7017</v>
      </c>
      <c r="E2636" t="s">
        <v>210</v>
      </c>
      <c r="F2636" t="s">
        <v>36</v>
      </c>
      <c r="G2636" t="s">
        <v>1483</v>
      </c>
      <c r="H2636" t="s">
        <v>126</v>
      </c>
      <c r="I2636" t="s">
        <v>555</v>
      </c>
    </row>
    <row r="2637" spans="1:10" x14ac:dyDescent="0.3">
      <c r="A2637">
        <v>2636</v>
      </c>
      <c r="B2637" s="1">
        <v>42208</v>
      </c>
      <c r="C2637" t="s">
        <v>1063</v>
      </c>
      <c r="D2637" t="s">
        <v>7018</v>
      </c>
      <c r="E2637" t="s">
        <v>210</v>
      </c>
      <c r="F2637" t="s">
        <v>967</v>
      </c>
      <c r="G2637" t="s">
        <v>1068</v>
      </c>
      <c r="H2637" t="s">
        <v>394</v>
      </c>
      <c r="I2637" s="2">
        <v>20000000</v>
      </c>
      <c r="J2637" t="s">
        <v>26</v>
      </c>
    </row>
    <row r="2638" spans="1:10" x14ac:dyDescent="0.3">
      <c r="A2638">
        <v>2637</v>
      </c>
      <c r="B2638" s="1">
        <v>42208</v>
      </c>
      <c r="C2638" t="s">
        <v>7019</v>
      </c>
      <c r="D2638" t="s">
        <v>7020</v>
      </c>
      <c r="E2638" t="s">
        <v>210</v>
      </c>
      <c r="F2638" t="s">
        <v>967</v>
      </c>
      <c r="G2638" t="s">
        <v>633</v>
      </c>
      <c r="H2638" t="s">
        <v>394</v>
      </c>
      <c r="I2638" s="2">
        <v>15000000</v>
      </c>
      <c r="J2638" t="s">
        <v>5872</v>
      </c>
    </row>
    <row r="2639" spans="1:10" x14ac:dyDescent="0.3">
      <c r="A2639">
        <v>2638</v>
      </c>
      <c r="B2639" s="1">
        <v>42208</v>
      </c>
      <c r="C2639" t="s">
        <v>950</v>
      </c>
      <c r="D2639" t="s">
        <v>7021</v>
      </c>
      <c r="E2639" t="s">
        <v>210</v>
      </c>
      <c r="F2639" t="s">
        <v>36</v>
      </c>
      <c r="G2639" t="s">
        <v>185</v>
      </c>
      <c r="H2639" t="s">
        <v>394</v>
      </c>
      <c r="I2639" s="2">
        <v>1000000</v>
      </c>
      <c r="J2639" t="s">
        <v>44</v>
      </c>
    </row>
    <row r="2640" spans="1:10" x14ac:dyDescent="0.3">
      <c r="A2640">
        <v>2639</v>
      </c>
      <c r="B2640" s="1">
        <v>42208</v>
      </c>
      <c r="C2640" t="s">
        <v>4028</v>
      </c>
      <c r="D2640" t="s">
        <v>7022</v>
      </c>
      <c r="E2640" t="s">
        <v>210</v>
      </c>
      <c r="F2640" t="s">
        <v>36</v>
      </c>
      <c r="G2640" t="s">
        <v>7023</v>
      </c>
      <c r="H2640" t="s">
        <v>394</v>
      </c>
      <c r="I2640" s="2">
        <v>60000000</v>
      </c>
      <c r="J2640" t="s">
        <v>6083</v>
      </c>
    </row>
    <row r="2641" spans="1:10" x14ac:dyDescent="0.3">
      <c r="A2641">
        <v>2640</v>
      </c>
      <c r="B2641" s="1">
        <v>42208</v>
      </c>
      <c r="C2641" t="s">
        <v>5798</v>
      </c>
      <c r="D2641" t="s">
        <v>7024</v>
      </c>
      <c r="E2641" t="s">
        <v>210</v>
      </c>
      <c r="F2641" t="s">
        <v>30</v>
      </c>
      <c r="G2641" t="s">
        <v>7025</v>
      </c>
      <c r="H2641" t="s">
        <v>126</v>
      </c>
      <c r="I2641" t="s">
        <v>555</v>
      </c>
    </row>
    <row r="2642" spans="1:10" x14ac:dyDescent="0.3">
      <c r="A2642">
        <v>2641</v>
      </c>
      <c r="B2642" s="1">
        <v>42209</v>
      </c>
      <c r="C2642" t="s">
        <v>7026</v>
      </c>
      <c r="D2642" t="s">
        <v>7027</v>
      </c>
      <c r="E2642" t="s">
        <v>210</v>
      </c>
      <c r="F2642" t="s">
        <v>19</v>
      </c>
      <c r="G2642" t="s">
        <v>5360</v>
      </c>
      <c r="H2642" t="s">
        <v>394</v>
      </c>
      <c r="I2642" s="2">
        <v>1000000</v>
      </c>
      <c r="J2642" t="s">
        <v>7028</v>
      </c>
    </row>
    <row r="2643" spans="1:10" x14ac:dyDescent="0.3">
      <c r="A2643">
        <v>2642</v>
      </c>
      <c r="B2643" s="1">
        <v>42210</v>
      </c>
      <c r="C2643" t="s">
        <v>7029</v>
      </c>
      <c r="D2643" t="s">
        <v>7030</v>
      </c>
      <c r="E2643" t="s">
        <v>210</v>
      </c>
      <c r="F2643" t="s">
        <v>30</v>
      </c>
      <c r="G2643" t="s">
        <v>2077</v>
      </c>
      <c r="H2643" t="s">
        <v>126</v>
      </c>
      <c r="I2643" t="s">
        <v>555</v>
      </c>
    </row>
    <row r="2644" spans="1:10" x14ac:dyDescent="0.3">
      <c r="A2644">
        <v>2643</v>
      </c>
      <c r="B2644" s="1">
        <v>42210</v>
      </c>
      <c r="C2644" t="s">
        <v>6434</v>
      </c>
      <c r="D2644" t="s">
        <v>7031</v>
      </c>
      <c r="E2644" t="s">
        <v>210</v>
      </c>
      <c r="F2644" t="s">
        <v>36</v>
      </c>
      <c r="G2644" t="s">
        <v>7032</v>
      </c>
      <c r="H2644" t="s">
        <v>394</v>
      </c>
      <c r="I2644" s="2">
        <v>15000000</v>
      </c>
      <c r="J2644" t="s">
        <v>44</v>
      </c>
    </row>
    <row r="2645" spans="1:10" x14ac:dyDescent="0.3">
      <c r="A2645">
        <v>2644</v>
      </c>
      <c r="B2645" s="1">
        <v>42212</v>
      </c>
      <c r="C2645" t="s">
        <v>7033</v>
      </c>
      <c r="D2645" t="s">
        <v>7034</v>
      </c>
      <c r="E2645" t="s">
        <v>210</v>
      </c>
      <c r="F2645" t="s">
        <v>184</v>
      </c>
      <c r="G2645" t="s">
        <v>1339</v>
      </c>
      <c r="H2645" t="s">
        <v>394</v>
      </c>
      <c r="I2645" s="2">
        <v>6000000</v>
      </c>
      <c r="J2645" t="s">
        <v>44</v>
      </c>
    </row>
    <row r="2646" spans="1:10" x14ac:dyDescent="0.3">
      <c r="A2646">
        <v>2645</v>
      </c>
      <c r="B2646" s="1">
        <v>42212</v>
      </c>
      <c r="C2646" t="s">
        <v>7035</v>
      </c>
      <c r="D2646" t="s">
        <v>7036</v>
      </c>
      <c r="E2646" t="s">
        <v>210</v>
      </c>
      <c r="F2646" t="s">
        <v>967</v>
      </c>
      <c r="G2646" t="s">
        <v>2682</v>
      </c>
      <c r="H2646" t="s">
        <v>126</v>
      </c>
      <c r="I2646" t="s">
        <v>555</v>
      </c>
    </row>
    <row r="2647" spans="1:10" x14ac:dyDescent="0.3">
      <c r="A2647">
        <v>2646</v>
      </c>
      <c r="B2647" s="1">
        <v>42212</v>
      </c>
      <c r="C2647" t="s">
        <v>4607</v>
      </c>
      <c r="D2647" t="s">
        <v>7037</v>
      </c>
      <c r="E2647" t="s">
        <v>210</v>
      </c>
      <c r="F2647" t="s">
        <v>967</v>
      </c>
      <c r="G2647" t="s">
        <v>7038</v>
      </c>
      <c r="H2647" t="s">
        <v>126</v>
      </c>
      <c r="I2647" t="s">
        <v>555</v>
      </c>
    </row>
    <row r="2648" spans="1:10" x14ac:dyDescent="0.3">
      <c r="A2648">
        <v>2647</v>
      </c>
      <c r="B2648" s="1">
        <v>42212</v>
      </c>
      <c r="C2648" t="s">
        <v>7039</v>
      </c>
      <c r="D2648" t="s">
        <v>7001</v>
      </c>
      <c r="E2648" t="s">
        <v>210</v>
      </c>
      <c r="F2648" t="s">
        <v>967</v>
      </c>
      <c r="G2648" t="s">
        <v>7040</v>
      </c>
      <c r="H2648" t="s">
        <v>126</v>
      </c>
      <c r="I2648" t="s">
        <v>555</v>
      </c>
    </row>
    <row r="2649" spans="1:10" x14ac:dyDescent="0.3">
      <c r="A2649">
        <v>2648</v>
      </c>
      <c r="B2649" s="1">
        <v>42213</v>
      </c>
      <c r="C2649" t="s">
        <v>1078</v>
      </c>
      <c r="D2649" t="s">
        <v>7041</v>
      </c>
      <c r="E2649" t="s">
        <v>210</v>
      </c>
      <c r="F2649" t="s">
        <v>36</v>
      </c>
      <c r="G2649" t="s">
        <v>7042</v>
      </c>
      <c r="H2649" t="s">
        <v>394</v>
      </c>
      <c r="I2649" s="2">
        <v>100000000</v>
      </c>
      <c r="J2649" t="s">
        <v>58</v>
      </c>
    </row>
    <row r="2650" spans="1:10" x14ac:dyDescent="0.3">
      <c r="A2650">
        <v>2649</v>
      </c>
      <c r="B2650" s="1">
        <v>42213</v>
      </c>
      <c r="C2650" t="s">
        <v>7043</v>
      </c>
      <c r="D2650" t="s">
        <v>453</v>
      </c>
      <c r="E2650" t="s">
        <v>210</v>
      </c>
      <c r="F2650" t="s">
        <v>967</v>
      </c>
      <c r="G2650" t="s">
        <v>7044</v>
      </c>
      <c r="H2650" t="s">
        <v>394</v>
      </c>
      <c r="I2650" s="2">
        <v>700000000</v>
      </c>
      <c r="J2650" t="s">
        <v>7045</v>
      </c>
    </row>
    <row r="2651" spans="1:10" x14ac:dyDescent="0.3">
      <c r="A2651">
        <v>2650</v>
      </c>
      <c r="B2651" s="1">
        <v>42213</v>
      </c>
      <c r="C2651" t="s">
        <v>6270</v>
      </c>
      <c r="D2651" t="s">
        <v>7046</v>
      </c>
      <c r="E2651" t="s">
        <v>210</v>
      </c>
      <c r="F2651" t="s">
        <v>967</v>
      </c>
      <c r="G2651" t="s">
        <v>7047</v>
      </c>
      <c r="H2651" t="s">
        <v>126</v>
      </c>
      <c r="I2651" s="2">
        <v>1300000</v>
      </c>
    </row>
    <row r="2652" spans="1:10" x14ac:dyDescent="0.3">
      <c r="A2652">
        <v>2651</v>
      </c>
      <c r="B2652" s="1">
        <v>42213</v>
      </c>
      <c r="C2652" t="s">
        <v>801</v>
      </c>
      <c r="D2652" t="s">
        <v>2262</v>
      </c>
      <c r="E2652" t="s">
        <v>210</v>
      </c>
      <c r="F2652" t="s">
        <v>36</v>
      </c>
      <c r="G2652" t="s">
        <v>7048</v>
      </c>
      <c r="H2652" t="s">
        <v>126</v>
      </c>
      <c r="I2652" s="2">
        <v>1000000</v>
      </c>
    </row>
    <row r="2653" spans="1:10" x14ac:dyDescent="0.3">
      <c r="A2653">
        <v>2652</v>
      </c>
      <c r="B2653" s="1">
        <v>42214</v>
      </c>
      <c r="C2653" t="s">
        <v>7049</v>
      </c>
      <c r="D2653" t="s">
        <v>7050</v>
      </c>
      <c r="E2653" t="s">
        <v>210</v>
      </c>
      <c r="F2653" t="s">
        <v>36</v>
      </c>
      <c r="G2653" t="s">
        <v>7051</v>
      </c>
      <c r="H2653" t="s">
        <v>394</v>
      </c>
      <c r="I2653" s="2">
        <v>2000000</v>
      </c>
      <c r="J2653" t="s">
        <v>44</v>
      </c>
    </row>
    <row r="2654" spans="1:10" x14ac:dyDescent="0.3">
      <c r="A2654">
        <v>2653</v>
      </c>
      <c r="B2654" s="1">
        <v>42214</v>
      </c>
      <c r="C2654" t="s">
        <v>7052</v>
      </c>
      <c r="D2654" t="s">
        <v>7053</v>
      </c>
      <c r="E2654" t="s">
        <v>210</v>
      </c>
      <c r="F2654" t="s">
        <v>30</v>
      </c>
      <c r="G2654" t="s">
        <v>7054</v>
      </c>
      <c r="H2654" t="s">
        <v>126</v>
      </c>
      <c r="I2654" s="2">
        <v>2400000</v>
      </c>
    </row>
    <row r="2655" spans="1:10" x14ac:dyDescent="0.3">
      <c r="A2655">
        <v>2654</v>
      </c>
      <c r="B2655" s="1">
        <v>42214</v>
      </c>
      <c r="C2655" t="s">
        <v>7055</v>
      </c>
      <c r="D2655" t="s">
        <v>7056</v>
      </c>
      <c r="E2655" t="s">
        <v>210</v>
      </c>
      <c r="F2655" t="s">
        <v>967</v>
      </c>
      <c r="G2655" t="s">
        <v>7057</v>
      </c>
      <c r="H2655" t="s">
        <v>394</v>
      </c>
      <c r="I2655" s="2">
        <v>50000000</v>
      </c>
      <c r="J2655" t="s">
        <v>44</v>
      </c>
    </row>
    <row r="2656" spans="1:10" x14ac:dyDescent="0.3">
      <c r="A2656">
        <v>2655</v>
      </c>
      <c r="B2656" s="1">
        <v>42214</v>
      </c>
      <c r="C2656" t="s">
        <v>7058</v>
      </c>
      <c r="D2656" t="s">
        <v>7059</v>
      </c>
      <c r="E2656" t="s">
        <v>210</v>
      </c>
      <c r="F2656" t="s">
        <v>19</v>
      </c>
      <c r="G2656" t="s">
        <v>7060</v>
      </c>
      <c r="H2656" t="s">
        <v>394</v>
      </c>
      <c r="I2656" s="2">
        <v>1200000</v>
      </c>
      <c r="J2656" t="s">
        <v>44</v>
      </c>
    </row>
    <row r="2657" spans="1:10" x14ac:dyDescent="0.3">
      <c r="A2657">
        <v>2656</v>
      </c>
      <c r="B2657" s="1">
        <v>42215</v>
      </c>
      <c r="C2657" t="s">
        <v>7061</v>
      </c>
      <c r="D2657" t="s">
        <v>7062</v>
      </c>
      <c r="E2657" t="s">
        <v>210</v>
      </c>
      <c r="F2657" t="s">
        <v>36</v>
      </c>
      <c r="G2657" t="s">
        <v>7063</v>
      </c>
      <c r="H2657" t="s">
        <v>394</v>
      </c>
      <c r="I2657" s="2">
        <v>600000</v>
      </c>
      <c r="J2657" t="s">
        <v>275</v>
      </c>
    </row>
    <row r="2658" spans="1:10" x14ac:dyDescent="0.3">
      <c r="A2658">
        <v>2657</v>
      </c>
      <c r="B2658" s="1">
        <v>42215</v>
      </c>
      <c r="C2658" t="s">
        <v>7064</v>
      </c>
      <c r="D2658" t="s">
        <v>7065</v>
      </c>
      <c r="E2658" t="s">
        <v>210</v>
      </c>
      <c r="F2658" t="s">
        <v>36</v>
      </c>
      <c r="G2658" t="s">
        <v>7066</v>
      </c>
      <c r="H2658" t="s">
        <v>394</v>
      </c>
      <c r="I2658" s="2">
        <v>2400000</v>
      </c>
      <c r="J2658" t="s">
        <v>44</v>
      </c>
    </row>
    <row r="2659" spans="1:10" x14ac:dyDescent="0.3">
      <c r="A2659">
        <v>2658</v>
      </c>
      <c r="B2659" s="1">
        <v>42215</v>
      </c>
      <c r="C2659" t="s">
        <v>7067</v>
      </c>
      <c r="D2659" t="s">
        <v>7068</v>
      </c>
      <c r="E2659" t="s">
        <v>210</v>
      </c>
      <c r="F2659" t="s">
        <v>30</v>
      </c>
      <c r="G2659" t="s">
        <v>7069</v>
      </c>
      <c r="H2659" t="s">
        <v>394</v>
      </c>
      <c r="I2659" s="2">
        <v>16000000</v>
      </c>
      <c r="J2659" t="s">
        <v>44</v>
      </c>
    </row>
    <row r="2660" spans="1:10" x14ac:dyDescent="0.3">
      <c r="A2660">
        <v>2659</v>
      </c>
      <c r="B2660" s="1">
        <v>42215</v>
      </c>
      <c r="C2660" t="s">
        <v>4381</v>
      </c>
      <c r="D2660" t="s">
        <v>7070</v>
      </c>
      <c r="E2660" t="s">
        <v>210</v>
      </c>
      <c r="F2660" t="s">
        <v>967</v>
      </c>
      <c r="G2660" t="s">
        <v>7071</v>
      </c>
      <c r="H2660" t="s">
        <v>126</v>
      </c>
      <c r="I2660" s="2">
        <v>168000</v>
      </c>
    </row>
    <row r="2661" spans="1:10" x14ac:dyDescent="0.3">
      <c r="A2661">
        <v>2660</v>
      </c>
      <c r="B2661" s="1">
        <v>42215</v>
      </c>
      <c r="C2661" t="s">
        <v>7072</v>
      </c>
      <c r="D2661" t="s">
        <v>7073</v>
      </c>
      <c r="E2661" t="s">
        <v>210</v>
      </c>
      <c r="F2661" t="s">
        <v>36</v>
      </c>
      <c r="G2661" t="s">
        <v>7074</v>
      </c>
      <c r="H2661" t="s">
        <v>126</v>
      </c>
      <c r="I2661" s="2">
        <v>168000</v>
      </c>
    </row>
    <row r="2662" spans="1:10" x14ac:dyDescent="0.3">
      <c r="A2662">
        <v>2661</v>
      </c>
      <c r="B2662" s="1">
        <v>42215</v>
      </c>
      <c r="C2662" t="s">
        <v>2894</v>
      </c>
      <c r="D2662" t="s">
        <v>7075</v>
      </c>
      <c r="E2662" t="s">
        <v>210</v>
      </c>
      <c r="F2662" t="s">
        <v>42</v>
      </c>
      <c r="G2662" t="s">
        <v>7076</v>
      </c>
      <c r="H2662" t="s">
        <v>394</v>
      </c>
      <c r="I2662" t="s">
        <v>555</v>
      </c>
      <c r="J2662" t="s">
        <v>275</v>
      </c>
    </row>
    <row r="2663" spans="1:10" x14ac:dyDescent="0.3">
      <c r="A2663">
        <v>2662</v>
      </c>
      <c r="B2663" s="1">
        <v>42215</v>
      </c>
      <c r="C2663" t="s">
        <v>7077</v>
      </c>
      <c r="D2663" t="s">
        <v>7078</v>
      </c>
      <c r="E2663" t="s">
        <v>210</v>
      </c>
      <c r="F2663" t="s">
        <v>967</v>
      </c>
      <c r="G2663" t="s">
        <v>7079</v>
      </c>
      <c r="H2663" t="s">
        <v>126</v>
      </c>
      <c r="I2663" t="s">
        <v>555</v>
      </c>
    </row>
    <row r="2664" spans="1:10" x14ac:dyDescent="0.3">
      <c r="A2664">
        <v>2663</v>
      </c>
      <c r="B2664" s="1">
        <v>42216</v>
      </c>
      <c r="C2664" t="s">
        <v>7080</v>
      </c>
      <c r="D2664" t="s">
        <v>7081</v>
      </c>
      <c r="E2664" t="s">
        <v>210</v>
      </c>
      <c r="F2664" t="s">
        <v>19</v>
      </c>
      <c r="G2664" t="s">
        <v>7082</v>
      </c>
      <c r="H2664" t="s">
        <v>394</v>
      </c>
      <c r="I2664" s="2">
        <v>500000</v>
      </c>
      <c r="J2664" t="s">
        <v>332</v>
      </c>
    </row>
    <row r="2665" spans="1:10" x14ac:dyDescent="0.3">
      <c r="A2665">
        <v>2664</v>
      </c>
      <c r="B2665" s="1">
        <v>42216</v>
      </c>
      <c r="C2665" t="s">
        <v>7083</v>
      </c>
      <c r="D2665" t="s">
        <v>7084</v>
      </c>
      <c r="E2665" t="s">
        <v>210</v>
      </c>
      <c r="F2665" t="s">
        <v>967</v>
      </c>
      <c r="G2665" t="s">
        <v>7085</v>
      </c>
      <c r="H2665" t="s">
        <v>394</v>
      </c>
      <c r="I2665" t="s">
        <v>555</v>
      </c>
      <c r="J2665" t="s">
        <v>44</v>
      </c>
    </row>
    <row r="2666" spans="1:10" x14ac:dyDescent="0.3">
      <c r="A2666">
        <v>2665</v>
      </c>
      <c r="B2666" s="1">
        <v>42216</v>
      </c>
      <c r="C2666" t="s">
        <v>7086</v>
      </c>
      <c r="D2666" t="s">
        <v>7087</v>
      </c>
      <c r="E2666" t="s">
        <v>210</v>
      </c>
      <c r="F2666" t="s">
        <v>52</v>
      </c>
      <c r="G2666" t="s">
        <v>7088</v>
      </c>
      <c r="H2666" t="s">
        <v>394</v>
      </c>
      <c r="I2666" s="2">
        <v>2000000</v>
      </c>
      <c r="J2666" t="s">
        <v>44</v>
      </c>
    </row>
    <row r="2667" spans="1:10" x14ac:dyDescent="0.3">
      <c r="A2667">
        <v>2666</v>
      </c>
      <c r="B2667" s="1">
        <v>42216</v>
      </c>
      <c r="C2667" t="s">
        <v>7089</v>
      </c>
      <c r="D2667" t="s">
        <v>472</v>
      </c>
      <c r="E2667" t="s">
        <v>210</v>
      </c>
      <c r="F2667" t="s">
        <v>19</v>
      </c>
      <c r="G2667" t="s">
        <v>633</v>
      </c>
      <c r="H2667" t="s">
        <v>394</v>
      </c>
      <c r="I2667" s="2">
        <v>5000000</v>
      </c>
      <c r="J2667" t="s">
        <v>5872</v>
      </c>
    </row>
    <row r="2668" spans="1:10" x14ac:dyDescent="0.3">
      <c r="A2668">
        <v>2667</v>
      </c>
      <c r="B2668" s="1">
        <v>42156</v>
      </c>
      <c r="C2668" t="s">
        <v>4838</v>
      </c>
      <c r="D2668" t="s">
        <v>7090</v>
      </c>
      <c r="E2668" t="s">
        <v>210</v>
      </c>
      <c r="F2668" t="s">
        <v>30</v>
      </c>
      <c r="G2668" t="s">
        <v>7091</v>
      </c>
      <c r="H2668" t="s">
        <v>126</v>
      </c>
      <c r="I2668" t="s">
        <v>555</v>
      </c>
    </row>
    <row r="2669" spans="1:10" x14ac:dyDescent="0.3">
      <c r="A2669">
        <v>2668</v>
      </c>
      <c r="B2669" s="1">
        <v>42156</v>
      </c>
      <c r="C2669" t="s">
        <v>7092</v>
      </c>
      <c r="D2669" t="s">
        <v>7093</v>
      </c>
      <c r="E2669" t="s">
        <v>210</v>
      </c>
      <c r="F2669" t="s">
        <v>30</v>
      </c>
      <c r="G2669" t="s">
        <v>7094</v>
      </c>
      <c r="H2669" t="s">
        <v>394</v>
      </c>
      <c r="I2669" s="2">
        <v>6000000</v>
      </c>
      <c r="J2669" t="s">
        <v>26</v>
      </c>
    </row>
    <row r="2670" spans="1:10" x14ac:dyDescent="0.3">
      <c r="A2670">
        <v>2669</v>
      </c>
      <c r="B2670" s="1">
        <v>42156</v>
      </c>
      <c r="C2670" t="s">
        <v>2919</v>
      </c>
      <c r="D2670" t="s">
        <v>6860</v>
      </c>
      <c r="E2670" t="s">
        <v>210</v>
      </c>
      <c r="F2670" t="s">
        <v>36</v>
      </c>
      <c r="G2670" t="s">
        <v>7095</v>
      </c>
      <c r="H2670" t="s">
        <v>126</v>
      </c>
      <c r="I2670" s="2">
        <v>500000</v>
      </c>
    </row>
    <row r="2671" spans="1:10" x14ac:dyDescent="0.3">
      <c r="A2671">
        <v>2670</v>
      </c>
      <c r="B2671" s="1">
        <v>42156</v>
      </c>
      <c r="C2671" t="s">
        <v>7096</v>
      </c>
      <c r="D2671" t="s">
        <v>1718</v>
      </c>
      <c r="E2671" t="s">
        <v>210</v>
      </c>
      <c r="F2671" t="s">
        <v>30</v>
      </c>
      <c r="G2671" t="s">
        <v>1058</v>
      </c>
      <c r="H2671" t="s">
        <v>394</v>
      </c>
      <c r="I2671" s="2">
        <v>4000000</v>
      </c>
      <c r="J2671" t="s">
        <v>21</v>
      </c>
    </row>
    <row r="2672" spans="1:10" x14ac:dyDescent="0.3">
      <c r="A2672">
        <v>2671</v>
      </c>
      <c r="B2672" s="1">
        <v>42156</v>
      </c>
      <c r="C2672" t="s">
        <v>7097</v>
      </c>
      <c r="D2672" t="s">
        <v>7098</v>
      </c>
      <c r="E2672" t="s">
        <v>210</v>
      </c>
      <c r="F2672" t="s">
        <v>30</v>
      </c>
      <c r="G2672" t="s">
        <v>7099</v>
      </c>
      <c r="H2672" t="s">
        <v>126</v>
      </c>
      <c r="I2672" s="2">
        <v>350000</v>
      </c>
    </row>
    <row r="2673" spans="1:10" x14ac:dyDescent="0.3">
      <c r="A2673">
        <v>2672</v>
      </c>
      <c r="B2673" s="1">
        <v>42156</v>
      </c>
      <c r="C2673" t="s">
        <v>6434</v>
      </c>
      <c r="D2673" t="s">
        <v>7100</v>
      </c>
      <c r="E2673" t="s">
        <v>210</v>
      </c>
      <c r="F2673" t="s">
        <v>36</v>
      </c>
      <c r="G2673" t="s">
        <v>7101</v>
      </c>
      <c r="H2673" t="s">
        <v>126</v>
      </c>
      <c r="I2673" t="s">
        <v>555</v>
      </c>
    </row>
    <row r="2674" spans="1:10" x14ac:dyDescent="0.3">
      <c r="A2674">
        <v>2673</v>
      </c>
      <c r="B2674" s="1">
        <v>42156</v>
      </c>
      <c r="C2674" t="s">
        <v>7102</v>
      </c>
      <c r="D2674" t="s">
        <v>7103</v>
      </c>
      <c r="E2674" t="s">
        <v>210</v>
      </c>
      <c r="F2674" t="s">
        <v>36</v>
      </c>
      <c r="G2674" t="s">
        <v>7104</v>
      </c>
      <c r="H2674" t="s">
        <v>394</v>
      </c>
      <c r="I2674" s="2">
        <v>1000000</v>
      </c>
      <c r="J2674" t="s">
        <v>275</v>
      </c>
    </row>
    <row r="2675" spans="1:10" x14ac:dyDescent="0.3">
      <c r="A2675">
        <v>2674</v>
      </c>
      <c r="B2675" s="1">
        <v>42156</v>
      </c>
      <c r="C2675" t="s">
        <v>7105</v>
      </c>
      <c r="D2675" t="s">
        <v>7106</v>
      </c>
      <c r="E2675" t="s">
        <v>210</v>
      </c>
      <c r="F2675" t="s">
        <v>42</v>
      </c>
      <c r="G2675" t="s">
        <v>4438</v>
      </c>
      <c r="H2675" t="s">
        <v>394</v>
      </c>
      <c r="I2675" s="2">
        <v>550000</v>
      </c>
    </row>
    <row r="2676" spans="1:10" x14ac:dyDescent="0.3">
      <c r="A2676">
        <v>2675</v>
      </c>
      <c r="B2676" s="1">
        <v>42156</v>
      </c>
      <c r="C2676" t="s">
        <v>7107</v>
      </c>
      <c r="D2676" t="s">
        <v>7108</v>
      </c>
      <c r="E2676" t="s">
        <v>210</v>
      </c>
      <c r="F2676" t="s">
        <v>184</v>
      </c>
      <c r="G2676" t="s">
        <v>7109</v>
      </c>
      <c r="H2676" t="s">
        <v>126</v>
      </c>
      <c r="I2676" s="2">
        <v>500000</v>
      </c>
    </row>
    <row r="2677" spans="1:10" x14ac:dyDescent="0.3">
      <c r="A2677">
        <v>2676</v>
      </c>
      <c r="B2677" s="1">
        <v>42157</v>
      </c>
      <c r="C2677" t="s">
        <v>7110</v>
      </c>
      <c r="D2677" t="s">
        <v>7111</v>
      </c>
      <c r="E2677" t="s">
        <v>210</v>
      </c>
      <c r="F2677" t="s">
        <v>6050</v>
      </c>
      <c r="G2677" t="s">
        <v>7112</v>
      </c>
      <c r="H2677" t="s">
        <v>394</v>
      </c>
      <c r="I2677" s="2">
        <v>35000000</v>
      </c>
      <c r="J2677" t="s">
        <v>44</v>
      </c>
    </row>
    <row r="2678" spans="1:10" x14ac:dyDescent="0.3">
      <c r="A2678">
        <v>2677</v>
      </c>
      <c r="B2678" s="1">
        <v>42157</v>
      </c>
      <c r="C2678" t="s">
        <v>7113</v>
      </c>
      <c r="D2678" t="s">
        <v>7114</v>
      </c>
      <c r="E2678" t="s">
        <v>210</v>
      </c>
      <c r="F2678" t="s">
        <v>52</v>
      </c>
      <c r="G2678" t="s">
        <v>7115</v>
      </c>
      <c r="H2678" t="s">
        <v>126</v>
      </c>
      <c r="I2678" s="2">
        <v>350000</v>
      </c>
    </row>
    <row r="2679" spans="1:10" x14ac:dyDescent="0.3">
      <c r="A2679">
        <v>2678</v>
      </c>
      <c r="B2679" s="1">
        <v>42157</v>
      </c>
      <c r="C2679" t="s">
        <v>1098</v>
      </c>
      <c r="D2679" t="s">
        <v>7116</v>
      </c>
      <c r="E2679" t="s">
        <v>210</v>
      </c>
      <c r="F2679" t="s">
        <v>1100</v>
      </c>
      <c r="G2679" t="s">
        <v>7117</v>
      </c>
      <c r="H2679" t="s">
        <v>394</v>
      </c>
      <c r="I2679" t="s">
        <v>555</v>
      </c>
      <c r="J2679" t="s">
        <v>44</v>
      </c>
    </row>
    <row r="2680" spans="1:10" x14ac:dyDescent="0.3">
      <c r="A2680">
        <v>2679</v>
      </c>
      <c r="B2680" s="1">
        <v>42158</v>
      </c>
      <c r="C2680" t="s">
        <v>7118</v>
      </c>
      <c r="D2680" t="s">
        <v>7119</v>
      </c>
      <c r="E2680" t="s">
        <v>210</v>
      </c>
      <c r="F2680" t="s">
        <v>36</v>
      </c>
      <c r="G2680" t="s">
        <v>7120</v>
      </c>
      <c r="H2680" t="s">
        <v>126</v>
      </c>
      <c r="I2680" t="s">
        <v>555</v>
      </c>
    </row>
    <row r="2681" spans="1:10" x14ac:dyDescent="0.3">
      <c r="A2681">
        <v>2680</v>
      </c>
      <c r="B2681" s="1">
        <v>42158</v>
      </c>
      <c r="C2681" t="s">
        <v>7121</v>
      </c>
      <c r="D2681" t="s">
        <v>7122</v>
      </c>
      <c r="E2681" t="s">
        <v>210</v>
      </c>
      <c r="F2681" t="s">
        <v>36</v>
      </c>
      <c r="G2681" t="s">
        <v>7123</v>
      </c>
      <c r="H2681" t="s">
        <v>394</v>
      </c>
      <c r="I2681" s="2">
        <v>3000000</v>
      </c>
      <c r="J2681" t="s">
        <v>44</v>
      </c>
    </row>
    <row r="2682" spans="1:10" x14ac:dyDescent="0.3">
      <c r="A2682">
        <v>2681</v>
      </c>
      <c r="B2682" s="1">
        <v>42158</v>
      </c>
      <c r="C2682" t="s">
        <v>4290</v>
      </c>
      <c r="D2682" t="s">
        <v>7124</v>
      </c>
      <c r="E2682" t="s">
        <v>210</v>
      </c>
      <c r="F2682" t="s">
        <v>30</v>
      </c>
      <c r="G2682" t="s">
        <v>6426</v>
      </c>
      <c r="H2682" t="s">
        <v>126</v>
      </c>
      <c r="I2682" s="2">
        <v>100000</v>
      </c>
    </row>
    <row r="2683" spans="1:10" x14ac:dyDescent="0.3">
      <c r="A2683">
        <v>2682</v>
      </c>
      <c r="B2683" s="1">
        <v>42158</v>
      </c>
      <c r="C2683" t="s">
        <v>7125</v>
      </c>
      <c r="D2683" t="s">
        <v>7126</v>
      </c>
      <c r="E2683" t="s">
        <v>210</v>
      </c>
      <c r="F2683" t="s">
        <v>6050</v>
      </c>
      <c r="G2683" t="s">
        <v>351</v>
      </c>
      <c r="H2683" t="s">
        <v>394</v>
      </c>
      <c r="I2683" s="2">
        <v>15000000</v>
      </c>
      <c r="J2683" t="s">
        <v>26</v>
      </c>
    </row>
    <row r="2684" spans="1:10" x14ac:dyDescent="0.3">
      <c r="A2684">
        <v>2683</v>
      </c>
      <c r="B2684" s="1">
        <v>42158</v>
      </c>
      <c r="C2684" t="s">
        <v>7127</v>
      </c>
      <c r="D2684" t="s">
        <v>7128</v>
      </c>
      <c r="E2684" t="s">
        <v>210</v>
      </c>
      <c r="F2684" t="s">
        <v>30</v>
      </c>
      <c r="G2684" t="s">
        <v>7129</v>
      </c>
      <c r="H2684" t="s">
        <v>126</v>
      </c>
      <c r="I2684" s="2">
        <v>150000</v>
      </c>
    </row>
    <row r="2685" spans="1:10" x14ac:dyDescent="0.3">
      <c r="A2685">
        <v>2684</v>
      </c>
      <c r="B2685" s="1">
        <v>42158</v>
      </c>
      <c r="C2685" t="s">
        <v>6682</v>
      </c>
      <c r="D2685" t="s">
        <v>7130</v>
      </c>
      <c r="E2685" t="s">
        <v>210</v>
      </c>
      <c r="F2685" t="s">
        <v>30</v>
      </c>
      <c r="G2685" t="s">
        <v>7131</v>
      </c>
      <c r="H2685" t="s">
        <v>126</v>
      </c>
      <c r="I2685" t="s">
        <v>555</v>
      </c>
    </row>
    <row r="2686" spans="1:10" x14ac:dyDescent="0.3">
      <c r="A2686">
        <v>2685</v>
      </c>
      <c r="B2686" s="1">
        <v>42158</v>
      </c>
      <c r="C2686" t="s">
        <v>7132</v>
      </c>
      <c r="D2686" t="s">
        <v>7133</v>
      </c>
      <c r="E2686" t="s">
        <v>210</v>
      </c>
      <c r="F2686" t="s">
        <v>52</v>
      </c>
      <c r="G2686" t="s">
        <v>7134</v>
      </c>
      <c r="H2686" t="s">
        <v>126</v>
      </c>
      <c r="I2686" s="2">
        <v>250000</v>
      </c>
    </row>
    <row r="2687" spans="1:10" x14ac:dyDescent="0.3">
      <c r="A2687">
        <v>2686</v>
      </c>
      <c r="B2687" s="1">
        <v>42158</v>
      </c>
      <c r="C2687" t="s">
        <v>7135</v>
      </c>
      <c r="D2687" t="s">
        <v>7136</v>
      </c>
      <c r="E2687" t="s">
        <v>210</v>
      </c>
      <c r="F2687" t="s">
        <v>19</v>
      </c>
      <c r="G2687" t="s">
        <v>1136</v>
      </c>
      <c r="H2687" t="s">
        <v>126</v>
      </c>
      <c r="I2687" t="s">
        <v>555</v>
      </c>
    </row>
    <row r="2688" spans="1:10" x14ac:dyDescent="0.3">
      <c r="A2688">
        <v>2687</v>
      </c>
      <c r="B2688" s="1">
        <v>42159</v>
      </c>
      <c r="C2688" t="s">
        <v>1797</v>
      </c>
      <c r="D2688" t="s">
        <v>7137</v>
      </c>
      <c r="E2688" t="s">
        <v>210</v>
      </c>
      <c r="F2688" t="s">
        <v>30</v>
      </c>
      <c r="G2688" t="s">
        <v>1799</v>
      </c>
      <c r="H2688" t="s">
        <v>394</v>
      </c>
      <c r="I2688" s="2">
        <v>137000000</v>
      </c>
      <c r="J2688" t="s">
        <v>21</v>
      </c>
    </row>
    <row r="2689" spans="1:10" x14ac:dyDescent="0.3">
      <c r="A2689">
        <v>2688</v>
      </c>
      <c r="B2689" s="1">
        <v>42159</v>
      </c>
      <c r="C2689" t="s">
        <v>2384</v>
      </c>
      <c r="D2689" t="s">
        <v>7138</v>
      </c>
      <c r="E2689" t="s">
        <v>210</v>
      </c>
      <c r="F2689" t="s">
        <v>87</v>
      </c>
      <c r="G2689" t="s">
        <v>1413</v>
      </c>
      <c r="H2689" t="s">
        <v>394</v>
      </c>
      <c r="I2689" s="2">
        <v>1000000</v>
      </c>
      <c r="J2689" t="s">
        <v>275</v>
      </c>
    </row>
    <row r="2690" spans="1:10" x14ac:dyDescent="0.3">
      <c r="A2690">
        <v>2689</v>
      </c>
      <c r="B2690" s="1">
        <v>42159</v>
      </c>
      <c r="C2690" t="s">
        <v>7139</v>
      </c>
      <c r="D2690" t="s">
        <v>3501</v>
      </c>
      <c r="E2690" t="s">
        <v>210</v>
      </c>
      <c r="F2690" t="s">
        <v>36</v>
      </c>
      <c r="G2690" t="s">
        <v>7140</v>
      </c>
      <c r="H2690" t="s">
        <v>394</v>
      </c>
      <c r="I2690" s="2">
        <v>20000000</v>
      </c>
      <c r="J2690" t="s">
        <v>21</v>
      </c>
    </row>
    <row r="2691" spans="1:10" x14ac:dyDescent="0.3">
      <c r="A2691">
        <v>2690</v>
      </c>
      <c r="B2691" s="1">
        <v>42159</v>
      </c>
      <c r="C2691" t="s">
        <v>644</v>
      </c>
      <c r="D2691" t="s">
        <v>7141</v>
      </c>
      <c r="E2691" t="s">
        <v>210</v>
      </c>
      <c r="F2691" t="s">
        <v>967</v>
      </c>
      <c r="G2691" t="s">
        <v>7142</v>
      </c>
      <c r="H2691" t="s">
        <v>394</v>
      </c>
      <c r="I2691" s="2">
        <v>50000000</v>
      </c>
      <c r="J2691" t="s">
        <v>6083</v>
      </c>
    </row>
    <row r="2692" spans="1:10" x14ac:dyDescent="0.3">
      <c r="A2692">
        <v>2691</v>
      </c>
      <c r="B2692" s="1">
        <v>42160</v>
      </c>
      <c r="C2692" t="s">
        <v>7143</v>
      </c>
      <c r="D2692" t="s">
        <v>7144</v>
      </c>
      <c r="E2692" t="s">
        <v>210</v>
      </c>
      <c r="F2692" t="s">
        <v>36</v>
      </c>
      <c r="G2692" t="s">
        <v>555</v>
      </c>
      <c r="H2692" t="s">
        <v>126</v>
      </c>
      <c r="I2692" s="2">
        <v>500000</v>
      </c>
    </row>
    <row r="2693" spans="1:10" x14ac:dyDescent="0.3">
      <c r="A2693">
        <v>2692</v>
      </c>
      <c r="B2693" s="1">
        <v>42160</v>
      </c>
      <c r="C2693" t="s">
        <v>2525</v>
      </c>
      <c r="D2693" t="s">
        <v>7145</v>
      </c>
      <c r="E2693" t="s">
        <v>210</v>
      </c>
      <c r="F2693" t="s">
        <v>967</v>
      </c>
      <c r="G2693" t="s">
        <v>7146</v>
      </c>
      <c r="H2693" t="s">
        <v>394</v>
      </c>
      <c r="I2693" s="2">
        <v>10000000</v>
      </c>
      <c r="J2693" t="s">
        <v>44</v>
      </c>
    </row>
    <row r="2694" spans="1:10" x14ac:dyDescent="0.3">
      <c r="A2694">
        <v>2693</v>
      </c>
      <c r="B2694" s="1">
        <v>42160</v>
      </c>
      <c r="C2694" t="s">
        <v>4860</v>
      </c>
      <c r="D2694" t="s">
        <v>7147</v>
      </c>
      <c r="E2694" t="s">
        <v>210</v>
      </c>
      <c r="F2694" t="s">
        <v>840</v>
      </c>
      <c r="G2694" t="s">
        <v>7148</v>
      </c>
      <c r="H2694" t="s">
        <v>394</v>
      </c>
      <c r="I2694" s="2">
        <v>5000000</v>
      </c>
      <c r="J2694" t="s">
        <v>44</v>
      </c>
    </row>
    <row r="2695" spans="1:10" x14ac:dyDescent="0.3">
      <c r="A2695">
        <v>2694</v>
      </c>
      <c r="B2695" s="1">
        <v>42163</v>
      </c>
      <c r="C2695" t="s">
        <v>7149</v>
      </c>
      <c r="D2695" t="s">
        <v>7150</v>
      </c>
      <c r="E2695" t="s">
        <v>210</v>
      </c>
      <c r="F2695" t="s">
        <v>30</v>
      </c>
      <c r="G2695" t="s">
        <v>7151</v>
      </c>
      <c r="H2695" t="s">
        <v>126</v>
      </c>
      <c r="I2695" t="s">
        <v>555</v>
      </c>
    </row>
    <row r="2696" spans="1:10" x14ac:dyDescent="0.3">
      <c r="A2696">
        <v>2695</v>
      </c>
      <c r="B2696" s="1">
        <v>42163</v>
      </c>
      <c r="C2696" t="s">
        <v>7152</v>
      </c>
      <c r="D2696" t="s">
        <v>7153</v>
      </c>
      <c r="E2696" t="s">
        <v>210</v>
      </c>
      <c r="F2696" t="s">
        <v>36</v>
      </c>
      <c r="G2696" t="s">
        <v>7154</v>
      </c>
      <c r="H2696" t="s">
        <v>394</v>
      </c>
      <c r="I2696" s="2">
        <v>40000000</v>
      </c>
      <c r="J2696" t="s">
        <v>26</v>
      </c>
    </row>
    <row r="2697" spans="1:10" x14ac:dyDescent="0.3">
      <c r="A2697">
        <v>2696</v>
      </c>
      <c r="B2697" s="1">
        <v>42164</v>
      </c>
      <c r="C2697" t="s">
        <v>2557</v>
      </c>
      <c r="D2697" t="s">
        <v>7155</v>
      </c>
      <c r="E2697" t="s">
        <v>210</v>
      </c>
      <c r="F2697" t="s">
        <v>30</v>
      </c>
      <c r="G2697" t="s">
        <v>3125</v>
      </c>
      <c r="H2697" t="s">
        <v>394</v>
      </c>
      <c r="I2697" s="2">
        <v>5000000</v>
      </c>
      <c r="J2697" t="s">
        <v>44</v>
      </c>
    </row>
    <row r="2698" spans="1:10" x14ac:dyDescent="0.3">
      <c r="A2698">
        <v>2697</v>
      </c>
      <c r="B2698" s="1">
        <v>42164</v>
      </c>
      <c r="C2698" t="s">
        <v>1165</v>
      </c>
      <c r="D2698" t="s">
        <v>7156</v>
      </c>
      <c r="E2698" t="s">
        <v>210</v>
      </c>
      <c r="F2698" t="s">
        <v>967</v>
      </c>
      <c r="G2698" t="s">
        <v>7157</v>
      </c>
      <c r="H2698" t="s">
        <v>394</v>
      </c>
      <c r="I2698" s="2">
        <v>16500000</v>
      </c>
      <c r="J2698" t="s">
        <v>26</v>
      </c>
    </row>
    <row r="2699" spans="1:10" x14ac:dyDescent="0.3">
      <c r="A2699">
        <v>2698</v>
      </c>
      <c r="B2699" s="1">
        <v>42164</v>
      </c>
      <c r="C2699" t="s">
        <v>7158</v>
      </c>
      <c r="D2699" t="s">
        <v>7159</v>
      </c>
      <c r="E2699" t="s">
        <v>210</v>
      </c>
      <c r="F2699" t="s">
        <v>19</v>
      </c>
      <c r="G2699" t="s">
        <v>6777</v>
      </c>
      <c r="H2699" t="s">
        <v>126</v>
      </c>
      <c r="I2699" s="2">
        <v>234000</v>
      </c>
    </row>
    <row r="2700" spans="1:10" x14ac:dyDescent="0.3">
      <c r="A2700">
        <v>2699</v>
      </c>
      <c r="B2700" s="1">
        <v>42164</v>
      </c>
      <c r="C2700" t="s">
        <v>7160</v>
      </c>
      <c r="D2700" t="s">
        <v>7161</v>
      </c>
      <c r="E2700" t="s">
        <v>210</v>
      </c>
      <c r="F2700" t="s">
        <v>30</v>
      </c>
      <c r="G2700" t="s">
        <v>7066</v>
      </c>
      <c r="H2700" t="s">
        <v>394</v>
      </c>
      <c r="I2700" t="s">
        <v>555</v>
      </c>
      <c r="J2700" t="s">
        <v>44</v>
      </c>
    </row>
    <row r="2701" spans="1:10" x14ac:dyDescent="0.3">
      <c r="A2701">
        <v>2700</v>
      </c>
      <c r="B2701" s="1">
        <v>42164</v>
      </c>
      <c r="C2701" t="s">
        <v>7162</v>
      </c>
      <c r="D2701" t="s">
        <v>7163</v>
      </c>
      <c r="E2701" t="s">
        <v>210</v>
      </c>
      <c r="F2701" t="s">
        <v>967</v>
      </c>
      <c r="G2701" t="s">
        <v>7164</v>
      </c>
      <c r="H2701" t="s">
        <v>126</v>
      </c>
      <c r="I2701" s="2">
        <v>140000</v>
      </c>
    </row>
    <row r="2702" spans="1:10" x14ac:dyDescent="0.3">
      <c r="A2702">
        <v>2701</v>
      </c>
      <c r="B2702" s="1">
        <v>42165</v>
      </c>
      <c r="C2702" t="s">
        <v>471</v>
      </c>
      <c r="D2702" t="s">
        <v>7165</v>
      </c>
      <c r="E2702" t="s">
        <v>210</v>
      </c>
      <c r="F2702" t="s">
        <v>36</v>
      </c>
      <c r="G2702" t="s">
        <v>7166</v>
      </c>
      <c r="H2702" t="s">
        <v>126</v>
      </c>
      <c r="I2702" t="s">
        <v>555</v>
      </c>
    </row>
    <row r="2703" spans="1:10" x14ac:dyDescent="0.3">
      <c r="A2703">
        <v>2702</v>
      </c>
      <c r="B2703" s="1">
        <v>42165</v>
      </c>
      <c r="C2703" t="s">
        <v>2877</v>
      </c>
      <c r="D2703" t="s">
        <v>7167</v>
      </c>
      <c r="E2703" t="s">
        <v>210</v>
      </c>
      <c r="F2703" t="s">
        <v>967</v>
      </c>
      <c r="G2703" t="s">
        <v>7168</v>
      </c>
      <c r="H2703" t="s">
        <v>394</v>
      </c>
      <c r="I2703" s="2">
        <v>5000000</v>
      </c>
      <c r="J2703" t="s">
        <v>44</v>
      </c>
    </row>
    <row r="2704" spans="1:10" x14ac:dyDescent="0.3">
      <c r="A2704">
        <v>2703</v>
      </c>
      <c r="B2704" s="1">
        <v>42166</v>
      </c>
      <c r="C2704" t="s">
        <v>7169</v>
      </c>
      <c r="D2704" t="s">
        <v>7170</v>
      </c>
      <c r="E2704" t="s">
        <v>210</v>
      </c>
      <c r="F2704" t="s">
        <v>36</v>
      </c>
      <c r="G2704" t="s">
        <v>7171</v>
      </c>
      <c r="H2704" t="s">
        <v>126</v>
      </c>
      <c r="I2704" s="2">
        <v>350000</v>
      </c>
    </row>
    <row r="2705" spans="1:10" x14ac:dyDescent="0.3">
      <c r="A2705">
        <v>2704</v>
      </c>
      <c r="B2705" s="1">
        <v>42166</v>
      </c>
      <c r="C2705" t="s">
        <v>3982</v>
      </c>
      <c r="D2705" t="s">
        <v>2028</v>
      </c>
      <c r="E2705" t="s">
        <v>210</v>
      </c>
      <c r="F2705" t="s">
        <v>19</v>
      </c>
      <c r="G2705" t="s">
        <v>7172</v>
      </c>
      <c r="H2705" t="s">
        <v>126</v>
      </c>
      <c r="I2705" s="2">
        <v>250000</v>
      </c>
      <c r="J2705" t="s">
        <v>275</v>
      </c>
    </row>
    <row r="2706" spans="1:10" x14ac:dyDescent="0.3">
      <c r="A2706">
        <v>2705</v>
      </c>
      <c r="B2706" s="1">
        <v>42167</v>
      </c>
      <c r="C2706" t="s">
        <v>7173</v>
      </c>
      <c r="D2706" t="s">
        <v>7174</v>
      </c>
      <c r="E2706" t="s">
        <v>210</v>
      </c>
      <c r="F2706" t="s">
        <v>1197</v>
      </c>
      <c r="G2706" t="s">
        <v>1068</v>
      </c>
      <c r="H2706" t="s">
        <v>394</v>
      </c>
      <c r="I2706" s="2">
        <v>16000000</v>
      </c>
      <c r="J2706" t="s">
        <v>44</v>
      </c>
    </row>
    <row r="2707" spans="1:10" x14ac:dyDescent="0.3">
      <c r="A2707">
        <v>2706</v>
      </c>
      <c r="B2707" s="1">
        <v>42170</v>
      </c>
      <c r="C2707" t="s">
        <v>7175</v>
      </c>
      <c r="D2707" t="s">
        <v>7176</v>
      </c>
      <c r="E2707" t="s">
        <v>210</v>
      </c>
      <c r="F2707" t="s">
        <v>967</v>
      </c>
      <c r="G2707" t="s">
        <v>1068</v>
      </c>
      <c r="H2707" t="s">
        <v>394</v>
      </c>
      <c r="I2707" s="2">
        <v>50000000</v>
      </c>
      <c r="J2707" t="s">
        <v>26</v>
      </c>
    </row>
    <row r="2708" spans="1:10" x14ac:dyDescent="0.3">
      <c r="A2708">
        <v>2707</v>
      </c>
      <c r="B2708" s="1">
        <v>42170</v>
      </c>
      <c r="C2708" t="s">
        <v>7177</v>
      </c>
      <c r="D2708" t="s">
        <v>7178</v>
      </c>
      <c r="E2708" t="s">
        <v>210</v>
      </c>
      <c r="F2708" t="s">
        <v>967</v>
      </c>
      <c r="G2708" t="s">
        <v>1252</v>
      </c>
      <c r="H2708" t="s">
        <v>394</v>
      </c>
      <c r="I2708" t="s">
        <v>555</v>
      </c>
      <c r="J2708" t="s">
        <v>44</v>
      </c>
    </row>
    <row r="2709" spans="1:10" x14ac:dyDescent="0.3">
      <c r="A2709">
        <v>2708</v>
      </c>
      <c r="B2709" s="1">
        <v>42170</v>
      </c>
      <c r="C2709" t="s">
        <v>7179</v>
      </c>
      <c r="D2709" t="s">
        <v>7180</v>
      </c>
      <c r="E2709" t="s">
        <v>210</v>
      </c>
      <c r="F2709" t="s">
        <v>967</v>
      </c>
      <c r="G2709" t="s">
        <v>7181</v>
      </c>
      <c r="H2709" t="s">
        <v>126</v>
      </c>
      <c r="I2709" s="2">
        <v>500000</v>
      </c>
    </row>
    <row r="2710" spans="1:10" x14ac:dyDescent="0.3">
      <c r="A2710">
        <v>2709</v>
      </c>
      <c r="B2710" s="1">
        <v>42171</v>
      </c>
      <c r="C2710" t="s">
        <v>7182</v>
      </c>
      <c r="D2710" t="s">
        <v>7183</v>
      </c>
      <c r="E2710" t="s">
        <v>210</v>
      </c>
      <c r="F2710" t="s">
        <v>36</v>
      </c>
      <c r="G2710" t="s">
        <v>6730</v>
      </c>
      <c r="H2710" t="s">
        <v>126</v>
      </c>
      <c r="I2710" t="s">
        <v>555</v>
      </c>
    </row>
    <row r="2711" spans="1:10" x14ac:dyDescent="0.3">
      <c r="A2711">
        <v>2710</v>
      </c>
      <c r="B2711" s="1">
        <v>42171</v>
      </c>
      <c r="C2711" t="s">
        <v>7184</v>
      </c>
      <c r="D2711" t="s">
        <v>7185</v>
      </c>
      <c r="E2711" t="s">
        <v>210</v>
      </c>
      <c r="F2711" t="s">
        <v>139</v>
      </c>
      <c r="G2711" t="s">
        <v>7186</v>
      </c>
      <c r="H2711" t="s">
        <v>394</v>
      </c>
      <c r="I2711" t="s">
        <v>555</v>
      </c>
      <c r="J2711" t="s">
        <v>44</v>
      </c>
    </row>
    <row r="2712" spans="1:10" x14ac:dyDescent="0.3">
      <c r="A2712">
        <v>2711</v>
      </c>
      <c r="B2712" s="1">
        <v>42171</v>
      </c>
      <c r="C2712" t="s">
        <v>7187</v>
      </c>
      <c r="D2712" t="s">
        <v>7188</v>
      </c>
      <c r="E2712" t="s">
        <v>210</v>
      </c>
      <c r="F2712" t="s">
        <v>36</v>
      </c>
      <c r="G2712" t="s">
        <v>7189</v>
      </c>
      <c r="H2712" t="s">
        <v>126</v>
      </c>
      <c r="I2712" s="2">
        <v>500000</v>
      </c>
    </row>
    <row r="2713" spans="1:10" x14ac:dyDescent="0.3">
      <c r="A2713">
        <v>2712</v>
      </c>
      <c r="B2713" s="1">
        <v>42172</v>
      </c>
      <c r="C2713" t="s">
        <v>7190</v>
      </c>
      <c r="D2713" t="s">
        <v>7191</v>
      </c>
      <c r="E2713" t="s">
        <v>210</v>
      </c>
      <c r="F2713" t="s">
        <v>36</v>
      </c>
      <c r="G2713" t="s">
        <v>7192</v>
      </c>
      <c r="H2713" t="s">
        <v>126</v>
      </c>
      <c r="I2713" t="s">
        <v>555</v>
      </c>
    </row>
    <row r="2714" spans="1:10" x14ac:dyDescent="0.3">
      <c r="A2714">
        <v>2713</v>
      </c>
      <c r="B2714" s="1">
        <v>42172</v>
      </c>
      <c r="C2714" t="s">
        <v>7193</v>
      </c>
      <c r="D2714" t="s">
        <v>1991</v>
      </c>
      <c r="E2714" t="s">
        <v>210</v>
      </c>
      <c r="F2714" t="s">
        <v>967</v>
      </c>
      <c r="G2714" t="s">
        <v>7194</v>
      </c>
      <c r="H2714" t="s">
        <v>126</v>
      </c>
      <c r="I2714" t="s">
        <v>555</v>
      </c>
      <c r="J2714" t="s">
        <v>7195</v>
      </c>
    </row>
    <row r="2715" spans="1:10" x14ac:dyDescent="0.3">
      <c r="A2715">
        <v>2714</v>
      </c>
      <c r="B2715" s="1">
        <v>42172</v>
      </c>
      <c r="C2715" t="s">
        <v>7196</v>
      </c>
      <c r="D2715" t="s">
        <v>7197</v>
      </c>
      <c r="E2715" t="s">
        <v>210</v>
      </c>
      <c r="F2715" t="s">
        <v>36</v>
      </c>
      <c r="G2715" t="s">
        <v>7198</v>
      </c>
      <c r="H2715" t="s">
        <v>394</v>
      </c>
      <c r="I2715" s="2">
        <v>8200000</v>
      </c>
      <c r="J2715" t="s">
        <v>21</v>
      </c>
    </row>
    <row r="2716" spans="1:10" x14ac:dyDescent="0.3">
      <c r="A2716">
        <v>2715</v>
      </c>
      <c r="B2716" s="1">
        <v>42173</v>
      </c>
      <c r="C2716" t="s">
        <v>7199</v>
      </c>
      <c r="D2716" t="s">
        <v>7200</v>
      </c>
      <c r="E2716" t="s">
        <v>210</v>
      </c>
      <c r="F2716" t="s">
        <v>30</v>
      </c>
      <c r="G2716" t="s">
        <v>2245</v>
      </c>
      <c r="H2716" t="s">
        <v>126</v>
      </c>
      <c r="I2716" t="s">
        <v>555</v>
      </c>
    </row>
    <row r="2717" spans="1:10" x14ac:dyDescent="0.3">
      <c r="A2717">
        <v>2716</v>
      </c>
      <c r="B2717" s="1">
        <v>42173</v>
      </c>
      <c r="C2717" t="s">
        <v>1397</v>
      </c>
      <c r="D2717" t="s">
        <v>7201</v>
      </c>
      <c r="E2717" t="s">
        <v>210</v>
      </c>
      <c r="F2717" t="s">
        <v>967</v>
      </c>
      <c r="G2717" t="s">
        <v>7202</v>
      </c>
      <c r="H2717" t="s">
        <v>394</v>
      </c>
      <c r="I2717" s="2">
        <v>3000000</v>
      </c>
      <c r="J2717" t="s">
        <v>44</v>
      </c>
    </row>
    <row r="2718" spans="1:10" x14ac:dyDescent="0.3">
      <c r="A2718">
        <v>2717</v>
      </c>
      <c r="B2718" s="1">
        <v>42173</v>
      </c>
      <c r="C2718" t="s">
        <v>7203</v>
      </c>
      <c r="D2718" t="s">
        <v>7204</v>
      </c>
      <c r="E2718" t="s">
        <v>210</v>
      </c>
      <c r="F2718" t="s">
        <v>36</v>
      </c>
      <c r="G2718" t="s">
        <v>7205</v>
      </c>
      <c r="H2718" t="s">
        <v>394</v>
      </c>
      <c r="I2718" s="2">
        <v>5000000</v>
      </c>
      <c r="J2718" t="s">
        <v>44</v>
      </c>
    </row>
    <row r="2719" spans="1:10" x14ac:dyDescent="0.3">
      <c r="A2719">
        <v>2718</v>
      </c>
      <c r="B2719" s="1">
        <v>42173</v>
      </c>
      <c r="C2719" t="s">
        <v>522</v>
      </c>
      <c r="D2719" t="s">
        <v>4616</v>
      </c>
      <c r="E2719" t="s">
        <v>210</v>
      </c>
      <c r="F2719" t="s">
        <v>967</v>
      </c>
      <c r="G2719" t="s">
        <v>7206</v>
      </c>
      <c r="H2719" t="s">
        <v>394</v>
      </c>
      <c r="I2719" t="s">
        <v>555</v>
      </c>
      <c r="J2719" t="s">
        <v>44</v>
      </c>
    </row>
    <row r="2720" spans="1:10" x14ac:dyDescent="0.3">
      <c r="A2720">
        <v>2719</v>
      </c>
      <c r="B2720" s="1">
        <v>42173</v>
      </c>
      <c r="C2720" t="s">
        <v>7207</v>
      </c>
      <c r="D2720" t="s">
        <v>7208</v>
      </c>
      <c r="E2720" t="s">
        <v>210</v>
      </c>
      <c r="F2720" t="s">
        <v>967</v>
      </c>
      <c r="G2720" t="s">
        <v>7209</v>
      </c>
      <c r="H2720" t="s">
        <v>126</v>
      </c>
      <c r="I2720" t="s">
        <v>555</v>
      </c>
    </row>
    <row r="2721" spans="1:10" x14ac:dyDescent="0.3">
      <c r="A2721">
        <v>2720</v>
      </c>
      <c r="B2721" s="1">
        <v>42174</v>
      </c>
      <c r="C2721" t="s">
        <v>5815</v>
      </c>
      <c r="D2721" t="s">
        <v>469</v>
      </c>
      <c r="E2721" t="s">
        <v>210</v>
      </c>
      <c r="F2721" t="s">
        <v>967</v>
      </c>
      <c r="G2721" t="s">
        <v>325</v>
      </c>
      <c r="H2721" t="s">
        <v>394</v>
      </c>
      <c r="I2721" s="2">
        <v>4000000</v>
      </c>
      <c r="J2721" t="s">
        <v>44</v>
      </c>
    </row>
    <row r="2722" spans="1:10" x14ac:dyDescent="0.3">
      <c r="A2722">
        <v>2721</v>
      </c>
      <c r="B2722" s="1">
        <v>42174</v>
      </c>
      <c r="C2722" t="s">
        <v>7210</v>
      </c>
      <c r="D2722" t="s">
        <v>7211</v>
      </c>
      <c r="E2722" t="s">
        <v>210</v>
      </c>
      <c r="F2722" t="s">
        <v>42</v>
      </c>
      <c r="G2722" t="s">
        <v>7212</v>
      </c>
      <c r="H2722" t="s">
        <v>394</v>
      </c>
      <c r="I2722" s="2">
        <v>11000000</v>
      </c>
      <c r="J2722" t="s">
        <v>21</v>
      </c>
    </row>
    <row r="2723" spans="1:10" x14ac:dyDescent="0.3">
      <c r="A2723">
        <v>2722</v>
      </c>
      <c r="B2723" s="1">
        <v>42175</v>
      </c>
      <c r="C2723" t="s">
        <v>7213</v>
      </c>
      <c r="D2723" t="s">
        <v>7214</v>
      </c>
      <c r="E2723" t="s">
        <v>210</v>
      </c>
      <c r="F2723" t="s">
        <v>967</v>
      </c>
      <c r="G2723" t="s">
        <v>7215</v>
      </c>
      <c r="H2723" t="s">
        <v>126</v>
      </c>
      <c r="I2723" s="2">
        <v>120000</v>
      </c>
    </row>
    <row r="2724" spans="1:10" x14ac:dyDescent="0.3">
      <c r="A2724">
        <v>2723</v>
      </c>
      <c r="B2724" s="1">
        <v>42175</v>
      </c>
      <c r="C2724" t="s">
        <v>5332</v>
      </c>
      <c r="D2724" t="s">
        <v>7216</v>
      </c>
      <c r="E2724" t="s">
        <v>210</v>
      </c>
      <c r="F2724" t="s">
        <v>967</v>
      </c>
      <c r="G2724" t="s">
        <v>7217</v>
      </c>
      <c r="H2724" t="s">
        <v>394</v>
      </c>
      <c r="I2724" s="2">
        <v>10000000</v>
      </c>
      <c r="J2724" t="s">
        <v>44</v>
      </c>
    </row>
    <row r="2725" spans="1:10" x14ac:dyDescent="0.3">
      <c r="A2725">
        <v>2724</v>
      </c>
      <c r="B2725" s="1">
        <v>42176</v>
      </c>
      <c r="C2725" t="s">
        <v>7218</v>
      </c>
      <c r="D2725" t="s">
        <v>2457</v>
      </c>
      <c r="E2725" t="s">
        <v>210</v>
      </c>
      <c r="F2725" t="s">
        <v>36</v>
      </c>
      <c r="G2725" t="s">
        <v>4193</v>
      </c>
      <c r="H2725" t="s">
        <v>394</v>
      </c>
      <c r="I2725" s="2">
        <v>3100000</v>
      </c>
      <c r="J2725" t="s">
        <v>44</v>
      </c>
    </row>
    <row r="2726" spans="1:10" x14ac:dyDescent="0.3">
      <c r="A2726">
        <v>2725</v>
      </c>
      <c r="B2726" s="1">
        <v>42177</v>
      </c>
      <c r="C2726" t="s">
        <v>7219</v>
      </c>
      <c r="D2726" t="s">
        <v>7220</v>
      </c>
      <c r="E2726" t="s">
        <v>210</v>
      </c>
      <c r="F2726" t="s">
        <v>967</v>
      </c>
      <c r="G2726" t="s">
        <v>7221</v>
      </c>
      <c r="H2726" t="s">
        <v>394</v>
      </c>
      <c r="I2726" s="2">
        <v>5000000</v>
      </c>
      <c r="J2726" t="s">
        <v>44</v>
      </c>
    </row>
    <row r="2727" spans="1:10" x14ac:dyDescent="0.3">
      <c r="A2727">
        <v>2726</v>
      </c>
      <c r="B2727" s="1">
        <v>42177</v>
      </c>
      <c r="C2727" t="s">
        <v>2791</v>
      </c>
      <c r="D2727" t="s">
        <v>7222</v>
      </c>
      <c r="E2727" t="s">
        <v>210</v>
      </c>
      <c r="F2727" t="s">
        <v>19</v>
      </c>
      <c r="G2727" t="s">
        <v>6186</v>
      </c>
      <c r="H2727" t="s">
        <v>394</v>
      </c>
      <c r="I2727" t="s">
        <v>555</v>
      </c>
      <c r="J2727" t="s">
        <v>5872</v>
      </c>
    </row>
    <row r="2728" spans="1:10" x14ac:dyDescent="0.3">
      <c r="A2728">
        <v>2727</v>
      </c>
      <c r="B2728" s="1">
        <v>42177</v>
      </c>
      <c r="C2728" t="s">
        <v>7223</v>
      </c>
      <c r="D2728" t="s">
        <v>7224</v>
      </c>
      <c r="E2728" t="s">
        <v>210</v>
      </c>
      <c r="F2728" t="s">
        <v>42</v>
      </c>
      <c r="G2728" t="s">
        <v>7225</v>
      </c>
      <c r="H2728" t="s">
        <v>126</v>
      </c>
      <c r="I2728" t="s">
        <v>555</v>
      </c>
    </row>
    <row r="2729" spans="1:10" x14ac:dyDescent="0.3">
      <c r="A2729">
        <v>2728</v>
      </c>
      <c r="B2729" s="1">
        <v>42177</v>
      </c>
      <c r="C2729" t="s">
        <v>7226</v>
      </c>
      <c r="D2729" t="s">
        <v>7227</v>
      </c>
      <c r="E2729" t="s">
        <v>210</v>
      </c>
      <c r="F2729" t="s">
        <v>967</v>
      </c>
      <c r="G2729" t="s">
        <v>7228</v>
      </c>
      <c r="H2729" t="s">
        <v>126</v>
      </c>
      <c r="I2729" s="2">
        <v>500000</v>
      </c>
    </row>
    <row r="2730" spans="1:10" x14ac:dyDescent="0.3">
      <c r="A2730">
        <v>2729</v>
      </c>
      <c r="B2730" s="1">
        <v>42177</v>
      </c>
      <c r="C2730" t="s">
        <v>7229</v>
      </c>
      <c r="D2730" t="s">
        <v>7230</v>
      </c>
      <c r="E2730" t="s">
        <v>210</v>
      </c>
      <c r="F2730" t="s">
        <v>7231</v>
      </c>
      <c r="G2730" t="s">
        <v>7232</v>
      </c>
      <c r="H2730" t="s">
        <v>126</v>
      </c>
      <c r="I2730" t="s">
        <v>555</v>
      </c>
    </row>
    <row r="2731" spans="1:10" x14ac:dyDescent="0.3">
      <c r="A2731">
        <v>2730</v>
      </c>
      <c r="B2731" s="1">
        <v>42178</v>
      </c>
      <c r="C2731" t="s">
        <v>7233</v>
      </c>
      <c r="D2731" t="s">
        <v>7234</v>
      </c>
      <c r="E2731" t="s">
        <v>210</v>
      </c>
      <c r="F2731" t="s">
        <v>30</v>
      </c>
      <c r="G2731" t="s">
        <v>1068</v>
      </c>
      <c r="H2731" t="s">
        <v>394</v>
      </c>
      <c r="I2731" s="2">
        <v>1600000</v>
      </c>
      <c r="J2731" t="s">
        <v>44</v>
      </c>
    </row>
    <row r="2732" spans="1:10" x14ac:dyDescent="0.3">
      <c r="A2732">
        <v>2731</v>
      </c>
      <c r="B2732" s="1">
        <v>42178</v>
      </c>
      <c r="C2732" t="s">
        <v>942</v>
      </c>
      <c r="D2732" t="s">
        <v>7235</v>
      </c>
      <c r="E2732" t="s">
        <v>210</v>
      </c>
      <c r="F2732" t="s">
        <v>967</v>
      </c>
      <c r="G2732" t="s">
        <v>7236</v>
      </c>
      <c r="H2732" t="s">
        <v>394</v>
      </c>
      <c r="I2732" s="2">
        <v>6000000</v>
      </c>
      <c r="J2732" t="s">
        <v>44</v>
      </c>
    </row>
    <row r="2733" spans="1:10" x14ac:dyDescent="0.3">
      <c r="A2733">
        <v>2732</v>
      </c>
      <c r="B2733" s="1">
        <v>42178</v>
      </c>
      <c r="C2733" t="s">
        <v>7237</v>
      </c>
      <c r="D2733" t="s">
        <v>7238</v>
      </c>
      <c r="E2733" t="s">
        <v>210</v>
      </c>
      <c r="F2733" t="s">
        <v>30</v>
      </c>
      <c r="G2733" t="s">
        <v>7239</v>
      </c>
      <c r="H2733" t="s">
        <v>394</v>
      </c>
      <c r="I2733" s="2">
        <v>1000000</v>
      </c>
      <c r="J2733" t="s">
        <v>44</v>
      </c>
    </row>
    <row r="2734" spans="1:10" x14ac:dyDescent="0.3">
      <c r="A2734">
        <v>2733</v>
      </c>
      <c r="B2734" s="1">
        <v>42178</v>
      </c>
      <c r="C2734" t="s">
        <v>7240</v>
      </c>
      <c r="D2734" t="s">
        <v>7241</v>
      </c>
      <c r="E2734" t="s">
        <v>210</v>
      </c>
      <c r="F2734" t="s">
        <v>184</v>
      </c>
      <c r="G2734" t="s">
        <v>2245</v>
      </c>
      <c r="H2734" t="s">
        <v>126</v>
      </c>
      <c r="I2734" t="s">
        <v>555</v>
      </c>
    </row>
    <row r="2735" spans="1:10" x14ac:dyDescent="0.3">
      <c r="A2735">
        <v>2734</v>
      </c>
      <c r="B2735" s="1">
        <v>42179</v>
      </c>
      <c r="C2735" t="s">
        <v>7242</v>
      </c>
      <c r="D2735" t="s">
        <v>7243</v>
      </c>
      <c r="E2735" t="s">
        <v>210</v>
      </c>
      <c r="F2735" t="s">
        <v>967</v>
      </c>
      <c r="G2735" t="s">
        <v>1252</v>
      </c>
      <c r="H2735" t="s">
        <v>126</v>
      </c>
      <c r="I2735" t="s">
        <v>555</v>
      </c>
    </row>
    <row r="2736" spans="1:10" x14ac:dyDescent="0.3">
      <c r="A2736">
        <v>2735</v>
      </c>
      <c r="B2736" s="1">
        <v>42179</v>
      </c>
      <c r="C2736" t="s">
        <v>4474</v>
      </c>
      <c r="D2736" t="s">
        <v>7244</v>
      </c>
      <c r="E2736" t="s">
        <v>210</v>
      </c>
      <c r="F2736" t="s">
        <v>42</v>
      </c>
      <c r="G2736" t="s">
        <v>5346</v>
      </c>
      <c r="H2736" t="s">
        <v>126</v>
      </c>
      <c r="I2736" t="s">
        <v>555</v>
      </c>
    </row>
    <row r="2737" spans="1:10" x14ac:dyDescent="0.3">
      <c r="A2737">
        <v>2736</v>
      </c>
      <c r="B2737" s="1">
        <v>42179</v>
      </c>
      <c r="C2737" t="s">
        <v>7245</v>
      </c>
      <c r="D2737" t="s">
        <v>877</v>
      </c>
      <c r="E2737" t="s">
        <v>210</v>
      </c>
      <c r="F2737" t="s">
        <v>87</v>
      </c>
      <c r="G2737" t="s">
        <v>6471</v>
      </c>
      <c r="H2737" t="s">
        <v>126</v>
      </c>
      <c r="I2737" t="s">
        <v>555</v>
      </c>
    </row>
    <row r="2738" spans="1:10" x14ac:dyDescent="0.3">
      <c r="A2738">
        <v>2737</v>
      </c>
      <c r="B2738" s="1">
        <v>42179</v>
      </c>
      <c r="C2738" t="s">
        <v>7246</v>
      </c>
      <c r="D2738" t="s">
        <v>7247</v>
      </c>
      <c r="E2738" t="s">
        <v>210</v>
      </c>
      <c r="G2738" t="s">
        <v>7248</v>
      </c>
      <c r="H2738" t="s">
        <v>394</v>
      </c>
      <c r="I2738" s="2">
        <v>15000000</v>
      </c>
      <c r="J2738" t="s">
        <v>21</v>
      </c>
    </row>
    <row r="2739" spans="1:10" x14ac:dyDescent="0.3">
      <c r="A2739">
        <v>2738</v>
      </c>
      <c r="B2739" s="1">
        <v>42179</v>
      </c>
      <c r="C2739" t="s">
        <v>7249</v>
      </c>
      <c r="D2739" t="s">
        <v>568</v>
      </c>
      <c r="E2739" t="s">
        <v>210</v>
      </c>
      <c r="F2739" t="s">
        <v>36</v>
      </c>
      <c r="G2739" t="s">
        <v>7250</v>
      </c>
      <c r="H2739" t="s">
        <v>394</v>
      </c>
      <c r="I2739" s="2">
        <v>5500000</v>
      </c>
      <c r="J2739" t="s">
        <v>44</v>
      </c>
    </row>
    <row r="2740" spans="1:10" x14ac:dyDescent="0.3">
      <c r="A2740">
        <v>2739</v>
      </c>
      <c r="B2740" s="1">
        <v>42179</v>
      </c>
      <c r="C2740" t="s">
        <v>7251</v>
      </c>
      <c r="D2740" t="s">
        <v>7252</v>
      </c>
      <c r="E2740" t="s">
        <v>210</v>
      </c>
      <c r="F2740" t="s">
        <v>967</v>
      </c>
      <c r="G2740" t="s">
        <v>7253</v>
      </c>
      <c r="H2740" t="s">
        <v>126</v>
      </c>
      <c r="I2740" s="2">
        <v>500000</v>
      </c>
    </row>
    <row r="2741" spans="1:10" x14ac:dyDescent="0.3">
      <c r="A2741">
        <v>2740</v>
      </c>
      <c r="B2741" s="1">
        <v>42180</v>
      </c>
      <c r="C2741" t="s">
        <v>7254</v>
      </c>
      <c r="D2741" t="s">
        <v>7255</v>
      </c>
      <c r="E2741" t="s">
        <v>210</v>
      </c>
      <c r="F2741" t="s">
        <v>30</v>
      </c>
      <c r="G2741" t="s">
        <v>7256</v>
      </c>
      <c r="H2741" t="s">
        <v>394</v>
      </c>
      <c r="I2741" s="2">
        <v>8600000</v>
      </c>
      <c r="J2741" t="s">
        <v>21</v>
      </c>
    </row>
    <row r="2742" spans="1:10" x14ac:dyDescent="0.3">
      <c r="A2742">
        <v>2741</v>
      </c>
      <c r="B2742" s="1">
        <v>42180</v>
      </c>
      <c r="C2742" t="s">
        <v>7257</v>
      </c>
      <c r="D2742" t="s">
        <v>7258</v>
      </c>
      <c r="E2742" t="s">
        <v>210</v>
      </c>
      <c r="F2742" t="s">
        <v>967</v>
      </c>
      <c r="G2742" t="s">
        <v>7259</v>
      </c>
      <c r="H2742" t="s">
        <v>394</v>
      </c>
      <c r="I2742" s="2">
        <v>6000000</v>
      </c>
      <c r="J2742" t="s">
        <v>44</v>
      </c>
    </row>
    <row r="2743" spans="1:10" x14ac:dyDescent="0.3">
      <c r="A2743">
        <v>2742</v>
      </c>
      <c r="B2743" s="1">
        <v>42181</v>
      </c>
      <c r="C2743" t="s">
        <v>2686</v>
      </c>
      <c r="D2743" t="s">
        <v>7260</v>
      </c>
      <c r="E2743" t="s">
        <v>210</v>
      </c>
      <c r="F2743" t="s">
        <v>42</v>
      </c>
      <c r="G2743" t="s">
        <v>7261</v>
      </c>
      <c r="H2743" t="s">
        <v>394</v>
      </c>
      <c r="I2743" s="2">
        <v>2500000</v>
      </c>
      <c r="J2743" t="s">
        <v>44</v>
      </c>
    </row>
    <row r="2744" spans="1:10" x14ac:dyDescent="0.3">
      <c r="A2744">
        <v>2743</v>
      </c>
      <c r="B2744" s="1">
        <v>42181</v>
      </c>
      <c r="C2744" t="s">
        <v>7262</v>
      </c>
      <c r="D2744" t="s">
        <v>7050</v>
      </c>
      <c r="E2744" t="s">
        <v>210</v>
      </c>
      <c r="F2744" t="s">
        <v>36</v>
      </c>
      <c r="G2744" t="s">
        <v>1588</v>
      </c>
      <c r="H2744" t="s">
        <v>126</v>
      </c>
      <c r="I2744" s="2">
        <v>250000</v>
      </c>
    </row>
    <row r="2745" spans="1:10" x14ac:dyDescent="0.3">
      <c r="A2745">
        <v>2744</v>
      </c>
      <c r="B2745" s="1">
        <v>42184</v>
      </c>
      <c r="C2745" t="s">
        <v>2317</v>
      </c>
      <c r="D2745" t="s">
        <v>7263</v>
      </c>
      <c r="E2745" t="s">
        <v>210</v>
      </c>
      <c r="F2745" t="s">
        <v>30</v>
      </c>
      <c r="G2745" t="s">
        <v>7264</v>
      </c>
      <c r="H2745" t="s">
        <v>394</v>
      </c>
      <c r="I2745" s="2">
        <v>10000000</v>
      </c>
      <c r="J2745" t="s">
        <v>44</v>
      </c>
    </row>
    <row r="2746" spans="1:10" x14ac:dyDescent="0.3">
      <c r="A2746">
        <v>2745</v>
      </c>
      <c r="B2746" s="1">
        <v>42184</v>
      </c>
      <c r="C2746" t="s">
        <v>6107</v>
      </c>
      <c r="D2746" t="s">
        <v>7265</v>
      </c>
      <c r="E2746" t="s">
        <v>210</v>
      </c>
      <c r="F2746" t="s">
        <v>967</v>
      </c>
      <c r="G2746" t="s">
        <v>7266</v>
      </c>
      <c r="H2746" t="s">
        <v>126</v>
      </c>
      <c r="I2746" t="s">
        <v>555</v>
      </c>
    </row>
    <row r="2747" spans="1:10" x14ac:dyDescent="0.3">
      <c r="A2747">
        <v>2746</v>
      </c>
      <c r="B2747" s="1">
        <v>42184</v>
      </c>
      <c r="C2747" t="s">
        <v>7267</v>
      </c>
      <c r="D2747" t="s">
        <v>7268</v>
      </c>
      <c r="E2747" t="s">
        <v>210</v>
      </c>
      <c r="F2747" t="s">
        <v>967</v>
      </c>
      <c r="G2747" t="s">
        <v>7269</v>
      </c>
      <c r="H2747" t="s">
        <v>126</v>
      </c>
      <c r="I2747" s="2">
        <v>1000000</v>
      </c>
    </row>
    <row r="2748" spans="1:10" x14ac:dyDescent="0.3">
      <c r="A2748">
        <v>2747</v>
      </c>
      <c r="B2748" s="1">
        <v>42184</v>
      </c>
      <c r="C2748" t="s">
        <v>7049</v>
      </c>
      <c r="D2748" t="s">
        <v>7050</v>
      </c>
      <c r="E2748" t="s">
        <v>210</v>
      </c>
      <c r="F2748" t="s">
        <v>36</v>
      </c>
      <c r="G2748" t="s">
        <v>7270</v>
      </c>
      <c r="H2748" t="s">
        <v>126</v>
      </c>
      <c r="I2748" s="2">
        <v>400000</v>
      </c>
    </row>
    <row r="2749" spans="1:10" x14ac:dyDescent="0.3">
      <c r="A2749">
        <v>2748</v>
      </c>
      <c r="B2749" s="1">
        <v>42185</v>
      </c>
      <c r="C2749" t="s">
        <v>3992</v>
      </c>
      <c r="D2749" t="s">
        <v>7271</v>
      </c>
      <c r="E2749" t="s">
        <v>210</v>
      </c>
      <c r="F2749" t="s">
        <v>967</v>
      </c>
      <c r="G2749" t="s">
        <v>7272</v>
      </c>
      <c r="H2749" t="s">
        <v>126</v>
      </c>
      <c r="I2749" t="s">
        <v>555</v>
      </c>
    </row>
    <row r="2750" spans="1:10" x14ac:dyDescent="0.3">
      <c r="A2750">
        <v>2749</v>
      </c>
      <c r="B2750" s="1">
        <v>42185</v>
      </c>
      <c r="C2750" t="s">
        <v>1032</v>
      </c>
      <c r="D2750" t="s">
        <v>7273</v>
      </c>
      <c r="E2750" t="s">
        <v>210</v>
      </c>
      <c r="F2750" t="s">
        <v>967</v>
      </c>
      <c r="G2750" t="s">
        <v>7274</v>
      </c>
      <c r="H2750" t="s">
        <v>394</v>
      </c>
      <c r="I2750" t="s">
        <v>555</v>
      </c>
      <c r="J2750" t="s">
        <v>275</v>
      </c>
    </row>
    <row r="2751" spans="1:10" x14ac:dyDescent="0.3">
      <c r="A2751">
        <v>2750</v>
      </c>
      <c r="B2751" s="1">
        <v>42185</v>
      </c>
      <c r="C2751" t="s">
        <v>7275</v>
      </c>
      <c r="D2751" t="s">
        <v>7276</v>
      </c>
      <c r="E2751" t="s">
        <v>210</v>
      </c>
      <c r="F2751" t="s">
        <v>19</v>
      </c>
      <c r="G2751" t="s">
        <v>6814</v>
      </c>
      <c r="H2751" t="s">
        <v>126</v>
      </c>
      <c r="I2751" t="s">
        <v>555</v>
      </c>
    </row>
    <row r="2752" spans="1:10" x14ac:dyDescent="0.3">
      <c r="A2752">
        <v>2751</v>
      </c>
      <c r="B2752" s="1">
        <v>42185</v>
      </c>
      <c r="C2752" t="s">
        <v>7277</v>
      </c>
      <c r="D2752" t="s">
        <v>7278</v>
      </c>
      <c r="E2752" t="s">
        <v>210</v>
      </c>
      <c r="F2752" t="s">
        <v>967</v>
      </c>
      <c r="G2752" t="s">
        <v>7279</v>
      </c>
      <c r="H2752" t="s">
        <v>394</v>
      </c>
      <c r="I2752" s="2">
        <v>2500000</v>
      </c>
      <c r="J2752" t="s">
        <v>5740</v>
      </c>
    </row>
    <row r="2753" spans="1:10" x14ac:dyDescent="0.3">
      <c r="A2753">
        <v>2752</v>
      </c>
      <c r="B2753" s="1">
        <v>42185</v>
      </c>
      <c r="C2753" t="s">
        <v>7280</v>
      </c>
      <c r="D2753" t="s">
        <v>7281</v>
      </c>
      <c r="E2753" t="s">
        <v>210</v>
      </c>
      <c r="F2753" t="s">
        <v>36</v>
      </c>
      <c r="G2753" t="s">
        <v>7282</v>
      </c>
      <c r="H2753" t="s">
        <v>394</v>
      </c>
      <c r="I2753" s="2">
        <v>1500000</v>
      </c>
      <c r="J2753" t="s">
        <v>44</v>
      </c>
    </row>
    <row r="2754" spans="1:10" x14ac:dyDescent="0.3">
      <c r="A2754">
        <v>2753</v>
      </c>
      <c r="B2754" s="1">
        <v>42125</v>
      </c>
      <c r="C2754" t="s">
        <v>7283</v>
      </c>
      <c r="D2754" t="s">
        <v>690</v>
      </c>
      <c r="E2754" t="s">
        <v>210</v>
      </c>
      <c r="F2754" t="s">
        <v>19</v>
      </c>
      <c r="G2754" t="s">
        <v>7284</v>
      </c>
      <c r="H2754" t="s">
        <v>394</v>
      </c>
      <c r="I2754" s="2">
        <v>100000000</v>
      </c>
      <c r="J2754" t="s">
        <v>58</v>
      </c>
    </row>
    <row r="2755" spans="1:10" x14ac:dyDescent="0.3">
      <c r="A2755">
        <v>2754</v>
      </c>
      <c r="B2755" s="1">
        <v>42125</v>
      </c>
      <c r="C2755" t="s">
        <v>7285</v>
      </c>
      <c r="D2755" t="s">
        <v>7286</v>
      </c>
      <c r="E2755" t="s">
        <v>210</v>
      </c>
      <c r="F2755" t="s">
        <v>42</v>
      </c>
      <c r="G2755" t="s">
        <v>7287</v>
      </c>
      <c r="H2755" t="s">
        <v>126</v>
      </c>
      <c r="I2755" s="2">
        <v>100000</v>
      </c>
    </row>
    <row r="2756" spans="1:10" x14ac:dyDescent="0.3">
      <c r="A2756">
        <v>2755</v>
      </c>
      <c r="B2756" s="1">
        <v>42128</v>
      </c>
      <c r="C2756" t="s">
        <v>5634</v>
      </c>
      <c r="D2756" t="s">
        <v>7288</v>
      </c>
      <c r="E2756" t="s">
        <v>210</v>
      </c>
      <c r="F2756" t="s">
        <v>967</v>
      </c>
      <c r="G2756" t="s">
        <v>7289</v>
      </c>
      <c r="H2756" t="s">
        <v>126</v>
      </c>
      <c r="I2756" s="2">
        <v>550000</v>
      </c>
    </row>
    <row r="2757" spans="1:10" x14ac:dyDescent="0.3">
      <c r="A2757">
        <v>2756</v>
      </c>
      <c r="B2757" s="1">
        <v>42128</v>
      </c>
      <c r="C2757" t="s">
        <v>3537</v>
      </c>
      <c r="D2757" t="s">
        <v>7290</v>
      </c>
      <c r="E2757" t="s">
        <v>210</v>
      </c>
      <c r="F2757" t="s">
        <v>19</v>
      </c>
      <c r="G2757" t="s">
        <v>7291</v>
      </c>
      <c r="H2757" t="s">
        <v>126</v>
      </c>
      <c r="I2757" s="2">
        <v>200000</v>
      </c>
    </row>
    <row r="2758" spans="1:10" x14ac:dyDescent="0.3">
      <c r="A2758">
        <v>2757</v>
      </c>
      <c r="B2758" s="1">
        <v>42128</v>
      </c>
      <c r="C2758" t="s">
        <v>7292</v>
      </c>
      <c r="D2758" t="s">
        <v>690</v>
      </c>
      <c r="E2758" t="s">
        <v>210</v>
      </c>
      <c r="F2758" t="s">
        <v>967</v>
      </c>
      <c r="G2758" t="s">
        <v>177</v>
      </c>
      <c r="H2758" t="s">
        <v>126</v>
      </c>
      <c r="I2758" s="2">
        <v>1000000</v>
      </c>
    </row>
    <row r="2759" spans="1:10" x14ac:dyDescent="0.3">
      <c r="A2759">
        <v>2758</v>
      </c>
      <c r="B2759" s="1">
        <v>42129</v>
      </c>
      <c r="C2759" t="s">
        <v>7293</v>
      </c>
      <c r="D2759" t="s">
        <v>7294</v>
      </c>
      <c r="E2759" t="s">
        <v>210</v>
      </c>
      <c r="F2759" t="s">
        <v>184</v>
      </c>
      <c r="G2759" t="s">
        <v>6409</v>
      </c>
      <c r="H2759" t="s">
        <v>126</v>
      </c>
      <c r="I2759" s="2">
        <v>650000</v>
      </c>
    </row>
    <row r="2760" spans="1:10" x14ac:dyDescent="0.3">
      <c r="A2760">
        <v>2759</v>
      </c>
      <c r="B2760" s="1">
        <v>42129</v>
      </c>
      <c r="C2760" t="s">
        <v>7295</v>
      </c>
      <c r="D2760" t="s">
        <v>7296</v>
      </c>
      <c r="E2760" t="s">
        <v>210</v>
      </c>
      <c r="F2760" t="s">
        <v>184</v>
      </c>
      <c r="G2760" t="s">
        <v>6409</v>
      </c>
      <c r="H2760" t="s">
        <v>126</v>
      </c>
      <c r="I2760" s="2">
        <v>250000</v>
      </c>
    </row>
    <row r="2761" spans="1:10" x14ac:dyDescent="0.3">
      <c r="A2761">
        <v>2760</v>
      </c>
      <c r="B2761" s="1">
        <v>42129</v>
      </c>
      <c r="C2761" t="s">
        <v>3019</v>
      </c>
      <c r="D2761" t="s">
        <v>7297</v>
      </c>
      <c r="E2761" t="s">
        <v>210</v>
      </c>
      <c r="F2761" t="s">
        <v>19</v>
      </c>
      <c r="G2761" t="s">
        <v>1344</v>
      </c>
      <c r="H2761" t="s">
        <v>394</v>
      </c>
      <c r="I2761" s="2">
        <v>6000000</v>
      </c>
      <c r="J2761" t="s">
        <v>332</v>
      </c>
    </row>
    <row r="2762" spans="1:10" x14ac:dyDescent="0.3">
      <c r="A2762">
        <v>2761</v>
      </c>
      <c r="B2762" s="1">
        <v>42129</v>
      </c>
      <c r="C2762" t="s">
        <v>7298</v>
      </c>
      <c r="D2762" t="s">
        <v>7299</v>
      </c>
      <c r="E2762" t="s">
        <v>210</v>
      </c>
      <c r="F2762" t="s">
        <v>967</v>
      </c>
      <c r="G2762" t="s">
        <v>7300</v>
      </c>
      <c r="H2762" t="s">
        <v>394</v>
      </c>
      <c r="I2762" s="2">
        <v>15000000</v>
      </c>
      <c r="J2762" t="s">
        <v>21</v>
      </c>
    </row>
    <row r="2763" spans="1:10" x14ac:dyDescent="0.3">
      <c r="A2763">
        <v>2762</v>
      </c>
      <c r="B2763" s="1">
        <v>42129</v>
      </c>
      <c r="C2763" t="s">
        <v>7301</v>
      </c>
      <c r="D2763" t="s">
        <v>1489</v>
      </c>
      <c r="E2763" t="s">
        <v>210</v>
      </c>
      <c r="F2763" t="s">
        <v>36</v>
      </c>
      <c r="G2763" t="s">
        <v>7302</v>
      </c>
      <c r="H2763" t="s">
        <v>126</v>
      </c>
      <c r="I2763" t="s">
        <v>555</v>
      </c>
    </row>
    <row r="2764" spans="1:10" x14ac:dyDescent="0.3">
      <c r="A2764">
        <v>2763</v>
      </c>
      <c r="B2764" s="1">
        <v>42130</v>
      </c>
      <c r="C2764" t="s">
        <v>2444</v>
      </c>
      <c r="D2764" t="s">
        <v>7303</v>
      </c>
      <c r="E2764" t="s">
        <v>210</v>
      </c>
      <c r="F2764" t="s">
        <v>19</v>
      </c>
      <c r="G2764" t="s">
        <v>7304</v>
      </c>
      <c r="H2764" t="s">
        <v>394</v>
      </c>
      <c r="I2764" s="2">
        <v>85000000</v>
      </c>
      <c r="J2764" t="s">
        <v>58</v>
      </c>
    </row>
    <row r="2765" spans="1:10" x14ac:dyDescent="0.3">
      <c r="A2765">
        <v>2764</v>
      </c>
      <c r="B2765" s="1">
        <v>42130</v>
      </c>
      <c r="C2765" t="s">
        <v>1165</v>
      </c>
      <c r="D2765" t="s">
        <v>690</v>
      </c>
      <c r="E2765" t="s">
        <v>210</v>
      </c>
      <c r="F2765" t="s">
        <v>967</v>
      </c>
      <c r="G2765" t="s">
        <v>2187</v>
      </c>
      <c r="H2765" t="s">
        <v>394</v>
      </c>
      <c r="I2765" s="2">
        <v>15000000</v>
      </c>
      <c r="J2765" t="s">
        <v>26</v>
      </c>
    </row>
    <row r="2766" spans="1:10" x14ac:dyDescent="0.3">
      <c r="A2766">
        <v>2765</v>
      </c>
      <c r="B2766" s="1">
        <v>42131</v>
      </c>
      <c r="C2766" t="s">
        <v>232</v>
      </c>
      <c r="D2766" t="s">
        <v>3535</v>
      </c>
      <c r="E2766" t="s">
        <v>210</v>
      </c>
      <c r="F2766" t="s">
        <v>42</v>
      </c>
      <c r="G2766" t="s">
        <v>7305</v>
      </c>
      <c r="H2766" t="s">
        <v>394</v>
      </c>
      <c r="I2766" t="s">
        <v>555</v>
      </c>
      <c r="J2766" t="s">
        <v>44</v>
      </c>
    </row>
    <row r="2767" spans="1:10" x14ac:dyDescent="0.3">
      <c r="A2767">
        <v>2766</v>
      </c>
      <c r="B2767" s="1">
        <v>42131</v>
      </c>
      <c r="C2767" t="s">
        <v>2456</v>
      </c>
      <c r="D2767" t="s">
        <v>690</v>
      </c>
      <c r="E2767" t="s">
        <v>210</v>
      </c>
      <c r="F2767" t="s">
        <v>36</v>
      </c>
      <c r="G2767" t="s">
        <v>4505</v>
      </c>
      <c r="H2767" t="s">
        <v>394</v>
      </c>
      <c r="I2767" s="2">
        <v>3500000</v>
      </c>
      <c r="J2767" t="s">
        <v>44</v>
      </c>
    </row>
    <row r="2768" spans="1:10" x14ac:dyDescent="0.3">
      <c r="A2768">
        <v>2767</v>
      </c>
      <c r="B2768" s="1">
        <v>42131</v>
      </c>
      <c r="C2768" t="s">
        <v>410</v>
      </c>
      <c r="D2768" t="s">
        <v>877</v>
      </c>
      <c r="E2768" t="s">
        <v>210</v>
      </c>
      <c r="F2768" t="s">
        <v>36</v>
      </c>
      <c r="G2768" t="s">
        <v>7306</v>
      </c>
      <c r="H2768" t="s">
        <v>394</v>
      </c>
      <c r="I2768" s="2">
        <v>10000000</v>
      </c>
      <c r="J2768" t="s">
        <v>26</v>
      </c>
    </row>
    <row r="2769" spans="1:10" x14ac:dyDescent="0.3">
      <c r="A2769">
        <v>2768</v>
      </c>
      <c r="B2769" s="1">
        <v>42131</v>
      </c>
      <c r="C2769" t="s">
        <v>965</v>
      </c>
      <c r="D2769" t="s">
        <v>877</v>
      </c>
      <c r="E2769" t="s">
        <v>210</v>
      </c>
      <c r="F2769" t="s">
        <v>967</v>
      </c>
      <c r="G2769" t="s">
        <v>7307</v>
      </c>
      <c r="H2769" t="s">
        <v>394</v>
      </c>
      <c r="I2769" s="2">
        <v>5000000</v>
      </c>
      <c r="J2769" t="s">
        <v>44</v>
      </c>
    </row>
    <row r="2770" spans="1:10" x14ac:dyDescent="0.3">
      <c r="A2770">
        <v>2769</v>
      </c>
      <c r="B2770" s="1">
        <v>42132</v>
      </c>
      <c r="C2770" t="s">
        <v>7308</v>
      </c>
      <c r="D2770" t="s">
        <v>7309</v>
      </c>
      <c r="E2770" t="s">
        <v>210</v>
      </c>
      <c r="F2770" t="s">
        <v>967</v>
      </c>
      <c r="G2770" t="s">
        <v>7310</v>
      </c>
      <c r="H2770" t="s">
        <v>126</v>
      </c>
      <c r="I2770" s="2">
        <v>1000000</v>
      </c>
    </row>
    <row r="2771" spans="1:10" x14ac:dyDescent="0.3">
      <c r="A2771">
        <v>2770</v>
      </c>
      <c r="B2771" s="1">
        <v>42132</v>
      </c>
      <c r="C2771" t="s">
        <v>7311</v>
      </c>
      <c r="D2771" t="s">
        <v>877</v>
      </c>
      <c r="E2771" t="s">
        <v>210</v>
      </c>
      <c r="F2771" t="s">
        <v>30</v>
      </c>
      <c r="G2771" t="s">
        <v>6224</v>
      </c>
      <c r="H2771" t="s">
        <v>126</v>
      </c>
      <c r="I2771" t="s">
        <v>555</v>
      </c>
    </row>
    <row r="2772" spans="1:10" x14ac:dyDescent="0.3">
      <c r="A2772">
        <v>2771</v>
      </c>
      <c r="B2772" s="1">
        <v>42132</v>
      </c>
      <c r="C2772" t="s">
        <v>7312</v>
      </c>
      <c r="D2772" t="s">
        <v>7313</v>
      </c>
      <c r="E2772" t="s">
        <v>210</v>
      </c>
      <c r="F2772" t="s">
        <v>52</v>
      </c>
      <c r="G2772" t="s">
        <v>7314</v>
      </c>
      <c r="H2772" t="s">
        <v>394</v>
      </c>
      <c r="I2772" s="2">
        <v>2000000</v>
      </c>
      <c r="J2772" t="s">
        <v>7315</v>
      </c>
    </row>
    <row r="2773" spans="1:10" x14ac:dyDescent="0.3">
      <c r="A2773">
        <v>2772</v>
      </c>
      <c r="B2773" s="1">
        <v>42132</v>
      </c>
      <c r="C2773" t="s">
        <v>7316</v>
      </c>
      <c r="D2773" t="s">
        <v>7317</v>
      </c>
      <c r="E2773" t="s">
        <v>210</v>
      </c>
      <c r="F2773" t="s">
        <v>30</v>
      </c>
      <c r="G2773" t="s">
        <v>7318</v>
      </c>
      <c r="H2773" t="s">
        <v>126</v>
      </c>
      <c r="I2773" s="2">
        <v>150000</v>
      </c>
    </row>
    <row r="2774" spans="1:10" x14ac:dyDescent="0.3">
      <c r="A2774">
        <v>2773</v>
      </c>
      <c r="B2774" s="1">
        <v>42132</v>
      </c>
      <c r="C2774" t="s">
        <v>522</v>
      </c>
      <c r="D2774" t="s">
        <v>4616</v>
      </c>
      <c r="E2774" t="s">
        <v>210</v>
      </c>
      <c r="F2774" t="s">
        <v>967</v>
      </c>
      <c r="G2774" t="s">
        <v>6186</v>
      </c>
      <c r="H2774" t="s">
        <v>394</v>
      </c>
      <c r="I2774" t="s">
        <v>555</v>
      </c>
      <c r="J2774" t="s">
        <v>5872</v>
      </c>
    </row>
    <row r="2775" spans="1:10" x14ac:dyDescent="0.3">
      <c r="A2775">
        <v>2774</v>
      </c>
      <c r="B2775" s="1">
        <v>42136</v>
      </c>
      <c r="C2775" t="s">
        <v>7319</v>
      </c>
      <c r="D2775" t="s">
        <v>7320</v>
      </c>
      <c r="E2775" t="s">
        <v>210</v>
      </c>
      <c r="F2775" t="s">
        <v>967</v>
      </c>
      <c r="G2775" t="s">
        <v>7321</v>
      </c>
      <c r="H2775" t="s">
        <v>394</v>
      </c>
      <c r="I2775" s="2">
        <v>2000000</v>
      </c>
      <c r="J2775" t="s">
        <v>275</v>
      </c>
    </row>
    <row r="2776" spans="1:10" x14ac:dyDescent="0.3">
      <c r="A2776">
        <v>2775</v>
      </c>
      <c r="B2776" s="1">
        <v>42136</v>
      </c>
      <c r="C2776" t="s">
        <v>2894</v>
      </c>
      <c r="D2776" t="s">
        <v>7322</v>
      </c>
      <c r="E2776" t="s">
        <v>210</v>
      </c>
      <c r="F2776" t="s">
        <v>42</v>
      </c>
      <c r="G2776" t="s">
        <v>7323</v>
      </c>
      <c r="H2776" t="s">
        <v>394</v>
      </c>
      <c r="I2776" s="2">
        <v>2000000</v>
      </c>
      <c r="J2776" t="s">
        <v>275</v>
      </c>
    </row>
    <row r="2777" spans="1:10" x14ac:dyDescent="0.3">
      <c r="A2777">
        <v>2776</v>
      </c>
      <c r="B2777" t="s">
        <v>7324</v>
      </c>
      <c r="C2777" t="s">
        <v>7325</v>
      </c>
      <c r="D2777" t="s">
        <v>5870</v>
      </c>
      <c r="E2777" t="s">
        <v>210</v>
      </c>
      <c r="F2777" t="s">
        <v>1360</v>
      </c>
      <c r="G2777" t="s">
        <v>7326</v>
      </c>
      <c r="H2777" t="s">
        <v>126</v>
      </c>
      <c r="I2777" t="s">
        <v>555</v>
      </c>
    </row>
    <row r="2778" spans="1:10" x14ac:dyDescent="0.3">
      <c r="A2778">
        <v>2777</v>
      </c>
      <c r="B2778" t="s">
        <v>7324</v>
      </c>
      <c r="C2778" t="s">
        <v>7327</v>
      </c>
      <c r="D2778" t="s">
        <v>877</v>
      </c>
      <c r="E2778" t="s">
        <v>210</v>
      </c>
      <c r="F2778" t="s">
        <v>36</v>
      </c>
      <c r="G2778" t="s">
        <v>7328</v>
      </c>
      <c r="H2778" t="s">
        <v>126</v>
      </c>
      <c r="I2778" s="2">
        <v>2000000</v>
      </c>
    </row>
    <row r="2779" spans="1:10" x14ac:dyDescent="0.3">
      <c r="A2779">
        <v>2778</v>
      </c>
      <c r="B2779" s="1">
        <v>42136</v>
      </c>
      <c r="C2779" t="s">
        <v>7329</v>
      </c>
      <c r="D2779" t="s">
        <v>7330</v>
      </c>
      <c r="E2779" t="s">
        <v>210</v>
      </c>
      <c r="F2779" t="s">
        <v>36</v>
      </c>
      <c r="G2779" t="s">
        <v>1344</v>
      </c>
      <c r="H2779" t="s">
        <v>126</v>
      </c>
      <c r="I2779" t="s">
        <v>555</v>
      </c>
    </row>
    <row r="2780" spans="1:10" x14ac:dyDescent="0.3">
      <c r="A2780">
        <v>2779</v>
      </c>
      <c r="B2780" s="1">
        <v>42137</v>
      </c>
      <c r="C2780" t="s">
        <v>3984</v>
      </c>
      <c r="D2780" t="s">
        <v>7331</v>
      </c>
      <c r="E2780" t="s">
        <v>210</v>
      </c>
      <c r="F2780" t="s">
        <v>87</v>
      </c>
      <c r="G2780" t="s">
        <v>7332</v>
      </c>
      <c r="H2780" t="s">
        <v>126</v>
      </c>
      <c r="I2780" t="s">
        <v>555</v>
      </c>
    </row>
    <row r="2781" spans="1:10" x14ac:dyDescent="0.3">
      <c r="A2781">
        <v>2780</v>
      </c>
      <c r="B2781" s="1">
        <v>42137</v>
      </c>
      <c r="C2781" t="s">
        <v>7333</v>
      </c>
      <c r="D2781" t="s">
        <v>7334</v>
      </c>
      <c r="E2781" t="s">
        <v>210</v>
      </c>
      <c r="F2781" t="s">
        <v>36</v>
      </c>
      <c r="G2781" t="s">
        <v>5310</v>
      </c>
      <c r="H2781" t="s">
        <v>126</v>
      </c>
      <c r="I2781" t="s">
        <v>555</v>
      </c>
    </row>
    <row r="2782" spans="1:10" x14ac:dyDescent="0.3">
      <c r="A2782">
        <v>2781</v>
      </c>
      <c r="B2782" s="1">
        <v>42138</v>
      </c>
      <c r="C2782" t="s">
        <v>7335</v>
      </c>
      <c r="D2782" t="s">
        <v>7336</v>
      </c>
      <c r="E2782" t="s">
        <v>210</v>
      </c>
      <c r="F2782" t="s">
        <v>19</v>
      </c>
      <c r="G2782" t="s">
        <v>7337</v>
      </c>
      <c r="H2782" t="s">
        <v>394</v>
      </c>
      <c r="I2782" s="2">
        <v>5000000</v>
      </c>
      <c r="J2782" t="s">
        <v>26</v>
      </c>
    </row>
    <row r="2783" spans="1:10" x14ac:dyDescent="0.3">
      <c r="A2783">
        <v>2782</v>
      </c>
      <c r="B2783" s="1">
        <v>42138</v>
      </c>
      <c r="C2783" t="s">
        <v>7338</v>
      </c>
      <c r="D2783" t="s">
        <v>7339</v>
      </c>
      <c r="E2783" t="s">
        <v>210</v>
      </c>
      <c r="F2783" t="s">
        <v>36</v>
      </c>
      <c r="G2783" t="s">
        <v>1344</v>
      </c>
      <c r="H2783" t="s">
        <v>126</v>
      </c>
      <c r="I2783" s="2">
        <v>250000</v>
      </c>
    </row>
    <row r="2784" spans="1:10" x14ac:dyDescent="0.3">
      <c r="A2784">
        <v>2783</v>
      </c>
      <c r="B2784" s="1">
        <v>42139</v>
      </c>
      <c r="C2784" t="s">
        <v>7340</v>
      </c>
      <c r="D2784" t="s">
        <v>7341</v>
      </c>
      <c r="E2784" t="s">
        <v>210</v>
      </c>
      <c r="F2784" t="s">
        <v>967</v>
      </c>
      <c r="G2784" t="s">
        <v>7342</v>
      </c>
      <c r="H2784" t="s">
        <v>126</v>
      </c>
      <c r="I2784" s="2">
        <v>270000</v>
      </c>
    </row>
    <row r="2785" spans="1:10" x14ac:dyDescent="0.3">
      <c r="A2785">
        <v>2784</v>
      </c>
      <c r="B2785" s="1">
        <v>42142</v>
      </c>
      <c r="C2785" t="s">
        <v>7343</v>
      </c>
      <c r="D2785" t="s">
        <v>7344</v>
      </c>
      <c r="E2785" t="s">
        <v>210</v>
      </c>
      <c r="F2785" t="s">
        <v>967</v>
      </c>
      <c r="G2785" t="s">
        <v>7345</v>
      </c>
      <c r="H2785" t="s">
        <v>126</v>
      </c>
      <c r="I2785" t="s">
        <v>555</v>
      </c>
      <c r="J2785" t="s">
        <v>7346</v>
      </c>
    </row>
    <row r="2786" spans="1:10" x14ac:dyDescent="0.3">
      <c r="A2786">
        <v>2785</v>
      </c>
      <c r="B2786" s="1">
        <v>42142</v>
      </c>
      <c r="C2786" t="s">
        <v>1195</v>
      </c>
      <c r="D2786" t="s">
        <v>7347</v>
      </c>
      <c r="E2786" t="s">
        <v>210</v>
      </c>
      <c r="F2786" t="s">
        <v>1197</v>
      </c>
      <c r="G2786" t="s">
        <v>7348</v>
      </c>
      <c r="H2786" t="s">
        <v>126</v>
      </c>
      <c r="I2786" t="s">
        <v>555</v>
      </c>
    </row>
    <row r="2787" spans="1:10" x14ac:dyDescent="0.3">
      <c r="A2787">
        <v>2786</v>
      </c>
      <c r="B2787" s="1">
        <v>42143</v>
      </c>
      <c r="C2787" t="s">
        <v>1679</v>
      </c>
      <c r="D2787" t="s">
        <v>7349</v>
      </c>
      <c r="E2787" t="s">
        <v>210</v>
      </c>
      <c r="F2787" t="s">
        <v>30</v>
      </c>
      <c r="G2787" t="s">
        <v>14</v>
      </c>
      <c r="H2787" t="s">
        <v>394</v>
      </c>
      <c r="I2787" s="2">
        <v>1000000</v>
      </c>
      <c r="J2787" t="s">
        <v>44</v>
      </c>
    </row>
    <row r="2788" spans="1:10" x14ac:dyDescent="0.3">
      <c r="A2788">
        <v>2787</v>
      </c>
      <c r="B2788" s="1">
        <v>42143</v>
      </c>
      <c r="C2788" t="s">
        <v>7350</v>
      </c>
      <c r="D2788" t="s">
        <v>7351</v>
      </c>
      <c r="E2788" t="s">
        <v>210</v>
      </c>
      <c r="F2788" t="s">
        <v>30</v>
      </c>
      <c r="G2788" t="s">
        <v>1068</v>
      </c>
      <c r="H2788" t="s">
        <v>394</v>
      </c>
      <c r="I2788" s="2">
        <v>16000000</v>
      </c>
      <c r="J2788" t="s">
        <v>26</v>
      </c>
    </row>
    <row r="2789" spans="1:10" x14ac:dyDescent="0.3">
      <c r="A2789">
        <v>2788</v>
      </c>
      <c r="B2789" s="1">
        <v>42143</v>
      </c>
      <c r="C2789" t="s">
        <v>7352</v>
      </c>
      <c r="D2789" t="s">
        <v>7353</v>
      </c>
      <c r="E2789" t="s">
        <v>210</v>
      </c>
      <c r="F2789" t="s">
        <v>967</v>
      </c>
      <c r="G2789" t="s">
        <v>7354</v>
      </c>
      <c r="H2789" t="s">
        <v>126</v>
      </c>
      <c r="I2789" s="2">
        <v>470000</v>
      </c>
    </row>
    <row r="2790" spans="1:10" x14ac:dyDescent="0.3">
      <c r="A2790">
        <v>2789</v>
      </c>
      <c r="B2790" s="1">
        <v>42143</v>
      </c>
      <c r="C2790" t="s">
        <v>7355</v>
      </c>
      <c r="D2790" t="s">
        <v>7356</v>
      </c>
      <c r="E2790" t="s">
        <v>210</v>
      </c>
      <c r="F2790" t="s">
        <v>87</v>
      </c>
      <c r="G2790" t="s">
        <v>7357</v>
      </c>
      <c r="H2790" t="s">
        <v>126</v>
      </c>
      <c r="I2790" s="2">
        <v>1000000</v>
      </c>
    </row>
    <row r="2791" spans="1:10" x14ac:dyDescent="0.3">
      <c r="A2791">
        <v>2790</v>
      </c>
      <c r="B2791" s="1">
        <v>42143</v>
      </c>
      <c r="C2791" t="s">
        <v>7358</v>
      </c>
      <c r="D2791" t="s">
        <v>7359</v>
      </c>
      <c r="E2791" t="s">
        <v>210</v>
      </c>
      <c r="G2791" t="s">
        <v>7360</v>
      </c>
      <c r="H2791" t="s">
        <v>394</v>
      </c>
      <c r="I2791" t="s">
        <v>555</v>
      </c>
    </row>
    <row r="2792" spans="1:10" x14ac:dyDescent="0.3">
      <c r="A2792">
        <v>2791</v>
      </c>
      <c r="B2792" s="1">
        <v>42143</v>
      </c>
      <c r="C2792" t="s">
        <v>7361</v>
      </c>
      <c r="D2792" t="s">
        <v>7362</v>
      </c>
      <c r="E2792" t="s">
        <v>210</v>
      </c>
      <c r="F2792" t="s">
        <v>19</v>
      </c>
      <c r="G2792" t="s">
        <v>6969</v>
      </c>
      <c r="H2792" t="s">
        <v>394</v>
      </c>
      <c r="I2792" s="2">
        <v>5500000</v>
      </c>
      <c r="J2792" t="s">
        <v>44</v>
      </c>
    </row>
    <row r="2793" spans="1:10" x14ac:dyDescent="0.3">
      <c r="A2793">
        <v>2792</v>
      </c>
      <c r="B2793" s="1">
        <v>42143</v>
      </c>
      <c r="C2793" t="s">
        <v>7363</v>
      </c>
      <c r="D2793" t="s">
        <v>7364</v>
      </c>
      <c r="E2793" t="s">
        <v>210</v>
      </c>
      <c r="F2793" t="s">
        <v>19</v>
      </c>
      <c r="G2793" t="s">
        <v>7365</v>
      </c>
      <c r="H2793" t="s">
        <v>394</v>
      </c>
      <c r="I2793" s="2">
        <v>10000000</v>
      </c>
      <c r="J2793" t="s">
        <v>44</v>
      </c>
    </row>
    <row r="2794" spans="1:10" x14ac:dyDescent="0.3">
      <c r="A2794">
        <v>2793</v>
      </c>
      <c r="B2794" s="1">
        <v>42144</v>
      </c>
      <c r="C2794" t="s">
        <v>6234</v>
      </c>
      <c r="D2794" t="s">
        <v>7366</v>
      </c>
      <c r="E2794" t="s">
        <v>210</v>
      </c>
      <c r="F2794" t="s">
        <v>967</v>
      </c>
      <c r="G2794" t="s">
        <v>7367</v>
      </c>
      <c r="H2794" t="s">
        <v>394</v>
      </c>
      <c r="I2794" s="2">
        <v>3000000</v>
      </c>
      <c r="J2794" t="s">
        <v>44</v>
      </c>
    </row>
    <row r="2795" spans="1:10" x14ac:dyDescent="0.3">
      <c r="A2795">
        <v>2794</v>
      </c>
      <c r="B2795" s="1">
        <v>42145</v>
      </c>
      <c r="C2795" t="s">
        <v>7368</v>
      </c>
      <c r="D2795" t="s">
        <v>7369</v>
      </c>
      <c r="E2795" t="s">
        <v>210</v>
      </c>
      <c r="F2795" t="s">
        <v>30</v>
      </c>
      <c r="G2795" t="s">
        <v>7370</v>
      </c>
      <c r="H2795" t="s">
        <v>394</v>
      </c>
      <c r="I2795" t="s">
        <v>555</v>
      </c>
    </row>
    <row r="2796" spans="1:10" x14ac:dyDescent="0.3">
      <c r="A2796">
        <v>2795</v>
      </c>
      <c r="B2796" s="1">
        <v>42146</v>
      </c>
      <c r="C2796" t="s">
        <v>7371</v>
      </c>
      <c r="D2796" t="s">
        <v>1489</v>
      </c>
      <c r="E2796" t="s">
        <v>210</v>
      </c>
      <c r="F2796" t="s">
        <v>967</v>
      </c>
      <c r="G2796" t="s">
        <v>7372</v>
      </c>
      <c r="H2796" t="s">
        <v>126</v>
      </c>
      <c r="I2796" s="2">
        <v>625000</v>
      </c>
    </row>
    <row r="2797" spans="1:10" x14ac:dyDescent="0.3">
      <c r="A2797">
        <v>2796</v>
      </c>
      <c r="B2797" s="1">
        <v>42146</v>
      </c>
      <c r="C2797" t="s">
        <v>54</v>
      </c>
      <c r="D2797" t="s">
        <v>7373</v>
      </c>
      <c r="E2797" t="s">
        <v>210</v>
      </c>
      <c r="F2797" t="s">
        <v>454</v>
      </c>
      <c r="G2797" t="s">
        <v>7374</v>
      </c>
      <c r="H2797" t="s">
        <v>394</v>
      </c>
      <c r="I2797" t="s">
        <v>555</v>
      </c>
      <c r="J2797" t="s">
        <v>7375</v>
      </c>
    </row>
    <row r="2798" spans="1:10" x14ac:dyDescent="0.3">
      <c r="A2798">
        <v>2797</v>
      </c>
      <c r="B2798" s="1">
        <v>42146</v>
      </c>
      <c r="C2798" t="s">
        <v>7376</v>
      </c>
      <c r="D2798" t="s">
        <v>7377</v>
      </c>
      <c r="E2798" t="s">
        <v>210</v>
      </c>
      <c r="F2798" t="s">
        <v>967</v>
      </c>
      <c r="G2798" t="s">
        <v>7378</v>
      </c>
      <c r="H2798" t="s">
        <v>126</v>
      </c>
      <c r="I2798" s="2">
        <v>500000</v>
      </c>
    </row>
    <row r="2799" spans="1:10" x14ac:dyDescent="0.3">
      <c r="A2799">
        <v>2798</v>
      </c>
      <c r="B2799" s="1">
        <v>42149</v>
      </c>
      <c r="C2799" t="s">
        <v>1283</v>
      </c>
      <c r="D2799" t="s">
        <v>2420</v>
      </c>
      <c r="E2799" t="s">
        <v>210</v>
      </c>
      <c r="F2799" t="s">
        <v>967</v>
      </c>
      <c r="G2799" t="s">
        <v>3634</v>
      </c>
      <c r="H2799" t="s">
        <v>126</v>
      </c>
      <c r="I2799" t="s">
        <v>555</v>
      </c>
    </row>
    <row r="2800" spans="1:10" x14ac:dyDescent="0.3">
      <c r="A2800">
        <v>2799</v>
      </c>
      <c r="B2800" s="1">
        <v>42149</v>
      </c>
      <c r="C2800" t="s">
        <v>7379</v>
      </c>
      <c r="D2800" t="s">
        <v>7380</v>
      </c>
      <c r="E2800" t="s">
        <v>210</v>
      </c>
      <c r="F2800" t="s">
        <v>967</v>
      </c>
      <c r="G2800" t="s">
        <v>7381</v>
      </c>
      <c r="H2800" t="s">
        <v>126</v>
      </c>
      <c r="I2800" s="2">
        <v>500000</v>
      </c>
    </row>
    <row r="2801" spans="1:10" x14ac:dyDescent="0.3">
      <c r="A2801">
        <v>2800</v>
      </c>
      <c r="B2801" s="1">
        <v>42149</v>
      </c>
      <c r="C2801" t="s">
        <v>7382</v>
      </c>
      <c r="D2801" t="s">
        <v>7383</v>
      </c>
      <c r="E2801" t="s">
        <v>210</v>
      </c>
      <c r="F2801" t="s">
        <v>30</v>
      </c>
      <c r="G2801" t="s">
        <v>7384</v>
      </c>
      <c r="H2801" t="s">
        <v>126</v>
      </c>
      <c r="I2801" t="s">
        <v>555</v>
      </c>
    </row>
    <row r="2802" spans="1:10" x14ac:dyDescent="0.3">
      <c r="A2802">
        <v>2801</v>
      </c>
      <c r="B2802" s="1">
        <v>42150</v>
      </c>
      <c r="C2802" t="s">
        <v>7385</v>
      </c>
      <c r="D2802" t="s">
        <v>7386</v>
      </c>
      <c r="E2802" t="s">
        <v>210</v>
      </c>
      <c r="F2802" t="s">
        <v>967</v>
      </c>
      <c r="G2802" t="s">
        <v>7387</v>
      </c>
      <c r="H2802" t="s">
        <v>394</v>
      </c>
      <c r="I2802" s="2">
        <v>2000000</v>
      </c>
      <c r="J2802" t="s">
        <v>44</v>
      </c>
    </row>
    <row r="2803" spans="1:10" x14ac:dyDescent="0.3">
      <c r="A2803">
        <v>2802</v>
      </c>
      <c r="B2803" s="1">
        <v>42150</v>
      </c>
      <c r="C2803" t="s">
        <v>2234</v>
      </c>
      <c r="D2803" t="s">
        <v>7388</v>
      </c>
      <c r="E2803" t="s">
        <v>210</v>
      </c>
      <c r="F2803" t="s">
        <v>967</v>
      </c>
      <c r="G2803" t="s">
        <v>7389</v>
      </c>
      <c r="H2803" t="s">
        <v>126</v>
      </c>
      <c r="I2803" s="2">
        <v>200000</v>
      </c>
    </row>
    <row r="2804" spans="1:10" x14ac:dyDescent="0.3">
      <c r="A2804">
        <v>2803</v>
      </c>
      <c r="B2804" s="1">
        <v>42150</v>
      </c>
      <c r="C2804" t="s">
        <v>7390</v>
      </c>
      <c r="D2804" t="s">
        <v>7391</v>
      </c>
      <c r="E2804" t="s">
        <v>210</v>
      </c>
      <c r="F2804" t="s">
        <v>184</v>
      </c>
      <c r="G2804" t="s">
        <v>7392</v>
      </c>
      <c r="H2804" t="s">
        <v>394</v>
      </c>
      <c r="I2804" s="2">
        <v>1000000</v>
      </c>
      <c r="J2804" t="s">
        <v>44</v>
      </c>
    </row>
    <row r="2805" spans="1:10" x14ac:dyDescent="0.3">
      <c r="A2805">
        <v>2804</v>
      </c>
      <c r="B2805" s="1">
        <v>42151</v>
      </c>
      <c r="C2805" t="s">
        <v>3622</v>
      </c>
      <c r="D2805" t="s">
        <v>7393</v>
      </c>
      <c r="E2805" t="s">
        <v>210</v>
      </c>
      <c r="F2805" t="s">
        <v>967</v>
      </c>
      <c r="G2805" t="s">
        <v>351</v>
      </c>
      <c r="H2805" t="s">
        <v>126</v>
      </c>
      <c r="I2805" s="2">
        <v>1000000</v>
      </c>
      <c r="J2805" t="s">
        <v>44</v>
      </c>
    </row>
    <row r="2806" spans="1:10" x14ac:dyDescent="0.3">
      <c r="A2806">
        <v>2805</v>
      </c>
      <c r="B2806" s="1">
        <v>42151</v>
      </c>
      <c r="C2806" t="s">
        <v>7394</v>
      </c>
      <c r="D2806" t="s">
        <v>7395</v>
      </c>
      <c r="E2806" t="s">
        <v>210</v>
      </c>
      <c r="F2806" t="s">
        <v>30</v>
      </c>
      <c r="G2806" t="s">
        <v>7396</v>
      </c>
      <c r="H2806" t="s">
        <v>394</v>
      </c>
      <c r="I2806" s="2">
        <v>5000000</v>
      </c>
      <c r="J2806" t="s">
        <v>44</v>
      </c>
    </row>
    <row r="2807" spans="1:10" x14ac:dyDescent="0.3">
      <c r="A2807">
        <v>2806</v>
      </c>
      <c r="B2807" s="1">
        <v>42151</v>
      </c>
      <c r="C2807" t="s">
        <v>7397</v>
      </c>
      <c r="D2807" t="s">
        <v>7398</v>
      </c>
      <c r="E2807" t="s">
        <v>210</v>
      </c>
      <c r="F2807" t="s">
        <v>1360</v>
      </c>
      <c r="G2807" t="s">
        <v>7399</v>
      </c>
      <c r="H2807" t="s">
        <v>126</v>
      </c>
      <c r="I2807" s="2">
        <v>180000</v>
      </c>
    </row>
    <row r="2808" spans="1:10" x14ac:dyDescent="0.3">
      <c r="A2808">
        <v>2807</v>
      </c>
      <c r="B2808" s="1">
        <v>42152</v>
      </c>
      <c r="C2808" t="s">
        <v>7400</v>
      </c>
      <c r="D2808" t="s">
        <v>7401</v>
      </c>
      <c r="E2808" t="s">
        <v>210</v>
      </c>
      <c r="F2808" t="s">
        <v>967</v>
      </c>
      <c r="G2808" t="s">
        <v>7402</v>
      </c>
      <c r="H2808" t="s">
        <v>126</v>
      </c>
      <c r="I2808" s="2">
        <v>240000</v>
      </c>
    </row>
    <row r="2809" spans="1:10" x14ac:dyDescent="0.3">
      <c r="A2809">
        <v>2808</v>
      </c>
      <c r="B2809" s="1">
        <v>42152</v>
      </c>
      <c r="C2809" t="s">
        <v>3281</v>
      </c>
      <c r="D2809" t="s">
        <v>7403</v>
      </c>
      <c r="E2809" t="s">
        <v>210</v>
      </c>
      <c r="F2809" t="s">
        <v>967</v>
      </c>
      <c r="G2809" t="s">
        <v>1068</v>
      </c>
      <c r="H2809" t="s">
        <v>394</v>
      </c>
      <c r="I2809" s="2">
        <v>5000000</v>
      </c>
      <c r="J2809" t="s">
        <v>7404</v>
      </c>
    </row>
    <row r="2810" spans="1:10" x14ac:dyDescent="0.3">
      <c r="A2810">
        <v>2809</v>
      </c>
      <c r="B2810" s="1">
        <v>42152</v>
      </c>
      <c r="C2810" t="s">
        <v>7405</v>
      </c>
      <c r="D2810" t="s">
        <v>7406</v>
      </c>
      <c r="E2810" t="s">
        <v>210</v>
      </c>
      <c r="F2810" t="s">
        <v>184</v>
      </c>
      <c r="G2810" t="s">
        <v>3215</v>
      </c>
      <c r="H2810" t="s">
        <v>394</v>
      </c>
      <c r="I2810" t="s">
        <v>555</v>
      </c>
      <c r="J2810" t="s">
        <v>44</v>
      </c>
    </row>
    <row r="2811" spans="1:10" x14ac:dyDescent="0.3">
      <c r="A2811">
        <v>2810</v>
      </c>
      <c r="B2811" s="1">
        <v>42154</v>
      </c>
      <c r="C2811" t="s">
        <v>379</v>
      </c>
      <c r="D2811" t="s">
        <v>7407</v>
      </c>
      <c r="E2811" t="s">
        <v>210</v>
      </c>
      <c r="F2811" t="s">
        <v>967</v>
      </c>
      <c r="G2811" t="s">
        <v>507</v>
      </c>
      <c r="H2811" t="s">
        <v>394</v>
      </c>
      <c r="I2811" s="2">
        <v>12000000</v>
      </c>
      <c r="J2811" t="s">
        <v>44</v>
      </c>
    </row>
    <row r="2812" spans="1:10" x14ac:dyDescent="0.3">
      <c r="A2812">
        <v>2811</v>
      </c>
      <c r="B2812" s="1">
        <v>42097</v>
      </c>
      <c r="C2812" t="s">
        <v>1165</v>
      </c>
      <c r="D2812" t="s">
        <v>690</v>
      </c>
      <c r="E2812" t="s">
        <v>210</v>
      </c>
      <c r="F2812" t="s">
        <v>967</v>
      </c>
      <c r="G2812" t="s">
        <v>7408</v>
      </c>
      <c r="H2812" t="s">
        <v>394</v>
      </c>
      <c r="I2812" s="2">
        <v>2000000</v>
      </c>
      <c r="J2812" t="s">
        <v>44</v>
      </c>
    </row>
    <row r="2813" spans="1:10" x14ac:dyDescent="0.3">
      <c r="A2813">
        <v>2812</v>
      </c>
      <c r="B2813" s="1">
        <v>42098</v>
      </c>
      <c r="C2813" t="s">
        <v>7409</v>
      </c>
      <c r="D2813" t="s">
        <v>7410</v>
      </c>
      <c r="E2813" t="s">
        <v>210</v>
      </c>
      <c r="F2813" t="s">
        <v>19</v>
      </c>
      <c r="G2813" t="s">
        <v>7411</v>
      </c>
      <c r="H2813" t="s">
        <v>126</v>
      </c>
      <c r="I2813" s="2">
        <v>200000</v>
      </c>
    </row>
    <row r="2814" spans="1:10" x14ac:dyDescent="0.3">
      <c r="A2814">
        <v>2813</v>
      </c>
      <c r="B2814" s="1">
        <v>42098</v>
      </c>
      <c r="C2814" t="s">
        <v>7412</v>
      </c>
      <c r="D2814" t="s">
        <v>7413</v>
      </c>
      <c r="E2814" t="s">
        <v>210</v>
      </c>
      <c r="F2814" t="s">
        <v>7414</v>
      </c>
      <c r="H2814" t="s">
        <v>126</v>
      </c>
      <c r="I2814" s="2">
        <v>1000000</v>
      </c>
    </row>
    <row r="2815" spans="1:10" x14ac:dyDescent="0.3">
      <c r="A2815">
        <v>2814</v>
      </c>
      <c r="B2815" s="1">
        <v>42100</v>
      </c>
      <c r="C2815" t="s">
        <v>7415</v>
      </c>
      <c r="D2815" t="s">
        <v>7416</v>
      </c>
      <c r="E2815" t="s">
        <v>210</v>
      </c>
      <c r="F2815" t="s">
        <v>30</v>
      </c>
      <c r="G2815" t="s">
        <v>7417</v>
      </c>
      <c r="H2815" t="s">
        <v>126</v>
      </c>
      <c r="I2815" s="2">
        <v>120000</v>
      </c>
    </row>
    <row r="2816" spans="1:10" x14ac:dyDescent="0.3">
      <c r="A2816">
        <v>2815</v>
      </c>
      <c r="B2816" s="1">
        <v>42101</v>
      </c>
      <c r="C2816" t="s">
        <v>7418</v>
      </c>
      <c r="D2816" t="s">
        <v>7419</v>
      </c>
      <c r="E2816" t="s">
        <v>210</v>
      </c>
      <c r="F2816" t="s">
        <v>184</v>
      </c>
      <c r="G2816" t="s">
        <v>7420</v>
      </c>
      <c r="H2816" t="s">
        <v>126</v>
      </c>
      <c r="I2816" s="2">
        <v>165000</v>
      </c>
    </row>
    <row r="2817" spans="1:10" x14ac:dyDescent="0.3">
      <c r="A2817">
        <v>2816</v>
      </c>
      <c r="B2817" s="1">
        <v>42101</v>
      </c>
      <c r="C2817" t="s">
        <v>4028</v>
      </c>
      <c r="D2817" t="s">
        <v>7421</v>
      </c>
      <c r="E2817" t="s">
        <v>210</v>
      </c>
      <c r="F2817" t="s">
        <v>36</v>
      </c>
      <c r="G2817" t="s">
        <v>7422</v>
      </c>
      <c r="H2817" t="s">
        <v>394</v>
      </c>
      <c r="I2817" s="2">
        <v>150000000</v>
      </c>
      <c r="J2817" t="s">
        <v>7423</v>
      </c>
    </row>
    <row r="2818" spans="1:10" x14ac:dyDescent="0.3">
      <c r="A2818">
        <v>2817</v>
      </c>
      <c r="B2818" s="1">
        <v>42101</v>
      </c>
      <c r="C2818" t="s">
        <v>7424</v>
      </c>
      <c r="D2818" t="s">
        <v>7425</v>
      </c>
      <c r="E2818" t="s">
        <v>210</v>
      </c>
      <c r="F2818" t="s">
        <v>30</v>
      </c>
      <c r="G2818" t="s">
        <v>7426</v>
      </c>
      <c r="H2818" t="s">
        <v>126</v>
      </c>
      <c r="I2818" s="2">
        <v>2200000</v>
      </c>
    </row>
    <row r="2819" spans="1:10" x14ac:dyDescent="0.3">
      <c r="A2819">
        <v>2818</v>
      </c>
      <c r="B2819" s="1">
        <v>42101</v>
      </c>
      <c r="C2819" t="s">
        <v>6523</v>
      </c>
      <c r="D2819" t="s">
        <v>568</v>
      </c>
      <c r="E2819" t="s">
        <v>210</v>
      </c>
      <c r="F2819" t="s">
        <v>36</v>
      </c>
      <c r="G2819" t="s">
        <v>7427</v>
      </c>
      <c r="H2819" t="s">
        <v>126</v>
      </c>
      <c r="I2819" t="s">
        <v>555</v>
      </c>
    </row>
    <row r="2820" spans="1:10" x14ac:dyDescent="0.3">
      <c r="A2820">
        <v>2819</v>
      </c>
      <c r="B2820" s="1">
        <v>42102</v>
      </c>
      <c r="C2820" t="s">
        <v>7428</v>
      </c>
      <c r="D2820" t="s">
        <v>479</v>
      </c>
      <c r="E2820" t="s">
        <v>210</v>
      </c>
      <c r="F2820" t="s">
        <v>52</v>
      </c>
      <c r="G2820" t="s">
        <v>7429</v>
      </c>
      <c r="H2820" t="s">
        <v>394</v>
      </c>
      <c r="I2820" s="2">
        <v>10000000</v>
      </c>
      <c r="J2820" t="s">
        <v>7430</v>
      </c>
    </row>
    <row r="2821" spans="1:10" x14ac:dyDescent="0.3">
      <c r="A2821">
        <v>2820</v>
      </c>
      <c r="B2821" s="1">
        <v>42102</v>
      </c>
      <c r="C2821" t="s">
        <v>5898</v>
      </c>
      <c r="D2821" t="s">
        <v>7431</v>
      </c>
      <c r="E2821" t="s">
        <v>210</v>
      </c>
      <c r="F2821" t="s">
        <v>19</v>
      </c>
      <c r="G2821" t="s">
        <v>7432</v>
      </c>
      <c r="H2821" t="s">
        <v>394</v>
      </c>
      <c r="I2821" s="2">
        <v>25000000</v>
      </c>
      <c r="J2821" t="s">
        <v>26</v>
      </c>
    </row>
    <row r="2822" spans="1:10" x14ac:dyDescent="0.3">
      <c r="A2822">
        <v>2821</v>
      </c>
      <c r="B2822" s="1">
        <v>42102</v>
      </c>
      <c r="C2822" t="s">
        <v>7433</v>
      </c>
      <c r="D2822" t="s">
        <v>7434</v>
      </c>
      <c r="E2822" t="s">
        <v>210</v>
      </c>
      <c r="F2822" t="s">
        <v>967</v>
      </c>
      <c r="G2822" t="s">
        <v>7435</v>
      </c>
      <c r="H2822" t="s">
        <v>394</v>
      </c>
      <c r="I2822" s="2">
        <v>400000000</v>
      </c>
      <c r="J2822" t="s">
        <v>7436</v>
      </c>
    </row>
    <row r="2823" spans="1:10" x14ac:dyDescent="0.3">
      <c r="A2823">
        <v>2822</v>
      </c>
      <c r="B2823" s="1">
        <v>42103</v>
      </c>
      <c r="C2823" t="s">
        <v>3851</v>
      </c>
      <c r="D2823" t="s">
        <v>7437</v>
      </c>
      <c r="E2823" t="s">
        <v>210</v>
      </c>
      <c r="F2823" t="s">
        <v>30</v>
      </c>
      <c r="G2823" t="s">
        <v>7438</v>
      </c>
      <c r="H2823" t="s">
        <v>126</v>
      </c>
      <c r="I2823" s="2">
        <v>200000</v>
      </c>
    </row>
    <row r="2824" spans="1:10" x14ac:dyDescent="0.3">
      <c r="A2824">
        <v>2823</v>
      </c>
      <c r="B2824" s="1">
        <v>42103</v>
      </c>
      <c r="C2824" t="s">
        <v>4401</v>
      </c>
      <c r="D2824" t="s">
        <v>7439</v>
      </c>
      <c r="E2824" t="s">
        <v>210</v>
      </c>
      <c r="F2824" t="s">
        <v>30</v>
      </c>
      <c r="G2824" t="s">
        <v>7440</v>
      </c>
      <c r="H2824" t="s">
        <v>126</v>
      </c>
      <c r="I2824" s="2">
        <v>2000000</v>
      </c>
    </row>
    <row r="2825" spans="1:10" x14ac:dyDescent="0.3">
      <c r="A2825">
        <v>2824</v>
      </c>
      <c r="B2825" s="1">
        <v>42103</v>
      </c>
      <c r="C2825" t="s">
        <v>7441</v>
      </c>
      <c r="D2825" t="s">
        <v>7431</v>
      </c>
      <c r="E2825" t="s">
        <v>210</v>
      </c>
      <c r="F2825" t="s">
        <v>919</v>
      </c>
      <c r="G2825" t="s">
        <v>7442</v>
      </c>
      <c r="H2825" t="s">
        <v>126</v>
      </c>
      <c r="I2825" s="2">
        <v>165000</v>
      </c>
    </row>
    <row r="2826" spans="1:10" x14ac:dyDescent="0.3">
      <c r="A2826">
        <v>2825</v>
      </c>
      <c r="B2826" s="1">
        <v>42103</v>
      </c>
      <c r="C2826" t="s">
        <v>1052</v>
      </c>
      <c r="D2826" t="s">
        <v>7443</v>
      </c>
      <c r="E2826" t="s">
        <v>210</v>
      </c>
      <c r="F2826" t="s">
        <v>967</v>
      </c>
      <c r="G2826" t="s">
        <v>7444</v>
      </c>
      <c r="H2826" t="s">
        <v>394</v>
      </c>
      <c r="I2826" s="2">
        <v>50000000</v>
      </c>
      <c r="J2826" t="s">
        <v>21</v>
      </c>
    </row>
    <row r="2827" spans="1:10" x14ac:dyDescent="0.3">
      <c r="A2827">
        <v>2826</v>
      </c>
      <c r="B2827" s="1">
        <v>42103</v>
      </c>
      <c r="C2827" t="s">
        <v>7445</v>
      </c>
      <c r="D2827" t="s">
        <v>646</v>
      </c>
      <c r="E2827" t="s">
        <v>210</v>
      </c>
      <c r="F2827" t="s">
        <v>36</v>
      </c>
      <c r="G2827" t="s">
        <v>7446</v>
      </c>
      <c r="H2827" t="s">
        <v>394</v>
      </c>
      <c r="I2827" t="s">
        <v>555</v>
      </c>
      <c r="J2827" t="s">
        <v>26</v>
      </c>
    </row>
    <row r="2828" spans="1:10" x14ac:dyDescent="0.3">
      <c r="A2828">
        <v>2827</v>
      </c>
      <c r="B2828" s="1">
        <v>42104</v>
      </c>
      <c r="C2828" t="s">
        <v>2506</v>
      </c>
      <c r="D2828" t="s">
        <v>7447</v>
      </c>
      <c r="E2828" t="s">
        <v>210</v>
      </c>
      <c r="F2828" t="s">
        <v>967</v>
      </c>
      <c r="G2828" t="s">
        <v>7448</v>
      </c>
      <c r="H2828" t="s">
        <v>126</v>
      </c>
      <c r="I2828" s="2">
        <v>900000</v>
      </c>
    </row>
    <row r="2829" spans="1:10" x14ac:dyDescent="0.3">
      <c r="A2829">
        <v>2828</v>
      </c>
      <c r="B2829" s="1">
        <v>42104</v>
      </c>
      <c r="C2829" t="s">
        <v>7449</v>
      </c>
      <c r="D2829" t="s">
        <v>7450</v>
      </c>
      <c r="E2829" t="s">
        <v>210</v>
      </c>
      <c r="F2829" t="s">
        <v>42</v>
      </c>
      <c r="G2829" t="s">
        <v>1252</v>
      </c>
      <c r="H2829" t="s">
        <v>126</v>
      </c>
      <c r="I2829" t="s">
        <v>555</v>
      </c>
    </row>
    <row r="2830" spans="1:10" x14ac:dyDescent="0.3">
      <c r="A2830">
        <v>2829</v>
      </c>
      <c r="B2830" s="1">
        <v>42105</v>
      </c>
      <c r="C2830" t="s">
        <v>45</v>
      </c>
      <c r="D2830" t="s">
        <v>7451</v>
      </c>
      <c r="E2830" t="s">
        <v>210</v>
      </c>
      <c r="F2830" t="s">
        <v>19</v>
      </c>
      <c r="G2830" t="s">
        <v>3185</v>
      </c>
      <c r="H2830" t="s">
        <v>394</v>
      </c>
      <c r="I2830" s="2">
        <v>25000000</v>
      </c>
      <c r="J2830" t="s">
        <v>6083</v>
      </c>
    </row>
    <row r="2831" spans="1:10" x14ac:dyDescent="0.3">
      <c r="A2831">
        <v>2830</v>
      </c>
      <c r="B2831" s="1">
        <v>42107</v>
      </c>
      <c r="C2831" t="s">
        <v>7452</v>
      </c>
      <c r="D2831" t="s">
        <v>2838</v>
      </c>
      <c r="E2831" t="s">
        <v>210</v>
      </c>
      <c r="F2831" t="s">
        <v>967</v>
      </c>
      <c r="G2831" t="s">
        <v>7453</v>
      </c>
      <c r="H2831" t="s">
        <v>394</v>
      </c>
      <c r="I2831" s="2">
        <v>10000000</v>
      </c>
      <c r="J2831" t="s">
        <v>26</v>
      </c>
    </row>
    <row r="2832" spans="1:10" x14ac:dyDescent="0.3">
      <c r="A2832">
        <v>2831</v>
      </c>
      <c r="B2832" s="1">
        <v>42107</v>
      </c>
      <c r="C2832" t="s">
        <v>7454</v>
      </c>
      <c r="D2832" t="s">
        <v>646</v>
      </c>
      <c r="E2832" t="s">
        <v>210</v>
      </c>
      <c r="F2832" t="s">
        <v>30</v>
      </c>
      <c r="G2832" t="s">
        <v>7455</v>
      </c>
      <c r="H2832" t="s">
        <v>126</v>
      </c>
      <c r="I2832" s="2">
        <v>300000</v>
      </c>
    </row>
    <row r="2833" spans="1:10" x14ac:dyDescent="0.3">
      <c r="A2833">
        <v>2832</v>
      </c>
      <c r="B2833" t="s">
        <v>7456</v>
      </c>
      <c r="C2833" t="s">
        <v>7249</v>
      </c>
      <c r="D2833" t="s">
        <v>568</v>
      </c>
      <c r="E2833" t="s">
        <v>210</v>
      </c>
      <c r="F2833" t="s">
        <v>36</v>
      </c>
      <c r="G2833" t="s">
        <v>1884</v>
      </c>
      <c r="H2833" t="s">
        <v>126</v>
      </c>
      <c r="I2833" s="2">
        <v>500000</v>
      </c>
    </row>
    <row r="2834" spans="1:10" x14ac:dyDescent="0.3">
      <c r="A2834">
        <v>2833</v>
      </c>
      <c r="B2834" s="1">
        <v>42107</v>
      </c>
      <c r="C2834" t="s">
        <v>7457</v>
      </c>
      <c r="D2834" t="s">
        <v>7458</v>
      </c>
      <c r="E2834" t="s">
        <v>210</v>
      </c>
      <c r="F2834" t="s">
        <v>87</v>
      </c>
      <c r="G2834" t="s">
        <v>2427</v>
      </c>
      <c r="H2834" t="s">
        <v>126</v>
      </c>
      <c r="I2834" s="2">
        <v>1000000</v>
      </c>
    </row>
    <row r="2835" spans="1:10" x14ac:dyDescent="0.3">
      <c r="A2835">
        <v>2834</v>
      </c>
      <c r="B2835" s="1">
        <v>42107</v>
      </c>
      <c r="C2835" t="s">
        <v>5795</v>
      </c>
      <c r="D2835" t="s">
        <v>7459</v>
      </c>
      <c r="E2835" t="s">
        <v>210</v>
      </c>
      <c r="F2835" t="s">
        <v>967</v>
      </c>
      <c r="G2835" t="s">
        <v>4414</v>
      </c>
      <c r="H2835" t="s">
        <v>126</v>
      </c>
      <c r="I2835" s="2">
        <v>1250000</v>
      </c>
    </row>
    <row r="2836" spans="1:10" x14ac:dyDescent="0.3">
      <c r="A2836">
        <v>2835</v>
      </c>
      <c r="B2836" s="1">
        <v>42108</v>
      </c>
      <c r="C2836" t="s">
        <v>7460</v>
      </c>
      <c r="D2836" t="s">
        <v>7461</v>
      </c>
      <c r="E2836" t="s">
        <v>210</v>
      </c>
      <c r="F2836" t="s">
        <v>36</v>
      </c>
      <c r="G2836" t="s">
        <v>7462</v>
      </c>
      <c r="H2836" t="s">
        <v>394</v>
      </c>
      <c r="I2836" s="2">
        <v>5000000</v>
      </c>
      <c r="J2836" t="s">
        <v>44</v>
      </c>
    </row>
    <row r="2837" spans="1:10" x14ac:dyDescent="0.3">
      <c r="A2837">
        <v>2836</v>
      </c>
      <c r="B2837" s="1">
        <v>42109</v>
      </c>
      <c r="C2837" t="s">
        <v>262</v>
      </c>
      <c r="D2837" t="s">
        <v>7463</v>
      </c>
      <c r="E2837" t="s">
        <v>210</v>
      </c>
      <c r="F2837" t="s">
        <v>19</v>
      </c>
      <c r="G2837" t="s">
        <v>7464</v>
      </c>
      <c r="H2837" t="s">
        <v>394</v>
      </c>
      <c r="I2837" s="2">
        <v>35000000</v>
      </c>
      <c r="J2837" t="s">
        <v>26</v>
      </c>
    </row>
    <row r="2838" spans="1:10" x14ac:dyDescent="0.3">
      <c r="A2838">
        <v>2837</v>
      </c>
      <c r="B2838" s="1">
        <v>42109</v>
      </c>
      <c r="C2838" t="s">
        <v>7465</v>
      </c>
      <c r="D2838" t="s">
        <v>7463</v>
      </c>
      <c r="E2838" t="s">
        <v>210</v>
      </c>
      <c r="F2838" t="s">
        <v>19</v>
      </c>
      <c r="G2838" t="s">
        <v>7466</v>
      </c>
      <c r="H2838" t="s">
        <v>394</v>
      </c>
      <c r="I2838" s="2">
        <v>10000000</v>
      </c>
      <c r="J2838" t="s">
        <v>44</v>
      </c>
    </row>
    <row r="2839" spans="1:10" x14ac:dyDescent="0.3">
      <c r="A2839">
        <v>2838</v>
      </c>
      <c r="B2839" s="1">
        <v>42109</v>
      </c>
      <c r="C2839" t="s">
        <v>699</v>
      </c>
      <c r="D2839" t="s">
        <v>7467</v>
      </c>
      <c r="E2839" t="s">
        <v>210</v>
      </c>
      <c r="F2839" t="s">
        <v>19</v>
      </c>
      <c r="G2839" t="s">
        <v>7468</v>
      </c>
      <c r="H2839" t="s">
        <v>394</v>
      </c>
      <c r="I2839" s="2">
        <v>40000000</v>
      </c>
      <c r="J2839" t="s">
        <v>58</v>
      </c>
    </row>
    <row r="2840" spans="1:10" x14ac:dyDescent="0.3">
      <c r="A2840">
        <v>2839</v>
      </c>
      <c r="B2840" s="1">
        <v>42110</v>
      </c>
      <c r="C2840" t="s">
        <v>2317</v>
      </c>
      <c r="D2840" t="s">
        <v>7469</v>
      </c>
      <c r="E2840" t="s">
        <v>210</v>
      </c>
      <c r="F2840" t="s">
        <v>30</v>
      </c>
      <c r="G2840" t="s">
        <v>7470</v>
      </c>
      <c r="H2840" t="s">
        <v>126</v>
      </c>
      <c r="I2840" s="2">
        <v>1600000</v>
      </c>
    </row>
    <row r="2841" spans="1:10" x14ac:dyDescent="0.3">
      <c r="A2841">
        <v>2840</v>
      </c>
      <c r="B2841" s="1">
        <v>42110</v>
      </c>
      <c r="C2841" t="s">
        <v>5365</v>
      </c>
      <c r="D2841" t="s">
        <v>7471</v>
      </c>
      <c r="E2841" t="s">
        <v>210</v>
      </c>
      <c r="F2841" t="s">
        <v>36</v>
      </c>
      <c r="G2841" t="s">
        <v>7472</v>
      </c>
      <c r="H2841" t="s">
        <v>126</v>
      </c>
      <c r="I2841" s="2">
        <v>1200000</v>
      </c>
    </row>
    <row r="2842" spans="1:10" x14ac:dyDescent="0.3">
      <c r="A2842">
        <v>2841</v>
      </c>
      <c r="B2842" s="1">
        <v>42111</v>
      </c>
      <c r="C2842" t="s">
        <v>7473</v>
      </c>
      <c r="D2842" t="s">
        <v>7474</v>
      </c>
      <c r="E2842" t="s">
        <v>210</v>
      </c>
      <c r="F2842" t="s">
        <v>3135</v>
      </c>
      <c r="G2842" t="s">
        <v>7475</v>
      </c>
      <c r="H2842" t="s">
        <v>394</v>
      </c>
      <c r="I2842" s="2">
        <v>12000000</v>
      </c>
      <c r="J2842" t="s">
        <v>26</v>
      </c>
    </row>
    <row r="2843" spans="1:10" x14ac:dyDescent="0.3">
      <c r="A2843">
        <v>2842</v>
      </c>
      <c r="B2843" s="1">
        <v>42112</v>
      </c>
      <c r="C2843" t="s">
        <v>6624</v>
      </c>
      <c r="D2843" t="s">
        <v>7476</v>
      </c>
      <c r="E2843" t="s">
        <v>210</v>
      </c>
      <c r="F2843" t="s">
        <v>36</v>
      </c>
      <c r="G2843" t="s">
        <v>7477</v>
      </c>
      <c r="H2843" t="s">
        <v>126</v>
      </c>
      <c r="I2843" t="s">
        <v>555</v>
      </c>
    </row>
    <row r="2844" spans="1:10" x14ac:dyDescent="0.3">
      <c r="A2844">
        <v>2843</v>
      </c>
      <c r="B2844" s="1">
        <v>42114</v>
      </c>
      <c r="C2844" t="s">
        <v>4838</v>
      </c>
      <c r="D2844" t="s">
        <v>7478</v>
      </c>
      <c r="E2844" t="s">
        <v>210</v>
      </c>
      <c r="F2844" t="s">
        <v>19</v>
      </c>
      <c r="G2844" t="s">
        <v>2245</v>
      </c>
      <c r="H2844" t="s">
        <v>126</v>
      </c>
      <c r="I2844" t="s">
        <v>555</v>
      </c>
    </row>
    <row r="2845" spans="1:10" x14ac:dyDescent="0.3">
      <c r="A2845">
        <v>2844</v>
      </c>
      <c r="B2845" s="1">
        <v>42114</v>
      </c>
      <c r="C2845" t="s">
        <v>7479</v>
      </c>
      <c r="D2845" t="s">
        <v>7480</v>
      </c>
      <c r="E2845" t="s">
        <v>210</v>
      </c>
      <c r="F2845" t="s">
        <v>1982</v>
      </c>
      <c r="G2845" t="s">
        <v>5725</v>
      </c>
      <c r="H2845" t="s">
        <v>394</v>
      </c>
      <c r="I2845" s="2">
        <v>4000000</v>
      </c>
      <c r="J2845" t="s">
        <v>44</v>
      </c>
    </row>
    <row r="2846" spans="1:10" x14ac:dyDescent="0.3">
      <c r="A2846">
        <v>2845</v>
      </c>
      <c r="B2846" s="1">
        <v>42114</v>
      </c>
      <c r="C2846" t="s">
        <v>7481</v>
      </c>
      <c r="D2846" t="s">
        <v>7482</v>
      </c>
      <c r="E2846" t="s">
        <v>210</v>
      </c>
      <c r="F2846" t="s">
        <v>19</v>
      </c>
      <c r="G2846" t="s">
        <v>7483</v>
      </c>
      <c r="H2846" t="s">
        <v>394</v>
      </c>
      <c r="I2846" s="2">
        <v>6000000</v>
      </c>
      <c r="J2846" t="s">
        <v>44</v>
      </c>
    </row>
    <row r="2847" spans="1:10" x14ac:dyDescent="0.3">
      <c r="A2847">
        <v>2846</v>
      </c>
      <c r="B2847" s="1">
        <v>42114</v>
      </c>
      <c r="C2847" t="s">
        <v>7484</v>
      </c>
      <c r="D2847" t="s">
        <v>7485</v>
      </c>
      <c r="E2847" t="s">
        <v>210</v>
      </c>
      <c r="F2847" t="s">
        <v>42</v>
      </c>
      <c r="G2847" t="s">
        <v>7486</v>
      </c>
      <c r="H2847" t="s">
        <v>394</v>
      </c>
      <c r="I2847" s="2">
        <v>50000000</v>
      </c>
      <c r="J2847" t="s">
        <v>75</v>
      </c>
    </row>
    <row r="2848" spans="1:10" x14ac:dyDescent="0.3">
      <c r="A2848">
        <v>2847</v>
      </c>
      <c r="B2848" s="1">
        <v>42114</v>
      </c>
      <c r="C2848" t="s">
        <v>7487</v>
      </c>
      <c r="D2848" t="s">
        <v>7488</v>
      </c>
      <c r="E2848" t="s">
        <v>210</v>
      </c>
      <c r="F2848" t="s">
        <v>42</v>
      </c>
      <c r="G2848" t="s">
        <v>7489</v>
      </c>
      <c r="H2848" t="s">
        <v>394</v>
      </c>
      <c r="I2848" s="2">
        <v>28000000</v>
      </c>
      <c r="J2848" t="s">
        <v>21</v>
      </c>
    </row>
    <row r="2849" spans="1:10" x14ac:dyDescent="0.3">
      <c r="A2849">
        <v>2848</v>
      </c>
      <c r="B2849" s="1">
        <v>42116</v>
      </c>
      <c r="C2849" t="s">
        <v>7490</v>
      </c>
      <c r="D2849" t="s">
        <v>7263</v>
      </c>
      <c r="E2849" t="s">
        <v>210</v>
      </c>
      <c r="F2849" t="s">
        <v>30</v>
      </c>
      <c r="G2849" t="s">
        <v>7491</v>
      </c>
      <c r="H2849" t="s">
        <v>394</v>
      </c>
      <c r="I2849" t="s">
        <v>555</v>
      </c>
      <c r="J2849" t="s">
        <v>44</v>
      </c>
    </row>
    <row r="2850" spans="1:10" x14ac:dyDescent="0.3">
      <c r="A2850">
        <v>2849</v>
      </c>
      <c r="B2850" s="1">
        <v>42116</v>
      </c>
      <c r="C2850" t="s">
        <v>7492</v>
      </c>
      <c r="D2850" t="s">
        <v>7493</v>
      </c>
      <c r="E2850" t="s">
        <v>210</v>
      </c>
      <c r="F2850" t="s">
        <v>967</v>
      </c>
      <c r="G2850" t="s">
        <v>1697</v>
      </c>
      <c r="H2850" t="s">
        <v>394</v>
      </c>
      <c r="I2850" s="2">
        <v>3500000</v>
      </c>
      <c r="J2850" t="s">
        <v>44</v>
      </c>
    </row>
    <row r="2851" spans="1:10" x14ac:dyDescent="0.3">
      <c r="A2851">
        <v>2850</v>
      </c>
      <c r="B2851" s="1">
        <v>42116</v>
      </c>
      <c r="C2851" t="s">
        <v>5319</v>
      </c>
      <c r="D2851" t="s">
        <v>7494</v>
      </c>
      <c r="E2851" t="s">
        <v>210</v>
      </c>
      <c r="F2851" t="s">
        <v>30</v>
      </c>
      <c r="G2851" t="s">
        <v>7495</v>
      </c>
      <c r="H2851" t="s">
        <v>394</v>
      </c>
      <c r="I2851" s="2">
        <v>1500000</v>
      </c>
      <c r="J2851" t="s">
        <v>44</v>
      </c>
    </row>
    <row r="2852" spans="1:10" x14ac:dyDescent="0.3">
      <c r="A2852">
        <v>2851</v>
      </c>
      <c r="B2852" s="1">
        <v>42117</v>
      </c>
      <c r="C2852" t="s">
        <v>3758</v>
      </c>
      <c r="D2852" t="s">
        <v>4682</v>
      </c>
      <c r="E2852" t="s">
        <v>210</v>
      </c>
      <c r="F2852" t="s">
        <v>967</v>
      </c>
      <c r="G2852" t="s">
        <v>7496</v>
      </c>
      <c r="H2852" t="s">
        <v>394</v>
      </c>
      <c r="I2852" s="2">
        <v>15000000</v>
      </c>
      <c r="J2852" t="s">
        <v>21</v>
      </c>
    </row>
    <row r="2853" spans="1:10" x14ac:dyDescent="0.3">
      <c r="A2853">
        <v>2852</v>
      </c>
      <c r="B2853" s="1">
        <v>42117</v>
      </c>
      <c r="C2853" t="s">
        <v>7497</v>
      </c>
      <c r="D2853" t="s">
        <v>7498</v>
      </c>
      <c r="E2853" t="s">
        <v>210</v>
      </c>
      <c r="F2853" t="s">
        <v>36</v>
      </c>
      <c r="G2853" t="s">
        <v>7499</v>
      </c>
      <c r="H2853" t="s">
        <v>394</v>
      </c>
      <c r="I2853" s="2">
        <v>18000000</v>
      </c>
      <c r="J2853" t="s">
        <v>26</v>
      </c>
    </row>
    <row r="2854" spans="1:10" x14ac:dyDescent="0.3">
      <c r="A2854">
        <v>2853</v>
      </c>
      <c r="B2854" s="1">
        <v>42117</v>
      </c>
      <c r="C2854" t="s">
        <v>7500</v>
      </c>
      <c r="D2854" t="s">
        <v>7501</v>
      </c>
      <c r="E2854" t="s">
        <v>210</v>
      </c>
      <c r="F2854" t="s">
        <v>5193</v>
      </c>
      <c r="G2854" t="s">
        <v>7502</v>
      </c>
      <c r="H2854" t="s">
        <v>126</v>
      </c>
      <c r="I2854" s="2">
        <v>1800000</v>
      </c>
    </row>
    <row r="2855" spans="1:10" x14ac:dyDescent="0.3">
      <c r="A2855">
        <v>2854</v>
      </c>
      <c r="B2855" s="1">
        <v>42117</v>
      </c>
      <c r="C2855" t="s">
        <v>1217</v>
      </c>
      <c r="D2855" t="s">
        <v>7503</v>
      </c>
      <c r="E2855" t="s">
        <v>210</v>
      </c>
      <c r="F2855" t="s">
        <v>967</v>
      </c>
      <c r="G2855" t="s">
        <v>7228</v>
      </c>
      <c r="H2855" t="s">
        <v>126</v>
      </c>
      <c r="I2855" s="2">
        <v>500000</v>
      </c>
    </row>
    <row r="2856" spans="1:10" x14ac:dyDescent="0.3">
      <c r="A2856">
        <v>2855</v>
      </c>
      <c r="B2856" s="1">
        <v>42117</v>
      </c>
      <c r="C2856" t="s">
        <v>4860</v>
      </c>
      <c r="D2856" t="s">
        <v>7504</v>
      </c>
      <c r="E2856" t="s">
        <v>210</v>
      </c>
      <c r="F2856" t="s">
        <v>840</v>
      </c>
      <c r="G2856" t="s">
        <v>7505</v>
      </c>
      <c r="H2856" t="s">
        <v>126</v>
      </c>
      <c r="I2856" s="2">
        <v>1000000</v>
      </c>
    </row>
    <row r="2857" spans="1:10" x14ac:dyDescent="0.3">
      <c r="A2857">
        <v>2856</v>
      </c>
      <c r="B2857" s="1">
        <v>42117</v>
      </c>
      <c r="C2857" t="s">
        <v>660</v>
      </c>
      <c r="D2857" t="s">
        <v>7506</v>
      </c>
      <c r="E2857" t="s">
        <v>210</v>
      </c>
      <c r="F2857" t="s">
        <v>30</v>
      </c>
      <c r="G2857" t="s">
        <v>7507</v>
      </c>
      <c r="H2857" t="s">
        <v>126</v>
      </c>
      <c r="I2857" t="s">
        <v>555</v>
      </c>
    </row>
    <row r="2858" spans="1:10" x14ac:dyDescent="0.3">
      <c r="A2858">
        <v>2857</v>
      </c>
      <c r="B2858" s="1">
        <v>42117</v>
      </c>
      <c r="C2858" t="s">
        <v>7508</v>
      </c>
      <c r="D2858" t="s">
        <v>7509</v>
      </c>
      <c r="E2858" t="s">
        <v>210</v>
      </c>
      <c r="F2858" t="s">
        <v>30</v>
      </c>
      <c r="G2858" t="s">
        <v>7510</v>
      </c>
      <c r="H2858" t="s">
        <v>126</v>
      </c>
      <c r="I2858" t="s">
        <v>555</v>
      </c>
      <c r="J2858" t="s">
        <v>275</v>
      </c>
    </row>
    <row r="2859" spans="1:10" x14ac:dyDescent="0.3">
      <c r="A2859">
        <v>2858</v>
      </c>
      <c r="B2859" s="1">
        <v>42118</v>
      </c>
      <c r="C2859" t="s">
        <v>1001</v>
      </c>
      <c r="D2859" t="s">
        <v>1002</v>
      </c>
      <c r="E2859" t="s">
        <v>210</v>
      </c>
      <c r="F2859" t="s">
        <v>36</v>
      </c>
      <c r="G2859" t="s">
        <v>7511</v>
      </c>
      <c r="H2859" t="s">
        <v>394</v>
      </c>
      <c r="I2859" s="2">
        <v>12000000</v>
      </c>
      <c r="J2859" t="s">
        <v>26</v>
      </c>
    </row>
    <row r="2860" spans="1:10" x14ac:dyDescent="0.3">
      <c r="A2860">
        <v>2859</v>
      </c>
      <c r="B2860" s="1">
        <v>42121</v>
      </c>
      <c r="C2860" t="s">
        <v>7512</v>
      </c>
      <c r="D2860" t="s">
        <v>7513</v>
      </c>
      <c r="E2860" t="s">
        <v>210</v>
      </c>
      <c r="F2860" t="s">
        <v>52</v>
      </c>
      <c r="G2860" t="s">
        <v>7514</v>
      </c>
      <c r="H2860" t="s">
        <v>126</v>
      </c>
      <c r="I2860" s="2">
        <v>350000</v>
      </c>
    </row>
    <row r="2861" spans="1:10" x14ac:dyDescent="0.3">
      <c r="A2861">
        <v>2860</v>
      </c>
      <c r="B2861" s="1">
        <v>42121</v>
      </c>
      <c r="C2861" t="s">
        <v>5991</v>
      </c>
      <c r="D2861" t="s">
        <v>7515</v>
      </c>
      <c r="E2861" t="s">
        <v>210</v>
      </c>
      <c r="F2861" t="s">
        <v>36</v>
      </c>
      <c r="G2861" t="s">
        <v>7516</v>
      </c>
      <c r="H2861" t="s">
        <v>126</v>
      </c>
      <c r="I2861" s="2">
        <v>1000000</v>
      </c>
    </row>
    <row r="2862" spans="1:10" x14ac:dyDescent="0.3">
      <c r="A2862">
        <v>2861</v>
      </c>
      <c r="B2862" s="1">
        <v>42121</v>
      </c>
      <c r="C2862" t="s">
        <v>7517</v>
      </c>
      <c r="D2862" t="s">
        <v>7518</v>
      </c>
      <c r="E2862" t="s">
        <v>210</v>
      </c>
      <c r="F2862" t="s">
        <v>454</v>
      </c>
      <c r="G2862" t="s">
        <v>7519</v>
      </c>
      <c r="H2862" t="s">
        <v>126</v>
      </c>
      <c r="I2862" s="2">
        <v>400000</v>
      </c>
    </row>
    <row r="2863" spans="1:10" x14ac:dyDescent="0.3">
      <c r="A2863">
        <v>2862</v>
      </c>
      <c r="B2863" s="1">
        <v>42121</v>
      </c>
      <c r="C2863" t="s">
        <v>7520</v>
      </c>
      <c r="D2863" t="s">
        <v>7521</v>
      </c>
      <c r="E2863" t="s">
        <v>210</v>
      </c>
      <c r="F2863" t="s">
        <v>30</v>
      </c>
      <c r="G2863" t="s">
        <v>7522</v>
      </c>
      <c r="H2863" t="s">
        <v>394</v>
      </c>
      <c r="I2863" t="s">
        <v>555</v>
      </c>
      <c r="J2863" t="s">
        <v>26</v>
      </c>
    </row>
    <row r="2864" spans="1:10" x14ac:dyDescent="0.3">
      <c r="A2864">
        <v>2863</v>
      </c>
      <c r="B2864" s="1">
        <v>42122</v>
      </c>
      <c r="C2864" t="s">
        <v>7523</v>
      </c>
      <c r="D2864" t="s">
        <v>7524</v>
      </c>
      <c r="E2864" t="s">
        <v>210</v>
      </c>
      <c r="F2864" t="s">
        <v>967</v>
      </c>
      <c r="G2864" t="s">
        <v>7525</v>
      </c>
      <c r="H2864" t="s">
        <v>394</v>
      </c>
      <c r="I2864" s="2">
        <v>10000000</v>
      </c>
      <c r="J2864" t="s">
        <v>26</v>
      </c>
    </row>
    <row r="2865" spans="1:10" x14ac:dyDescent="0.3">
      <c r="A2865">
        <v>2864</v>
      </c>
      <c r="B2865" s="1">
        <v>42122</v>
      </c>
      <c r="C2865" t="s">
        <v>1052</v>
      </c>
      <c r="D2865" t="s">
        <v>7526</v>
      </c>
      <c r="E2865" t="s">
        <v>210</v>
      </c>
      <c r="F2865" t="s">
        <v>967</v>
      </c>
      <c r="G2865" t="s">
        <v>7527</v>
      </c>
      <c r="H2865" t="s">
        <v>394</v>
      </c>
      <c r="I2865" t="s">
        <v>555</v>
      </c>
      <c r="J2865" t="s">
        <v>58</v>
      </c>
    </row>
    <row r="2866" spans="1:10" x14ac:dyDescent="0.3">
      <c r="A2866">
        <v>2865</v>
      </c>
      <c r="B2866" s="1">
        <v>42122</v>
      </c>
      <c r="C2866" t="s">
        <v>7528</v>
      </c>
      <c r="D2866" t="s">
        <v>7529</v>
      </c>
      <c r="E2866" t="s">
        <v>210</v>
      </c>
      <c r="F2866" t="s">
        <v>184</v>
      </c>
      <c r="G2866" t="s">
        <v>7530</v>
      </c>
      <c r="H2866" t="s">
        <v>126</v>
      </c>
      <c r="I2866" s="2">
        <v>250000</v>
      </c>
    </row>
    <row r="2867" spans="1:10" x14ac:dyDescent="0.3">
      <c r="A2867">
        <v>2866</v>
      </c>
      <c r="B2867" s="1">
        <v>42122</v>
      </c>
      <c r="C2867" t="s">
        <v>7531</v>
      </c>
      <c r="D2867" t="s">
        <v>7532</v>
      </c>
      <c r="E2867" t="s">
        <v>210</v>
      </c>
      <c r="F2867" t="s">
        <v>36</v>
      </c>
      <c r="G2867" t="s">
        <v>7533</v>
      </c>
      <c r="H2867" t="s">
        <v>394</v>
      </c>
      <c r="I2867" s="2">
        <v>21500000</v>
      </c>
      <c r="J2867" t="s">
        <v>21</v>
      </c>
    </row>
    <row r="2868" spans="1:10" x14ac:dyDescent="0.3">
      <c r="A2868">
        <v>2867</v>
      </c>
      <c r="B2868" s="1">
        <v>42123</v>
      </c>
      <c r="C2868" t="s">
        <v>7534</v>
      </c>
      <c r="D2868" t="s">
        <v>7535</v>
      </c>
      <c r="E2868" t="s">
        <v>210</v>
      </c>
      <c r="F2868" t="s">
        <v>19</v>
      </c>
      <c r="G2868" t="s">
        <v>7536</v>
      </c>
      <c r="H2868" t="s">
        <v>126</v>
      </c>
      <c r="I2868" s="2">
        <v>1000000</v>
      </c>
    </row>
    <row r="2869" spans="1:10" x14ac:dyDescent="0.3">
      <c r="A2869">
        <v>2868</v>
      </c>
      <c r="B2869" s="1">
        <v>42123</v>
      </c>
      <c r="C2869" t="s">
        <v>1170</v>
      </c>
      <c r="D2869" t="s">
        <v>7537</v>
      </c>
      <c r="E2869" t="s">
        <v>210</v>
      </c>
      <c r="F2869" t="s">
        <v>6050</v>
      </c>
      <c r="G2869" t="s">
        <v>7538</v>
      </c>
      <c r="H2869" t="s">
        <v>394</v>
      </c>
      <c r="I2869" s="2">
        <v>6000000</v>
      </c>
      <c r="J2869" t="s">
        <v>44</v>
      </c>
    </row>
    <row r="2870" spans="1:10" x14ac:dyDescent="0.3">
      <c r="A2870">
        <v>2869</v>
      </c>
      <c r="B2870" s="1">
        <v>42123</v>
      </c>
      <c r="C2870" t="s">
        <v>5332</v>
      </c>
      <c r="D2870" t="s">
        <v>7539</v>
      </c>
      <c r="E2870" t="s">
        <v>210</v>
      </c>
      <c r="F2870" t="s">
        <v>967</v>
      </c>
      <c r="G2870" t="s">
        <v>177</v>
      </c>
      <c r="H2870" t="s">
        <v>394</v>
      </c>
      <c r="I2870" s="2">
        <v>3500000</v>
      </c>
      <c r="J2870" t="s">
        <v>44</v>
      </c>
    </row>
    <row r="2871" spans="1:10" x14ac:dyDescent="0.3">
      <c r="A2871">
        <v>2870</v>
      </c>
      <c r="B2871" s="1">
        <v>42123</v>
      </c>
      <c r="C2871" t="s">
        <v>7540</v>
      </c>
      <c r="D2871" t="s">
        <v>7541</v>
      </c>
      <c r="E2871" t="s">
        <v>210</v>
      </c>
      <c r="F2871" t="s">
        <v>967</v>
      </c>
      <c r="G2871" t="s">
        <v>7542</v>
      </c>
      <c r="H2871" t="s">
        <v>126</v>
      </c>
      <c r="I2871" t="s">
        <v>555</v>
      </c>
    </row>
    <row r="2872" spans="1:10" x14ac:dyDescent="0.3">
      <c r="A2872">
        <v>2871</v>
      </c>
      <c r="B2872" s="1">
        <v>42123</v>
      </c>
      <c r="C2872" t="s">
        <v>7543</v>
      </c>
      <c r="D2872" t="s">
        <v>7544</v>
      </c>
      <c r="E2872" t="s">
        <v>210</v>
      </c>
      <c r="F2872" t="s">
        <v>967</v>
      </c>
      <c r="G2872" t="s">
        <v>2353</v>
      </c>
      <c r="H2872" t="s">
        <v>126</v>
      </c>
      <c r="I2872" s="2">
        <v>400000</v>
      </c>
    </row>
    <row r="2873" spans="1:10" x14ac:dyDescent="0.3">
      <c r="A2873">
        <v>2872</v>
      </c>
      <c r="B2873" s="1">
        <v>42123</v>
      </c>
      <c r="C2873" t="s">
        <v>7545</v>
      </c>
      <c r="D2873" t="s">
        <v>7546</v>
      </c>
      <c r="E2873" t="s">
        <v>210</v>
      </c>
      <c r="F2873" t="s">
        <v>42</v>
      </c>
      <c r="G2873" t="s">
        <v>7547</v>
      </c>
      <c r="H2873" t="s">
        <v>126</v>
      </c>
      <c r="I2873" s="2">
        <v>500000</v>
      </c>
    </row>
    <row r="2874" spans="1:10" x14ac:dyDescent="0.3">
      <c r="A2874">
        <v>2873</v>
      </c>
      <c r="B2874" s="1">
        <v>42123</v>
      </c>
      <c r="C2874" t="s">
        <v>2859</v>
      </c>
      <c r="D2874" t="s">
        <v>986</v>
      </c>
      <c r="E2874" t="s">
        <v>210</v>
      </c>
      <c r="F2874" t="s">
        <v>87</v>
      </c>
      <c r="G2874" t="s">
        <v>7548</v>
      </c>
      <c r="H2874" t="s">
        <v>394</v>
      </c>
      <c r="I2874" s="2">
        <v>8000000</v>
      </c>
      <c r="J2874" t="s">
        <v>26</v>
      </c>
    </row>
    <row r="2875" spans="1:10" x14ac:dyDescent="0.3">
      <c r="A2875">
        <v>2874</v>
      </c>
      <c r="B2875" s="1">
        <v>42065</v>
      </c>
      <c r="C2875" t="s">
        <v>7549</v>
      </c>
      <c r="D2875" t="s">
        <v>210</v>
      </c>
      <c r="E2875" t="s">
        <v>210</v>
      </c>
      <c r="F2875" t="s">
        <v>210</v>
      </c>
      <c r="G2875" t="s">
        <v>7550</v>
      </c>
      <c r="H2875" t="s">
        <v>394</v>
      </c>
      <c r="I2875" s="2">
        <v>5500000</v>
      </c>
      <c r="J2875" t="s">
        <v>44</v>
      </c>
    </row>
    <row r="2876" spans="1:10" x14ac:dyDescent="0.3">
      <c r="A2876">
        <v>2875</v>
      </c>
      <c r="B2876" s="1">
        <v>42065</v>
      </c>
      <c r="C2876" t="s">
        <v>7415</v>
      </c>
      <c r="D2876" t="s">
        <v>210</v>
      </c>
      <c r="E2876" t="s">
        <v>210</v>
      </c>
      <c r="F2876" t="s">
        <v>210</v>
      </c>
      <c r="G2876" t="s">
        <v>6777</v>
      </c>
      <c r="H2876" t="s">
        <v>126</v>
      </c>
      <c r="I2876" s="2">
        <v>120000</v>
      </c>
    </row>
    <row r="2877" spans="1:10" x14ac:dyDescent="0.3">
      <c r="A2877">
        <v>2876</v>
      </c>
      <c r="B2877" s="1">
        <v>42066</v>
      </c>
      <c r="C2877" t="s">
        <v>7551</v>
      </c>
      <c r="D2877" t="s">
        <v>210</v>
      </c>
      <c r="E2877" t="s">
        <v>210</v>
      </c>
      <c r="F2877" t="s">
        <v>210</v>
      </c>
      <c r="G2877" t="s">
        <v>7552</v>
      </c>
      <c r="H2877" t="s">
        <v>394</v>
      </c>
      <c r="I2877" s="2">
        <v>15000000</v>
      </c>
    </row>
    <row r="2878" spans="1:10" x14ac:dyDescent="0.3">
      <c r="A2878">
        <v>2877</v>
      </c>
      <c r="B2878" s="1">
        <v>42066</v>
      </c>
      <c r="C2878" t="s">
        <v>7553</v>
      </c>
      <c r="D2878" t="s">
        <v>210</v>
      </c>
      <c r="E2878" t="s">
        <v>210</v>
      </c>
      <c r="F2878" t="s">
        <v>210</v>
      </c>
      <c r="G2878" t="s">
        <v>7554</v>
      </c>
      <c r="H2878" t="s">
        <v>126</v>
      </c>
      <c r="I2878" t="s">
        <v>555</v>
      </c>
    </row>
    <row r="2879" spans="1:10" x14ac:dyDescent="0.3">
      <c r="A2879">
        <v>2878</v>
      </c>
      <c r="B2879" s="1">
        <v>42068</v>
      </c>
      <c r="C2879" t="s">
        <v>7555</v>
      </c>
      <c r="D2879" t="s">
        <v>210</v>
      </c>
      <c r="E2879" t="s">
        <v>210</v>
      </c>
      <c r="F2879" t="s">
        <v>210</v>
      </c>
      <c r="G2879" t="s">
        <v>177</v>
      </c>
      <c r="H2879" t="s">
        <v>126</v>
      </c>
      <c r="I2879" s="2">
        <v>1000000</v>
      </c>
    </row>
    <row r="2880" spans="1:10" x14ac:dyDescent="0.3">
      <c r="A2880">
        <v>2879</v>
      </c>
      <c r="B2880" s="1">
        <v>42068</v>
      </c>
      <c r="C2880" t="s">
        <v>7556</v>
      </c>
      <c r="D2880" t="s">
        <v>210</v>
      </c>
      <c r="E2880" t="s">
        <v>210</v>
      </c>
      <c r="F2880" t="s">
        <v>210</v>
      </c>
      <c r="G2880" t="s">
        <v>7557</v>
      </c>
      <c r="H2880" t="s">
        <v>394</v>
      </c>
      <c r="I2880" s="2">
        <v>2500000</v>
      </c>
    </row>
    <row r="2881" spans="1:10" x14ac:dyDescent="0.3">
      <c r="A2881">
        <v>2880</v>
      </c>
      <c r="B2881" s="1">
        <v>42069</v>
      </c>
      <c r="C2881" t="s">
        <v>7558</v>
      </c>
      <c r="D2881" t="s">
        <v>210</v>
      </c>
      <c r="E2881" t="s">
        <v>210</v>
      </c>
      <c r="F2881" t="s">
        <v>210</v>
      </c>
      <c r="G2881" t="s">
        <v>7559</v>
      </c>
      <c r="H2881" t="s">
        <v>394</v>
      </c>
      <c r="I2881" s="2">
        <v>1200000</v>
      </c>
    </row>
    <row r="2882" spans="1:10" x14ac:dyDescent="0.3">
      <c r="A2882">
        <v>2881</v>
      </c>
      <c r="B2882" s="1">
        <v>42072</v>
      </c>
      <c r="C2882" t="s">
        <v>7560</v>
      </c>
      <c r="D2882" t="s">
        <v>210</v>
      </c>
      <c r="E2882" t="s">
        <v>210</v>
      </c>
      <c r="F2882" t="s">
        <v>210</v>
      </c>
      <c r="G2882" t="s">
        <v>3215</v>
      </c>
      <c r="H2882" t="s">
        <v>394</v>
      </c>
      <c r="I2882" s="2">
        <v>2500000</v>
      </c>
    </row>
    <row r="2883" spans="1:10" x14ac:dyDescent="0.3">
      <c r="A2883">
        <v>2882</v>
      </c>
      <c r="B2883" s="1">
        <v>42072</v>
      </c>
      <c r="C2883" t="s">
        <v>7561</v>
      </c>
      <c r="D2883" t="s">
        <v>210</v>
      </c>
      <c r="E2883" t="s">
        <v>210</v>
      </c>
      <c r="F2883" t="s">
        <v>210</v>
      </c>
      <c r="G2883" t="s">
        <v>7562</v>
      </c>
      <c r="H2883" t="s">
        <v>126</v>
      </c>
      <c r="I2883" s="2">
        <v>500000</v>
      </c>
    </row>
    <row r="2884" spans="1:10" x14ac:dyDescent="0.3">
      <c r="A2884">
        <v>2883</v>
      </c>
      <c r="B2884" s="1">
        <v>42073</v>
      </c>
      <c r="C2884" t="s">
        <v>7563</v>
      </c>
      <c r="D2884" t="s">
        <v>210</v>
      </c>
      <c r="E2884" t="s">
        <v>210</v>
      </c>
      <c r="F2884" t="s">
        <v>210</v>
      </c>
      <c r="G2884" t="s">
        <v>7564</v>
      </c>
      <c r="H2884" t="s">
        <v>394</v>
      </c>
      <c r="I2884" t="s">
        <v>555</v>
      </c>
      <c r="J2884" t="s">
        <v>26</v>
      </c>
    </row>
    <row r="2885" spans="1:10" x14ac:dyDescent="0.3">
      <c r="A2885">
        <v>2884</v>
      </c>
      <c r="B2885" s="1">
        <v>42074</v>
      </c>
      <c r="C2885" t="s">
        <v>7565</v>
      </c>
      <c r="D2885" t="s">
        <v>210</v>
      </c>
      <c r="E2885" t="s">
        <v>210</v>
      </c>
      <c r="F2885" t="s">
        <v>210</v>
      </c>
      <c r="G2885" t="s">
        <v>1344</v>
      </c>
      <c r="H2885" t="s">
        <v>126</v>
      </c>
      <c r="I2885" s="2">
        <v>1000000</v>
      </c>
    </row>
    <row r="2886" spans="1:10" x14ac:dyDescent="0.3">
      <c r="A2886">
        <v>2885</v>
      </c>
      <c r="B2886" s="1">
        <v>42074</v>
      </c>
      <c r="C2886" t="s">
        <v>7566</v>
      </c>
      <c r="D2886" t="s">
        <v>210</v>
      </c>
      <c r="E2886" t="s">
        <v>210</v>
      </c>
      <c r="F2886" t="s">
        <v>210</v>
      </c>
      <c r="G2886" t="s">
        <v>7567</v>
      </c>
      <c r="H2886" t="s">
        <v>126</v>
      </c>
      <c r="I2886" s="2">
        <v>150000</v>
      </c>
    </row>
    <row r="2887" spans="1:10" x14ac:dyDescent="0.3">
      <c r="A2887">
        <v>2886</v>
      </c>
      <c r="B2887" s="1">
        <v>42074</v>
      </c>
      <c r="C2887" t="s">
        <v>7568</v>
      </c>
      <c r="D2887" t="s">
        <v>210</v>
      </c>
      <c r="E2887" t="s">
        <v>210</v>
      </c>
      <c r="F2887" t="s">
        <v>210</v>
      </c>
      <c r="G2887" t="s">
        <v>7569</v>
      </c>
      <c r="H2887" t="s">
        <v>394</v>
      </c>
      <c r="I2887" s="2">
        <v>5000000</v>
      </c>
      <c r="J2887" t="s">
        <v>26</v>
      </c>
    </row>
    <row r="2888" spans="1:10" x14ac:dyDescent="0.3">
      <c r="A2888">
        <v>2887</v>
      </c>
      <c r="B2888" s="1">
        <v>42074</v>
      </c>
      <c r="C2888" t="s">
        <v>7570</v>
      </c>
      <c r="D2888" t="s">
        <v>210</v>
      </c>
      <c r="E2888" t="s">
        <v>210</v>
      </c>
      <c r="F2888" t="s">
        <v>210</v>
      </c>
      <c r="G2888" t="s">
        <v>1068</v>
      </c>
      <c r="H2888" t="s">
        <v>394</v>
      </c>
      <c r="I2888" s="2">
        <v>20000000</v>
      </c>
    </row>
    <row r="2889" spans="1:10" x14ac:dyDescent="0.3">
      <c r="A2889">
        <v>2888</v>
      </c>
      <c r="B2889" s="1">
        <v>42075</v>
      </c>
      <c r="C2889" t="s">
        <v>4748</v>
      </c>
      <c r="D2889" t="s">
        <v>210</v>
      </c>
      <c r="E2889" t="s">
        <v>210</v>
      </c>
      <c r="F2889" t="s">
        <v>210</v>
      </c>
      <c r="G2889" t="s">
        <v>7571</v>
      </c>
      <c r="H2889" t="s">
        <v>126</v>
      </c>
      <c r="I2889" t="s">
        <v>555</v>
      </c>
    </row>
    <row r="2890" spans="1:10" x14ac:dyDescent="0.3">
      <c r="A2890">
        <v>2889</v>
      </c>
      <c r="B2890" s="1">
        <v>42075</v>
      </c>
      <c r="C2890" t="s">
        <v>7572</v>
      </c>
      <c r="D2890" t="s">
        <v>210</v>
      </c>
      <c r="E2890" t="s">
        <v>210</v>
      </c>
      <c r="F2890" t="s">
        <v>210</v>
      </c>
      <c r="G2890" t="s">
        <v>7573</v>
      </c>
      <c r="H2890" t="s">
        <v>394</v>
      </c>
      <c r="I2890" s="2">
        <v>15000000</v>
      </c>
      <c r="J2890" t="s">
        <v>44</v>
      </c>
    </row>
    <row r="2891" spans="1:10" x14ac:dyDescent="0.3">
      <c r="A2891">
        <v>2890</v>
      </c>
      <c r="B2891" s="1">
        <v>42076</v>
      </c>
      <c r="C2891" t="s">
        <v>7283</v>
      </c>
      <c r="D2891" t="s">
        <v>210</v>
      </c>
      <c r="E2891" t="s">
        <v>210</v>
      </c>
      <c r="F2891" t="s">
        <v>210</v>
      </c>
      <c r="G2891" t="s">
        <v>7574</v>
      </c>
      <c r="H2891" t="s">
        <v>394</v>
      </c>
      <c r="I2891" s="2">
        <v>110000000</v>
      </c>
      <c r="J2891" t="s">
        <v>21</v>
      </c>
    </row>
    <row r="2892" spans="1:10" x14ac:dyDescent="0.3">
      <c r="A2892">
        <v>2891</v>
      </c>
      <c r="B2892" s="1">
        <v>42076</v>
      </c>
      <c r="C2892" t="s">
        <v>153</v>
      </c>
      <c r="D2892" t="s">
        <v>210</v>
      </c>
      <c r="E2892" t="s">
        <v>210</v>
      </c>
      <c r="F2892" t="s">
        <v>210</v>
      </c>
      <c r="G2892" t="s">
        <v>1136</v>
      </c>
      <c r="H2892" t="s">
        <v>394</v>
      </c>
      <c r="I2892" t="s">
        <v>555</v>
      </c>
      <c r="J2892" t="s">
        <v>7575</v>
      </c>
    </row>
    <row r="2893" spans="1:10" x14ac:dyDescent="0.3">
      <c r="A2893">
        <v>2892</v>
      </c>
      <c r="B2893" s="1">
        <v>42076</v>
      </c>
      <c r="C2893" t="s">
        <v>7576</v>
      </c>
      <c r="D2893" t="s">
        <v>210</v>
      </c>
      <c r="E2893" t="s">
        <v>210</v>
      </c>
      <c r="F2893" t="s">
        <v>210</v>
      </c>
      <c r="G2893" t="s">
        <v>7577</v>
      </c>
      <c r="H2893" t="s">
        <v>394</v>
      </c>
      <c r="I2893" s="2">
        <v>5000000</v>
      </c>
      <c r="J2893" t="s">
        <v>21</v>
      </c>
    </row>
    <row r="2894" spans="1:10" x14ac:dyDescent="0.3">
      <c r="A2894">
        <v>2893</v>
      </c>
      <c r="B2894" s="1">
        <v>42076</v>
      </c>
      <c r="C2894" t="s">
        <v>7578</v>
      </c>
      <c r="D2894" t="s">
        <v>210</v>
      </c>
      <c r="E2894" t="s">
        <v>210</v>
      </c>
      <c r="F2894" t="s">
        <v>210</v>
      </c>
      <c r="G2894" t="s">
        <v>7579</v>
      </c>
      <c r="H2894" t="s">
        <v>126</v>
      </c>
      <c r="I2894" t="s">
        <v>555</v>
      </c>
    </row>
    <row r="2895" spans="1:10" x14ac:dyDescent="0.3">
      <c r="A2895">
        <v>2894</v>
      </c>
      <c r="B2895" s="1">
        <v>42077</v>
      </c>
      <c r="C2895" t="s">
        <v>7580</v>
      </c>
      <c r="D2895" t="s">
        <v>210</v>
      </c>
      <c r="E2895" t="s">
        <v>210</v>
      </c>
      <c r="F2895" t="s">
        <v>210</v>
      </c>
      <c r="G2895" t="s">
        <v>7581</v>
      </c>
      <c r="H2895" t="s">
        <v>126</v>
      </c>
      <c r="I2895" s="2">
        <v>500000</v>
      </c>
    </row>
    <row r="2896" spans="1:10" x14ac:dyDescent="0.3">
      <c r="A2896">
        <v>2895</v>
      </c>
      <c r="B2896" s="1">
        <v>42077</v>
      </c>
      <c r="C2896" t="s">
        <v>6739</v>
      </c>
      <c r="D2896" t="s">
        <v>210</v>
      </c>
      <c r="E2896" t="s">
        <v>210</v>
      </c>
      <c r="F2896" t="s">
        <v>210</v>
      </c>
      <c r="G2896" t="s">
        <v>7582</v>
      </c>
      <c r="H2896" t="s">
        <v>126</v>
      </c>
      <c r="I2896" s="2">
        <v>200000</v>
      </c>
    </row>
    <row r="2897" spans="1:10" x14ac:dyDescent="0.3">
      <c r="A2897">
        <v>2896</v>
      </c>
      <c r="B2897" s="1">
        <v>42077</v>
      </c>
      <c r="C2897" t="s">
        <v>7583</v>
      </c>
      <c r="D2897" t="s">
        <v>210</v>
      </c>
      <c r="E2897" t="s">
        <v>210</v>
      </c>
      <c r="F2897" t="s">
        <v>210</v>
      </c>
      <c r="G2897" t="s">
        <v>7071</v>
      </c>
      <c r="H2897" t="s">
        <v>126</v>
      </c>
      <c r="I2897" t="s">
        <v>555</v>
      </c>
    </row>
    <row r="2898" spans="1:10" x14ac:dyDescent="0.3">
      <c r="A2898">
        <v>2897</v>
      </c>
      <c r="B2898" s="1">
        <v>42079</v>
      </c>
      <c r="C2898" t="s">
        <v>7584</v>
      </c>
      <c r="D2898" t="s">
        <v>210</v>
      </c>
      <c r="E2898" t="s">
        <v>210</v>
      </c>
      <c r="F2898" t="s">
        <v>210</v>
      </c>
      <c r="G2898" t="s">
        <v>7585</v>
      </c>
      <c r="H2898" t="s">
        <v>126</v>
      </c>
      <c r="I2898" s="2">
        <v>166000</v>
      </c>
    </row>
    <row r="2899" spans="1:10" x14ac:dyDescent="0.3">
      <c r="A2899">
        <v>2898</v>
      </c>
      <c r="B2899" s="1">
        <v>42079</v>
      </c>
      <c r="C2899" t="s">
        <v>4846</v>
      </c>
      <c r="D2899" t="s">
        <v>210</v>
      </c>
      <c r="E2899" t="s">
        <v>210</v>
      </c>
      <c r="F2899" t="s">
        <v>210</v>
      </c>
      <c r="G2899" t="s">
        <v>7586</v>
      </c>
      <c r="H2899" t="s">
        <v>126</v>
      </c>
      <c r="I2899" s="2">
        <v>1300000</v>
      </c>
    </row>
    <row r="2900" spans="1:10" x14ac:dyDescent="0.3">
      <c r="A2900">
        <v>2899</v>
      </c>
      <c r="B2900" s="1">
        <v>42079</v>
      </c>
      <c r="C2900" t="s">
        <v>7587</v>
      </c>
      <c r="D2900" t="s">
        <v>210</v>
      </c>
      <c r="E2900" t="s">
        <v>210</v>
      </c>
      <c r="F2900" t="s">
        <v>210</v>
      </c>
      <c r="G2900" t="s">
        <v>7588</v>
      </c>
      <c r="H2900" t="s">
        <v>126</v>
      </c>
      <c r="I2900" s="2">
        <v>166000</v>
      </c>
    </row>
    <row r="2901" spans="1:10" x14ac:dyDescent="0.3">
      <c r="A2901">
        <v>2900</v>
      </c>
      <c r="B2901" s="1">
        <v>42079</v>
      </c>
      <c r="C2901" t="s">
        <v>4541</v>
      </c>
      <c r="D2901" t="s">
        <v>210</v>
      </c>
      <c r="E2901" t="s">
        <v>210</v>
      </c>
      <c r="F2901" t="s">
        <v>210</v>
      </c>
      <c r="G2901" t="s">
        <v>7589</v>
      </c>
      <c r="H2901" t="s">
        <v>394</v>
      </c>
      <c r="I2901" s="2">
        <v>50000000</v>
      </c>
    </row>
    <row r="2902" spans="1:10" x14ac:dyDescent="0.3">
      <c r="A2902">
        <v>2901</v>
      </c>
      <c r="B2902" s="1">
        <v>42080</v>
      </c>
      <c r="C2902" t="s">
        <v>3389</v>
      </c>
      <c r="D2902" t="s">
        <v>210</v>
      </c>
      <c r="E2902" t="s">
        <v>210</v>
      </c>
      <c r="F2902" t="s">
        <v>210</v>
      </c>
      <c r="G2902" t="s">
        <v>1753</v>
      </c>
      <c r="H2902" t="s">
        <v>126</v>
      </c>
      <c r="I2902" t="s">
        <v>555</v>
      </c>
    </row>
    <row r="2903" spans="1:10" x14ac:dyDescent="0.3">
      <c r="A2903">
        <v>2902</v>
      </c>
      <c r="B2903" s="1">
        <v>42081</v>
      </c>
      <c r="C2903" t="s">
        <v>7590</v>
      </c>
      <c r="D2903" t="s">
        <v>210</v>
      </c>
      <c r="E2903" t="s">
        <v>210</v>
      </c>
      <c r="F2903" t="s">
        <v>210</v>
      </c>
      <c r="G2903" t="s">
        <v>7591</v>
      </c>
      <c r="H2903" t="s">
        <v>394</v>
      </c>
      <c r="I2903" s="2">
        <v>5000000</v>
      </c>
    </row>
    <row r="2904" spans="1:10" x14ac:dyDescent="0.3">
      <c r="A2904">
        <v>2903</v>
      </c>
      <c r="B2904" s="1">
        <v>42081</v>
      </c>
      <c r="C2904" t="s">
        <v>7592</v>
      </c>
      <c r="D2904" t="s">
        <v>210</v>
      </c>
      <c r="E2904" t="s">
        <v>210</v>
      </c>
      <c r="F2904" t="s">
        <v>210</v>
      </c>
      <c r="G2904" t="s">
        <v>6777</v>
      </c>
      <c r="H2904" t="s">
        <v>126</v>
      </c>
      <c r="I2904" s="2">
        <v>200000</v>
      </c>
    </row>
    <row r="2905" spans="1:10" x14ac:dyDescent="0.3">
      <c r="A2905">
        <v>2904</v>
      </c>
      <c r="B2905" s="1">
        <v>42081</v>
      </c>
      <c r="C2905" t="s">
        <v>6182</v>
      </c>
      <c r="D2905" t="s">
        <v>210</v>
      </c>
      <c r="E2905" t="s">
        <v>210</v>
      </c>
      <c r="F2905" t="s">
        <v>210</v>
      </c>
      <c r="G2905" t="s">
        <v>5274</v>
      </c>
      <c r="H2905" t="s">
        <v>394</v>
      </c>
      <c r="I2905" t="s">
        <v>555</v>
      </c>
      <c r="J2905" t="s">
        <v>7593</v>
      </c>
    </row>
    <row r="2906" spans="1:10" x14ac:dyDescent="0.3">
      <c r="A2906">
        <v>2905</v>
      </c>
      <c r="B2906" s="1">
        <v>42082</v>
      </c>
      <c r="C2906" t="s">
        <v>399</v>
      </c>
      <c r="D2906" t="s">
        <v>210</v>
      </c>
      <c r="E2906" t="s">
        <v>210</v>
      </c>
      <c r="F2906" t="s">
        <v>210</v>
      </c>
      <c r="G2906" t="s">
        <v>7594</v>
      </c>
      <c r="H2906" t="s">
        <v>394</v>
      </c>
      <c r="I2906" s="2">
        <v>2000000</v>
      </c>
      <c r="J2906" t="s">
        <v>275</v>
      </c>
    </row>
    <row r="2907" spans="1:10" x14ac:dyDescent="0.3">
      <c r="A2907">
        <v>2906</v>
      </c>
      <c r="B2907" s="1">
        <v>42082</v>
      </c>
      <c r="C2907" t="s">
        <v>7595</v>
      </c>
      <c r="D2907" t="s">
        <v>210</v>
      </c>
      <c r="E2907" t="s">
        <v>210</v>
      </c>
      <c r="F2907" t="s">
        <v>210</v>
      </c>
      <c r="G2907" t="s">
        <v>7596</v>
      </c>
      <c r="H2907" t="s">
        <v>126</v>
      </c>
      <c r="I2907" s="2">
        <v>2800000</v>
      </c>
    </row>
    <row r="2908" spans="1:10" x14ac:dyDescent="0.3">
      <c r="A2908">
        <v>2907</v>
      </c>
      <c r="B2908" s="1">
        <v>42083</v>
      </c>
      <c r="C2908" t="s">
        <v>7597</v>
      </c>
      <c r="D2908" t="s">
        <v>210</v>
      </c>
      <c r="E2908" t="s">
        <v>210</v>
      </c>
      <c r="F2908" t="s">
        <v>210</v>
      </c>
      <c r="G2908" t="s">
        <v>7598</v>
      </c>
      <c r="H2908" t="s">
        <v>394</v>
      </c>
      <c r="I2908" t="s">
        <v>555</v>
      </c>
      <c r="J2908" t="s">
        <v>44</v>
      </c>
    </row>
    <row r="2909" spans="1:10" x14ac:dyDescent="0.3">
      <c r="A2909">
        <v>2908</v>
      </c>
      <c r="B2909" s="1">
        <v>42083</v>
      </c>
      <c r="C2909" t="s">
        <v>7599</v>
      </c>
      <c r="D2909" t="s">
        <v>210</v>
      </c>
      <c r="E2909" t="s">
        <v>210</v>
      </c>
      <c r="F2909" t="s">
        <v>210</v>
      </c>
      <c r="G2909" t="s">
        <v>7600</v>
      </c>
      <c r="H2909" t="s">
        <v>126</v>
      </c>
      <c r="I2909" s="2">
        <v>3000000</v>
      </c>
    </row>
    <row r="2910" spans="1:10" x14ac:dyDescent="0.3">
      <c r="A2910">
        <v>2909</v>
      </c>
      <c r="B2910" s="1">
        <v>42083</v>
      </c>
      <c r="C2910" t="s">
        <v>7601</v>
      </c>
      <c r="D2910" t="s">
        <v>210</v>
      </c>
      <c r="E2910" t="s">
        <v>210</v>
      </c>
      <c r="F2910" t="s">
        <v>210</v>
      </c>
      <c r="G2910" t="s">
        <v>913</v>
      </c>
      <c r="H2910" t="s">
        <v>126</v>
      </c>
      <c r="I2910" s="2">
        <v>180000</v>
      </c>
    </row>
    <row r="2911" spans="1:10" x14ac:dyDescent="0.3">
      <c r="A2911">
        <v>2910</v>
      </c>
      <c r="B2911" s="1">
        <v>42083</v>
      </c>
      <c r="C2911" t="s">
        <v>7602</v>
      </c>
      <c r="D2911" t="s">
        <v>210</v>
      </c>
      <c r="E2911" t="s">
        <v>210</v>
      </c>
      <c r="F2911" t="s">
        <v>210</v>
      </c>
      <c r="G2911" t="s">
        <v>7603</v>
      </c>
      <c r="H2911" t="s">
        <v>394</v>
      </c>
      <c r="I2911" s="2">
        <v>15000000</v>
      </c>
      <c r="J2911" t="s">
        <v>26</v>
      </c>
    </row>
    <row r="2912" spans="1:10" x14ac:dyDescent="0.3">
      <c r="A2912">
        <v>2911</v>
      </c>
      <c r="B2912" s="1">
        <v>42084</v>
      </c>
      <c r="C2912" t="s">
        <v>7604</v>
      </c>
      <c r="D2912" t="s">
        <v>210</v>
      </c>
      <c r="E2912" t="s">
        <v>210</v>
      </c>
      <c r="F2912" t="s">
        <v>210</v>
      </c>
      <c r="G2912" t="s">
        <v>7605</v>
      </c>
      <c r="H2912" t="s">
        <v>126</v>
      </c>
      <c r="I2912" t="s">
        <v>555</v>
      </c>
    </row>
    <row r="2913" spans="1:10" x14ac:dyDescent="0.3">
      <c r="A2913">
        <v>2912</v>
      </c>
      <c r="B2913" s="1">
        <v>42086</v>
      </c>
      <c r="C2913" t="s">
        <v>4138</v>
      </c>
      <c r="D2913" t="s">
        <v>210</v>
      </c>
      <c r="E2913" t="s">
        <v>210</v>
      </c>
      <c r="F2913" t="s">
        <v>210</v>
      </c>
      <c r="G2913" t="s">
        <v>627</v>
      </c>
      <c r="H2913" t="s">
        <v>126</v>
      </c>
      <c r="I2913" s="2">
        <v>120000</v>
      </c>
    </row>
    <row r="2914" spans="1:10" x14ac:dyDescent="0.3">
      <c r="A2914">
        <v>2913</v>
      </c>
      <c r="B2914" s="1">
        <v>42086</v>
      </c>
      <c r="C2914" t="s">
        <v>7606</v>
      </c>
      <c r="D2914" t="s">
        <v>210</v>
      </c>
      <c r="E2914" t="s">
        <v>210</v>
      </c>
      <c r="F2914" t="s">
        <v>210</v>
      </c>
      <c r="G2914" t="s">
        <v>7607</v>
      </c>
      <c r="H2914" t="s">
        <v>394</v>
      </c>
      <c r="I2914" t="s">
        <v>555</v>
      </c>
      <c r="J2914" t="s">
        <v>26</v>
      </c>
    </row>
    <row r="2915" spans="1:10" x14ac:dyDescent="0.3">
      <c r="A2915">
        <v>2914</v>
      </c>
      <c r="B2915" s="1">
        <v>42087</v>
      </c>
      <c r="C2915" t="s">
        <v>1391</v>
      </c>
      <c r="D2915" t="s">
        <v>210</v>
      </c>
      <c r="E2915" t="s">
        <v>210</v>
      </c>
      <c r="F2915" t="s">
        <v>210</v>
      </c>
      <c r="G2915" t="s">
        <v>7608</v>
      </c>
      <c r="H2915" t="s">
        <v>394</v>
      </c>
      <c r="I2915" s="2">
        <v>6000000</v>
      </c>
      <c r="J2915" t="s">
        <v>44</v>
      </c>
    </row>
    <row r="2916" spans="1:10" x14ac:dyDescent="0.3">
      <c r="A2916">
        <v>2915</v>
      </c>
      <c r="B2916" s="1">
        <v>42087</v>
      </c>
      <c r="C2916" t="s">
        <v>7609</v>
      </c>
      <c r="D2916" t="s">
        <v>210</v>
      </c>
      <c r="E2916" t="s">
        <v>210</v>
      </c>
      <c r="F2916" t="s">
        <v>210</v>
      </c>
      <c r="G2916" t="s">
        <v>7610</v>
      </c>
      <c r="H2916" t="s">
        <v>126</v>
      </c>
      <c r="I2916" s="2">
        <v>160000</v>
      </c>
    </row>
    <row r="2917" spans="1:10" x14ac:dyDescent="0.3">
      <c r="A2917">
        <v>2916</v>
      </c>
      <c r="B2917" s="1">
        <v>42088</v>
      </c>
      <c r="C2917" t="s">
        <v>4360</v>
      </c>
      <c r="D2917" t="s">
        <v>210</v>
      </c>
      <c r="E2917" t="s">
        <v>210</v>
      </c>
      <c r="F2917" t="s">
        <v>210</v>
      </c>
      <c r="G2917" t="s">
        <v>7611</v>
      </c>
      <c r="H2917" t="s">
        <v>394</v>
      </c>
      <c r="I2917" s="2">
        <v>6000000</v>
      </c>
      <c r="J2917" t="s">
        <v>44</v>
      </c>
    </row>
    <row r="2918" spans="1:10" x14ac:dyDescent="0.3">
      <c r="A2918">
        <v>2917</v>
      </c>
      <c r="B2918" s="1">
        <v>42088</v>
      </c>
      <c r="C2918" t="s">
        <v>7612</v>
      </c>
      <c r="D2918" t="s">
        <v>210</v>
      </c>
      <c r="E2918" t="s">
        <v>210</v>
      </c>
      <c r="F2918" t="s">
        <v>210</v>
      </c>
      <c r="G2918" t="s">
        <v>7613</v>
      </c>
      <c r="H2918" t="s">
        <v>394</v>
      </c>
      <c r="I2918" s="2">
        <v>500000</v>
      </c>
      <c r="J2918" t="s">
        <v>44</v>
      </c>
    </row>
    <row r="2919" spans="1:10" x14ac:dyDescent="0.3">
      <c r="A2919">
        <v>2918</v>
      </c>
      <c r="B2919" s="1">
        <v>42088</v>
      </c>
      <c r="C2919" t="s">
        <v>7614</v>
      </c>
      <c r="D2919" t="s">
        <v>210</v>
      </c>
      <c r="E2919" t="s">
        <v>210</v>
      </c>
      <c r="F2919" t="s">
        <v>210</v>
      </c>
      <c r="G2919" t="s">
        <v>7615</v>
      </c>
      <c r="H2919" t="s">
        <v>126</v>
      </c>
      <c r="I2919" s="2">
        <v>2000000</v>
      </c>
    </row>
    <row r="2920" spans="1:10" x14ac:dyDescent="0.3">
      <c r="A2920">
        <v>2919</v>
      </c>
      <c r="B2920" s="1">
        <v>42088</v>
      </c>
      <c r="C2920" t="s">
        <v>7616</v>
      </c>
      <c r="D2920" t="s">
        <v>210</v>
      </c>
      <c r="E2920" t="s">
        <v>210</v>
      </c>
      <c r="F2920" t="s">
        <v>210</v>
      </c>
      <c r="G2920" t="s">
        <v>7617</v>
      </c>
      <c r="H2920" t="s">
        <v>126</v>
      </c>
      <c r="I2920" t="s">
        <v>555</v>
      </c>
    </row>
    <row r="2921" spans="1:10" x14ac:dyDescent="0.3">
      <c r="A2921">
        <v>2920</v>
      </c>
      <c r="B2921" s="1">
        <v>42088</v>
      </c>
      <c r="C2921" t="s">
        <v>1783</v>
      </c>
      <c r="D2921" t="s">
        <v>210</v>
      </c>
      <c r="E2921" t="s">
        <v>210</v>
      </c>
      <c r="F2921" t="s">
        <v>210</v>
      </c>
      <c r="G2921" t="s">
        <v>7618</v>
      </c>
      <c r="H2921" t="s">
        <v>394</v>
      </c>
      <c r="I2921" s="2">
        <v>25000000</v>
      </c>
      <c r="J2921" t="s">
        <v>44</v>
      </c>
    </row>
    <row r="2922" spans="1:10" x14ac:dyDescent="0.3">
      <c r="A2922">
        <v>2921</v>
      </c>
      <c r="B2922" s="1">
        <v>42089</v>
      </c>
      <c r="C2922" t="s">
        <v>7619</v>
      </c>
      <c r="D2922" t="s">
        <v>210</v>
      </c>
      <c r="E2922" t="s">
        <v>210</v>
      </c>
      <c r="F2922" t="s">
        <v>210</v>
      </c>
      <c r="G2922" t="s">
        <v>7620</v>
      </c>
      <c r="H2922" t="s">
        <v>394</v>
      </c>
      <c r="I2922" s="2">
        <v>5000000</v>
      </c>
      <c r="J2922" t="s">
        <v>44</v>
      </c>
    </row>
    <row r="2923" spans="1:10" x14ac:dyDescent="0.3">
      <c r="A2923">
        <v>2922</v>
      </c>
      <c r="B2923" s="1">
        <v>42089</v>
      </c>
      <c r="C2923" t="s">
        <v>7621</v>
      </c>
      <c r="D2923" t="s">
        <v>210</v>
      </c>
      <c r="E2923" t="s">
        <v>210</v>
      </c>
      <c r="F2923" t="s">
        <v>210</v>
      </c>
      <c r="G2923" t="s">
        <v>7622</v>
      </c>
      <c r="H2923" t="s">
        <v>126</v>
      </c>
      <c r="I2923" s="2">
        <v>1750000</v>
      </c>
    </row>
    <row r="2924" spans="1:10" x14ac:dyDescent="0.3">
      <c r="A2924">
        <v>2923</v>
      </c>
      <c r="B2924" s="1">
        <v>42089</v>
      </c>
      <c r="C2924" t="s">
        <v>6783</v>
      </c>
      <c r="D2924" t="s">
        <v>210</v>
      </c>
      <c r="E2924" t="s">
        <v>210</v>
      </c>
      <c r="F2924" t="s">
        <v>210</v>
      </c>
      <c r="G2924" t="s">
        <v>261</v>
      </c>
      <c r="H2924" t="s">
        <v>126</v>
      </c>
      <c r="I2924" t="s">
        <v>555</v>
      </c>
    </row>
    <row r="2925" spans="1:10" x14ac:dyDescent="0.3">
      <c r="A2925">
        <v>2924</v>
      </c>
      <c r="B2925" s="1">
        <v>42090</v>
      </c>
      <c r="C2925" t="s">
        <v>7623</v>
      </c>
      <c r="D2925" t="s">
        <v>210</v>
      </c>
      <c r="E2925" t="s">
        <v>210</v>
      </c>
      <c r="F2925" t="s">
        <v>210</v>
      </c>
      <c r="G2925" t="s">
        <v>7624</v>
      </c>
      <c r="H2925" t="s">
        <v>126</v>
      </c>
      <c r="I2925" s="2">
        <v>100000</v>
      </c>
    </row>
    <row r="2926" spans="1:10" x14ac:dyDescent="0.3">
      <c r="A2926">
        <v>2925</v>
      </c>
      <c r="B2926" s="1">
        <v>42090</v>
      </c>
      <c r="C2926" t="s">
        <v>7625</v>
      </c>
      <c r="D2926" t="s">
        <v>210</v>
      </c>
      <c r="E2926" t="s">
        <v>210</v>
      </c>
      <c r="F2926" t="s">
        <v>210</v>
      </c>
      <c r="G2926" t="s">
        <v>7626</v>
      </c>
      <c r="H2926" t="s">
        <v>126</v>
      </c>
      <c r="I2926" s="2">
        <v>100000</v>
      </c>
    </row>
    <row r="2927" spans="1:10" x14ac:dyDescent="0.3">
      <c r="A2927">
        <v>2926</v>
      </c>
      <c r="B2927" s="1">
        <v>42091</v>
      </c>
      <c r="C2927" t="s">
        <v>7627</v>
      </c>
      <c r="D2927" t="s">
        <v>210</v>
      </c>
      <c r="E2927" t="s">
        <v>210</v>
      </c>
      <c r="F2927" t="s">
        <v>210</v>
      </c>
      <c r="G2927" t="s">
        <v>7628</v>
      </c>
      <c r="H2927" t="s">
        <v>126</v>
      </c>
      <c r="I2927" s="2">
        <v>115000</v>
      </c>
    </row>
    <row r="2928" spans="1:10" x14ac:dyDescent="0.3">
      <c r="A2928">
        <v>2927</v>
      </c>
      <c r="B2928" s="1">
        <v>42091</v>
      </c>
      <c r="C2928" t="s">
        <v>7629</v>
      </c>
      <c r="D2928" t="s">
        <v>210</v>
      </c>
      <c r="E2928" t="s">
        <v>210</v>
      </c>
      <c r="F2928" t="s">
        <v>210</v>
      </c>
      <c r="G2928" t="s">
        <v>7630</v>
      </c>
      <c r="H2928" t="s">
        <v>394</v>
      </c>
      <c r="I2928" s="2">
        <v>30000000</v>
      </c>
    </row>
    <row r="2929" spans="1:10" x14ac:dyDescent="0.3">
      <c r="A2929">
        <v>2928</v>
      </c>
      <c r="B2929" s="1">
        <v>42091</v>
      </c>
      <c r="C2929" t="s">
        <v>7631</v>
      </c>
      <c r="D2929" t="s">
        <v>210</v>
      </c>
      <c r="E2929" t="s">
        <v>210</v>
      </c>
      <c r="F2929" t="s">
        <v>210</v>
      </c>
      <c r="G2929" t="s">
        <v>7632</v>
      </c>
      <c r="H2929" t="s">
        <v>394</v>
      </c>
      <c r="I2929" s="2">
        <v>1500000</v>
      </c>
      <c r="J2929" t="s">
        <v>275</v>
      </c>
    </row>
    <row r="2930" spans="1:10" x14ac:dyDescent="0.3">
      <c r="A2930">
        <v>2929</v>
      </c>
      <c r="B2930" s="1">
        <v>42093</v>
      </c>
      <c r="C2930" t="s">
        <v>7633</v>
      </c>
      <c r="D2930" t="s">
        <v>210</v>
      </c>
      <c r="E2930" t="s">
        <v>210</v>
      </c>
      <c r="F2930" t="s">
        <v>210</v>
      </c>
      <c r="G2930" t="s">
        <v>7634</v>
      </c>
      <c r="H2930" t="s">
        <v>394</v>
      </c>
      <c r="I2930" s="2">
        <v>10000000</v>
      </c>
    </row>
    <row r="2931" spans="1:10" x14ac:dyDescent="0.3">
      <c r="A2931">
        <v>2930</v>
      </c>
      <c r="B2931" s="1">
        <v>42093</v>
      </c>
      <c r="C2931" t="s">
        <v>7635</v>
      </c>
      <c r="D2931" t="s">
        <v>210</v>
      </c>
      <c r="E2931" t="s">
        <v>210</v>
      </c>
      <c r="F2931" t="s">
        <v>210</v>
      </c>
      <c r="G2931" t="s">
        <v>7636</v>
      </c>
      <c r="H2931" t="s">
        <v>394</v>
      </c>
      <c r="I2931" s="2">
        <v>75000000</v>
      </c>
      <c r="J2931" t="s">
        <v>7637</v>
      </c>
    </row>
    <row r="2932" spans="1:10" x14ac:dyDescent="0.3">
      <c r="A2932">
        <v>2931</v>
      </c>
      <c r="B2932" s="1">
        <v>42094</v>
      </c>
      <c r="C2932" t="s">
        <v>7638</v>
      </c>
      <c r="D2932" t="s">
        <v>210</v>
      </c>
      <c r="E2932" t="s">
        <v>210</v>
      </c>
      <c r="F2932" t="s">
        <v>210</v>
      </c>
      <c r="G2932" t="s">
        <v>7639</v>
      </c>
      <c r="H2932" t="s">
        <v>394</v>
      </c>
      <c r="I2932" s="2">
        <v>3000000</v>
      </c>
      <c r="J2932" t="s">
        <v>7640</v>
      </c>
    </row>
    <row r="2933" spans="1:10" x14ac:dyDescent="0.3">
      <c r="A2933">
        <v>2932</v>
      </c>
      <c r="B2933" s="1">
        <v>42094</v>
      </c>
      <c r="C2933" t="s">
        <v>7641</v>
      </c>
      <c r="D2933" t="s">
        <v>210</v>
      </c>
      <c r="E2933" t="s">
        <v>210</v>
      </c>
      <c r="F2933" t="s">
        <v>210</v>
      </c>
      <c r="G2933" t="s">
        <v>7642</v>
      </c>
      <c r="H2933" t="s">
        <v>394</v>
      </c>
      <c r="I2933" s="2">
        <v>16000000</v>
      </c>
      <c r="J2933" t="s">
        <v>58</v>
      </c>
    </row>
    <row r="2934" spans="1:10" x14ac:dyDescent="0.3">
      <c r="A2934">
        <v>2933</v>
      </c>
      <c r="B2934" s="1">
        <v>42094</v>
      </c>
      <c r="C2934" t="s">
        <v>7643</v>
      </c>
      <c r="D2934" t="s">
        <v>210</v>
      </c>
      <c r="E2934" t="s">
        <v>210</v>
      </c>
      <c r="F2934" t="s">
        <v>210</v>
      </c>
      <c r="G2934" t="s">
        <v>7644</v>
      </c>
      <c r="H2934" t="s">
        <v>394</v>
      </c>
      <c r="I2934" s="2">
        <v>16000000</v>
      </c>
      <c r="J2934" t="s">
        <v>21</v>
      </c>
    </row>
    <row r="2935" spans="1:10" x14ac:dyDescent="0.3">
      <c r="A2935">
        <v>2934</v>
      </c>
      <c r="B2935" s="1">
        <v>42037</v>
      </c>
      <c r="C2935" t="s">
        <v>7645</v>
      </c>
      <c r="D2935" t="s">
        <v>210</v>
      </c>
      <c r="E2935" t="s">
        <v>210</v>
      </c>
      <c r="F2935" t="s">
        <v>210</v>
      </c>
      <c r="G2935" t="s">
        <v>6777</v>
      </c>
      <c r="H2935" t="s">
        <v>7646</v>
      </c>
      <c r="I2935" s="2">
        <v>16600</v>
      </c>
      <c r="J2935" t="s">
        <v>7647</v>
      </c>
    </row>
    <row r="2936" spans="1:10" x14ac:dyDescent="0.3">
      <c r="A2936">
        <v>2935</v>
      </c>
      <c r="B2936" s="1">
        <v>42037</v>
      </c>
      <c r="C2936" t="s">
        <v>7648</v>
      </c>
      <c r="D2936" t="s">
        <v>210</v>
      </c>
      <c r="E2936" t="s">
        <v>210</v>
      </c>
      <c r="F2936" t="s">
        <v>210</v>
      </c>
      <c r="G2936" t="s">
        <v>6777</v>
      </c>
      <c r="H2936" t="s">
        <v>7646</v>
      </c>
      <c r="I2936" s="2">
        <v>16600</v>
      </c>
      <c r="J2936" t="s">
        <v>7647</v>
      </c>
    </row>
    <row r="2937" spans="1:10" x14ac:dyDescent="0.3">
      <c r="A2937">
        <v>2936</v>
      </c>
      <c r="B2937" s="1">
        <v>42037</v>
      </c>
      <c r="C2937" t="s">
        <v>7649</v>
      </c>
      <c r="D2937" t="s">
        <v>210</v>
      </c>
      <c r="E2937" t="s">
        <v>210</v>
      </c>
      <c r="F2937" t="s">
        <v>210</v>
      </c>
      <c r="G2937" t="s">
        <v>6777</v>
      </c>
      <c r="H2937" t="s">
        <v>7646</v>
      </c>
      <c r="I2937" s="2">
        <v>16600</v>
      </c>
      <c r="J2937" t="s">
        <v>7647</v>
      </c>
    </row>
    <row r="2938" spans="1:10" x14ac:dyDescent="0.3">
      <c r="A2938">
        <v>2937</v>
      </c>
      <c r="B2938" s="1">
        <v>42037</v>
      </c>
      <c r="C2938" t="s">
        <v>7650</v>
      </c>
      <c r="D2938" t="s">
        <v>210</v>
      </c>
      <c r="E2938" t="s">
        <v>210</v>
      </c>
      <c r="F2938" t="s">
        <v>210</v>
      </c>
      <c r="G2938" t="s">
        <v>6777</v>
      </c>
      <c r="H2938" t="s">
        <v>7646</v>
      </c>
      <c r="I2938" s="2">
        <v>16600</v>
      </c>
      <c r="J2938" t="s">
        <v>7647</v>
      </c>
    </row>
    <row r="2939" spans="1:10" x14ac:dyDescent="0.3">
      <c r="A2939">
        <v>2938</v>
      </c>
      <c r="B2939" s="1">
        <v>42037</v>
      </c>
      <c r="C2939" t="s">
        <v>7651</v>
      </c>
      <c r="D2939" t="s">
        <v>210</v>
      </c>
      <c r="E2939" t="s">
        <v>210</v>
      </c>
      <c r="F2939" t="s">
        <v>210</v>
      </c>
      <c r="G2939" t="s">
        <v>6777</v>
      </c>
      <c r="H2939" t="s">
        <v>7646</v>
      </c>
      <c r="I2939" s="2">
        <v>16600</v>
      </c>
      <c r="J2939" t="s">
        <v>7647</v>
      </c>
    </row>
    <row r="2940" spans="1:10" x14ac:dyDescent="0.3">
      <c r="A2940">
        <v>2939</v>
      </c>
      <c r="B2940" s="1">
        <v>42037</v>
      </c>
      <c r="C2940" t="s">
        <v>7652</v>
      </c>
      <c r="D2940" t="s">
        <v>210</v>
      </c>
      <c r="E2940" t="s">
        <v>210</v>
      </c>
      <c r="F2940" t="s">
        <v>210</v>
      </c>
      <c r="G2940" t="s">
        <v>6777</v>
      </c>
      <c r="H2940" t="s">
        <v>7646</v>
      </c>
      <c r="I2940" s="2">
        <v>16600</v>
      </c>
      <c r="J2940" t="s">
        <v>7647</v>
      </c>
    </row>
    <row r="2941" spans="1:10" x14ac:dyDescent="0.3">
      <c r="A2941">
        <v>2940</v>
      </c>
      <c r="B2941" s="1">
        <v>42037</v>
      </c>
      <c r="C2941" t="s">
        <v>7653</v>
      </c>
      <c r="D2941" t="s">
        <v>210</v>
      </c>
      <c r="E2941" t="s">
        <v>210</v>
      </c>
      <c r="F2941" t="s">
        <v>210</v>
      </c>
      <c r="G2941" t="s">
        <v>7654</v>
      </c>
      <c r="H2941" t="s">
        <v>7646</v>
      </c>
      <c r="I2941" s="2">
        <v>250000</v>
      </c>
      <c r="J2941" t="s">
        <v>7655</v>
      </c>
    </row>
    <row r="2942" spans="1:10" x14ac:dyDescent="0.3">
      <c r="A2942">
        <v>2941</v>
      </c>
      <c r="B2942" s="1">
        <v>42037</v>
      </c>
      <c r="C2942" t="s">
        <v>5741</v>
      </c>
      <c r="D2942" t="s">
        <v>210</v>
      </c>
      <c r="E2942" t="s">
        <v>210</v>
      </c>
      <c r="F2942" t="s">
        <v>210</v>
      </c>
      <c r="G2942" t="s">
        <v>7656</v>
      </c>
      <c r="H2942" t="s">
        <v>394</v>
      </c>
      <c r="I2942" s="2">
        <v>1000000</v>
      </c>
    </row>
    <row r="2943" spans="1:10" x14ac:dyDescent="0.3">
      <c r="A2943">
        <v>2942</v>
      </c>
      <c r="B2943" s="1">
        <v>42037</v>
      </c>
      <c r="C2943" t="s">
        <v>3111</v>
      </c>
      <c r="D2943" t="s">
        <v>210</v>
      </c>
      <c r="E2943" t="s">
        <v>210</v>
      </c>
      <c r="F2943" t="s">
        <v>210</v>
      </c>
      <c r="G2943" t="s">
        <v>1150</v>
      </c>
      <c r="H2943" t="s">
        <v>394</v>
      </c>
      <c r="I2943" t="s">
        <v>555</v>
      </c>
      <c r="J2943" t="s">
        <v>44</v>
      </c>
    </row>
    <row r="2944" spans="1:10" x14ac:dyDescent="0.3">
      <c r="A2944">
        <v>2943</v>
      </c>
      <c r="B2944" s="1">
        <v>42037</v>
      </c>
      <c r="C2944" t="s">
        <v>5588</v>
      </c>
      <c r="D2944" t="s">
        <v>210</v>
      </c>
      <c r="E2944" t="s">
        <v>210</v>
      </c>
      <c r="F2944" t="s">
        <v>210</v>
      </c>
      <c r="G2944" t="s">
        <v>7657</v>
      </c>
      <c r="H2944" t="s">
        <v>394</v>
      </c>
      <c r="I2944" s="2">
        <v>26000000</v>
      </c>
      <c r="J2944" t="s">
        <v>58</v>
      </c>
    </row>
    <row r="2945" spans="1:10" x14ac:dyDescent="0.3">
      <c r="A2945">
        <v>2944</v>
      </c>
      <c r="B2945" s="1">
        <v>42037</v>
      </c>
      <c r="C2945" t="s">
        <v>2611</v>
      </c>
      <c r="D2945" t="s">
        <v>210</v>
      </c>
      <c r="E2945" t="s">
        <v>210</v>
      </c>
      <c r="F2945" t="s">
        <v>210</v>
      </c>
      <c r="G2945" t="s">
        <v>3386</v>
      </c>
      <c r="H2945" t="s">
        <v>7646</v>
      </c>
      <c r="I2945" s="2">
        <v>325000</v>
      </c>
    </row>
    <row r="2946" spans="1:10" x14ac:dyDescent="0.3">
      <c r="A2946">
        <v>2945</v>
      </c>
      <c r="B2946" s="1">
        <v>42038</v>
      </c>
      <c r="C2946" t="s">
        <v>7658</v>
      </c>
      <c r="D2946" t="s">
        <v>210</v>
      </c>
      <c r="E2946" t="s">
        <v>210</v>
      </c>
      <c r="F2946" t="s">
        <v>210</v>
      </c>
      <c r="G2946" t="s">
        <v>7659</v>
      </c>
      <c r="H2946" t="s">
        <v>7646</v>
      </c>
      <c r="I2946" s="2">
        <v>518000</v>
      </c>
    </row>
    <row r="2947" spans="1:10" x14ac:dyDescent="0.3">
      <c r="A2947">
        <v>2946</v>
      </c>
      <c r="B2947" s="1">
        <v>42038</v>
      </c>
      <c r="C2947" t="s">
        <v>7660</v>
      </c>
      <c r="D2947" t="s">
        <v>210</v>
      </c>
      <c r="E2947" t="s">
        <v>210</v>
      </c>
      <c r="F2947" t="s">
        <v>210</v>
      </c>
      <c r="G2947" t="s">
        <v>7661</v>
      </c>
      <c r="H2947" t="s">
        <v>394</v>
      </c>
      <c r="I2947" s="2">
        <v>60000000</v>
      </c>
      <c r="J2947" t="s">
        <v>58</v>
      </c>
    </row>
    <row r="2948" spans="1:10" x14ac:dyDescent="0.3">
      <c r="A2948">
        <v>2947</v>
      </c>
      <c r="B2948" s="1">
        <v>42040</v>
      </c>
      <c r="C2948" t="s">
        <v>7662</v>
      </c>
      <c r="D2948" t="s">
        <v>210</v>
      </c>
      <c r="E2948" t="s">
        <v>210</v>
      </c>
      <c r="F2948" t="s">
        <v>210</v>
      </c>
      <c r="G2948" t="s">
        <v>7663</v>
      </c>
      <c r="H2948" t="s">
        <v>7646</v>
      </c>
      <c r="I2948" t="s">
        <v>555</v>
      </c>
    </row>
    <row r="2949" spans="1:10" x14ac:dyDescent="0.3">
      <c r="A2949">
        <v>2948</v>
      </c>
      <c r="B2949" s="1">
        <v>42040</v>
      </c>
      <c r="C2949" t="s">
        <v>7664</v>
      </c>
      <c r="D2949" t="s">
        <v>210</v>
      </c>
      <c r="E2949" t="s">
        <v>210</v>
      </c>
      <c r="F2949" t="s">
        <v>210</v>
      </c>
      <c r="G2949" t="s">
        <v>7665</v>
      </c>
      <c r="H2949" t="s">
        <v>394</v>
      </c>
      <c r="I2949" s="2">
        <v>18000000</v>
      </c>
      <c r="J2949" t="s">
        <v>26</v>
      </c>
    </row>
    <row r="2950" spans="1:10" x14ac:dyDescent="0.3">
      <c r="A2950">
        <v>2949</v>
      </c>
      <c r="B2950" s="1">
        <v>42040</v>
      </c>
      <c r="C2950" t="s">
        <v>153</v>
      </c>
      <c r="D2950" t="s">
        <v>210</v>
      </c>
      <c r="E2950" t="s">
        <v>210</v>
      </c>
      <c r="F2950" t="s">
        <v>210</v>
      </c>
      <c r="G2950" t="s">
        <v>7666</v>
      </c>
      <c r="H2950" t="s">
        <v>394</v>
      </c>
      <c r="I2950" t="s">
        <v>555</v>
      </c>
      <c r="J2950" t="s">
        <v>7667</v>
      </c>
    </row>
    <row r="2951" spans="1:10" x14ac:dyDescent="0.3">
      <c r="A2951">
        <v>2950</v>
      </c>
      <c r="B2951" s="1">
        <v>42040</v>
      </c>
      <c r="C2951" t="s">
        <v>7668</v>
      </c>
      <c r="D2951" t="s">
        <v>210</v>
      </c>
      <c r="E2951" t="s">
        <v>210</v>
      </c>
      <c r="F2951" t="s">
        <v>210</v>
      </c>
      <c r="G2951" t="s">
        <v>7669</v>
      </c>
      <c r="H2951" t="s">
        <v>7646</v>
      </c>
      <c r="I2951" s="2">
        <v>100000</v>
      </c>
    </row>
    <row r="2952" spans="1:10" x14ac:dyDescent="0.3">
      <c r="A2952">
        <v>2951</v>
      </c>
      <c r="B2952" s="1">
        <v>42041</v>
      </c>
      <c r="C2952" t="s">
        <v>2992</v>
      </c>
      <c r="D2952" t="s">
        <v>210</v>
      </c>
      <c r="E2952" t="s">
        <v>210</v>
      </c>
      <c r="F2952" t="s">
        <v>210</v>
      </c>
      <c r="G2952" t="s">
        <v>7670</v>
      </c>
      <c r="H2952" t="s">
        <v>394</v>
      </c>
      <c r="I2952" s="2">
        <v>80000000</v>
      </c>
      <c r="J2952" t="s">
        <v>21</v>
      </c>
    </row>
    <row r="2953" spans="1:10" x14ac:dyDescent="0.3">
      <c r="A2953">
        <v>2952</v>
      </c>
      <c r="B2953" s="1">
        <v>42041</v>
      </c>
      <c r="C2953" t="s">
        <v>7671</v>
      </c>
      <c r="D2953" t="s">
        <v>210</v>
      </c>
      <c r="E2953" t="s">
        <v>210</v>
      </c>
      <c r="F2953" t="s">
        <v>210</v>
      </c>
      <c r="G2953" t="s">
        <v>7672</v>
      </c>
      <c r="H2953" t="s">
        <v>394</v>
      </c>
      <c r="I2953" s="2">
        <v>40000000</v>
      </c>
      <c r="J2953" t="s">
        <v>21</v>
      </c>
    </row>
    <row r="2954" spans="1:10" x14ac:dyDescent="0.3">
      <c r="A2954">
        <v>2953</v>
      </c>
      <c r="B2954" s="1">
        <v>42044</v>
      </c>
      <c r="C2954" t="s">
        <v>7673</v>
      </c>
      <c r="D2954" t="s">
        <v>210</v>
      </c>
      <c r="E2954" t="s">
        <v>210</v>
      </c>
      <c r="F2954" t="s">
        <v>210</v>
      </c>
      <c r="G2954" t="s">
        <v>1380</v>
      </c>
      <c r="H2954" t="s">
        <v>394</v>
      </c>
      <c r="I2954" s="2">
        <v>3000000</v>
      </c>
      <c r="J2954" t="s">
        <v>44</v>
      </c>
    </row>
    <row r="2955" spans="1:10" x14ac:dyDescent="0.3">
      <c r="A2955">
        <v>2954</v>
      </c>
      <c r="B2955" s="1">
        <v>42044</v>
      </c>
      <c r="C2955" t="s">
        <v>7674</v>
      </c>
      <c r="D2955" t="s">
        <v>210</v>
      </c>
      <c r="E2955" t="s">
        <v>210</v>
      </c>
      <c r="F2955" t="s">
        <v>210</v>
      </c>
      <c r="G2955" t="s">
        <v>1136</v>
      </c>
      <c r="H2955" t="s">
        <v>394</v>
      </c>
      <c r="I2955" t="s">
        <v>555</v>
      </c>
    </row>
    <row r="2956" spans="1:10" x14ac:dyDescent="0.3">
      <c r="A2956">
        <v>2955</v>
      </c>
      <c r="B2956" s="1">
        <v>42044</v>
      </c>
      <c r="C2956" t="s">
        <v>7675</v>
      </c>
      <c r="D2956" t="s">
        <v>210</v>
      </c>
      <c r="E2956" t="s">
        <v>210</v>
      </c>
      <c r="F2956" t="s">
        <v>210</v>
      </c>
      <c r="G2956" t="s">
        <v>5473</v>
      </c>
      <c r="H2956" t="s">
        <v>394</v>
      </c>
      <c r="I2956" s="2">
        <v>20000000</v>
      </c>
      <c r="J2956" t="s">
        <v>26</v>
      </c>
    </row>
    <row r="2957" spans="1:10" x14ac:dyDescent="0.3">
      <c r="A2957">
        <v>2956</v>
      </c>
      <c r="B2957" s="1">
        <v>42045</v>
      </c>
      <c r="C2957" t="s">
        <v>7676</v>
      </c>
      <c r="D2957" t="s">
        <v>210</v>
      </c>
      <c r="E2957" t="s">
        <v>210</v>
      </c>
      <c r="F2957" t="s">
        <v>210</v>
      </c>
      <c r="G2957" t="s">
        <v>7677</v>
      </c>
      <c r="H2957" t="s">
        <v>394</v>
      </c>
      <c r="I2957" t="s">
        <v>555</v>
      </c>
    </row>
    <row r="2958" spans="1:10" x14ac:dyDescent="0.3">
      <c r="A2958">
        <v>2957</v>
      </c>
      <c r="B2958" s="1">
        <v>42045</v>
      </c>
      <c r="C2958" t="s">
        <v>4351</v>
      </c>
      <c r="D2958" t="s">
        <v>210</v>
      </c>
      <c r="E2958" t="s">
        <v>210</v>
      </c>
      <c r="F2958" t="s">
        <v>210</v>
      </c>
      <c r="G2958" t="s">
        <v>7678</v>
      </c>
      <c r="H2958" t="s">
        <v>394</v>
      </c>
      <c r="I2958" t="s">
        <v>555</v>
      </c>
    </row>
    <row r="2959" spans="1:10" x14ac:dyDescent="0.3">
      <c r="A2959">
        <v>2958</v>
      </c>
      <c r="B2959" s="1">
        <v>42046</v>
      </c>
      <c r="C2959" t="s">
        <v>1025</v>
      </c>
      <c r="D2959" t="s">
        <v>210</v>
      </c>
      <c r="E2959" t="s">
        <v>210</v>
      </c>
      <c r="F2959" t="s">
        <v>210</v>
      </c>
      <c r="G2959" t="s">
        <v>7679</v>
      </c>
      <c r="H2959" t="s">
        <v>394</v>
      </c>
      <c r="I2959" s="2">
        <v>13000000</v>
      </c>
      <c r="J2959" t="s">
        <v>44</v>
      </c>
    </row>
    <row r="2960" spans="1:10" x14ac:dyDescent="0.3">
      <c r="A2960">
        <v>2959</v>
      </c>
      <c r="B2960" s="1">
        <v>42046</v>
      </c>
      <c r="C2960" t="s">
        <v>7680</v>
      </c>
      <c r="D2960" t="s">
        <v>210</v>
      </c>
      <c r="E2960" t="s">
        <v>210</v>
      </c>
      <c r="F2960" t="s">
        <v>210</v>
      </c>
      <c r="G2960" t="s">
        <v>7228</v>
      </c>
      <c r="H2960" t="s">
        <v>7646</v>
      </c>
      <c r="I2960" s="2">
        <v>3000000</v>
      </c>
    </row>
    <row r="2961" spans="1:10" x14ac:dyDescent="0.3">
      <c r="A2961">
        <v>2960</v>
      </c>
      <c r="B2961" s="1">
        <v>42046</v>
      </c>
      <c r="C2961" t="s">
        <v>7681</v>
      </c>
      <c r="D2961" t="s">
        <v>210</v>
      </c>
      <c r="E2961" t="s">
        <v>210</v>
      </c>
      <c r="F2961" t="s">
        <v>210</v>
      </c>
      <c r="G2961" t="s">
        <v>6777</v>
      </c>
      <c r="H2961" t="s">
        <v>7646</v>
      </c>
      <c r="I2961" t="s">
        <v>555</v>
      </c>
    </row>
    <row r="2962" spans="1:10" x14ac:dyDescent="0.3">
      <c r="A2962">
        <v>2961</v>
      </c>
      <c r="B2962" s="1">
        <v>42046</v>
      </c>
      <c r="C2962" t="s">
        <v>7490</v>
      </c>
      <c r="D2962" t="s">
        <v>210</v>
      </c>
      <c r="E2962" t="s">
        <v>210</v>
      </c>
      <c r="F2962" t="s">
        <v>210</v>
      </c>
      <c r="G2962" t="s">
        <v>7682</v>
      </c>
      <c r="H2962" t="s">
        <v>7646</v>
      </c>
      <c r="I2962" t="s">
        <v>555</v>
      </c>
    </row>
    <row r="2963" spans="1:10" x14ac:dyDescent="0.3">
      <c r="A2963">
        <v>2962</v>
      </c>
      <c r="B2963" s="1">
        <v>42047</v>
      </c>
      <c r="C2963" t="s">
        <v>7683</v>
      </c>
      <c r="D2963" t="s">
        <v>210</v>
      </c>
      <c r="E2963" t="s">
        <v>210</v>
      </c>
      <c r="F2963" t="s">
        <v>210</v>
      </c>
      <c r="G2963" t="s">
        <v>7684</v>
      </c>
      <c r="H2963" t="s">
        <v>394</v>
      </c>
      <c r="I2963" s="2">
        <v>20000000</v>
      </c>
      <c r="J2963" t="s">
        <v>26</v>
      </c>
    </row>
    <row r="2964" spans="1:10" x14ac:dyDescent="0.3">
      <c r="A2964">
        <v>2963</v>
      </c>
      <c r="B2964" s="1">
        <v>42047</v>
      </c>
      <c r="C2964" t="s">
        <v>3050</v>
      </c>
      <c r="D2964" t="s">
        <v>210</v>
      </c>
      <c r="E2964" t="s">
        <v>210</v>
      </c>
      <c r="F2964" t="s">
        <v>210</v>
      </c>
      <c r="G2964" t="s">
        <v>6353</v>
      </c>
      <c r="H2964" t="s">
        <v>394</v>
      </c>
      <c r="I2964" s="2">
        <v>30000000</v>
      </c>
      <c r="J2964" t="s">
        <v>26</v>
      </c>
    </row>
    <row r="2965" spans="1:10" x14ac:dyDescent="0.3">
      <c r="A2965">
        <v>2964</v>
      </c>
      <c r="B2965" s="1">
        <v>42048</v>
      </c>
      <c r="C2965" t="s">
        <v>7685</v>
      </c>
      <c r="D2965" t="s">
        <v>210</v>
      </c>
      <c r="E2965" t="s">
        <v>210</v>
      </c>
      <c r="F2965" t="s">
        <v>210</v>
      </c>
      <c r="G2965" t="s">
        <v>7686</v>
      </c>
      <c r="H2965" t="s">
        <v>7646</v>
      </c>
      <c r="I2965" t="s">
        <v>555</v>
      </c>
    </row>
    <row r="2966" spans="1:10" x14ac:dyDescent="0.3">
      <c r="A2966">
        <v>2965</v>
      </c>
      <c r="B2966" s="1">
        <v>42048</v>
      </c>
      <c r="C2966" t="s">
        <v>7687</v>
      </c>
      <c r="D2966" t="s">
        <v>210</v>
      </c>
      <c r="E2966" t="s">
        <v>210</v>
      </c>
      <c r="F2966" t="s">
        <v>210</v>
      </c>
      <c r="G2966" t="s">
        <v>7688</v>
      </c>
      <c r="H2966" t="s">
        <v>7646</v>
      </c>
      <c r="I2966" s="2">
        <v>1000000</v>
      </c>
    </row>
    <row r="2967" spans="1:10" x14ac:dyDescent="0.3">
      <c r="A2967">
        <v>2966</v>
      </c>
      <c r="B2967" s="1">
        <v>42048</v>
      </c>
      <c r="C2967" t="s">
        <v>7689</v>
      </c>
      <c r="D2967" t="s">
        <v>210</v>
      </c>
      <c r="E2967" t="s">
        <v>210</v>
      </c>
      <c r="F2967" t="s">
        <v>210</v>
      </c>
      <c r="G2967" t="s">
        <v>7690</v>
      </c>
      <c r="H2967" t="s">
        <v>394</v>
      </c>
      <c r="I2967" s="2">
        <v>16500000</v>
      </c>
      <c r="J2967" t="s">
        <v>7691</v>
      </c>
    </row>
    <row r="2968" spans="1:10" x14ac:dyDescent="0.3">
      <c r="A2968">
        <v>2967</v>
      </c>
      <c r="B2968" s="1">
        <v>42051</v>
      </c>
      <c r="C2968" t="s">
        <v>7692</v>
      </c>
      <c r="D2968" t="s">
        <v>210</v>
      </c>
      <c r="E2968" t="s">
        <v>210</v>
      </c>
      <c r="F2968" t="s">
        <v>210</v>
      </c>
      <c r="G2968" t="s">
        <v>7693</v>
      </c>
      <c r="H2968" t="s">
        <v>394</v>
      </c>
      <c r="I2968" s="2">
        <v>4150000</v>
      </c>
      <c r="J2968" t="s">
        <v>44</v>
      </c>
    </row>
    <row r="2969" spans="1:10" x14ac:dyDescent="0.3">
      <c r="A2969">
        <v>2968</v>
      </c>
      <c r="B2969" s="1">
        <v>42051</v>
      </c>
      <c r="C2969" t="s">
        <v>7694</v>
      </c>
      <c r="D2969" t="s">
        <v>210</v>
      </c>
      <c r="E2969" t="s">
        <v>210</v>
      </c>
      <c r="F2969" t="s">
        <v>210</v>
      </c>
      <c r="G2969" t="s">
        <v>4646</v>
      </c>
      <c r="H2969" t="s">
        <v>394</v>
      </c>
      <c r="I2969" s="2">
        <v>1000000</v>
      </c>
      <c r="J2969" t="s">
        <v>44</v>
      </c>
    </row>
    <row r="2970" spans="1:10" x14ac:dyDescent="0.3">
      <c r="A2970">
        <v>2969</v>
      </c>
      <c r="B2970" s="1">
        <v>42052</v>
      </c>
      <c r="C2970" t="s">
        <v>7695</v>
      </c>
      <c r="D2970" t="s">
        <v>210</v>
      </c>
      <c r="E2970" t="s">
        <v>210</v>
      </c>
      <c r="F2970" t="s">
        <v>210</v>
      </c>
      <c r="G2970" t="s">
        <v>7696</v>
      </c>
      <c r="H2970" t="s">
        <v>7646</v>
      </c>
      <c r="I2970" t="s">
        <v>555</v>
      </c>
    </row>
    <row r="2971" spans="1:10" x14ac:dyDescent="0.3">
      <c r="A2971">
        <v>2970</v>
      </c>
      <c r="B2971" s="1">
        <v>42053</v>
      </c>
      <c r="C2971" t="s">
        <v>7697</v>
      </c>
      <c r="D2971" t="s">
        <v>210</v>
      </c>
      <c r="E2971" t="s">
        <v>210</v>
      </c>
      <c r="F2971" t="s">
        <v>210</v>
      </c>
      <c r="G2971" t="s">
        <v>7698</v>
      </c>
      <c r="H2971" t="s">
        <v>394</v>
      </c>
      <c r="I2971" s="2">
        <v>5000000</v>
      </c>
      <c r="J2971" t="s">
        <v>44</v>
      </c>
    </row>
    <row r="2972" spans="1:10" x14ac:dyDescent="0.3">
      <c r="A2972">
        <v>2971</v>
      </c>
      <c r="B2972" s="1">
        <v>42143</v>
      </c>
      <c r="C2972" t="s">
        <v>7699</v>
      </c>
      <c r="D2972" t="s">
        <v>210</v>
      </c>
      <c r="E2972" t="s">
        <v>210</v>
      </c>
      <c r="F2972" t="s">
        <v>210</v>
      </c>
      <c r="G2972" t="s">
        <v>7700</v>
      </c>
      <c r="H2972" t="s">
        <v>7646</v>
      </c>
      <c r="I2972" s="2">
        <v>800000</v>
      </c>
    </row>
    <row r="2973" spans="1:10" x14ac:dyDescent="0.3">
      <c r="A2973">
        <v>2972</v>
      </c>
      <c r="B2973" s="1">
        <v>42055</v>
      </c>
      <c r="C2973" t="s">
        <v>7701</v>
      </c>
      <c r="D2973" t="s">
        <v>210</v>
      </c>
      <c r="E2973" t="s">
        <v>210</v>
      </c>
      <c r="F2973" t="s">
        <v>210</v>
      </c>
      <c r="G2973" t="s">
        <v>7702</v>
      </c>
      <c r="H2973" t="s">
        <v>7646</v>
      </c>
      <c r="I2973" s="2">
        <v>500000</v>
      </c>
    </row>
    <row r="2974" spans="1:10" x14ac:dyDescent="0.3">
      <c r="A2974">
        <v>2973</v>
      </c>
      <c r="B2974" s="1">
        <v>42055</v>
      </c>
      <c r="C2974" t="s">
        <v>7390</v>
      </c>
      <c r="D2974" t="s">
        <v>210</v>
      </c>
      <c r="E2974" t="s">
        <v>210</v>
      </c>
      <c r="F2974" t="s">
        <v>210</v>
      </c>
      <c r="G2974" t="s">
        <v>7703</v>
      </c>
      <c r="H2974" t="s">
        <v>394</v>
      </c>
      <c r="I2974" s="2">
        <v>1600000</v>
      </c>
      <c r="J2974" t="s">
        <v>44</v>
      </c>
    </row>
    <row r="2975" spans="1:10" x14ac:dyDescent="0.3">
      <c r="A2975">
        <v>2974</v>
      </c>
      <c r="B2975" s="1">
        <v>42056</v>
      </c>
      <c r="C2975" t="s">
        <v>7704</v>
      </c>
      <c r="D2975" t="s">
        <v>210</v>
      </c>
      <c r="E2975" t="s">
        <v>210</v>
      </c>
      <c r="F2975" t="s">
        <v>210</v>
      </c>
      <c r="G2975" t="s">
        <v>7705</v>
      </c>
      <c r="H2975" t="s">
        <v>7646</v>
      </c>
      <c r="I2975" s="2">
        <v>290000</v>
      </c>
      <c r="J2975" t="s">
        <v>7706</v>
      </c>
    </row>
    <row r="2976" spans="1:10" x14ac:dyDescent="0.3">
      <c r="A2976">
        <v>2975</v>
      </c>
      <c r="B2976" s="1">
        <v>42058</v>
      </c>
      <c r="C2976" t="s">
        <v>832</v>
      </c>
      <c r="D2976" t="s">
        <v>210</v>
      </c>
      <c r="E2976" t="s">
        <v>210</v>
      </c>
      <c r="F2976" t="s">
        <v>210</v>
      </c>
      <c r="G2976" t="s">
        <v>7707</v>
      </c>
      <c r="H2976" t="s">
        <v>394</v>
      </c>
      <c r="I2976" s="2">
        <v>4500000</v>
      </c>
      <c r="J2976" t="s">
        <v>44</v>
      </c>
    </row>
    <row r="2977" spans="1:10" x14ac:dyDescent="0.3">
      <c r="A2977">
        <v>2976</v>
      </c>
      <c r="B2977" s="1">
        <v>42058</v>
      </c>
      <c r="C2977" t="s">
        <v>7708</v>
      </c>
      <c r="D2977" t="s">
        <v>210</v>
      </c>
      <c r="E2977" t="s">
        <v>210</v>
      </c>
      <c r="F2977" t="s">
        <v>210</v>
      </c>
      <c r="G2977" t="s">
        <v>7709</v>
      </c>
      <c r="H2977" t="s">
        <v>394</v>
      </c>
      <c r="I2977" s="2">
        <v>1000000</v>
      </c>
      <c r="J2977" t="s">
        <v>44</v>
      </c>
    </row>
    <row r="2978" spans="1:10" x14ac:dyDescent="0.3">
      <c r="A2978">
        <v>2977</v>
      </c>
      <c r="B2978" s="1">
        <v>42058</v>
      </c>
      <c r="C2978" t="s">
        <v>7710</v>
      </c>
      <c r="D2978" t="s">
        <v>210</v>
      </c>
      <c r="E2978" t="s">
        <v>210</v>
      </c>
      <c r="F2978" t="s">
        <v>210</v>
      </c>
      <c r="G2978" t="s">
        <v>261</v>
      </c>
      <c r="H2978" t="s">
        <v>394</v>
      </c>
      <c r="I2978" s="2">
        <v>10000000</v>
      </c>
      <c r="J2978" t="s">
        <v>44</v>
      </c>
    </row>
    <row r="2979" spans="1:10" x14ac:dyDescent="0.3">
      <c r="A2979">
        <v>2978</v>
      </c>
      <c r="B2979" s="1">
        <v>42058</v>
      </c>
      <c r="C2979" t="s">
        <v>316</v>
      </c>
      <c r="D2979" t="s">
        <v>210</v>
      </c>
      <c r="E2979" t="s">
        <v>210</v>
      </c>
      <c r="F2979" t="s">
        <v>210</v>
      </c>
      <c r="G2979" t="s">
        <v>7711</v>
      </c>
      <c r="H2979" t="s">
        <v>394</v>
      </c>
      <c r="I2979" s="2">
        <v>3000000</v>
      </c>
      <c r="J2979" t="s">
        <v>44</v>
      </c>
    </row>
    <row r="2980" spans="1:10" x14ac:dyDescent="0.3">
      <c r="A2980">
        <v>2979</v>
      </c>
      <c r="B2980" s="1">
        <v>42059</v>
      </c>
      <c r="C2980" t="s">
        <v>7712</v>
      </c>
      <c r="D2980" t="s">
        <v>210</v>
      </c>
      <c r="E2980" t="s">
        <v>210</v>
      </c>
      <c r="F2980" t="s">
        <v>210</v>
      </c>
      <c r="G2980" t="s">
        <v>7713</v>
      </c>
      <c r="H2980" t="s">
        <v>7646</v>
      </c>
      <c r="I2980" s="2">
        <v>500000</v>
      </c>
    </row>
    <row r="2981" spans="1:10" x14ac:dyDescent="0.3">
      <c r="A2981">
        <v>2980</v>
      </c>
      <c r="B2981" s="1">
        <v>42060</v>
      </c>
      <c r="C2981" t="s">
        <v>7714</v>
      </c>
      <c r="D2981" t="s">
        <v>210</v>
      </c>
      <c r="E2981" t="s">
        <v>210</v>
      </c>
      <c r="F2981" t="s">
        <v>210</v>
      </c>
      <c r="G2981" t="s">
        <v>7715</v>
      </c>
      <c r="H2981" t="s">
        <v>7646</v>
      </c>
      <c r="I2981" t="s">
        <v>555</v>
      </c>
    </row>
    <row r="2982" spans="1:10" x14ac:dyDescent="0.3">
      <c r="A2982">
        <v>2981</v>
      </c>
      <c r="B2982" s="1">
        <v>42060</v>
      </c>
      <c r="C2982" t="s">
        <v>7716</v>
      </c>
      <c r="D2982" t="s">
        <v>210</v>
      </c>
      <c r="E2982" t="s">
        <v>210</v>
      </c>
      <c r="F2982" t="s">
        <v>210</v>
      </c>
      <c r="G2982" t="s">
        <v>7717</v>
      </c>
      <c r="H2982" t="s">
        <v>7646</v>
      </c>
      <c r="I2982" s="2">
        <v>250000</v>
      </c>
    </row>
    <row r="2983" spans="1:10" x14ac:dyDescent="0.3">
      <c r="A2983">
        <v>2982</v>
      </c>
      <c r="B2983" s="1">
        <v>42060</v>
      </c>
      <c r="C2983" t="s">
        <v>2967</v>
      </c>
      <c r="D2983" t="s">
        <v>210</v>
      </c>
      <c r="E2983" t="s">
        <v>210</v>
      </c>
      <c r="F2983" t="s">
        <v>210</v>
      </c>
      <c r="G2983" t="s">
        <v>7718</v>
      </c>
      <c r="H2983" t="s">
        <v>7646</v>
      </c>
      <c r="I2983" s="2">
        <v>160000</v>
      </c>
    </row>
    <row r="2984" spans="1:10" x14ac:dyDescent="0.3">
      <c r="A2984">
        <v>2983</v>
      </c>
      <c r="B2984" s="1">
        <v>42060</v>
      </c>
      <c r="C2984" t="s">
        <v>7465</v>
      </c>
      <c r="D2984" t="s">
        <v>210</v>
      </c>
      <c r="E2984" t="s">
        <v>210</v>
      </c>
      <c r="F2984" t="s">
        <v>210</v>
      </c>
      <c r="G2984" t="s">
        <v>1068</v>
      </c>
      <c r="H2984" t="s">
        <v>7646</v>
      </c>
      <c r="I2984" t="s">
        <v>555</v>
      </c>
    </row>
    <row r="2985" spans="1:10" x14ac:dyDescent="0.3">
      <c r="A2985">
        <v>2984</v>
      </c>
      <c r="B2985" s="1">
        <v>42060</v>
      </c>
      <c r="C2985" t="s">
        <v>1803</v>
      </c>
      <c r="D2985" t="s">
        <v>210</v>
      </c>
      <c r="E2985" t="s">
        <v>210</v>
      </c>
      <c r="F2985" t="s">
        <v>210</v>
      </c>
      <c r="G2985" t="s">
        <v>7719</v>
      </c>
      <c r="H2985" t="s">
        <v>7646</v>
      </c>
      <c r="I2985" s="2">
        <v>320000</v>
      </c>
    </row>
    <row r="2986" spans="1:10" x14ac:dyDescent="0.3">
      <c r="A2986">
        <v>2985</v>
      </c>
      <c r="B2986" s="1">
        <v>42060</v>
      </c>
      <c r="C2986" t="s">
        <v>5573</v>
      </c>
      <c r="D2986" t="s">
        <v>210</v>
      </c>
      <c r="E2986" t="s">
        <v>210</v>
      </c>
      <c r="F2986" t="s">
        <v>210</v>
      </c>
      <c r="G2986" t="s">
        <v>177</v>
      </c>
      <c r="H2986" t="s">
        <v>394</v>
      </c>
      <c r="I2986" s="2">
        <v>2000000</v>
      </c>
      <c r="J2986" t="s">
        <v>44</v>
      </c>
    </row>
    <row r="2987" spans="1:10" x14ac:dyDescent="0.3">
      <c r="A2987">
        <v>2986</v>
      </c>
      <c r="B2987" s="1">
        <v>42061</v>
      </c>
      <c r="C2987" t="s">
        <v>7720</v>
      </c>
      <c r="D2987" t="s">
        <v>210</v>
      </c>
      <c r="E2987" t="s">
        <v>210</v>
      </c>
      <c r="F2987" t="s">
        <v>210</v>
      </c>
      <c r="G2987" t="s">
        <v>7721</v>
      </c>
      <c r="H2987" t="s">
        <v>7646</v>
      </c>
      <c r="I2987" t="s">
        <v>555</v>
      </c>
    </row>
    <row r="2988" spans="1:10" x14ac:dyDescent="0.3">
      <c r="A2988">
        <v>2987</v>
      </c>
      <c r="B2988" s="1">
        <v>42061</v>
      </c>
      <c r="C2988" t="s">
        <v>6351</v>
      </c>
      <c r="D2988" t="s">
        <v>210</v>
      </c>
      <c r="E2988" t="s">
        <v>210</v>
      </c>
      <c r="F2988" t="s">
        <v>210</v>
      </c>
      <c r="G2988" t="s">
        <v>7722</v>
      </c>
      <c r="H2988" t="s">
        <v>394</v>
      </c>
      <c r="I2988" s="2">
        <v>16000000</v>
      </c>
      <c r="J2988" t="s">
        <v>26</v>
      </c>
    </row>
    <row r="2989" spans="1:10" x14ac:dyDescent="0.3">
      <c r="A2989">
        <v>2988</v>
      </c>
      <c r="B2989" s="1">
        <v>42062</v>
      </c>
      <c r="C2989" t="s">
        <v>7723</v>
      </c>
      <c r="D2989" t="s">
        <v>210</v>
      </c>
      <c r="E2989" t="s">
        <v>210</v>
      </c>
      <c r="F2989" t="s">
        <v>210</v>
      </c>
      <c r="G2989" t="s">
        <v>7724</v>
      </c>
      <c r="H2989" t="s">
        <v>7646</v>
      </c>
      <c r="I2989" s="2">
        <v>1200000</v>
      </c>
    </row>
    <row r="2990" spans="1:10" x14ac:dyDescent="0.3">
      <c r="A2990">
        <v>2989</v>
      </c>
      <c r="B2990" s="1">
        <v>42062</v>
      </c>
      <c r="C2990" t="s">
        <v>262</v>
      </c>
      <c r="D2990" t="s">
        <v>210</v>
      </c>
      <c r="E2990" t="s">
        <v>210</v>
      </c>
      <c r="F2990" t="s">
        <v>210</v>
      </c>
      <c r="G2990" t="s">
        <v>7725</v>
      </c>
      <c r="H2990" t="s">
        <v>394</v>
      </c>
      <c r="I2990" s="2">
        <v>10000000</v>
      </c>
      <c r="J2990" t="s">
        <v>44</v>
      </c>
    </row>
    <row r="2991" spans="1:10" x14ac:dyDescent="0.3">
      <c r="A2991">
        <v>2990</v>
      </c>
      <c r="B2991" s="1">
        <v>42006</v>
      </c>
      <c r="C2991" t="s">
        <v>3011</v>
      </c>
      <c r="D2991" t="s">
        <v>210</v>
      </c>
      <c r="E2991" t="s">
        <v>210</v>
      </c>
      <c r="F2991" t="s">
        <v>210</v>
      </c>
      <c r="G2991" t="s">
        <v>7726</v>
      </c>
      <c r="H2991" t="s">
        <v>394</v>
      </c>
      <c r="I2991" s="2">
        <v>2150000</v>
      </c>
    </row>
    <row r="2992" spans="1:10" x14ac:dyDescent="0.3">
      <c r="A2992">
        <v>2991</v>
      </c>
      <c r="B2992" s="1">
        <v>42006</v>
      </c>
      <c r="C2992" t="s">
        <v>7727</v>
      </c>
      <c r="D2992" t="s">
        <v>210</v>
      </c>
      <c r="E2992" t="s">
        <v>210</v>
      </c>
      <c r="F2992" t="s">
        <v>210</v>
      </c>
      <c r="G2992" t="s">
        <v>7728</v>
      </c>
      <c r="H2992" t="s">
        <v>7646</v>
      </c>
      <c r="I2992" s="2">
        <v>315000</v>
      </c>
    </row>
    <row r="2993" spans="1:10" x14ac:dyDescent="0.3">
      <c r="A2993">
        <v>2992</v>
      </c>
      <c r="B2993" s="1">
        <v>42009</v>
      </c>
      <c r="C2993" t="s">
        <v>6234</v>
      </c>
      <c r="D2993" t="s">
        <v>210</v>
      </c>
      <c r="E2993" t="s">
        <v>210</v>
      </c>
      <c r="F2993" t="s">
        <v>210</v>
      </c>
      <c r="G2993" t="s">
        <v>7729</v>
      </c>
      <c r="H2993" t="s">
        <v>7646</v>
      </c>
      <c r="I2993" s="2">
        <v>380000</v>
      </c>
    </row>
    <row r="2994" spans="1:10" x14ac:dyDescent="0.3">
      <c r="A2994">
        <v>2993</v>
      </c>
      <c r="B2994" s="1">
        <v>42009</v>
      </c>
      <c r="C2994" t="s">
        <v>7730</v>
      </c>
      <c r="D2994" t="s">
        <v>210</v>
      </c>
      <c r="E2994" t="s">
        <v>210</v>
      </c>
      <c r="F2994" t="s">
        <v>210</v>
      </c>
      <c r="G2994" t="s">
        <v>7731</v>
      </c>
      <c r="H2994" t="s">
        <v>394</v>
      </c>
      <c r="I2994" s="2">
        <v>10000000</v>
      </c>
    </row>
    <row r="2995" spans="1:10" x14ac:dyDescent="0.3">
      <c r="A2995">
        <v>2994</v>
      </c>
      <c r="B2995" s="1">
        <v>42009</v>
      </c>
      <c r="C2995" t="s">
        <v>4936</v>
      </c>
      <c r="D2995" t="s">
        <v>210</v>
      </c>
      <c r="E2995" t="s">
        <v>210</v>
      </c>
      <c r="F2995" t="s">
        <v>210</v>
      </c>
      <c r="G2995" t="s">
        <v>7732</v>
      </c>
      <c r="H2995" t="s">
        <v>126</v>
      </c>
      <c r="I2995" s="2">
        <v>135000</v>
      </c>
    </row>
    <row r="2996" spans="1:10" x14ac:dyDescent="0.3">
      <c r="A2996">
        <v>2995</v>
      </c>
      <c r="B2996" s="1">
        <v>42010</v>
      </c>
      <c r="C2996" t="s">
        <v>7733</v>
      </c>
      <c r="D2996" t="s">
        <v>210</v>
      </c>
      <c r="E2996" t="s">
        <v>210</v>
      </c>
      <c r="F2996" t="s">
        <v>210</v>
      </c>
      <c r="G2996" t="s">
        <v>7734</v>
      </c>
      <c r="H2996" t="s">
        <v>126</v>
      </c>
      <c r="I2996" s="2">
        <v>285000</v>
      </c>
    </row>
    <row r="2997" spans="1:10" x14ac:dyDescent="0.3">
      <c r="A2997">
        <v>2996</v>
      </c>
      <c r="B2997" s="1">
        <v>42010</v>
      </c>
      <c r="C2997" t="s">
        <v>7735</v>
      </c>
      <c r="D2997" t="s">
        <v>210</v>
      </c>
      <c r="E2997" t="s">
        <v>210</v>
      </c>
      <c r="F2997" t="s">
        <v>210</v>
      </c>
      <c r="G2997" t="s">
        <v>3125</v>
      </c>
      <c r="H2997" t="s">
        <v>394</v>
      </c>
      <c r="I2997" t="s">
        <v>555</v>
      </c>
    </row>
    <row r="2998" spans="1:10" x14ac:dyDescent="0.3">
      <c r="A2998">
        <v>2997</v>
      </c>
      <c r="B2998" s="1">
        <v>42010</v>
      </c>
      <c r="C2998" t="s">
        <v>7736</v>
      </c>
      <c r="D2998" t="s">
        <v>210</v>
      </c>
      <c r="E2998" t="s">
        <v>210</v>
      </c>
      <c r="F2998" t="s">
        <v>210</v>
      </c>
      <c r="G2998" t="s">
        <v>2927</v>
      </c>
      <c r="H2998" t="s">
        <v>394</v>
      </c>
      <c r="I2998" s="2">
        <v>10000000</v>
      </c>
    </row>
    <row r="2999" spans="1:10" x14ac:dyDescent="0.3">
      <c r="A2999">
        <v>2998</v>
      </c>
      <c r="B2999" s="1">
        <v>42010</v>
      </c>
      <c r="C2999" t="s">
        <v>7737</v>
      </c>
      <c r="D2999" t="s">
        <v>210</v>
      </c>
      <c r="E2999" t="s">
        <v>210</v>
      </c>
      <c r="F2999" t="s">
        <v>210</v>
      </c>
      <c r="G2999" t="s">
        <v>7738</v>
      </c>
      <c r="H2999" t="s">
        <v>7739</v>
      </c>
      <c r="I2999" s="2">
        <v>1000000</v>
      </c>
    </row>
    <row r="3000" spans="1:10" x14ac:dyDescent="0.3">
      <c r="A3000">
        <v>2999</v>
      </c>
      <c r="B3000" s="1">
        <v>42010</v>
      </c>
      <c r="C3000" t="s">
        <v>7740</v>
      </c>
      <c r="D3000" t="s">
        <v>210</v>
      </c>
      <c r="E3000" t="s">
        <v>210</v>
      </c>
      <c r="F3000" t="s">
        <v>210</v>
      </c>
      <c r="G3000" t="s">
        <v>325</v>
      </c>
      <c r="H3000" t="s">
        <v>126</v>
      </c>
      <c r="I3000" s="2">
        <v>600000</v>
      </c>
    </row>
    <row r="3001" spans="1:10" x14ac:dyDescent="0.3">
      <c r="A3001">
        <v>3000</v>
      </c>
      <c r="B3001" s="1">
        <v>42011</v>
      </c>
      <c r="C3001" t="s">
        <v>4628</v>
      </c>
      <c r="D3001" t="s">
        <v>210</v>
      </c>
      <c r="E3001" t="s">
        <v>210</v>
      </c>
      <c r="F3001" t="s">
        <v>210</v>
      </c>
      <c r="G3001" t="s">
        <v>7741</v>
      </c>
      <c r="H3001" t="s">
        <v>126</v>
      </c>
      <c r="I3001" t="s">
        <v>555</v>
      </c>
      <c r="J3001" t="s">
        <v>7742</v>
      </c>
    </row>
    <row r="3002" spans="1:10" x14ac:dyDescent="0.3">
      <c r="A3002">
        <v>3001</v>
      </c>
      <c r="B3002" s="1">
        <v>42011</v>
      </c>
      <c r="C3002" t="s">
        <v>2900</v>
      </c>
      <c r="D3002" t="s">
        <v>210</v>
      </c>
      <c r="E3002" t="s">
        <v>210</v>
      </c>
      <c r="F3002" t="s">
        <v>210</v>
      </c>
      <c r="G3002" t="s">
        <v>7743</v>
      </c>
      <c r="H3002" t="s">
        <v>7744</v>
      </c>
      <c r="I3002" s="2">
        <v>125000</v>
      </c>
    </row>
    <row r="3003" spans="1:10" x14ac:dyDescent="0.3">
      <c r="A3003">
        <v>3002</v>
      </c>
      <c r="B3003" s="1">
        <v>42011</v>
      </c>
      <c r="C3003" t="s">
        <v>7745</v>
      </c>
      <c r="D3003" t="s">
        <v>210</v>
      </c>
      <c r="E3003" t="s">
        <v>210</v>
      </c>
      <c r="F3003" t="s">
        <v>210</v>
      </c>
      <c r="G3003" t="s">
        <v>7746</v>
      </c>
      <c r="H3003" t="s">
        <v>126</v>
      </c>
      <c r="I3003" t="s">
        <v>555</v>
      </c>
    </row>
    <row r="3004" spans="1:10" x14ac:dyDescent="0.3">
      <c r="A3004">
        <v>3003</v>
      </c>
      <c r="B3004" s="1">
        <v>42011</v>
      </c>
      <c r="C3004" t="s">
        <v>7747</v>
      </c>
      <c r="D3004" t="s">
        <v>210</v>
      </c>
      <c r="E3004" t="s">
        <v>210</v>
      </c>
      <c r="F3004" t="s">
        <v>210</v>
      </c>
      <c r="G3004" t="s">
        <v>7748</v>
      </c>
      <c r="H3004" t="s">
        <v>7749</v>
      </c>
      <c r="I3004" s="2">
        <v>30768</v>
      </c>
    </row>
    <row r="3005" spans="1:10" x14ac:dyDescent="0.3">
      <c r="A3005">
        <v>3004</v>
      </c>
      <c r="B3005" s="1">
        <v>42011</v>
      </c>
      <c r="C3005" t="s">
        <v>7279</v>
      </c>
      <c r="D3005" t="s">
        <v>210</v>
      </c>
      <c r="E3005" t="s">
        <v>210</v>
      </c>
      <c r="F3005" t="s">
        <v>210</v>
      </c>
      <c r="G3005" t="s">
        <v>5089</v>
      </c>
      <c r="H3005" t="s">
        <v>394</v>
      </c>
      <c r="I3005" s="2">
        <v>5000000</v>
      </c>
      <c r="J3005" t="s">
        <v>7750</v>
      </c>
    </row>
    <row r="3006" spans="1:10" x14ac:dyDescent="0.3">
      <c r="A3006">
        <v>3005</v>
      </c>
      <c r="B3006" s="1">
        <v>42013</v>
      </c>
      <c r="C3006" t="s">
        <v>7751</v>
      </c>
      <c r="D3006" t="s">
        <v>210</v>
      </c>
      <c r="E3006" t="s">
        <v>210</v>
      </c>
      <c r="F3006" t="s">
        <v>210</v>
      </c>
      <c r="G3006" t="s">
        <v>7752</v>
      </c>
      <c r="H3006" t="s">
        <v>394</v>
      </c>
      <c r="I3006" t="s">
        <v>555</v>
      </c>
      <c r="J3006" t="s">
        <v>26</v>
      </c>
    </row>
    <row r="3007" spans="1:10" x14ac:dyDescent="0.3">
      <c r="A3007">
        <v>3006</v>
      </c>
      <c r="B3007" s="1">
        <v>42013</v>
      </c>
      <c r="C3007" t="s">
        <v>2354</v>
      </c>
      <c r="D3007" t="s">
        <v>210</v>
      </c>
      <c r="E3007" t="s">
        <v>210</v>
      </c>
      <c r="F3007" t="s">
        <v>210</v>
      </c>
      <c r="G3007" t="s">
        <v>7753</v>
      </c>
      <c r="H3007" t="s">
        <v>394</v>
      </c>
      <c r="I3007" s="2">
        <v>13000000</v>
      </c>
      <c r="J3007" t="s">
        <v>44</v>
      </c>
    </row>
    <row r="3008" spans="1:10" x14ac:dyDescent="0.3">
      <c r="A3008">
        <v>3007</v>
      </c>
      <c r="B3008" s="1">
        <v>42013</v>
      </c>
      <c r="C3008" t="s">
        <v>7754</v>
      </c>
      <c r="D3008" t="s">
        <v>210</v>
      </c>
      <c r="E3008" t="s">
        <v>210</v>
      </c>
      <c r="F3008" t="s">
        <v>210</v>
      </c>
      <c r="G3008" t="s">
        <v>7755</v>
      </c>
      <c r="H3008" t="s">
        <v>126</v>
      </c>
      <c r="I3008" t="s">
        <v>555</v>
      </c>
    </row>
    <row r="3009" spans="1:10" x14ac:dyDescent="0.3">
      <c r="A3009">
        <v>3008</v>
      </c>
      <c r="B3009" s="1">
        <v>42016</v>
      </c>
      <c r="C3009" t="s">
        <v>7756</v>
      </c>
      <c r="D3009" t="s">
        <v>210</v>
      </c>
      <c r="E3009" t="s">
        <v>210</v>
      </c>
      <c r="F3009" t="s">
        <v>210</v>
      </c>
      <c r="G3009" t="s">
        <v>7757</v>
      </c>
      <c r="H3009" t="s">
        <v>394</v>
      </c>
      <c r="I3009" t="s">
        <v>555</v>
      </c>
    </row>
    <row r="3010" spans="1:10" x14ac:dyDescent="0.3">
      <c r="A3010">
        <v>3009</v>
      </c>
      <c r="B3010" s="1">
        <v>42016</v>
      </c>
      <c r="C3010" t="s">
        <v>7758</v>
      </c>
      <c r="D3010" t="s">
        <v>210</v>
      </c>
      <c r="E3010" t="s">
        <v>210</v>
      </c>
      <c r="F3010" t="s">
        <v>210</v>
      </c>
      <c r="G3010" t="s">
        <v>1344</v>
      </c>
      <c r="H3010" t="s">
        <v>126</v>
      </c>
      <c r="I3010" s="2">
        <v>290000</v>
      </c>
    </row>
    <row r="3011" spans="1:10" x14ac:dyDescent="0.3">
      <c r="A3011">
        <v>3010</v>
      </c>
      <c r="B3011" s="1">
        <v>42017</v>
      </c>
      <c r="C3011" t="s">
        <v>5963</v>
      </c>
      <c r="D3011" t="s">
        <v>210</v>
      </c>
      <c r="E3011" t="s">
        <v>210</v>
      </c>
      <c r="F3011" t="s">
        <v>210</v>
      </c>
      <c r="G3011" t="s">
        <v>7759</v>
      </c>
      <c r="H3011" t="s">
        <v>126</v>
      </c>
      <c r="I3011" t="s">
        <v>555</v>
      </c>
    </row>
    <row r="3012" spans="1:10" x14ac:dyDescent="0.3">
      <c r="A3012">
        <v>3011</v>
      </c>
      <c r="B3012" s="1">
        <v>42018</v>
      </c>
      <c r="C3012" t="s">
        <v>7760</v>
      </c>
      <c r="D3012" t="s">
        <v>210</v>
      </c>
      <c r="E3012" t="s">
        <v>210</v>
      </c>
      <c r="F3012" t="s">
        <v>210</v>
      </c>
      <c r="G3012" t="s">
        <v>7636</v>
      </c>
      <c r="H3012" t="s">
        <v>394</v>
      </c>
      <c r="I3012" s="2">
        <v>50000000</v>
      </c>
    </row>
    <row r="3013" spans="1:10" x14ac:dyDescent="0.3">
      <c r="A3013">
        <v>3012</v>
      </c>
      <c r="B3013" t="s">
        <v>7761</v>
      </c>
      <c r="C3013" t="s">
        <v>3120</v>
      </c>
      <c r="D3013" t="s">
        <v>210</v>
      </c>
      <c r="E3013" t="s">
        <v>210</v>
      </c>
      <c r="F3013" t="s">
        <v>210</v>
      </c>
      <c r="G3013" t="s">
        <v>7762</v>
      </c>
      <c r="H3013" t="s">
        <v>126</v>
      </c>
      <c r="I3013" s="2">
        <v>650000</v>
      </c>
    </row>
    <row r="3014" spans="1:10" x14ac:dyDescent="0.3">
      <c r="A3014">
        <v>3013</v>
      </c>
      <c r="B3014" s="1">
        <v>42020</v>
      </c>
      <c r="C3014" t="s">
        <v>1329</v>
      </c>
      <c r="D3014" t="s">
        <v>210</v>
      </c>
      <c r="E3014" t="s">
        <v>210</v>
      </c>
      <c r="F3014" t="s">
        <v>210</v>
      </c>
      <c r="G3014" t="s">
        <v>7763</v>
      </c>
      <c r="H3014" t="s">
        <v>126</v>
      </c>
      <c r="I3014" s="2">
        <v>161000</v>
      </c>
    </row>
    <row r="3015" spans="1:10" x14ac:dyDescent="0.3">
      <c r="A3015">
        <v>3014</v>
      </c>
      <c r="B3015" s="1">
        <v>42022</v>
      </c>
      <c r="C3015" t="s">
        <v>7764</v>
      </c>
      <c r="D3015" t="s">
        <v>210</v>
      </c>
      <c r="E3015" t="s">
        <v>210</v>
      </c>
      <c r="F3015" t="s">
        <v>210</v>
      </c>
      <c r="G3015" t="s">
        <v>7765</v>
      </c>
      <c r="H3015" t="s">
        <v>394</v>
      </c>
      <c r="I3015" s="2">
        <v>100000000</v>
      </c>
      <c r="J3015" t="s">
        <v>7766</v>
      </c>
    </row>
    <row r="3016" spans="1:10" x14ac:dyDescent="0.3">
      <c r="A3016">
        <v>3015</v>
      </c>
      <c r="B3016" s="1">
        <v>42023</v>
      </c>
      <c r="C3016" t="s">
        <v>7767</v>
      </c>
      <c r="D3016" t="s">
        <v>210</v>
      </c>
      <c r="E3016" t="s">
        <v>210</v>
      </c>
      <c r="F3016" t="s">
        <v>210</v>
      </c>
      <c r="G3016" t="s">
        <v>7768</v>
      </c>
      <c r="H3016" t="s">
        <v>126</v>
      </c>
      <c r="I3016" s="2">
        <v>330000</v>
      </c>
    </row>
    <row r="3017" spans="1:10" x14ac:dyDescent="0.3">
      <c r="A3017">
        <v>3016</v>
      </c>
      <c r="B3017" s="1">
        <v>42023</v>
      </c>
      <c r="C3017" t="s">
        <v>7769</v>
      </c>
      <c r="D3017" t="s">
        <v>210</v>
      </c>
      <c r="E3017" t="s">
        <v>210</v>
      </c>
      <c r="F3017" t="s">
        <v>210</v>
      </c>
      <c r="G3017" t="s">
        <v>7770</v>
      </c>
      <c r="H3017" t="s">
        <v>126</v>
      </c>
      <c r="I3017" t="s">
        <v>555</v>
      </c>
    </row>
    <row r="3018" spans="1:10" x14ac:dyDescent="0.3">
      <c r="A3018">
        <v>3017</v>
      </c>
      <c r="B3018" s="1">
        <v>42023</v>
      </c>
      <c r="C3018" t="s">
        <v>7771</v>
      </c>
      <c r="D3018" t="s">
        <v>210</v>
      </c>
      <c r="E3018" t="s">
        <v>210</v>
      </c>
      <c r="F3018" t="s">
        <v>210</v>
      </c>
      <c r="G3018" t="s">
        <v>6777</v>
      </c>
      <c r="H3018" t="s">
        <v>126</v>
      </c>
      <c r="I3018" s="2">
        <v>200000</v>
      </c>
    </row>
    <row r="3019" spans="1:10" x14ac:dyDescent="0.3">
      <c r="A3019">
        <v>3018</v>
      </c>
      <c r="B3019" s="1">
        <v>42023</v>
      </c>
      <c r="C3019" t="s">
        <v>7772</v>
      </c>
      <c r="D3019" t="s">
        <v>210</v>
      </c>
      <c r="E3019" t="s">
        <v>210</v>
      </c>
      <c r="F3019" t="s">
        <v>210</v>
      </c>
      <c r="G3019" t="s">
        <v>7773</v>
      </c>
      <c r="H3019" t="s">
        <v>126</v>
      </c>
      <c r="I3019" s="2">
        <v>16000</v>
      </c>
    </row>
    <row r="3020" spans="1:10" x14ac:dyDescent="0.3">
      <c r="A3020">
        <v>3019</v>
      </c>
      <c r="B3020" s="1">
        <v>42023</v>
      </c>
      <c r="C3020" t="s">
        <v>7774</v>
      </c>
      <c r="D3020" t="s">
        <v>210</v>
      </c>
      <c r="E3020" t="s">
        <v>210</v>
      </c>
      <c r="F3020" t="s">
        <v>210</v>
      </c>
      <c r="G3020" t="s">
        <v>7773</v>
      </c>
      <c r="H3020" t="s">
        <v>126</v>
      </c>
      <c r="I3020" s="2">
        <v>16000</v>
      </c>
    </row>
    <row r="3021" spans="1:10" x14ac:dyDescent="0.3">
      <c r="A3021">
        <v>3020</v>
      </c>
      <c r="B3021" s="1">
        <v>42023</v>
      </c>
      <c r="C3021" t="s">
        <v>7775</v>
      </c>
      <c r="D3021" t="s">
        <v>210</v>
      </c>
      <c r="E3021" t="s">
        <v>210</v>
      </c>
      <c r="F3021" t="s">
        <v>210</v>
      </c>
      <c r="G3021" t="s">
        <v>7773</v>
      </c>
      <c r="H3021" t="s">
        <v>126</v>
      </c>
      <c r="I3021" s="2">
        <v>16000</v>
      </c>
    </row>
    <row r="3022" spans="1:10" x14ac:dyDescent="0.3">
      <c r="A3022">
        <v>3021</v>
      </c>
      <c r="B3022" s="1">
        <v>42023</v>
      </c>
      <c r="C3022" t="s">
        <v>7776</v>
      </c>
      <c r="D3022" t="s">
        <v>210</v>
      </c>
      <c r="E3022" t="s">
        <v>210</v>
      </c>
      <c r="F3022" t="s">
        <v>210</v>
      </c>
      <c r="G3022" t="s">
        <v>7773</v>
      </c>
      <c r="H3022" t="s">
        <v>126</v>
      </c>
      <c r="I3022" s="2">
        <v>16000</v>
      </c>
    </row>
    <row r="3023" spans="1:10" x14ac:dyDescent="0.3">
      <c r="A3023">
        <v>3022</v>
      </c>
      <c r="B3023" s="1">
        <v>42023</v>
      </c>
      <c r="C3023" t="s">
        <v>7777</v>
      </c>
      <c r="D3023" t="s">
        <v>210</v>
      </c>
      <c r="E3023" t="s">
        <v>210</v>
      </c>
      <c r="F3023" t="s">
        <v>210</v>
      </c>
      <c r="G3023" t="s">
        <v>7773</v>
      </c>
      <c r="H3023" t="s">
        <v>126</v>
      </c>
      <c r="I3023" s="2">
        <v>16000</v>
      </c>
    </row>
    <row r="3024" spans="1:10" x14ac:dyDescent="0.3">
      <c r="A3024">
        <v>3023</v>
      </c>
      <c r="B3024" s="1">
        <v>42024</v>
      </c>
      <c r="C3024" t="s">
        <v>5411</v>
      </c>
      <c r="D3024" t="s">
        <v>210</v>
      </c>
      <c r="E3024" t="s">
        <v>210</v>
      </c>
      <c r="F3024" t="s">
        <v>210</v>
      </c>
      <c r="G3024" t="s">
        <v>7778</v>
      </c>
      <c r="H3024" t="s">
        <v>394</v>
      </c>
      <c r="I3024" s="2">
        <v>11000000</v>
      </c>
    </row>
    <row r="3025" spans="1:10" x14ac:dyDescent="0.3">
      <c r="A3025">
        <v>3024</v>
      </c>
      <c r="B3025" s="1">
        <v>42024</v>
      </c>
      <c r="C3025" t="s">
        <v>3261</v>
      </c>
      <c r="D3025" t="s">
        <v>210</v>
      </c>
      <c r="E3025" t="s">
        <v>210</v>
      </c>
      <c r="F3025" t="s">
        <v>210</v>
      </c>
      <c r="G3025" t="s">
        <v>7779</v>
      </c>
      <c r="H3025" t="s">
        <v>394</v>
      </c>
      <c r="I3025" t="s">
        <v>555</v>
      </c>
    </row>
    <row r="3026" spans="1:10" x14ac:dyDescent="0.3">
      <c r="A3026">
        <v>3025</v>
      </c>
      <c r="B3026" s="1">
        <v>42024</v>
      </c>
      <c r="C3026" t="s">
        <v>7771</v>
      </c>
      <c r="D3026" t="s">
        <v>210</v>
      </c>
      <c r="E3026" t="s">
        <v>210</v>
      </c>
      <c r="F3026" t="s">
        <v>210</v>
      </c>
      <c r="G3026" t="s">
        <v>6777</v>
      </c>
      <c r="H3026" t="s">
        <v>126</v>
      </c>
      <c r="I3026" s="2">
        <v>200000</v>
      </c>
    </row>
    <row r="3027" spans="1:10" x14ac:dyDescent="0.3">
      <c r="A3027">
        <v>3026</v>
      </c>
      <c r="B3027" s="1">
        <v>42025</v>
      </c>
      <c r="C3027" t="s">
        <v>3758</v>
      </c>
      <c r="D3027" t="s">
        <v>210</v>
      </c>
      <c r="E3027" t="s">
        <v>210</v>
      </c>
      <c r="F3027" t="s">
        <v>210</v>
      </c>
      <c r="G3027" t="s">
        <v>7780</v>
      </c>
      <c r="H3027" t="s">
        <v>394</v>
      </c>
      <c r="I3027" s="2">
        <v>14750000</v>
      </c>
    </row>
    <row r="3028" spans="1:10" x14ac:dyDescent="0.3">
      <c r="A3028">
        <v>3027</v>
      </c>
      <c r="B3028" s="1">
        <v>42025</v>
      </c>
      <c r="C3028" t="s">
        <v>7758</v>
      </c>
      <c r="D3028" t="s">
        <v>210</v>
      </c>
      <c r="E3028" t="s">
        <v>210</v>
      </c>
      <c r="F3028" t="s">
        <v>210</v>
      </c>
      <c r="G3028" t="s">
        <v>1344</v>
      </c>
      <c r="H3028" t="s">
        <v>126</v>
      </c>
      <c r="I3028" s="2">
        <v>325000</v>
      </c>
    </row>
    <row r="3029" spans="1:10" x14ac:dyDescent="0.3">
      <c r="A3029">
        <v>3028</v>
      </c>
      <c r="B3029" s="1">
        <v>42145</v>
      </c>
      <c r="C3029" t="s">
        <v>7781</v>
      </c>
      <c r="D3029" t="s">
        <v>210</v>
      </c>
      <c r="E3029" t="s">
        <v>210</v>
      </c>
      <c r="F3029" t="s">
        <v>210</v>
      </c>
      <c r="G3029" t="s">
        <v>7782</v>
      </c>
      <c r="H3029" t="s">
        <v>126</v>
      </c>
      <c r="I3029" t="s">
        <v>555</v>
      </c>
    </row>
    <row r="3030" spans="1:10" x14ac:dyDescent="0.3">
      <c r="A3030">
        <v>3029</v>
      </c>
      <c r="B3030" s="1">
        <v>42145</v>
      </c>
      <c r="C3030" t="s">
        <v>4784</v>
      </c>
      <c r="D3030" t="s">
        <v>210</v>
      </c>
      <c r="E3030" t="s">
        <v>210</v>
      </c>
      <c r="F3030" t="s">
        <v>210</v>
      </c>
      <c r="G3030" t="s">
        <v>5321</v>
      </c>
      <c r="H3030" t="s">
        <v>126</v>
      </c>
      <c r="I3030" s="2">
        <v>3250000</v>
      </c>
      <c r="J3030" t="s">
        <v>7783</v>
      </c>
    </row>
    <row r="3031" spans="1:10" x14ac:dyDescent="0.3">
      <c r="A3031">
        <v>3030</v>
      </c>
      <c r="B3031" t="s">
        <v>7784</v>
      </c>
      <c r="C3031" t="s">
        <v>7785</v>
      </c>
      <c r="D3031" t="s">
        <v>210</v>
      </c>
      <c r="E3031" t="s">
        <v>210</v>
      </c>
      <c r="F3031" t="s">
        <v>210</v>
      </c>
      <c r="G3031" t="s">
        <v>6777</v>
      </c>
      <c r="H3031" t="s">
        <v>126</v>
      </c>
      <c r="I3031" s="2">
        <v>200000</v>
      </c>
    </row>
    <row r="3032" spans="1:10" x14ac:dyDescent="0.3">
      <c r="A3032">
        <v>3031</v>
      </c>
      <c r="B3032" s="1">
        <v>42026</v>
      </c>
      <c r="C3032" t="s">
        <v>7786</v>
      </c>
      <c r="D3032" t="s">
        <v>210</v>
      </c>
      <c r="E3032" t="s">
        <v>210</v>
      </c>
      <c r="F3032" t="s">
        <v>210</v>
      </c>
      <c r="G3032" t="s">
        <v>7787</v>
      </c>
      <c r="H3032" t="s">
        <v>126</v>
      </c>
      <c r="I3032" t="s">
        <v>555</v>
      </c>
    </row>
    <row r="3033" spans="1:10" x14ac:dyDescent="0.3">
      <c r="A3033">
        <v>3032</v>
      </c>
      <c r="B3033" s="1">
        <v>42026</v>
      </c>
      <c r="C3033" t="s">
        <v>7788</v>
      </c>
      <c r="D3033" t="s">
        <v>210</v>
      </c>
      <c r="E3033" t="s">
        <v>210</v>
      </c>
      <c r="F3033" t="s">
        <v>210</v>
      </c>
      <c r="G3033" t="s">
        <v>7789</v>
      </c>
      <c r="H3033" t="s">
        <v>394</v>
      </c>
      <c r="I3033" t="s">
        <v>555</v>
      </c>
      <c r="J3033" t="s">
        <v>7790</v>
      </c>
    </row>
    <row r="3034" spans="1:10" x14ac:dyDescent="0.3">
      <c r="A3034">
        <v>3033</v>
      </c>
      <c r="B3034" s="1">
        <v>42026</v>
      </c>
      <c r="C3034" t="s">
        <v>7791</v>
      </c>
      <c r="D3034" t="s">
        <v>210</v>
      </c>
      <c r="E3034" t="s">
        <v>210</v>
      </c>
      <c r="F3034" t="s">
        <v>210</v>
      </c>
      <c r="G3034" t="s">
        <v>7792</v>
      </c>
      <c r="H3034" t="s">
        <v>394</v>
      </c>
      <c r="I3034" s="2">
        <v>56000000</v>
      </c>
    </row>
    <row r="3035" spans="1:10" x14ac:dyDescent="0.3">
      <c r="A3035">
        <v>3034</v>
      </c>
      <c r="B3035" s="1">
        <v>42026</v>
      </c>
      <c r="C3035" t="s">
        <v>7793</v>
      </c>
      <c r="D3035" t="s">
        <v>210</v>
      </c>
      <c r="E3035" t="s">
        <v>210</v>
      </c>
      <c r="F3035" t="s">
        <v>210</v>
      </c>
      <c r="G3035" t="s">
        <v>507</v>
      </c>
      <c r="H3035" t="s">
        <v>394</v>
      </c>
      <c r="I3035" s="2">
        <v>31000000</v>
      </c>
      <c r="J3035" t="s">
        <v>58</v>
      </c>
    </row>
    <row r="3036" spans="1:10" x14ac:dyDescent="0.3">
      <c r="A3036">
        <v>3035</v>
      </c>
      <c r="B3036" s="1">
        <v>42028</v>
      </c>
      <c r="C3036" t="s">
        <v>5271</v>
      </c>
      <c r="D3036" t="s">
        <v>210</v>
      </c>
      <c r="E3036" t="s">
        <v>210</v>
      </c>
      <c r="F3036" t="s">
        <v>210</v>
      </c>
      <c r="G3036" t="s">
        <v>7794</v>
      </c>
      <c r="H3036" t="s">
        <v>126</v>
      </c>
      <c r="I3036" s="2">
        <v>1500000</v>
      </c>
    </row>
    <row r="3037" spans="1:10" x14ac:dyDescent="0.3">
      <c r="A3037">
        <v>3036</v>
      </c>
      <c r="B3037" s="1">
        <v>42028</v>
      </c>
      <c r="C3037" t="s">
        <v>7795</v>
      </c>
      <c r="D3037" t="s">
        <v>210</v>
      </c>
      <c r="E3037" t="s">
        <v>210</v>
      </c>
      <c r="F3037" t="s">
        <v>210</v>
      </c>
      <c r="G3037" t="s">
        <v>7796</v>
      </c>
      <c r="H3037" t="s">
        <v>394</v>
      </c>
      <c r="I3037" t="s">
        <v>555</v>
      </c>
      <c r="J3037" t="s">
        <v>44</v>
      </c>
    </row>
    <row r="3038" spans="1:10" x14ac:dyDescent="0.3">
      <c r="A3038">
        <v>3037</v>
      </c>
      <c r="B3038" s="1">
        <v>42029</v>
      </c>
      <c r="C3038" t="s">
        <v>7797</v>
      </c>
      <c r="D3038" t="s">
        <v>210</v>
      </c>
      <c r="E3038" t="s">
        <v>210</v>
      </c>
      <c r="F3038" t="s">
        <v>210</v>
      </c>
      <c r="G3038" t="s">
        <v>7798</v>
      </c>
      <c r="H3038" t="s">
        <v>394</v>
      </c>
      <c r="I3038" s="2">
        <v>1000000</v>
      </c>
      <c r="J3038" t="s">
        <v>5740</v>
      </c>
    </row>
    <row r="3039" spans="1:10" x14ac:dyDescent="0.3">
      <c r="A3039">
        <v>3038</v>
      </c>
      <c r="B3039" s="1">
        <v>42031</v>
      </c>
      <c r="C3039" t="s">
        <v>7674</v>
      </c>
      <c r="D3039" t="s">
        <v>210</v>
      </c>
      <c r="E3039" t="s">
        <v>210</v>
      </c>
      <c r="F3039" t="s">
        <v>210</v>
      </c>
      <c r="G3039" t="s">
        <v>7799</v>
      </c>
      <c r="H3039" t="s">
        <v>394</v>
      </c>
      <c r="I3039" s="2">
        <v>50000000</v>
      </c>
      <c r="J3039" t="s">
        <v>26</v>
      </c>
    </row>
    <row r="3040" spans="1:10" x14ac:dyDescent="0.3">
      <c r="A3040">
        <v>3039</v>
      </c>
      <c r="B3040" s="1">
        <v>42032</v>
      </c>
      <c r="C3040" t="s">
        <v>7800</v>
      </c>
      <c r="D3040" t="s">
        <v>210</v>
      </c>
      <c r="E3040" t="s">
        <v>210</v>
      </c>
      <c r="F3040" t="s">
        <v>210</v>
      </c>
      <c r="G3040" t="s">
        <v>7801</v>
      </c>
      <c r="H3040" t="s">
        <v>394</v>
      </c>
      <c r="I3040" s="2">
        <v>2500000</v>
      </c>
      <c r="J3040" t="s">
        <v>44</v>
      </c>
    </row>
    <row r="3041" spans="1:10" x14ac:dyDescent="0.3">
      <c r="A3041">
        <v>3040</v>
      </c>
      <c r="B3041" s="1">
        <v>42033</v>
      </c>
      <c r="C3041" t="s">
        <v>7802</v>
      </c>
      <c r="D3041" t="s">
        <v>210</v>
      </c>
      <c r="E3041" t="s">
        <v>210</v>
      </c>
      <c r="F3041" t="s">
        <v>210</v>
      </c>
      <c r="G3041" t="s">
        <v>7803</v>
      </c>
      <c r="H3041" t="s">
        <v>394</v>
      </c>
      <c r="I3041" s="2">
        <v>4500000</v>
      </c>
    </row>
    <row r="3042" spans="1:10" x14ac:dyDescent="0.3">
      <c r="A3042">
        <v>3041</v>
      </c>
      <c r="B3042" s="1">
        <v>42033</v>
      </c>
      <c r="C3042" t="s">
        <v>7804</v>
      </c>
      <c r="D3042" t="s">
        <v>210</v>
      </c>
      <c r="E3042" t="s">
        <v>210</v>
      </c>
      <c r="F3042" t="s">
        <v>210</v>
      </c>
      <c r="G3042" t="s">
        <v>7805</v>
      </c>
      <c r="H3042" t="s">
        <v>394</v>
      </c>
      <c r="I3042" s="2">
        <v>825000</v>
      </c>
      <c r="J3042" t="s">
        <v>7806</v>
      </c>
    </row>
    <row r="3043" spans="1:10" x14ac:dyDescent="0.3">
      <c r="A3043">
        <v>3042</v>
      </c>
      <c r="B3043" s="1">
        <v>42034</v>
      </c>
      <c r="C3043" t="s">
        <v>593</v>
      </c>
      <c r="D3043" t="s">
        <v>210</v>
      </c>
      <c r="E3043" t="s">
        <v>210</v>
      </c>
      <c r="F3043" t="s">
        <v>210</v>
      </c>
      <c r="G3043" t="s">
        <v>7807</v>
      </c>
      <c r="H3043" t="s">
        <v>394</v>
      </c>
      <c r="I3043" s="2">
        <v>1500000</v>
      </c>
    </row>
    <row r="3044" spans="1:10" x14ac:dyDescent="0.3">
      <c r="A3044">
        <v>3043</v>
      </c>
      <c r="B3044" s="1">
        <v>42034</v>
      </c>
      <c r="C3044" t="s">
        <v>7808</v>
      </c>
      <c r="D3044" t="s">
        <v>210</v>
      </c>
      <c r="E3044" t="s">
        <v>210</v>
      </c>
      <c r="F3044" t="s">
        <v>210</v>
      </c>
      <c r="G3044" t="s">
        <v>633</v>
      </c>
      <c r="H3044" t="s">
        <v>394</v>
      </c>
      <c r="I3044" t="s">
        <v>555</v>
      </c>
      <c r="J3044" t="s">
        <v>7809</v>
      </c>
    </row>
    <row r="3045" spans="1:10" x14ac:dyDescent="0.3">
      <c r="A3045">
        <v>3044</v>
      </c>
      <c r="B3045" s="1">
        <v>42035</v>
      </c>
      <c r="C3045" t="s">
        <v>7810</v>
      </c>
      <c r="D3045" t="s">
        <v>210</v>
      </c>
      <c r="E3045" t="s">
        <v>210</v>
      </c>
      <c r="F3045" t="s">
        <v>210</v>
      </c>
      <c r="G3045" t="s">
        <v>7811</v>
      </c>
      <c r="H3045" t="s">
        <v>126</v>
      </c>
      <c r="I3045" s="2">
        <v>140000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DB5C-EBBB-49E3-B6E7-51BBC2587472}">
  <sheetPr>
    <tabColor rgb="FF00B050"/>
  </sheetPr>
  <dimension ref="A1:T3045"/>
  <sheetViews>
    <sheetView topLeftCell="I1" zoomScaleNormal="100" workbookViewId="0">
      <pane ySplit="1" topLeftCell="A2" activePane="bottomLeft" state="frozen"/>
      <selection pane="bottomLeft" activeCell="O22" sqref="O22"/>
    </sheetView>
  </sheetViews>
  <sheetFormatPr defaultRowHeight="14.4" x14ac:dyDescent="0.3"/>
  <cols>
    <col min="1" max="1" width="8.109375" customWidth="1"/>
    <col min="2" max="2" width="18.21875" style="4" bestFit="1" customWidth="1"/>
    <col min="3" max="3" width="49.109375" bestFit="1" customWidth="1"/>
    <col min="4" max="4" width="56" bestFit="1" customWidth="1"/>
    <col min="5" max="5" width="68.33203125" bestFit="1" customWidth="1"/>
    <col min="6" max="6" width="21" bestFit="1" customWidth="1"/>
    <col min="7" max="7" width="147.88671875" bestFit="1" customWidth="1"/>
    <col min="8" max="8" width="55.88671875" bestFit="1" customWidth="1"/>
    <col min="9" max="9" width="19.77734375" customWidth="1"/>
    <col min="10" max="10" width="22.77734375" customWidth="1"/>
    <col min="11" max="11" width="22.21875" bestFit="1" customWidth="1"/>
    <col min="12" max="12" width="17.6640625" style="6" customWidth="1"/>
    <col min="13" max="13" width="10.109375" customWidth="1"/>
    <col min="14" max="14" width="12.21875" customWidth="1"/>
    <col min="15" max="15" width="22.77734375" style="18" customWidth="1"/>
    <col min="16" max="16" width="25.109375" customWidth="1"/>
    <col min="17" max="17" width="22.44140625" customWidth="1"/>
    <col min="18" max="18" width="15" customWidth="1"/>
    <col min="20" max="20" width="15.6640625" customWidth="1"/>
  </cols>
  <sheetData>
    <row r="1" spans="1:18" s="13" customFormat="1" ht="15.6" x14ac:dyDescent="0.3">
      <c r="A1" s="11" t="s">
        <v>0</v>
      </c>
      <c r="B1" s="12" t="s">
        <v>7812</v>
      </c>
      <c r="C1" s="13" t="s">
        <v>2</v>
      </c>
      <c r="D1" s="13" t="s">
        <v>7813</v>
      </c>
      <c r="E1" s="13" t="s">
        <v>7899</v>
      </c>
      <c r="F1" s="13" t="s">
        <v>7814</v>
      </c>
      <c r="G1" s="13" t="s">
        <v>7900</v>
      </c>
      <c r="H1" s="13" t="s">
        <v>7902</v>
      </c>
      <c r="I1" s="13" t="s">
        <v>7903</v>
      </c>
      <c r="J1" s="13" t="s">
        <v>7904</v>
      </c>
      <c r="K1" s="13" t="s">
        <v>7815</v>
      </c>
      <c r="L1" s="14" t="s">
        <v>7901</v>
      </c>
      <c r="M1" s="13" t="s">
        <v>7816</v>
      </c>
      <c r="N1" s="13" t="s">
        <v>7817</v>
      </c>
      <c r="O1" s="17" t="s">
        <v>7818</v>
      </c>
      <c r="P1" s="13" t="s">
        <v>7819</v>
      </c>
      <c r="Q1" s="13" t="s">
        <v>9033</v>
      </c>
      <c r="R1" s="13" t="s">
        <v>9041</v>
      </c>
    </row>
    <row r="2" spans="1:18" x14ac:dyDescent="0.3">
      <c r="A2">
        <v>1</v>
      </c>
      <c r="B2" s="4">
        <v>43839</v>
      </c>
      <c r="C2" t="s">
        <v>10</v>
      </c>
      <c r="D2" t="s">
        <v>11</v>
      </c>
      <c r="E2" t="s">
        <v>12</v>
      </c>
      <c r="F2" t="s">
        <v>13</v>
      </c>
      <c r="G2" t="s">
        <v>14</v>
      </c>
      <c r="H2" t="str">
        <f>IFERROR(TRIM(LEFT(G2,FIND(",",G2)-1)),TRIM(G2))</f>
        <v>Tiger Global Management</v>
      </c>
      <c r="I2">
        <f>IF(TRIM(G2)="",0,LEN(G2)-LEN(SUBSTITUTE(G2,",",""))+1)</f>
        <v>1</v>
      </c>
      <c r="J2" t="str">
        <f>IF(Table1[[#This Row],[Investor Count]]&gt;1,"Yes","No")</f>
        <v>No</v>
      </c>
      <c r="K2" t="s">
        <v>15</v>
      </c>
      <c r="L2" s="6">
        <v>200000000</v>
      </c>
      <c r="M2">
        <f t="shared" ref="M2:M65" si="0">YEAR(B2)</f>
        <v>2020</v>
      </c>
      <c r="N2" t="str">
        <f t="shared" ref="N2:N65" si="1">TEXT(B2,"mmmm")</f>
        <v>January</v>
      </c>
      <c r="O2" s="18">
        <v>1919.41</v>
      </c>
      <c r="P2" t="str">
        <f t="shared" ref="P2:P65" si="2">IF(ISBLANK(K2),"Unknown",IF(OR(ISNUMBER(SEARCH("seed",K2)),ISNUMBER(SEARCH("Seed",K2))),"Seed",IF(ISNUMBER(SEARCH("Series A",K2)),"Series A",IF(ISNUMBER(SEARCH("Series B",K2)),"Series B",IF(ISNUMBER(SEARCH("Series C",K2)),"Series C",IF(ISNUMBER(SEARCH("Series D",K2)),"Series D",IF(ISNUMBER(SEARCH("Private Equity",K2)),"Private Equity","Other")))))))</f>
        <v>Private Equity</v>
      </c>
      <c r="Q2" t="str">
        <f t="shared" ref="Q2:Q65" si="3">IF(IFERROR(SEARCH("ecom",D2),0)+IFERROR(SEARCH("commerce",D2),0)+IFERROR(SEARCH("retail",D2),0)&gt;0,"E-Commerce",
IF(IFERROR(SEARCH("fintech",D2),0)+IFERROR(SEARCH("finance",D2),0)+IFERROR(SEARCH("financial",D2),0)+IFERROR(SEARCH("lending",D2),0)+IFERROR(SEARCH("payment",D2),0)+IFERROR(SEARCH("banking",D2),0)+IFERROR(SEARCH("insurance",D2),0)&gt;0,"FinTech",
IF(IFERROR(SEARCH("tech",D2),0)+IFERROR(SEARCH("software",D2),0)+IFERROR(SEARCH("saas",D2),0)+IFERROR(SEARCH("ai",D2),0)+IFERROR(SEARCH("iot",D2),0)+IFERROR(SEARCH("cloud",D2),0)+IFERROR(SEARCH("data",D2),0)+IFERROR(SEARCH("analytics",D2),0)&gt;0,"Technology",
IF(IFERROR(SEARCH("food",D2),0)+IFERROR(SEARCH("restaurant",D2),0)+IFERROR(SEARCH("hospitality",D2),0)+IFERROR(SEARCH("beverage",D2),0)+IFERROR(SEARCH("delivery",D2),0)&gt;0,"Food &amp; Beverage",
IF(IFERROR(SEARCH("health",D2),0)+IFERROR(SEARCH("medical",D2),0)+IFERROR(SEARCH("pharma",D2),0)+IFERROR(SEARCH("wellness",D2),0)+IFERROR(SEARCH("fitness",D2),0)&gt;0,"Healthcare",
IF(IFERROR(SEARCH("edu",D2),0)+IFERROR(SEARCH("learning",D2),0)+IFERROR(SEARCH("school",D2),0)+IFERROR(SEARCH("e-tech",D2),0)&gt;0,"Education",
IF(IFERROR(SEARCH("logistics",D2),0)+IFERROR(SEARCH("transport",D2),0)+IFERROR(SEARCH("delivery",D2),0)+IFERROR(SEARCH("mobility",D2),0)+IFERROR(SEARCH("automobile",D2),0)&gt;0,"Logistics &amp; Transport",
IF(IFERROR(SEARCH("travel",D2),0)+IFERROR(SEARCH("hotel",D2),0)+IFERROR(SEARCH("booking",D2),0)+IFERROR(SEARCH("tourism",D2),0)&gt;0,"Travel &amp; Hospitality",
IF(IFERROR(SEARCH("fashion",D2),0)+IFERROR(SEARCH("apparel",D2),0)+IFERROR(SEARCH("clothing",D2),0)+IFERROR(SEARCH("jewelry",D2),0)+IFERROR(SEARCH("beauty",D2),0)&gt;0,"Fashion &amp; Lifestyle",
IF(IFERROR(SEARCH("media",D2),0)+IFERROR(SEARCH("entertainment",D2),0)+IFERROR(SEARCH("video",D2),0)+IFERROR(SEARCH("gaming",D2),0)+IFERROR(SEARCH("music",D2),0)+IFERROR(SEARCH("social",D2),0)&gt;0,"Media &amp; Entertainment",
IF(IFERROR(SEARCH("agri",D2),0)+IFERROR(SEARCH("farm",D2),0)+IFERROR(SEARCH("agtech",D2),0)&gt;0,"Agriculture",
IF(IFERROR(SEARCH("real estate",D2),0)+IFERROR(SEARCH("property",D2),0)+IFERROR(SEARCH("housing",D2),0)&gt;0,"Real Estate",
IF(IFERROR(SEARCH("energy",D2),0)+IFERROR(SEARCH("solar",D2),0)+IFERROR(SEARCH("clean tech",D2),0)+IFERROR(SEARCH("waste",D2),0)&gt;0,"Energy &amp; Environment",
IF(IFERROR(SEARCH("hr",D2),0)+IFERROR(SEARCH("recruit",D2),0)+IFERROR(SEARCH("hiring",D2),0)+IFERROR(SEARCH("job",D2),0)&gt;0,"HR &amp; Recruitment",
"Others"))))))))))))))</f>
        <v>Technology</v>
      </c>
      <c r="R2" t="str">
        <f t="shared" ref="R2:R65" si="4">IF(ISNUMBER(SEARCH("bang",F2)),"Bangalore",IF(ISNUMBER(SEARCH("beng",F2)),"Bangalore",IF(ISNUMBER(SEARCH("mumbai",F2)),"Mumbai",IF(ISNUMBER(SEARCH("delhi",F2)),"Delhi-NCR",IF(ISNUMBER(SEARCH("gurgaon",F2)),"Delhi-NCR",IF(ISNUMBER(SEARCH("gurugram",F2)),"Delhi-NCR",IF(ISNUMBER(SEARCH("noida",F2)),"Delhi-NCR",IF(ISNUMBER(SEARCH("faridabad",F2)),"Delhi-NCR",IF(ISNUMBER(SEARCH("chennai",F2)),"Chennai",IF(ISNUMBER(SEARCH("hyderabad",F2)),"Hyderabad",IF(ISNUMBER(SEARCH("pune",F2)),"Pune",IF(ISNUMBER(SEARCH("kolkata",F2)),"Kolkata",IF(ISNUMBER(SEARCH("ahmedabad",F2)),"Ahmedabad",IF(ISNUMBER(SEARCH("jaipur",F2)),"Jaipur",IF(ISNUMBER(SEARCH("coimbatore",F2)),"Coimbatore",IF(ISNUMBER(SEARCH("kochi",F2)),"Kerala Cities",IF(ISNUMBER(SEARCH("cochin",F2)),"Kerala Cities",IF(ISNUMBER(SEARCH("francisco",F2)),"USA",IF(ISNUMBER(SEARCH("new york",F2)),"USA",IF(ISNUMBER(SEARCH("california",F2)),"USA",IF(ISNUMBER(SEARCH("palo alto",F2)),"USA",IF(ISNUMBER(SEARCH("santa",F2)),"USA",IF(ISNUMBER(SEARCH("singapore",F2)),"Singapore",IF(ISNUMBER(SEARCH("london",F2)),"London/UK",IF(F2="","Unknown","Other Cities")))))))))))))))))))))))))</f>
        <v>Bangalore</v>
      </c>
    </row>
    <row r="3" spans="1:18" x14ac:dyDescent="0.3">
      <c r="A3">
        <v>2</v>
      </c>
      <c r="B3" s="4">
        <v>43843</v>
      </c>
      <c r="C3" t="s">
        <v>16</v>
      </c>
      <c r="D3" t="s">
        <v>17</v>
      </c>
      <c r="E3" t="s">
        <v>18</v>
      </c>
      <c r="F3" t="s">
        <v>19</v>
      </c>
      <c r="G3" t="s">
        <v>20</v>
      </c>
      <c r="H3" t="str">
        <f t="shared" ref="H3:H66" si="5">IFERROR(TRIM(LEFT(G3,FIND(",",G3)-1)),TRIM(G3))</f>
        <v>Susquehanna Growth Equity</v>
      </c>
      <c r="I3">
        <f t="shared" ref="I3:I66" si="6">IF(TRIM(G3)="",0,LEN(G3)-LEN(SUBSTITUTE(G3,",",""))+1)</f>
        <v>1</v>
      </c>
      <c r="J3" t="str">
        <f>IF(Table1[[#This Row],[Investor Count]]&gt;1,"Yes","No")</f>
        <v>No</v>
      </c>
      <c r="K3" t="s">
        <v>21</v>
      </c>
      <c r="L3" s="6">
        <v>8048394</v>
      </c>
      <c r="M3">
        <f t="shared" si="0"/>
        <v>2020</v>
      </c>
      <c r="N3" t="str">
        <f t="shared" si="1"/>
        <v>January</v>
      </c>
      <c r="O3" s="18">
        <v>77.240839637699992</v>
      </c>
      <c r="P3" t="str">
        <f t="shared" si="2"/>
        <v>Series C</v>
      </c>
      <c r="Q3" t="str">
        <f t="shared" si="3"/>
        <v>Logistics &amp; Transport</v>
      </c>
      <c r="R3" t="str">
        <f t="shared" si="4"/>
        <v>Delhi-NCR</v>
      </c>
    </row>
    <row r="4" spans="1:18" x14ac:dyDescent="0.3">
      <c r="A4">
        <v>3</v>
      </c>
      <c r="B4" s="4">
        <v>43839</v>
      </c>
      <c r="C4" t="s">
        <v>22</v>
      </c>
      <c r="D4" t="s">
        <v>441</v>
      </c>
      <c r="E4" t="s">
        <v>8535</v>
      </c>
      <c r="F4" t="s">
        <v>13</v>
      </c>
      <c r="G4" t="s">
        <v>25</v>
      </c>
      <c r="H4" t="str">
        <f t="shared" si="5"/>
        <v>Sequoia Capital India</v>
      </c>
      <c r="I4">
        <f t="shared" si="6"/>
        <v>1</v>
      </c>
      <c r="J4" t="str">
        <f>IF(Table1[[#This Row],[Investor Count]]&gt;1,"Yes","No")</f>
        <v>No</v>
      </c>
      <c r="K4" t="s">
        <v>26</v>
      </c>
      <c r="L4" s="6">
        <v>18358860</v>
      </c>
      <c r="M4">
        <f t="shared" si="0"/>
        <v>2020</v>
      </c>
      <c r="N4" t="str">
        <f t="shared" si="1"/>
        <v>January</v>
      </c>
      <c r="O4" s="18">
        <v>176.190897363</v>
      </c>
      <c r="P4" t="str">
        <f t="shared" si="2"/>
        <v>Series B</v>
      </c>
      <c r="Q4" t="str">
        <f t="shared" si="3"/>
        <v>E-Commerce</v>
      </c>
      <c r="R4" t="str">
        <f t="shared" si="4"/>
        <v>Bangalore</v>
      </c>
    </row>
    <row r="5" spans="1:18" x14ac:dyDescent="0.3">
      <c r="A5">
        <v>4</v>
      </c>
      <c r="B5" s="4">
        <v>43832</v>
      </c>
      <c r="C5" s="7" t="s">
        <v>8922</v>
      </c>
      <c r="D5" t="s">
        <v>28</v>
      </c>
      <c r="E5" t="s">
        <v>29</v>
      </c>
      <c r="F5" t="s">
        <v>30</v>
      </c>
      <c r="G5" t="s">
        <v>31</v>
      </c>
      <c r="H5" t="str">
        <f t="shared" si="5"/>
        <v>Vinod Khatumal</v>
      </c>
      <c r="I5">
        <f t="shared" si="6"/>
        <v>1</v>
      </c>
      <c r="J5" t="str">
        <f>IF(Table1[[#This Row],[Investor Count]]&gt;1,"Yes","No")</f>
        <v>No</v>
      </c>
      <c r="K5" t="s">
        <v>32</v>
      </c>
      <c r="L5" s="6">
        <v>3000000</v>
      </c>
      <c r="M5">
        <f t="shared" si="0"/>
        <v>2020</v>
      </c>
      <c r="N5" t="str">
        <f t="shared" si="1"/>
        <v>January</v>
      </c>
      <c r="O5" s="18">
        <v>28.791149999999998</v>
      </c>
      <c r="P5" t="str">
        <f t="shared" si="2"/>
        <v>Series A</v>
      </c>
      <c r="Q5" t="str">
        <f t="shared" si="3"/>
        <v>FinTech</v>
      </c>
      <c r="R5" t="str">
        <f t="shared" si="4"/>
        <v>Delhi-NCR</v>
      </c>
    </row>
    <row r="6" spans="1:18" x14ac:dyDescent="0.3">
      <c r="A6">
        <v>5</v>
      </c>
      <c r="B6" s="4">
        <v>43832</v>
      </c>
      <c r="C6" t="s">
        <v>33</v>
      </c>
      <c r="D6" t="s">
        <v>442</v>
      </c>
      <c r="E6" t="s">
        <v>35</v>
      </c>
      <c r="F6" t="s">
        <v>36</v>
      </c>
      <c r="G6" t="s">
        <v>37</v>
      </c>
      <c r="H6" t="str">
        <f t="shared" si="5"/>
        <v>Sprout Venture Partners</v>
      </c>
      <c r="I6">
        <f t="shared" si="6"/>
        <v>1</v>
      </c>
      <c r="J6" t="str">
        <f>IF(Table1[[#This Row],[Investor Count]]&gt;1,"Yes","No")</f>
        <v>No</v>
      </c>
      <c r="K6" t="s">
        <v>38</v>
      </c>
      <c r="L6" s="6">
        <v>1800000</v>
      </c>
      <c r="M6">
        <f t="shared" si="0"/>
        <v>2020</v>
      </c>
      <c r="N6" t="str">
        <f t="shared" si="1"/>
        <v>January</v>
      </c>
      <c r="O6" s="18">
        <v>17.27469</v>
      </c>
      <c r="P6" t="str">
        <f t="shared" si="2"/>
        <v>Seed</v>
      </c>
      <c r="Q6" t="str">
        <f t="shared" si="3"/>
        <v>Fashion &amp; Lifestyle</v>
      </c>
      <c r="R6" t="str">
        <f t="shared" si="4"/>
        <v>Mumbai</v>
      </c>
    </row>
    <row r="7" spans="1:18" x14ac:dyDescent="0.3">
      <c r="A7">
        <v>6</v>
      </c>
      <c r="B7" s="4">
        <v>43843</v>
      </c>
      <c r="C7" t="s">
        <v>8957</v>
      </c>
      <c r="D7" t="s">
        <v>40</v>
      </c>
      <c r="E7" t="s">
        <v>41</v>
      </c>
      <c r="F7" t="s">
        <v>42</v>
      </c>
      <c r="G7" t="s">
        <v>43</v>
      </c>
      <c r="H7" t="str">
        <f t="shared" si="5"/>
        <v>Chiratae Ventures</v>
      </c>
      <c r="I7">
        <f t="shared" si="6"/>
        <v>1</v>
      </c>
      <c r="J7" t="str">
        <f>IF(Table1[[#This Row],[Investor Count]]&gt;1,"Yes","No")</f>
        <v>No</v>
      </c>
      <c r="K7" t="s">
        <v>44</v>
      </c>
      <c r="L7" s="6">
        <v>9000000</v>
      </c>
      <c r="M7">
        <f t="shared" si="0"/>
        <v>2020</v>
      </c>
      <c r="N7" t="str">
        <f t="shared" si="1"/>
        <v>January</v>
      </c>
      <c r="O7" s="18">
        <v>86.373450000000005</v>
      </c>
      <c r="P7" t="str">
        <f t="shared" si="2"/>
        <v>Series A</v>
      </c>
      <c r="Q7" t="str">
        <f t="shared" si="3"/>
        <v>Logistics &amp; Transport</v>
      </c>
      <c r="R7" t="str">
        <f t="shared" si="4"/>
        <v>Chennai</v>
      </c>
    </row>
    <row r="8" spans="1:18" x14ac:dyDescent="0.3">
      <c r="A8">
        <v>7</v>
      </c>
      <c r="B8" s="4">
        <v>43840</v>
      </c>
      <c r="C8" t="s">
        <v>45</v>
      </c>
      <c r="D8" t="s">
        <v>46</v>
      </c>
      <c r="E8" t="s">
        <v>47</v>
      </c>
      <c r="F8" t="s">
        <v>19</v>
      </c>
      <c r="G8" t="s">
        <v>48</v>
      </c>
      <c r="H8" t="str">
        <f t="shared" si="5"/>
        <v>Ant Financial</v>
      </c>
      <c r="I8">
        <f t="shared" si="6"/>
        <v>1</v>
      </c>
      <c r="J8" t="str">
        <f>IF(Table1[[#This Row],[Investor Count]]&gt;1,"Yes","No")</f>
        <v>No</v>
      </c>
      <c r="K8" t="s">
        <v>15</v>
      </c>
      <c r="L8" s="6">
        <v>150000000</v>
      </c>
      <c r="M8">
        <f t="shared" si="0"/>
        <v>2020</v>
      </c>
      <c r="N8" t="str">
        <f t="shared" si="1"/>
        <v>January</v>
      </c>
      <c r="O8" s="18">
        <v>1439.5574999999999</v>
      </c>
      <c r="P8" t="str">
        <f t="shared" si="2"/>
        <v>Private Equity</v>
      </c>
      <c r="Q8" t="str">
        <f t="shared" si="3"/>
        <v>Food &amp; Beverage</v>
      </c>
      <c r="R8" t="str">
        <f t="shared" si="4"/>
        <v>Delhi-NCR</v>
      </c>
    </row>
    <row r="9" spans="1:18" x14ac:dyDescent="0.3">
      <c r="A9">
        <v>8</v>
      </c>
      <c r="B9" s="4">
        <v>43811</v>
      </c>
      <c r="C9" t="s">
        <v>49</v>
      </c>
      <c r="D9" t="s">
        <v>50</v>
      </c>
      <c r="E9" t="s">
        <v>51</v>
      </c>
      <c r="F9" t="s">
        <v>52</v>
      </c>
      <c r="G9" t="s">
        <v>53</v>
      </c>
      <c r="H9" t="str">
        <f t="shared" si="5"/>
        <v>Sathguru Catalyzer Advisors</v>
      </c>
      <c r="I9">
        <f t="shared" si="6"/>
        <v>1</v>
      </c>
      <c r="J9" t="str">
        <f>IF(Table1[[#This Row],[Investor Count]]&gt;1,"Yes","No")</f>
        <v>No</v>
      </c>
      <c r="K9" t="s">
        <v>44</v>
      </c>
      <c r="L9" s="6">
        <v>6000000</v>
      </c>
      <c r="M9">
        <f t="shared" si="0"/>
        <v>2019</v>
      </c>
      <c r="N9" t="str">
        <f t="shared" si="1"/>
        <v>December</v>
      </c>
      <c r="O9" s="18">
        <v>57.582299999999996</v>
      </c>
      <c r="P9" t="str">
        <f t="shared" si="2"/>
        <v>Series A</v>
      </c>
      <c r="Q9" t="str">
        <f t="shared" si="3"/>
        <v>Technology</v>
      </c>
      <c r="R9" t="str">
        <f t="shared" si="4"/>
        <v>Pune</v>
      </c>
    </row>
    <row r="10" spans="1:18" x14ac:dyDescent="0.3">
      <c r="A10">
        <v>9</v>
      </c>
      <c r="B10" s="4">
        <v>43805</v>
      </c>
      <c r="C10" t="s">
        <v>54</v>
      </c>
      <c r="D10" t="s">
        <v>441</v>
      </c>
      <c r="E10" t="s">
        <v>56</v>
      </c>
      <c r="F10" t="s">
        <v>19</v>
      </c>
      <c r="G10" t="s">
        <v>57</v>
      </c>
      <c r="H10" t="str">
        <f t="shared" si="5"/>
        <v>Ping An Global Voyager Fund</v>
      </c>
      <c r="I10">
        <f t="shared" si="6"/>
        <v>1</v>
      </c>
      <c r="J10" t="str">
        <f>IF(Table1[[#This Row],[Investor Count]]&gt;1,"Yes","No")</f>
        <v>No</v>
      </c>
      <c r="K10" t="s">
        <v>58</v>
      </c>
      <c r="L10" s="6">
        <v>70000000</v>
      </c>
      <c r="M10">
        <f t="shared" si="0"/>
        <v>2019</v>
      </c>
      <c r="N10" t="str">
        <f t="shared" si="1"/>
        <v>December</v>
      </c>
      <c r="O10" s="18">
        <v>671.79349999999999</v>
      </c>
      <c r="P10" t="str">
        <f t="shared" si="2"/>
        <v>Series D</v>
      </c>
      <c r="Q10" t="str">
        <f t="shared" si="3"/>
        <v>E-Commerce</v>
      </c>
      <c r="R10" t="str">
        <f t="shared" si="4"/>
        <v>Delhi-NCR</v>
      </c>
    </row>
    <row r="11" spans="1:18" x14ac:dyDescent="0.3">
      <c r="A11">
        <v>10</v>
      </c>
      <c r="B11" s="4">
        <v>43802</v>
      </c>
      <c r="C11" t="s">
        <v>59</v>
      </c>
      <c r="D11" t="s">
        <v>60</v>
      </c>
      <c r="E11" t="s">
        <v>61</v>
      </c>
      <c r="F11" t="s">
        <v>13</v>
      </c>
      <c r="G11" t="s">
        <v>62</v>
      </c>
      <c r="H11" t="str">
        <f t="shared" si="5"/>
        <v>Mumbai Angels</v>
      </c>
      <c r="I11">
        <f t="shared" si="6"/>
        <v>2</v>
      </c>
      <c r="J11" t="str">
        <f>IF(Table1[[#This Row],[Investor Count]]&gt;1,"Yes","No")</f>
        <v>Yes</v>
      </c>
      <c r="K11" t="s">
        <v>63</v>
      </c>
      <c r="L11" s="6">
        <v>50000000</v>
      </c>
      <c r="M11">
        <f t="shared" si="0"/>
        <v>2019</v>
      </c>
      <c r="N11" t="str">
        <f t="shared" si="1"/>
        <v>December</v>
      </c>
      <c r="O11" s="18">
        <v>479.85250000000002</v>
      </c>
      <c r="P11" t="str">
        <f t="shared" si="2"/>
        <v>Seed</v>
      </c>
      <c r="Q11" t="str">
        <f t="shared" si="3"/>
        <v>Others</v>
      </c>
      <c r="R11" t="str">
        <f t="shared" si="4"/>
        <v>Bangalore</v>
      </c>
    </row>
    <row r="12" spans="1:18" x14ac:dyDescent="0.3">
      <c r="A12">
        <v>11</v>
      </c>
      <c r="B12" s="4">
        <v>43812</v>
      </c>
      <c r="C12" t="s">
        <v>64</v>
      </c>
      <c r="D12" t="s">
        <v>50</v>
      </c>
      <c r="E12" t="s">
        <v>8537</v>
      </c>
      <c r="F12" t="s">
        <v>19</v>
      </c>
      <c r="G12" t="s">
        <v>9076</v>
      </c>
      <c r="H12" t="str">
        <f t="shared" si="5"/>
        <v>Saif Partners</v>
      </c>
      <c r="I12">
        <f t="shared" si="6"/>
        <v>2</v>
      </c>
      <c r="J12" t="str">
        <f>IF(Table1[[#This Row],[Investor Count]]&gt;1,"Yes","No")</f>
        <v>Yes</v>
      </c>
      <c r="K12" t="s">
        <v>67</v>
      </c>
      <c r="L12" s="6">
        <v>20000000</v>
      </c>
      <c r="M12">
        <f t="shared" si="0"/>
        <v>2019</v>
      </c>
      <c r="N12" t="str">
        <f t="shared" si="1"/>
        <v>December</v>
      </c>
      <c r="O12" s="18">
        <v>191.941</v>
      </c>
      <c r="P12" t="str">
        <f t="shared" si="2"/>
        <v>Other</v>
      </c>
      <c r="Q12" t="str">
        <f t="shared" si="3"/>
        <v>Technology</v>
      </c>
      <c r="R12" t="str">
        <f t="shared" si="4"/>
        <v>Delhi-NCR</v>
      </c>
    </row>
    <row r="13" spans="1:18" x14ac:dyDescent="0.3">
      <c r="A13">
        <v>12</v>
      </c>
      <c r="B13" s="4">
        <v>43816</v>
      </c>
      <c r="C13" t="s">
        <v>68</v>
      </c>
      <c r="D13" t="s">
        <v>69</v>
      </c>
      <c r="E13" t="s">
        <v>70</v>
      </c>
      <c r="F13" t="s">
        <v>13</v>
      </c>
      <c r="G13" t="s">
        <v>8534</v>
      </c>
      <c r="H13" t="str">
        <f t="shared" si="5"/>
        <v>Paytm</v>
      </c>
      <c r="I13">
        <f t="shared" si="6"/>
        <v>4</v>
      </c>
      <c r="J13" t="str">
        <f>IF(Table1[[#This Row],[Investor Count]]&gt;1,"Yes","No")</f>
        <v>Yes</v>
      </c>
      <c r="K13" t="s">
        <v>21</v>
      </c>
      <c r="L13" s="6">
        <v>12000000</v>
      </c>
      <c r="M13">
        <f t="shared" si="0"/>
        <v>2019</v>
      </c>
      <c r="N13" t="str">
        <f t="shared" si="1"/>
        <v>December</v>
      </c>
      <c r="O13" s="18">
        <v>115.16459999999999</v>
      </c>
      <c r="P13" t="str">
        <f t="shared" si="2"/>
        <v>Series C</v>
      </c>
      <c r="Q13" t="str">
        <f t="shared" si="3"/>
        <v>Technology</v>
      </c>
      <c r="R13" t="str">
        <f t="shared" si="4"/>
        <v>Bangalore</v>
      </c>
    </row>
    <row r="14" spans="1:18" x14ac:dyDescent="0.3">
      <c r="A14">
        <v>13</v>
      </c>
      <c r="B14" s="4">
        <v>43815</v>
      </c>
      <c r="C14" t="s">
        <v>72</v>
      </c>
      <c r="D14" t="s">
        <v>441</v>
      </c>
      <c r="E14" t="s">
        <v>8538</v>
      </c>
      <c r="F14" t="s">
        <v>13</v>
      </c>
      <c r="G14" t="s">
        <v>74</v>
      </c>
      <c r="H14" t="str">
        <f t="shared" si="5"/>
        <v>Vertex Growth Fund</v>
      </c>
      <c r="I14">
        <f t="shared" si="6"/>
        <v>1</v>
      </c>
      <c r="J14" t="str">
        <f>IF(Table1[[#This Row],[Investor Count]]&gt;1,"Yes","No")</f>
        <v>No</v>
      </c>
      <c r="K14" t="s">
        <v>75</v>
      </c>
      <c r="L14" s="6">
        <v>30000000</v>
      </c>
      <c r="M14">
        <f t="shared" si="0"/>
        <v>2019</v>
      </c>
      <c r="N14" t="str">
        <f t="shared" si="1"/>
        <v>December</v>
      </c>
      <c r="O14" s="18">
        <v>287.91149999999999</v>
      </c>
      <c r="P14" t="str">
        <f t="shared" si="2"/>
        <v>Other</v>
      </c>
      <c r="Q14" t="str">
        <f t="shared" si="3"/>
        <v>E-Commerce</v>
      </c>
      <c r="R14" t="str">
        <f t="shared" si="4"/>
        <v>Bangalore</v>
      </c>
    </row>
    <row r="15" spans="1:18" x14ac:dyDescent="0.3">
      <c r="A15">
        <v>14</v>
      </c>
      <c r="B15" s="4">
        <v>43815</v>
      </c>
      <c r="C15" t="s">
        <v>76</v>
      </c>
      <c r="D15" t="s">
        <v>77</v>
      </c>
      <c r="E15" t="s">
        <v>78</v>
      </c>
      <c r="F15" t="s">
        <v>36</v>
      </c>
      <c r="G15" t="s">
        <v>261</v>
      </c>
      <c r="H15" t="str">
        <f t="shared" si="5"/>
        <v>Undisclosed</v>
      </c>
      <c r="I15">
        <f t="shared" si="6"/>
        <v>1</v>
      </c>
      <c r="J15" t="str">
        <f>IF(Table1[[#This Row],[Investor Count]]&gt;1,"Yes","No")</f>
        <v>No</v>
      </c>
      <c r="K15" t="s">
        <v>79</v>
      </c>
      <c r="L15" s="6">
        <v>5900000</v>
      </c>
      <c r="M15">
        <f t="shared" si="0"/>
        <v>2019</v>
      </c>
      <c r="N15" t="str">
        <f t="shared" si="1"/>
        <v>December</v>
      </c>
      <c r="O15" s="18">
        <v>56.622594999999997</v>
      </c>
      <c r="P15" t="str">
        <f t="shared" si="2"/>
        <v>Other</v>
      </c>
      <c r="Q15" t="str">
        <f t="shared" si="3"/>
        <v>FinTech</v>
      </c>
      <c r="R15" t="str">
        <f t="shared" si="4"/>
        <v>Mumbai</v>
      </c>
    </row>
    <row r="16" spans="1:18" x14ac:dyDescent="0.3">
      <c r="A16">
        <v>15</v>
      </c>
      <c r="B16" s="4">
        <v>43813</v>
      </c>
      <c r="C16" t="s">
        <v>80</v>
      </c>
      <c r="D16" t="s">
        <v>81</v>
      </c>
      <c r="E16" t="s">
        <v>82</v>
      </c>
      <c r="F16" t="s">
        <v>13</v>
      </c>
      <c r="G16" t="s">
        <v>83</v>
      </c>
      <c r="H16" t="str">
        <f t="shared" si="5"/>
        <v>Ruizheng Investment</v>
      </c>
      <c r="I16">
        <f t="shared" si="6"/>
        <v>1</v>
      </c>
      <c r="J16" t="str">
        <f>IF(Table1[[#This Row],[Investor Count]]&gt;1,"Yes","No")</f>
        <v>No</v>
      </c>
      <c r="K16" t="s">
        <v>38</v>
      </c>
      <c r="L16" s="6">
        <v>2000000</v>
      </c>
      <c r="M16">
        <f t="shared" si="0"/>
        <v>2019</v>
      </c>
      <c r="N16" t="str">
        <f t="shared" si="1"/>
        <v>December</v>
      </c>
      <c r="O16" s="18">
        <v>19.194099999999999</v>
      </c>
      <c r="P16" t="str">
        <f t="shared" si="2"/>
        <v>Seed</v>
      </c>
      <c r="Q16" t="str">
        <f t="shared" si="3"/>
        <v>Media &amp; Entertainment</v>
      </c>
      <c r="R16" t="str">
        <f t="shared" si="4"/>
        <v>Bangalore</v>
      </c>
    </row>
    <row r="17" spans="1:18" x14ac:dyDescent="0.3">
      <c r="A17">
        <v>16</v>
      </c>
      <c r="B17" s="4">
        <v>43810</v>
      </c>
      <c r="C17" t="s">
        <v>84</v>
      </c>
      <c r="D17" t="s">
        <v>85</v>
      </c>
      <c r="E17" t="s">
        <v>86</v>
      </c>
      <c r="F17" t="s">
        <v>87</v>
      </c>
      <c r="G17" t="s">
        <v>8539</v>
      </c>
      <c r="H17" t="str">
        <f t="shared" si="5"/>
        <v>Manipal Education</v>
      </c>
      <c r="I17">
        <f t="shared" si="6"/>
        <v>2</v>
      </c>
      <c r="J17" t="str">
        <f>IF(Table1[[#This Row],[Investor Count]]&gt;1,"Yes","No")</f>
        <v>Yes</v>
      </c>
      <c r="K17" t="s">
        <v>38</v>
      </c>
      <c r="L17" s="6">
        <v>50000000</v>
      </c>
      <c r="M17">
        <f t="shared" si="0"/>
        <v>2019</v>
      </c>
      <c r="N17" t="str">
        <f t="shared" si="1"/>
        <v>December</v>
      </c>
      <c r="O17" s="18">
        <v>479.85250000000002</v>
      </c>
      <c r="P17" t="str">
        <f t="shared" si="2"/>
        <v>Seed</v>
      </c>
      <c r="Q17" t="str">
        <f t="shared" si="3"/>
        <v>Media &amp; Entertainment</v>
      </c>
      <c r="R17" t="str">
        <f t="shared" si="4"/>
        <v>Delhi-NCR</v>
      </c>
    </row>
    <row r="18" spans="1:18" x14ac:dyDescent="0.3">
      <c r="A18">
        <v>17</v>
      </c>
      <c r="B18" s="4">
        <v>43819</v>
      </c>
      <c r="C18" t="s">
        <v>89</v>
      </c>
      <c r="D18" t="s">
        <v>441</v>
      </c>
      <c r="E18" t="s">
        <v>90</v>
      </c>
      <c r="F18" t="s">
        <v>91</v>
      </c>
      <c r="G18" t="s">
        <v>264</v>
      </c>
      <c r="H18" t="str">
        <f t="shared" si="5"/>
        <v>Softbank Vision Fund</v>
      </c>
      <c r="I18">
        <f t="shared" si="6"/>
        <v>1</v>
      </c>
      <c r="J18" t="str">
        <f>IF(Table1[[#This Row],[Investor Count]]&gt;1,"Yes","No")</f>
        <v>No</v>
      </c>
      <c r="K18" t="s">
        <v>93</v>
      </c>
      <c r="L18" s="6">
        <v>231000000</v>
      </c>
      <c r="M18">
        <f t="shared" si="0"/>
        <v>2019</v>
      </c>
      <c r="N18" t="str">
        <f t="shared" si="1"/>
        <v>December</v>
      </c>
      <c r="O18" s="18">
        <v>2216.9185499999999</v>
      </c>
      <c r="P18" t="str">
        <f t="shared" si="2"/>
        <v>Other</v>
      </c>
      <c r="Q18" t="str">
        <f t="shared" si="3"/>
        <v>E-Commerce</v>
      </c>
      <c r="R18" t="str">
        <f t="shared" si="4"/>
        <v>Delhi-NCR</v>
      </c>
    </row>
    <row r="19" spans="1:18" x14ac:dyDescent="0.3">
      <c r="A19">
        <v>18</v>
      </c>
      <c r="B19" s="4">
        <v>43782</v>
      </c>
      <c r="C19" t="s">
        <v>94</v>
      </c>
      <c r="D19" t="s">
        <v>95</v>
      </c>
      <c r="E19" t="s">
        <v>8540</v>
      </c>
      <c r="F19" t="s">
        <v>97</v>
      </c>
      <c r="G19" t="s">
        <v>7905</v>
      </c>
      <c r="H19" t="str">
        <f t="shared" si="5"/>
        <v>Sequoia</v>
      </c>
      <c r="I19">
        <f t="shared" si="6"/>
        <v>3</v>
      </c>
      <c r="J19" t="str">
        <f>IF(Table1[[#This Row],[Investor Count]]&gt;1,"Yes","No")</f>
        <v>Yes</v>
      </c>
      <c r="K19" t="s">
        <v>99</v>
      </c>
      <c r="L19" s="6">
        <v>150000000</v>
      </c>
      <c r="M19">
        <f t="shared" si="0"/>
        <v>2019</v>
      </c>
      <c r="N19" t="str">
        <f t="shared" si="1"/>
        <v>November</v>
      </c>
      <c r="O19" s="18">
        <v>1439.5574999999999</v>
      </c>
      <c r="P19" t="str">
        <f t="shared" si="2"/>
        <v>Other</v>
      </c>
      <c r="Q19" t="str">
        <f t="shared" si="3"/>
        <v>Technology</v>
      </c>
      <c r="R19" t="str">
        <f t="shared" si="4"/>
        <v>USA</v>
      </c>
    </row>
    <row r="20" spans="1:18" x14ac:dyDescent="0.3">
      <c r="A20">
        <v>19</v>
      </c>
      <c r="B20" s="4">
        <v>43783</v>
      </c>
      <c r="C20" t="s">
        <v>100</v>
      </c>
      <c r="D20" t="s">
        <v>142</v>
      </c>
      <c r="E20" t="s">
        <v>8541</v>
      </c>
      <c r="F20" t="s">
        <v>19</v>
      </c>
      <c r="G20" t="s">
        <v>9077</v>
      </c>
      <c r="H20" t="str">
        <f t="shared" si="5"/>
        <v>Sauce Vc</v>
      </c>
      <c r="I20">
        <f t="shared" si="6"/>
        <v>2</v>
      </c>
      <c r="J20" t="str">
        <f>IF(Table1[[#This Row],[Investor Count]]&gt;1,"Yes","No")</f>
        <v>Yes</v>
      </c>
      <c r="K20" t="s">
        <v>26</v>
      </c>
      <c r="L20" s="6">
        <v>486000</v>
      </c>
      <c r="M20">
        <f t="shared" si="0"/>
        <v>2019</v>
      </c>
      <c r="N20" t="str">
        <f t="shared" si="1"/>
        <v>November</v>
      </c>
      <c r="O20" s="18">
        <v>4.6641662999999998</v>
      </c>
      <c r="P20" t="str">
        <f t="shared" si="2"/>
        <v>Series B</v>
      </c>
      <c r="Q20" t="str">
        <f t="shared" si="3"/>
        <v>Healthcare</v>
      </c>
      <c r="R20" t="str">
        <f t="shared" si="4"/>
        <v>Delhi-NCR</v>
      </c>
    </row>
    <row r="21" spans="1:18" x14ac:dyDescent="0.3">
      <c r="A21">
        <v>20</v>
      </c>
      <c r="B21" s="4">
        <v>43782</v>
      </c>
      <c r="C21" t="s">
        <v>104</v>
      </c>
      <c r="D21" t="s">
        <v>105</v>
      </c>
      <c r="E21" t="s">
        <v>106</v>
      </c>
      <c r="F21" t="s">
        <v>19</v>
      </c>
      <c r="G21" t="s">
        <v>8542</v>
      </c>
      <c r="H21" t="str">
        <f t="shared" si="5"/>
        <v>Prime Venture Partners</v>
      </c>
      <c r="I21">
        <f t="shared" si="6"/>
        <v>4</v>
      </c>
      <c r="J21" t="str">
        <f>IF(Table1[[#This Row],[Investor Count]]&gt;1,"Yes","No")</f>
        <v>Yes</v>
      </c>
      <c r="K21" t="s">
        <v>63</v>
      </c>
      <c r="L21" s="6">
        <v>1500000</v>
      </c>
      <c r="M21">
        <f t="shared" si="0"/>
        <v>2019</v>
      </c>
      <c r="N21" t="str">
        <f t="shared" si="1"/>
        <v>November</v>
      </c>
      <c r="O21" s="18">
        <v>14.395574999999999</v>
      </c>
      <c r="P21" t="str">
        <f t="shared" si="2"/>
        <v>Seed</v>
      </c>
      <c r="Q21" t="str">
        <f t="shared" si="3"/>
        <v>Education</v>
      </c>
      <c r="R21" t="str">
        <f t="shared" si="4"/>
        <v>Delhi-NCR</v>
      </c>
    </row>
    <row r="22" spans="1:18" x14ac:dyDescent="0.3">
      <c r="A22">
        <v>21</v>
      </c>
      <c r="B22" s="4">
        <v>43786</v>
      </c>
      <c r="C22" t="s">
        <v>108</v>
      </c>
      <c r="D22" t="s">
        <v>1701</v>
      </c>
      <c r="E22" t="s">
        <v>9029</v>
      </c>
      <c r="F22" t="s">
        <v>19</v>
      </c>
      <c r="G22" t="s">
        <v>7906</v>
      </c>
      <c r="H22" t="str">
        <f t="shared" si="5"/>
        <v>Rb Investments</v>
      </c>
      <c r="I22">
        <f t="shared" si="6"/>
        <v>1</v>
      </c>
      <c r="J22" t="str">
        <f>IF(Table1[[#This Row],[Investor Count]]&gt;1,"Yes","No")</f>
        <v>No</v>
      </c>
      <c r="K22" t="s">
        <v>112</v>
      </c>
      <c r="M22">
        <f t="shared" si="0"/>
        <v>2019</v>
      </c>
      <c r="N22" t="str">
        <f t="shared" si="1"/>
        <v>November</v>
      </c>
      <c r="O22" s="18">
        <v>0</v>
      </c>
      <c r="P22" t="str">
        <f t="shared" si="2"/>
        <v>Other</v>
      </c>
      <c r="Q22" t="str">
        <f t="shared" si="3"/>
        <v>Food &amp; Beverage</v>
      </c>
      <c r="R22" t="str">
        <f t="shared" si="4"/>
        <v>Delhi-NCR</v>
      </c>
    </row>
    <row r="23" spans="1:18" x14ac:dyDescent="0.3">
      <c r="A23">
        <v>22</v>
      </c>
      <c r="B23" s="4">
        <v>43787</v>
      </c>
      <c r="C23" t="s">
        <v>68</v>
      </c>
      <c r="D23" t="s">
        <v>142</v>
      </c>
      <c r="E23" t="s">
        <v>115</v>
      </c>
      <c r="F23" t="s">
        <v>19</v>
      </c>
      <c r="G23" t="s">
        <v>7907</v>
      </c>
      <c r="H23" t="str">
        <f t="shared" si="5"/>
        <v>Dg Daiwa Ventures</v>
      </c>
      <c r="I23">
        <f t="shared" si="6"/>
        <v>2</v>
      </c>
      <c r="J23" t="str">
        <f>IF(Table1[[#This Row],[Investor Count]]&gt;1,"Yes","No")</f>
        <v>Yes</v>
      </c>
      <c r="K23" t="s">
        <v>26</v>
      </c>
      <c r="L23" s="6">
        <v>12000000</v>
      </c>
      <c r="M23">
        <f t="shared" si="0"/>
        <v>2019</v>
      </c>
      <c r="N23" t="str">
        <f t="shared" si="1"/>
        <v>November</v>
      </c>
      <c r="O23" s="18">
        <v>115.16459999999999</v>
      </c>
      <c r="P23" t="str">
        <f t="shared" si="2"/>
        <v>Series B</v>
      </c>
      <c r="Q23" t="str">
        <f t="shared" si="3"/>
        <v>Healthcare</v>
      </c>
      <c r="R23" t="str">
        <f t="shared" si="4"/>
        <v>Delhi-NCR</v>
      </c>
    </row>
    <row r="24" spans="1:18" x14ac:dyDescent="0.3">
      <c r="A24">
        <v>23</v>
      </c>
      <c r="B24" s="4">
        <v>43784</v>
      </c>
      <c r="C24" t="s">
        <v>117</v>
      </c>
      <c r="D24" t="s">
        <v>118</v>
      </c>
      <c r="E24" t="s">
        <v>51</v>
      </c>
      <c r="F24" t="s">
        <v>13</v>
      </c>
      <c r="G24" t="s">
        <v>119</v>
      </c>
      <c r="H24" t="str">
        <f t="shared" si="5"/>
        <v>Trifecta Capital Advisors</v>
      </c>
      <c r="I24">
        <f t="shared" si="6"/>
        <v>1</v>
      </c>
      <c r="J24" t="str">
        <f>IF(Table1[[#This Row],[Investor Count]]&gt;1,"Yes","No")</f>
        <v>No</v>
      </c>
      <c r="K24" t="s">
        <v>79</v>
      </c>
      <c r="L24" s="6">
        <v>26000000</v>
      </c>
      <c r="M24">
        <f t="shared" si="0"/>
        <v>2019</v>
      </c>
      <c r="N24" t="str">
        <f t="shared" si="1"/>
        <v>November</v>
      </c>
      <c r="O24" s="18">
        <v>249.52330000000001</v>
      </c>
      <c r="P24" t="str">
        <f t="shared" si="2"/>
        <v>Other</v>
      </c>
      <c r="Q24" t="str">
        <f t="shared" si="3"/>
        <v>Others</v>
      </c>
      <c r="R24" t="str">
        <f t="shared" si="4"/>
        <v>Bangalore</v>
      </c>
    </row>
    <row r="25" spans="1:18" x14ac:dyDescent="0.3">
      <c r="A25">
        <v>24</v>
      </c>
      <c r="B25" s="4">
        <v>43789</v>
      </c>
      <c r="C25" t="s">
        <v>120</v>
      </c>
      <c r="D25" t="s">
        <v>28</v>
      </c>
      <c r="E25" t="s">
        <v>121</v>
      </c>
      <c r="F25" t="s">
        <v>19</v>
      </c>
      <c r="G25" t="s">
        <v>407</v>
      </c>
      <c r="H25" t="str">
        <f t="shared" si="5"/>
        <v>Fintech</v>
      </c>
      <c r="I25">
        <f t="shared" si="6"/>
        <v>1</v>
      </c>
      <c r="J25" t="str">
        <f>IF(Table1[[#This Row],[Investor Count]]&gt;1,"Yes","No")</f>
        <v>No</v>
      </c>
      <c r="K25" t="s">
        <v>79</v>
      </c>
      <c r="L25" s="6">
        <v>17411265</v>
      </c>
      <c r="M25">
        <f t="shared" si="0"/>
        <v>2019</v>
      </c>
      <c r="N25" t="str">
        <f t="shared" si="1"/>
        <v>November</v>
      </c>
      <c r="O25" s="18">
        <v>167.09678076825</v>
      </c>
      <c r="P25" t="str">
        <f t="shared" si="2"/>
        <v>Other</v>
      </c>
      <c r="Q25" t="str">
        <f t="shared" si="3"/>
        <v>FinTech</v>
      </c>
      <c r="R25" t="str">
        <f t="shared" si="4"/>
        <v>Delhi-NCR</v>
      </c>
    </row>
    <row r="26" spans="1:18" x14ac:dyDescent="0.3">
      <c r="A26">
        <v>25</v>
      </c>
      <c r="B26" s="4">
        <v>43781</v>
      </c>
      <c r="C26" t="s">
        <v>122</v>
      </c>
      <c r="D26" t="s">
        <v>123</v>
      </c>
      <c r="E26" t="s">
        <v>124</v>
      </c>
      <c r="F26" t="s">
        <v>52</v>
      </c>
      <c r="G26" t="s">
        <v>125</v>
      </c>
      <c r="H26" t="str">
        <f t="shared" si="5"/>
        <v>Dream Incubator</v>
      </c>
      <c r="I26">
        <f t="shared" si="6"/>
        <v>1</v>
      </c>
      <c r="J26" t="str">
        <f>IF(Table1[[#This Row],[Investor Count]]&gt;1,"Yes","No")</f>
        <v>No</v>
      </c>
      <c r="K26" t="s">
        <v>126</v>
      </c>
      <c r="L26" s="6">
        <v>1300000</v>
      </c>
      <c r="M26">
        <f t="shared" si="0"/>
        <v>2019</v>
      </c>
      <c r="N26" t="str">
        <f t="shared" si="1"/>
        <v>November</v>
      </c>
      <c r="O26" s="18">
        <v>12.476165</v>
      </c>
      <c r="P26" t="str">
        <f t="shared" si="2"/>
        <v>Seed</v>
      </c>
      <c r="Q26" t="str">
        <f t="shared" si="3"/>
        <v>Media &amp; Entertainment</v>
      </c>
      <c r="R26" t="str">
        <f t="shared" si="4"/>
        <v>Pune</v>
      </c>
    </row>
    <row r="27" spans="1:18" x14ac:dyDescent="0.3">
      <c r="A27">
        <v>26</v>
      </c>
      <c r="B27" s="4">
        <v>43789</v>
      </c>
      <c r="C27" t="s">
        <v>127</v>
      </c>
      <c r="D27" t="s">
        <v>128</v>
      </c>
      <c r="E27" t="s">
        <v>129</v>
      </c>
      <c r="F27" t="s">
        <v>9042</v>
      </c>
      <c r="G27" t="s">
        <v>131</v>
      </c>
      <c r="H27" t="str">
        <f t="shared" si="5"/>
        <v>Altimeter Capital</v>
      </c>
      <c r="I27">
        <f t="shared" si="6"/>
        <v>2</v>
      </c>
      <c r="J27" t="str">
        <f>IF(Table1[[#This Row],[Investor Count]]&gt;1,"Yes","No")</f>
        <v>Yes</v>
      </c>
      <c r="K27" t="s">
        <v>21</v>
      </c>
      <c r="L27" s="6">
        <v>135000000</v>
      </c>
      <c r="M27">
        <f t="shared" si="0"/>
        <v>2019</v>
      </c>
      <c r="N27" t="str">
        <f t="shared" si="1"/>
        <v>November</v>
      </c>
      <c r="O27" s="18">
        <v>1295.60175</v>
      </c>
      <c r="P27" t="str">
        <f t="shared" si="2"/>
        <v>Series C</v>
      </c>
      <c r="Q27" t="str">
        <f t="shared" si="3"/>
        <v>Technology</v>
      </c>
      <c r="R27" t="str">
        <f t="shared" si="4"/>
        <v>Other Cities</v>
      </c>
    </row>
    <row r="28" spans="1:18" x14ac:dyDescent="0.3">
      <c r="A28">
        <v>27</v>
      </c>
      <c r="B28" s="4">
        <v>43780</v>
      </c>
      <c r="C28" t="s">
        <v>132</v>
      </c>
      <c r="D28" t="s">
        <v>133</v>
      </c>
      <c r="E28" t="s">
        <v>134</v>
      </c>
      <c r="F28" t="s">
        <v>135</v>
      </c>
      <c r="G28" t="s">
        <v>136</v>
      </c>
      <c r="H28" t="str">
        <f t="shared" si="5"/>
        <v>Startup Buddy</v>
      </c>
      <c r="I28">
        <f t="shared" si="6"/>
        <v>1</v>
      </c>
      <c r="J28" t="str">
        <f>IF(Table1[[#This Row],[Investor Count]]&gt;1,"Yes","No")</f>
        <v>No</v>
      </c>
      <c r="K28" t="s">
        <v>63</v>
      </c>
      <c r="L28" s="6">
        <v>300000</v>
      </c>
      <c r="M28">
        <f t="shared" si="0"/>
        <v>2019</v>
      </c>
      <c r="N28" t="str">
        <f t="shared" si="1"/>
        <v>November</v>
      </c>
      <c r="O28" s="18">
        <v>2.8791150000000001</v>
      </c>
      <c r="P28" t="str">
        <f t="shared" si="2"/>
        <v>Seed</v>
      </c>
      <c r="Q28" t="str">
        <f t="shared" si="3"/>
        <v>Logistics &amp; Transport</v>
      </c>
      <c r="R28" t="str">
        <f t="shared" si="4"/>
        <v>Other Cities</v>
      </c>
    </row>
    <row r="29" spans="1:18" x14ac:dyDescent="0.3">
      <c r="A29">
        <v>28</v>
      </c>
      <c r="B29" s="4">
        <v>43788</v>
      </c>
      <c r="C29" t="s">
        <v>137</v>
      </c>
      <c r="D29" t="s">
        <v>441</v>
      </c>
      <c r="E29" t="s">
        <v>138</v>
      </c>
      <c r="F29" t="s">
        <v>139</v>
      </c>
      <c r="G29" t="s">
        <v>140</v>
      </c>
      <c r="H29" t="str">
        <f t="shared" si="5"/>
        <v>Amour Infrastructure</v>
      </c>
      <c r="I29">
        <f t="shared" si="6"/>
        <v>1</v>
      </c>
      <c r="J29" t="str">
        <f>IF(Table1[[#This Row],[Investor Count]]&gt;1,"Yes","No")</f>
        <v>No</v>
      </c>
      <c r="K29" t="s">
        <v>126</v>
      </c>
      <c r="L29" s="6">
        <v>220000000</v>
      </c>
      <c r="M29">
        <f t="shared" si="0"/>
        <v>2019</v>
      </c>
      <c r="N29" t="str">
        <f t="shared" si="1"/>
        <v>November</v>
      </c>
      <c r="O29" s="18">
        <v>2111.3510000000001</v>
      </c>
      <c r="P29" t="str">
        <f t="shared" si="2"/>
        <v>Seed</v>
      </c>
      <c r="Q29" t="str">
        <f t="shared" si="3"/>
        <v>E-Commerce</v>
      </c>
      <c r="R29" t="str">
        <f t="shared" si="4"/>
        <v>Delhi-NCR</v>
      </c>
    </row>
    <row r="30" spans="1:18" x14ac:dyDescent="0.3">
      <c r="A30">
        <v>29</v>
      </c>
      <c r="B30" s="4">
        <v>43787</v>
      </c>
      <c r="C30" t="s">
        <v>141</v>
      </c>
      <c r="D30" t="s">
        <v>142</v>
      </c>
      <c r="E30" t="s">
        <v>143</v>
      </c>
      <c r="F30" t="s">
        <v>36</v>
      </c>
      <c r="G30" t="s">
        <v>7908</v>
      </c>
      <c r="H30" t="str">
        <f t="shared" si="5"/>
        <v>Ackermans &amp; Van Haaren</v>
      </c>
      <c r="I30">
        <f t="shared" si="6"/>
        <v>4</v>
      </c>
      <c r="J30" t="str">
        <f>IF(Table1[[#This Row],[Investor Count]]&gt;1,"Yes","No")</f>
        <v>Yes</v>
      </c>
      <c r="K30" t="s">
        <v>26</v>
      </c>
      <c r="L30" s="6">
        <v>15800000</v>
      </c>
      <c r="M30">
        <f t="shared" si="0"/>
        <v>2019</v>
      </c>
      <c r="N30" t="str">
        <f t="shared" si="1"/>
        <v>November</v>
      </c>
      <c r="O30" s="18">
        <v>151.63338999999999</v>
      </c>
      <c r="P30" t="str">
        <f t="shared" si="2"/>
        <v>Series B</v>
      </c>
      <c r="Q30" t="str">
        <f t="shared" si="3"/>
        <v>Healthcare</v>
      </c>
      <c r="R30" t="str">
        <f t="shared" si="4"/>
        <v>Mumbai</v>
      </c>
    </row>
    <row r="31" spans="1:18" x14ac:dyDescent="0.3">
      <c r="A31">
        <v>30</v>
      </c>
      <c r="B31" s="4">
        <v>43784</v>
      </c>
      <c r="C31" t="s">
        <v>145</v>
      </c>
      <c r="D31" t="s">
        <v>133</v>
      </c>
      <c r="E31" t="s">
        <v>146</v>
      </c>
      <c r="F31" t="s">
        <v>147</v>
      </c>
      <c r="G31" t="s">
        <v>148</v>
      </c>
      <c r="H31" t="str">
        <f t="shared" si="5"/>
        <v>Matrix Partners</v>
      </c>
      <c r="I31">
        <f t="shared" si="6"/>
        <v>3</v>
      </c>
      <c r="J31" t="str">
        <f>IF(Table1[[#This Row],[Investor Count]]&gt;1,"Yes","No")</f>
        <v>Yes</v>
      </c>
      <c r="K31" t="s">
        <v>26</v>
      </c>
      <c r="L31" s="6">
        <v>283000000</v>
      </c>
      <c r="M31">
        <f t="shared" si="0"/>
        <v>2019</v>
      </c>
      <c r="N31" t="str">
        <f t="shared" si="1"/>
        <v>November</v>
      </c>
      <c r="O31" s="18">
        <v>2715.96515</v>
      </c>
      <c r="P31" t="str">
        <f t="shared" si="2"/>
        <v>Series B</v>
      </c>
      <c r="Q31" t="str">
        <f t="shared" si="3"/>
        <v>Logistics &amp; Transport</v>
      </c>
      <c r="R31" t="str">
        <f t="shared" si="4"/>
        <v>Other Cities</v>
      </c>
    </row>
    <row r="32" spans="1:18" x14ac:dyDescent="0.3">
      <c r="A32">
        <v>31</v>
      </c>
      <c r="B32" s="4">
        <v>43788</v>
      </c>
      <c r="C32" t="s">
        <v>149</v>
      </c>
      <c r="D32" t="s">
        <v>105</v>
      </c>
      <c r="E32" t="s">
        <v>150</v>
      </c>
      <c r="F32" t="s">
        <v>151</v>
      </c>
      <c r="G32" t="s">
        <v>8543</v>
      </c>
      <c r="H32" t="str">
        <f t="shared" si="5"/>
        <v>Ian Fund</v>
      </c>
      <c r="I32">
        <f t="shared" si="6"/>
        <v>2</v>
      </c>
      <c r="J32" t="str">
        <f>IF(Table1[[#This Row],[Investor Count]]&gt;1,"Yes","No")</f>
        <v>Yes</v>
      </c>
      <c r="K32" t="s">
        <v>6905</v>
      </c>
      <c r="L32" s="6">
        <v>200000000</v>
      </c>
      <c r="M32">
        <f t="shared" si="0"/>
        <v>2019</v>
      </c>
      <c r="N32" t="str">
        <f t="shared" si="1"/>
        <v>November</v>
      </c>
      <c r="O32" s="18">
        <v>1919.41</v>
      </c>
      <c r="P32" t="str">
        <f t="shared" si="2"/>
        <v>Other</v>
      </c>
      <c r="Q32" t="str">
        <f t="shared" si="3"/>
        <v>Education</v>
      </c>
      <c r="R32" t="str">
        <f t="shared" si="4"/>
        <v>Other Cities</v>
      </c>
    </row>
    <row r="33" spans="1:18" x14ac:dyDescent="0.3">
      <c r="A33">
        <v>32</v>
      </c>
      <c r="B33" s="4">
        <v>43794</v>
      </c>
      <c r="C33" t="s">
        <v>153</v>
      </c>
      <c r="D33" t="s">
        <v>28</v>
      </c>
      <c r="E33" t="s">
        <v>154</v>
      </c>
      <c r="F33" t="s">
        <v>87</v>
      </c>
      <c r="G33" t="s">
        <v>155</v>
      </c>
      <c r="H33" t="str">
        <f t="shared" si="5"/>
        <v>Vijay Shekhar Sharma</v>
      </c>
      <c r="I33">
        <f t="shared" si="6"/>
        <v>1</v>
      </c>
      <c r="J33" t="str">
        <f>IF(Table1[[#This Row],[Investor Count]]&gt;1,"Yes","No")</f>
        <v>No</v>
      </c>
      <c r="K33" t="s">
        <v>156</v>
      </c>
      <c r="L33" s="6">
        <v>1000000000</v>
      </c>
      <c r="M33">
        <f t="shared" si="0"/>
        <v>2019</v>
      </c>
      <c r="N33" t="str">
        <f t="shared" si="1"/>
        <v>November</v>
      </c>
      <c r="O33" s="18">
        <v>9597.0499999999993</v>
      </c>
      <c r="P33" t="str">
        <f t="shared" si="2"/>
        <v>Other</v>
      </c>
      <c r="Q33" t="str">
        <f t="shared" si="3"/>
        <v>FinTech</v>
      </c>
      <c r="R33" t="str">
        <f t="shared" si="4"/>
        <v>Delhi-NCR</v>
      </c>
    </row>
    <row r="34" spans="1:18" x14ac:dyDescent="0.3">
      <c r="A34">
        <v>33</v>
      </c>
      <c r="B34" s="4">
        <v>43742</v>
      </c>
      <c r="C34" t="s">
        <v>157</v>
      </c>
      <c r="D34" t="s">
        <v>158</v>
      </c>
      <c r="E34" t="s">
        <v>159</v>
      </c>
      <c r="F34" t="s">
        <v>13</v>
      </c>
      <c r="G34" t="s">
        <v>160</v>
      </c>
      <c r="H34" t="str">
        <f t="shared" si="5"/>
        <v>Lightbox</v>
      </c>
      <c r="I34">
        <f t="shared" si="6"/>
        <v>1</v>
      </c>
      <c r="J34" t="str">
        <f>IF(Table1[[#This Row],[Investor Count]]&gt;1,"Yes","No")</f>
        <v>No</v>
      </c>
      <c r="K34" t="s">
        <v>58</v>
      </c>
      <c r="L34" s="6">
        <v>45000000</v>
      </c>
      <c r="M34">
        <f t="shared" si="0"/>
        <v>2019</v>
      </c>
      <c r="N34" t="str">
        <f t="shared" si="1"/>
        <v>October</v>
      </c>
      <c r="O34" s="18">
        <v>431.86725000000001</v>
      </c>
      <c r="P34" t="str">
        <f t="shared" si="2"/>
        <v>Series D</v>
      </c>
      <c r="Q34" t="str">
        <f t="shared" si="3"/>
        <v>Others</v>
      </c>
      <c r="R34" t="str">
        <f t="shared" si="4"/>
        <v>Bangalore</v>
      </c>
    </row>
    <row r="35" spans="1:18" x14ac:dyDescent="0.3">
      <c r="A35">
        <v>34</v>
      </c>
      <c r="B35" s="4">
        <v>43740</v>
      </c>
      <c r="C35" t="s">
        <v>161</v>
      </c>
      <c r="D35" t="s">
        <v>162</v>
      </c>
      <c r="E35" t="s">
        <v>163</v>
      </c>
      <c r="F35" t="s">
        <v>13</v>
      </c>
      <c r="G35" t="s">
        <v>7909</v>
      </c>
      <c r="H35" t="str">
        <f t="shared" si="5"/>
        <v>Altimeter Capital</v>
      </c>
      <c r="I35">
        <f t="shared" si="6"/>
        <v>2</v>
      </c>
      <c r="J35" t="str">
        <f>IF(Table1[[#This Row],[Investor Count]]&gt;1,"Yes","No")</f>
        <v>Yes</v>
      </c>
      <c r="K35" t="s">
        <v>58</v>
      </c>
      <c r="L35" s="6">
        <v>585000000</v>
      </c>
      <c r="M35">
        <f t="shared" si="0"/>
        <v>2019</v>
      </c>
      <c r="N35" t="str">
        <f t="shared" si="1"/>
        <v>October</v>
      </c>
      <c r="O35" s="18">
        <v>5614.2742500000004</v>
      </c>
      <c r="P35" t="str">
        <f t="shared" si="2"/>
        <v>Series D</v>
      </c>
      <c r="Q35" t="str">
        <f t="shared" si="3"/>
        <v>Others</v>
      </c>
      <c r="R35" t="str">
        <f t="shared" si="4"/>
        <v>Bangalore</v>
      </c>
    </row>
    <row r="36" spans="1:18" x14ac:dyDescent="0.3">
      <c r="A36">
        <v>35</v>
      </c>
      <c r="B36" s="4">
        <v>43759</v>
      </c>
      <c r="C36" t="s">
        <v>165</v>
      </c>
      <c r="D36" t="s">
        <v>166</v>
      </c>
      <c r="E36" t="s">
        <v>8544</v>
      </c>
      <c r="F36" t="s">
        <v>19</v>
      </c>
      <c r="G36" t="s">
        <v>168</v>
      </c>
      <c r="H36" t="str">
        <f t="shared" si="5"/>
        <v>Ayushmann Khurana</v>
      </c>
      <c r="I36">
        <f t="shared" si="6"/>
        <v>1</v>
      </c>
      <c r="J36" t="str">
        <f>IF(Table1[[#This Row],[Investor Count]]&gt;1,"Yes","No")</f>
        <v>No</v>
      </c>
      <c r="K36" t="s">
        <v>169</v>
      </c>
      <c r="M36">
        <f t="shared" si="0"/>
        <v>2019</v>
      </c>
      <c r="N36" t="str">
        <f t="shared" si="1"/>
        <v>October</v>
      </c>
      <c r="O36" s="18">
        <v>0</v>
      </c>
      <c r="P36" t="str">
        <f t="shared" si="2"/>
        <v>Other</v>
      </c>
      <c r="Q36" t="str">
        <f t="shared" si="3"/>
        <v>Others</v>
      </c>
      <c r="R36" t="str">
        <f t="shared" si="4"/>
        <v>Delhi-NCR</v>
      </c>
    </row>
    <row r="37" spans="1:18" x14ac:dyDescent="0.3">
      <c r="A37">
        <v>36</v>
      </c>
      <c r="B37" s="4">
        <v>43713</v>
      </c>
      <c r="C37" t="s">
        <v>171</v>
      </c>
      <c r="D37" t="s">
        <v>28</v>
      </c>
      <c r="E37" t="s">
        <v>172</v>
      </c>
      <c r="F37" t="s">
        <v>52</v>
      </c>
      <c r="G37" t="s">
        <v>173</v>
      </c>
      <c r="H37" t="str">
        <f t="shared" si="5"/>
        <v>Matrix Partners India</v>
      </c>
      <c r="I37">
        <f t="shared" si="6"/>
        <v>2</v>
      </c>
      <c r="J37" t="str">
        <f>IF(Table1[[#This Row],[Investor Count]]&gt;1,"Yes","No")</f>
        <v>Yes</v>
      </c>
      <c r="K37" t="s">
        <v>174</v>
      </c>
      <c r="L37" s="6">
        <v>4500000</v>
      </c>
      <c r="M37">
        <f t="shared" si="0"/>
        <v>2019</v>
      </c>
      <c r="N37" t="str">
        <f t="shared" si="1"/>
        <v>September</v>
      </c>
      <c r="O37" s="18">
        <v>43.186725000000003</v>
      </c>
      <c r="P37" t="str">
        <f t="shared" si="2"/>
        <v>Other</v>
      </c>
      <c r="Q37" t="str">
        <f t="shared" si="3"/>
        <v>FinTech</v>
      </c>
      <c r="R37" t="str">
        <f t="shared" si="4"/>
        <v>Pune</v>
      </c>
    </row>
    <row r="38" spans="1:18" x14ac:dyDescent="0.3">
      <c r="A38">
        <v>37</v>
      </c>
      <c r="B38" s="4">
        <v>43712</v>
      </c>
      <c r="C38" t="s">
        <v>175</v>
      </c>
      <c r="D38" t="s">
        <v>28</v>
      </c>
      <c r="E38" t="s">
        <v>8545</v>
      </c>
      <c r="F38" t="s">
        <v>36</v>
      </c>
      <c r="G38" t="s">
        <v>4484</v>
      </c>
      <c r="H38" t="str">
        <f t="shared" si="5"/>
        <v>Saif Partners</v>
      </c>
      <c r="I38">
        <f t="shared" si="6"/>
        <v>1</v>
      </c>
      <c r="J38" t="str">
        <f>IF(Table1[[#This Row],[Investor Count]]&gt;1,"Yes","No")</f>
        <v>No</v>
      </c>
      <c r="K38" t="s">
        <v>44</v>
      </c>
      <c r="L38" s="6">
        <v>3300000</v>
      </c>
      <c r="M38">
        <f t="shared" si="0"/>
        <v>2019</v>
      </c>
      <c r="N38" t="str">
        <f t="shared" si="1"/>
        <v>September</v>
      </c>
      <c r="O38" s="18">
        <v>31.670265000000001</v>
      </c>
      <c r="P38" t="str">
        <f t="shared" si="2"/>
        <v>Series A</v>
      </c>
      <c r="Q38" t="str">
        <f t="shared" si="3"/>
        <v>FinTech</v>
      </c>
      <c r="R38" t="str">
        <f t="shared" si="4"/>
        <v>Mumbai</v>
      </c>
    </row>
    <row r="39" spans="1:18" x14ac:dyDescent="0.3">
      <c r="A39">
        <v>38</v>
      </c>
      <c r="B39" s="4">
        <v>43712</v>
      </c>
      <c r="C39" t="s">
        <v>178</v>
      </c>
      <c r="D39" t="s">
        <v>8966</v>
      </c>
      <c r="E39" t="s">
        <v>180</v>
      </c>
      <c r="F39" t="s">
        <v>36</v>
      </c>
      <c r="G39" t="s">
        <v>7910</v>
      </c>
      <c r="H39" t="str">
        <f t="shared" si="5"/>
        <v>Tiw Private Equity</v>
      </c>
      <c r="I39">
        <f t="shared" si="6"/>
        <v>1</v>
      </c>
      <c r="J39" t="str">
        <f>IF(Table1[[#This Row],[Investor Count]]&gt;1,"Yes","No")</f>
        <v>No</v>
      </c>
      <c r="K39" t="s">
        <v>15</v>
      </c>
      <c r="L39" s="6">
        <v>6000000</v>
      </c>
      <c r="M39">
        <f t="shared" si="0"/>
        <v>2019</v>
      </c>
      <c r="N39" t="str">
        <f t="shared" si="1"/>
        <v>September</v>
      </c>
      <c r="O39" s="18">
        <v>57.582299999999996</v>
      </c>
      <c r="P39" t="str">
        <f t="shared" si="2"/>
        <v>Private Equity</v>
      </c>
      <c r="Q39" t="str">
        <f t="shared" si="3"/>
        <v>Others</v>
      </c>
      <c r="R39" t="str">
        <f t="shared" si="4"/>
        <v>Mumbai</v>
      </c>
    </row>
    <row r="40" spans="1:18" x14ac:dyDescent="0.3">
      <c r="A40">
        <v>39</v>
      </c>
      <c r="B40" s="4">
        <v>43712</v>
      </c>
      <c r="C40" t="s">
        <v>182</v>
      </c>
      <c r="D40" t="s">
        <v>128</v>
      </c>
      <c r="E40" t="s">
        <v>183</v>
      </c>
      <c r="F40" t="s">
        <v>184</v>
      </c>
      <c r="G40" t="s">
        <v>185</v>
      </c>
      <c r="H40" t="str">
        <f t="shared" si="5"/>
        <v>Exfinity Venture Partners</v>
      </c>
      <c r="I40">
        <f t="shared" si="6"/>
        <v>1</v>
      </c>
      <c r="J40" t="str">
        <f>IF(Table1[[#This Row],[Investor Count]]&gt;1,"Yes","No")</f>
        <v>No</v>
      </c>
      <c r="K40" t="s">
        <v>186</v>
      </c>
      <c r="L40" s="6">
        <v>5000000</v>
      </c>
      <c r="M40">
        <f t="shared" si="0"/>
        <v>2019</v>
      </c>
      <c r="N40" t="str">
        <f t="shared" si="1"/>
        <v>September</v>
      </c>
      <c r="O40" s="18">
        <v>47.985250000000001</v>
      </c>
      <c r="P40" t="str">
        <f t="shared" si="2"/>
        <v>Series A</v>
      </c>
      <c r="Q40" t="str">
        <f t="shared" si="3"/>
        <v>Technology</v>
      </c>
      <c r="R40" t="str">
        <f t="shared" si="4"/>
        <v>Hyderabad</v>
      </c>
    </row>
    <row r="41" spans="1:18" x14ac:dyDescent="0.3">
      <c r="A41">
        <v>40</v>
      </c>
      <c r="B41" s="4">
        <v>43712</v>
      </c>
      <c r="C41" t="s">
        <v>187</v>
      </c>
      <c r="D41" t="s">
        <v>188</v>
      </c>
      <c r="E41" t="s">
        <v>189</v>
      </c>
      <c r="F41" t="s">
        <v>190</v>
      </c>
      <c r="G41" t="s">
        <v>191</v>
      </c>
      <c r="H41" t="str">
        <f t="shared" si="5"/>
        <v>Breakthrough Energy Ventures</v>
      </c>
      <c r="I41">
        <f t="shared" si="6"/>
        <v>1</v>
      </c>
      <c r="J41" t="str">
        <f>IF(Table1[[#This Row],[Investor Count]]&gt;1,"Yes","No")</f>
        <v>No</v>
      </c>
      <c r="K41" t="s">
        <v>44</v>
      </c>
      <c r="L41" s="6">
        <v>18000000</v>
      </c>
      <c r="M41">
        <f t="shared" si="0"/>
        <v>2019</v>
      </c>
      <c r="N41" t="str">
        <f t="shared" si="1"/>
        <v>September</v>
      </c>
      <c r="O41" s="18">
        <v>172.74690000000001</v>
      </c>
      <c r="P41" t="str">
        <f t="shared" si="2"/>
        <v>Series A</v>
      </c>
      <c r="Q41" t="str">
        <f t="shared" si="3"/>
        <v>Technology</v>
      </c>
      <c r="R41" t="str">
        <f t="shared" si="4"/>
        <v>Other Cities</v>
      </c>
    </row>
    <row r="42" spans="1:18" x14ac:dyDescent="0.3">
      <c r="A42">
        <v>41</v>
      </c>
      <c r="B42" s="4">
        <v>43712</v>
      </c>
      <c r="C42" t="s">
        <v>192</v>
      </c>
      <c r="D42" t="s">
        <v>193</v>
      </c>
      <c r="E42" t="s">
        <v>194</v>
      </c>
      <c r="F42" t="s">
        <v>13</v>
      </c>
      <c r="G42" t="s">
        <v>195</v>
      </c>
      <c r="H42" t="str">
        <f t="shared" si="5"/>
        <v>Endiya Partners</v>
      </c>
      <c r="I42">
        <f t="shared" si="6"/>
        <v>1</v>
      </c>
      <c r="J42" t="str">
        <f>IF(Table1[[#This Row],[Investor Count]]&gt;1,"Yes","No")</f>
        <v>No</v>
      </c>
      <c r="K42" t="s">
        <v>63</v>
      </c>
      <c r="L42" s="6">
        <v>1000000</v>
      </c>
      <c r="M42">
        <f t="shared" si="0"/>
        <v>2019</v>
      </c>
      <c r="N42" t="str">
        <f t="shared" si="1"/>
        <v>September</v>
      </c>
      <c r="O42" s="18">
        <v>9.5970499999999994</v>
      </c>
      <c r="P42" t="str">
        <f t="shared" si="2"/>
        <v>Seed</v>
      </c>
      <c r="Q42" t="str">
        <f t="shared" si="3"/>
        <v>Technology</v>
      </c>
      <c r="R42" t="str">
        <f t="shared" si="4"/>
        <v>Bangalore</v>
      </c>
    </row>
    <row r="43" spans="1:18" x14ac:dyDescent="0.3">
      <c r="A43">
        <v>42</v>
      </c>
      <c r="B43" s="4">
        <v>43712</v>
      </c>
      <c r="C43" t="s">
        <v>196</v>
      </c>
      <c r="D43" t="s">
        <v>197</v>
      </c>
      <c r="E43" t="s">
        <v>198</v>
      </c>
      <c r="F43" t="s">
        <v>36</v>
      </c>
      <c r="G43" t="s">
        <v>199</v>
      </c>
      <c r="H43" t="str">
        <f t="shared" si="5"/>
        <v>A91 Partners</v>
      </c>
      <c r="I43">
        <f t="shared" si="6"/>
        <v>1</v>
      </c>
      <c r="J43" t="str">
        <f>IF(Table1[[#This Row],[Investor Count]]&gt;1,"Yes","No")</f>
        <v>No</v>
      </c>
      <c r="K43" t="s">
        <v>44</v>
      </c>
      <c r="L43" s="6">
        <v>10000000</v>
      </c>
      <c r="M43">
        <f t="shared" si="0"/>
        <v>2019</v>
      </c>
      <c r="N43" t="str">
        <f t="shared" si="1"/>
        <v>September</v>
      </c>
      <c r="O43" s="18">
        <v>95.970500000000001</v>
      </c>
      <c r="P43" t="str">
        <f t="shared" si="2"/>
        <v>Series A</v>
      </c>
      <c r="Q43" t="str">
        <f t="shared" si="3"/>
        <v>Technology</v>
      </c>
      <c r="R43" t="str">
        <f t="shared" si="4"/>
        <v>Mumbai</v>
      </c>
    </row>
    <row r="44" spans="1:18" x14ac:dyDescent="0.3">
      <c r="A44">
        <v>43</v>
      </c>
      <c r="B44" s="4">
        <v>43712</v>
      </c>
      <c r="C44" t="s">
        <v>200</v>
      </c>
      <c r="D44" t="s">
        <v>142</v>
      </c>
      <c r="E44" t="s">
        <v>8546</v>
      </c>
      <c r="F44" t="s">
        <v>202</v>
      </c>
      <c r="G44" t="s">
        <v>8547</v>
      </c>
      <c r="H44" t="str">
        <f t="shared" si="5"/>
        <v>Bennett Coleman</v>
      </c>
      <c r="I44">
        <f t="shared" si="6"/>
        <v>2</v>
      </c>
      <c r="J44" t="str">
        <f>IF(Table1[[#This Row],[Investor Count]]&gt;1,"Yes","No")</f>
        <v>Yes</v>
      </c>
      <c r="K44" t="s">
        <v>21</v>
      </c>
      <c r="L44" s="6">
        <v>450000000</v>
      </c>
      <c r="M44">
        <f t="shared" si="0"/>
        <v>2019</v>
      </c>
      <c r="N44" t="str">
        <f t="shared" si="1"/>
        <v>September</v>
      </c>
      <c r="O44" s="18">
        <v>4318.6724999999997</v>
      </c>
      <c r="P44" t="str">
        <f t="shared" si="2"/>
        <v>Series C</v>
      </c>
      <c r="Q44" t="str">
        <f t="shared" si="3"/>
        <v>Healthcare</v>
      </c>
      <c r="R44" t="str">
        <f t="shared" si="4"/>
        <v>Other Cities</v>
      </c>
    </row>
    <row r="45" spans="1:18" x14ac:dyDescent="0.3">
      <c r="A45">
        <v>44</v>
      </c>
      <c r="B45" s="4">
        <v>43711</v>
      </c>
      <c r="C45" t="s">
        <v>204</v>
      </c>
      <c r="D45" t="s">
        <v>205</v>
      </c>
      <c r="E45" t="s">
        <v>206</v>
      </c>
      <c r="F45" t="s">
        <v>13</v>
      </c>
      <c r="G45" t="s">
        <v>207</v>
      </c>
      <c r="H45" t="str">
        <f t="shared" si="5"/>
        <v>India Quotient</v>
      </c>
      <c r="I45">
        <f t="shared" si="6"/>
        <v>2</v>
      </c>
      <c r="J45" t="str">
        <f>IF(Table1[[#This Row],[Investor Count]]&gt;1,"Yes","No")</f>
        <v>Yes</v>
      </c>
      <c r="K45" t="s">
        <v>44</v>
      </c>
      <c r="L45" s="6">
        <v>5000000</v>
      </c>
      <c r="M45">
        <f t="shared" si="0"/>
        <v>2019</v>
      </c>
      <c r="N45" t="str">
        <f t="shared" si="1"/>
        <v>September</v>
      </c>
      <c r="O45" s="18">
        <v>47.985250000000001</v>
      </c>
      <c r="P45" t="str">
        <f t="shared" si="2"/>
        <v>Series A</v>
      </c>
      <c r="Q45" t="str">
        <f t="shared" si="3"/>
        <v>Others</v>
      </c>
      <c r="R45" t="str">
        <f t="shared" si="4"/>
        <v>Bangalore</v>
      </c>
    </row>
    <row r="46" spans="1:18" x14ac:dyDescent="0.3">
      <c r="A46">
        <v>45</v>
      </c>
      <c r="B46" s="4">
        <v>43678</v>
      </c>
      <c r="C46" t="s">
        <v>54</v>
      </c>
      <c r="D46" t="s">
        <v>441</v>
      </c>
      <c r="E46" t="s">
        <v>208</v>
      </c>
      <c r="F46" t="s">
        <v>19</v>
      </c>
      <c r="G46" t="s">
        <v>7911</v>
      </c>
      <c r="H46" t="str">
        <f t="shared" si="5"/>
        <v>Sc Gg India Mobility Holdings Llc</v>
      </c>
      <c r="I46">
        <f t="shared" si="6"/>
        <v>1</v>
      </c>
      <c r="J46" t="str">
        <f>IF(Table1[[#This Row],[Investor Count]]&gt;1,"Yes","No")</f>
        <v>No</v>
      </c>
      <c r="K46" t="s">
        <v>21</v>
      </c>
      <c r="L46" s="6">
        <v>20000000</v>
      </c>
      <c r="M46">
        <f t="shared" si="0"/>
        <v>2019</v>
      </c>
      <c r="N46" t="str">
        <f t="shared" si="1"/>
        <v>August</v>
      </c>
      <c r="O46" s="18">
        <v>191.941</v>
      </c>
      <c r="P46" t="str">
        <f t="shared" si="2"/>
        <v>Series C</v>
      </c>
      <c r="Q46" t="str">
        <f t="shared" si="3"/>
        <v>E-Commerce</v>
      </c>
      <c r="R46" t="str">
        <f t="shared" si="4"/>
        <v>Delhi-NCR</v>
      </c>
    </row>
    <row r="47" spans="1:18" x14ac:dyDescent="0.3">
      <c r="A47">
        <v>46</v>
      </c>
      <c r="B47" s="4">
        <v>43678</v>
      </c>
      <c r="C47" t="s">
        <v>211</v>
      </c>
      <c r="D47" t="s">
        <v>77</v>
      </c>
      <c r="E47" t="s">
        <v>212</v>
      </c>
      <c r="F47" t="s">
        <v>30</v>
      </c>
      <c r="G47" t="s">
        <v>213</v>
      </c>
      <c r="H47" t="str">
        <f t="shared" si="5"/>
        <v>Sequoia India</v>
      </c>
      <c r="I47">
        <f t="shared" si="6"/>
        <v>1</v>
      </c>
      <c r="J47" t="str">
        <f>IF(Table1[[#This Row],[Investor Count]]&gt;1,"Yes","No")</f>
        <v>No</v>
      </c>
      <c r="K47" t="s">
        <v>44</v>
      </c>
      <c r="L47" s="6">
        <v>5000000</v>
      </c>
      <c r="M47">
        <f t="shared" si="0"/>
        <v>2019</v>
      </c>
      <c r="N47" t="str">
        <f t="shared" si="1"/>
        <v>August</v>
      </c>
      <c r="O47" s="18">
        <v>47.985250000000001</v>
      </c>
      <c r="P47" t="str">
        <f t="shared" si="2"/>
        <v>Series A</v>
      </c>
      <c r="Q47" t="str">
        <f t="shared" si="3"/>
        <v>FinTech</v>
      </c>
      <c r="R47" t="str">
        <f t="shared" si="4"/>
        <v>Delhi-NCR</v>
      </c>
    </row>
    <row r="48" spans="1:18" x14ac:dyDescent="0.3">
      <c r="A48">
        <v>47</v>
      </c>
      <c r="B48" s="4">
        <v>43678</v>
      </c>
      <c r="C48" t="s">
        <v>214</v>
      </c>
      <c r="D48" t="s">
        <v>215</v>
      </c>
      <c r="E48" t="s">
        <v>216</v>
      </c>
      <c r="F48" t="s">
        <v>13</v>
      </c>
      <c r="G48" t="s">
        <v>261</v>
      </c>
      <c r="H48" t="str">
        <f t="shared" si="5"/>
        <v>Undisclosed</v>
      </c>
      <c r="I48">
        <f t="shared" si="6"/>
        <v>1</v>
      </c>
      <c r="J48" t="str">
        <f>IF(Table1[[#This Row],[Investor Count]]&gt;1,"Yes","No")</f>
        <v>No</v>
      </c>
      <c r="K48" t="s">
        <v>217</v>
      </c>
      <c r="L48" s="6">
        <v>1600000</v>
      </c>
      <c r="M48">
        <f t="shared" si="0"/>
        <v>2019</v>
      </c>
      <c r="N48" t="str">
        <f t="shared" si="1"/>
        <v>August</v>
      </c>
      <c r="O48" s="18">
        <v>15.35528</v>
      </c>
      <c r="P48" t="str">
        <f t="shared" si="2"/>
        <v>Seed</v>
      </c>
      <c r="Q48" t="str">
        <f t="shared" si="3"/>
        <v>E-Commerce</v>
      </c>
      <c r="R48" t="str">
        <f t="shared" si="4"/>
        <v>Bangalore</v>
      </c>
    </row>
    <row r="49" spans="1:18" x14ac:dyDescent="0.3">
      <c r="A49">
        <v>48</v>
      </c>
      <c r="B49" s="4">
        <v>43678</v>
      </c>
      <c r="C49" t="s">
        <v>218</v>
      </c>
      <c r="D49" t="s">
        <v>77</v>
      </c>
      <c r="E49" t="s">
        <v>219</v>
      </c>
      <c r="F49" t="s">
        <v>36</v>
      </c>
      <c r="G49" t="s">
        <v>220</v>
      </c>
      <c r="H49" t="str">
        <f t="shared" si="5"/>
        <v>Azim Premji</v>
      </c>
      <c r="I49">
        <f t="shared" si="6"/>
        <v>2</v>
      </c>
      <c r="J49" t="str">
        <f>IF(Table1[[#This Row],[Investor Count]]&gt;1,"Yes","No")</f>
        <v>Yes</v>
      </c>
      <c r="K49" t="s">
        <v>221</v>
      </c>
      <c r="L49" s="6">
        <v>140000000</v>
      </c>
      <c r="M49">
        <f t="shared" si="0"/>
        <v>2019</v>
      </c>
      <c r="N49" t="str">
        <f t="shared" si="1"/>
        <v>August</v>
      </c>
      <c r="O49" s="18">
        <v>1343.587</v>
      </c>
      <c r="P49" t="str">
        <f t="shared" si="2"/>
        <v>Other</v>
      </c>
      <c r="Q49" t="str">
        <f t="shared" si="3"/>
        <v>FinTech</v>
      </c>
      <c r="R49" t="str">
        <f t="shared" si="4"/>
        <v>Mumbai</v>
      </c>
    </row>
    <row r="50" spans="1:18" x14ac:dyDescent="0.3">
      <c r="A50">
        <v>49</v>
      </c>
      <c r="B50" s="4">
        <v>43678</v>
      </c>
      <c r="C50" t="s">
        <v>222</v>
      </c>
      <c r="D50" t="s">
        <v>193</v>
      </c>
      <c r="E50" t="s">
        <v>223</v>
      </c>
      <c r="F50" t="s">
        <v>87</v>
      </c>
      <c r="G50" t="s">
        <v>224</v>
      </c>
      <c r="H50" t="str">
        <f t="shared" si="5"/>
        <v>Pine Labs Pte Ltd</v>
      </c>
      <c r="I50">
        <f t="shared" si="6"/>
        <v>1</v>
      </c>
      <c r="J50" t="str">
        <f>IF(Table1[[#This Row],[Investor Count]]&gt;1,"Yes","No")</f>
        <v>No</v>
      </c>
      <c r="K50" t="s">
        <v>169</v>
      </c>
      <c r="L50" s="6">
        <v>38080000</v>
      </c>
      <c r="M50">
        <f t="shared" si="0"/>
        <v>2019</v>
      </c>
      <c r="N50" t="str">
        <f t="shared" si="1"/>
        <v>August</v>
      </c>
      <c r="O50" s="18">
        <v>365.45566400000001</v>
      </c>
      <c r="P50" t="str">
        <f t="shared" si="2"/>
        <v>Other</v>
      </c>
      <c r="Q50" t="str">
        <f t="shared" si="3"/>
        <v>Technology</v>
      </c>
      <c r="R50" t="str">
        <f t="shared" si="4"/>
        <v>Delhi-NCR</v>
      </c>
    </row>
    <row r="51" spans="1:18" x14ac:dyDescent="0.3">
      <c r="A51">
        <v>50</v>
      </c>
      <c r="B51" s="4">
        <v>43689</v>
      </c>
      <c r="C51" t="s">
        <v>225</v>
      </c>
      <c r="D51" t="s">
        <v>441</v>
      </c>
      <c r="E51" t="s">
        <v>226</v>
      </c>
      <c r="F51" t="s">
        <v>13</v>
      </c>
      <c r="G51" t="s">
        <v>227</v>
      </c>
      <c r="H51" t="str">
        <f t="shared" si="5"/>
        <v>Naspers</v>
      </c>
      <c r="I51">
        <f t="shared" si="6"/>
        <v>1</v>
      </c>
      <c r="J51" t="str">
        <f>IF(Table1[[#This Row],[Investor Count]]&gt;1,"Yes","No")</f>
        <v>No</v>
      </c>
      <c r="K51" t="s">
        <v>58</v>
      </c>
      <c r="L51" s="6">
        <v>125000000</v>
      </c>
      <c r="M51">
        <f t="shared" si="0"/>
        <v>2019</v>
      </c>
      <c r="N51" t="str">
        <f t="shared" si="1"/>
        <v>August</v>
      </c>
      <c r="O51" s="18">
        <v>1199.6312499999999</v>
      </c>
      <c r="P51" t="str">
        <f t="shared" si="2"/>
        <v>Series D</v>
      </c>
      <c r="Q51" t="str">
        <f t="shared" si="3"/>
        <v>E-Commerce</v>
      </c>
      <c r="R51" t="str">
        <f t="shared" si="4"/>
        <v>Bangalore</v>
      </c>
    </row>
    <row r="52" spans="1:18" x14ac:dyDescent="0.3">
      <c r="A52">
        <v>51</v>
      </c>
      <c r="B52" s="4">
        <v>43690</v>
      </c>
      <c r="C52" t="s">
        <v>228</v>
      </c>
      <c r="D52" t="s">
        <v>441</v>
      </c>
      <c r="E52" t="s">
        <v>229</v>
      </c>
      <c r="F52" t="s">
        <v>230</v>
      </c>
      <c r="G52" t="s">
        <v>7912</v>
      </c>
      <c r="H52" t="str">
        <f t="shared" si="5"/>
        <v>Ms Dhoni</v>
      </c>
      <c r="I52">
        <f t="shared" si="6"/>
        <v>1</v>
      </c>
      <c r="J52" t="str">
        <f>IF(Table1[[#This Row],[Investor Count]]&gt;1,"Yes","No")</f>
        <v>No</v>
      </c>
      <c r="K52" t="s">
        <v>58</v>
      </c>
      <c r="L52" s="6">
        <v>11000000</v>
      </c>
      <c r="M52">
        <f t="shared" si="0"/>
        <v>2019</v>
      </c>
      <c r="N52" t="str">
        <f t="shared" si="1"/>
        <v>August</v>
      </c>
      <c r="O52" s="18">
        <v>105.56755</v>
      </c>
      <c r="P52" t="str">
        <f t="shared" si="2"/>
        <v>Series D</v>
      </c>
      <c r="Q52" t="str">
        <f t="shared" si="3"/>
        <v>E-Commerce</v>
      </c>
      <c r="R52" t="str">
        <f t="shared" si="4"/>
        <v>Delhi-NCR</v>
      </c>
    </row>
    <row r="53" spans="1:18" x14ac:dyDescent="0.3">
      <c r="A53">
        <v>52</v>
      </c>
      <c r="B53" s="4">
        <v>43690</v>
      </c>
      <c r="C53" t="s">
        <v>232</v>
      </c>
      <c r="D53" t="s">
        <v>233</v>
      </c>
      <c r="E53" t="s">
        <v>234</v>
      </c>
      <c r="F53" t="s">
        <v>235</v>
      </c>
      <c r="G53" t="s">
        <v>236</v>
      </c>
      <c r="H53" t="str">
        <f t="shared" si="5"/>
        <v>March Capital Partners</v>
      </c>
      <c r="I53">
        <f t="shared" si="6"/>
        <v>1</v>
      </c>
      <c r="J53" t="str">
        <f>IF(Table1[[#This Row],[Investor Count]]&gt;1,"Yes","No")</f>
        <v>No</v>
      </c>
      <c r="K53" t="s">
        <v>21</v>
      </c>
      <c r="L53" s="6">
        <v>51000000</v>
      </c>
      <c r="M53">
        <f t="shared" si="0"/>
        <v>2019</v>
      </c>
      <c r="N53" t="str">
        <f t="shared" si="1"/>
        <v>August</v>
      </c>
      <c r="O53" s="18">
        <v>489.44954999999999</v>
      </c>
      <c r="P53" t="str">
        <f t="shared" si="2"/>
        <v>Series C</v>
      </c>
      <c r="Q53" t="str">
        <f t="shared" si="3"/>
        <v>Others</v>
      </c>
      <c r="R53" t="str">
        <f t="shared" si="4"/>
        <v>USA</v>
      </c>
    </row>
    <row r="54" spans="1:18" x14ac:dyDescent="0.3">
      <c r="A54">
        <v>53</v>
      </c>
      <c r="B54" s="4">
        <v>43700</v>
      </c>
      <c r="C54" t="s">
        <v>237</v>
      </c>
      <c r="D54" t="s">
        <v>208</v>
      </c>
      <c r="E54" t="s">
        <v>238</v>
      </c>
      <c r="F54" t="s">
        <v>97</v>
      </c>
      <c r="G54" t="s">
        <v>7913</v>
      </c>
      <c r="H54" t="str">
        <f t="shared" si="5"/>
        <v>Xl Innovate</v>
      </c>
      <c r="I54">
        <f t="shared" si="6"/>
        <v>1</v>
      </c>
      <c r="J54" t="str">
        <f>IF(Table1[[#This Row],[Investor Count]]&gt;1,"Yes","No")</f>
        <v>No</v>
      </c>
      <c r="K54" t="s">
        <v>26</v>
      </c>
      <c r="L54" s="6">
        <v>37000000</v>
      </c>
      <c r="M54">
        <f t="shared" si="0"/>
        <v>2019</v>
      </c>
      <c r="N54" t="str">
        <f t="shared" si="1"/>
        <v>August</v>
      </c>
      <c r="O54" s="18">
        <v>355.09084999999999</v>
      </c>
      <c r="P54" t="str">
        <f t="shared" si="2"/>
        <v>Series B</v>
      </c>
      <c r="Q54" t="str">
        <f t="shared" si="3"/>
        <v>Others</v>
      </c>
      <c r="R54" t="str">
        <f t="shared" si="4"/>
        <v>USA</v>
      </c>
    </row>
    <row r="55" spans="1:18" x14ac:dyDescent="0.3">
      <c r="A55">
        <v>54</v>
      </c>
      <c r="B55" s="4">
        <v>43700</v>
      </c>
      <c r="C55" t="s">
        <v>240</v>
      </c>
      <c r="D55" t="s">
        <v>166</v>
      </c>
      <c r="E55" t="s">
        <v>241</v>
      </c>
      <c r="F55" t="s">
        <v>13</v>
      </c>
      <c r="G55" t="s">
        <v>9291</v>
      </c>
      <c r="H55" t="str">
        <f t="shared" si="5"/>
        <v>Rashmi Daga</v>
      </c>
      <c r="I55">
        <f t="shared" si="6"/>
        <v>3</v>
      </c>
      <c r="J55" t="str">
        <f>IF(Table1[[#This Row],[Investor Count]]&gt;1,"Yes","No")</f>
        <v>Yes</v>
      </c>
      <c r="K55" t="s">
        <v>38</v>
      </c>
      <c r="L55" s="6">
        <v>500000</v>
      </c>
      <c r="M55">
        <f t="shared" si="0"/>
        <v>2019</v>
      </c>
      <c r="N55" t="str">
        <f t="shared" si="1"/>
        <v>August</v>
      </c>
      <c r="O55" s="18">
        <v>4.7985249999999997</v>
      </c>
      <c r="P55" t="str">
        <f t="shared" si="2"/>
        <v>Seed</v>
      </c>
      <c r="Q55" t="str">
        <f t="shared" si="3"/>
        <v>Others</v>
      </c>
      <c r="R55" t="str">
        <f t="shared" si="4"/>
        <v>Bangalore</v>
      </c>
    </row>
    <row r="56" spans="1:18" x14ac:dyDescent="0.3">
      <c r="A56">
        <v>55</v>
      </c>
      <c r="B56" s="4">
        <v>43700</v>
      </c>
      <c r="C56" t="s">
        <v>243</v>
      </c>
      <c r="D56" t="s">
        <v>28</v>
      </c>
      <c r="E56" t="s">
        <v>244</v>
      </c>
      <c r="F56" t="s">
        <v>245</v>
      </c>
      <c r="G56" t="s">
        <v>7914</v>
      </c>
      <c r="H56" t="str">
        <f t="shared" si="5"/>
        <v>Rps Ventures</v>
      </c>
      <c r="I56">
        <f t="shared" si="6"/>
        <v>1</v>
      </c>
      <c r="J56" t="str">
        <f>IF(Table1[[#This Row],[Investor Count]]&gt;1,"Yes","No")</f>
        <v>No</v>
      </c>
      <c r="K56" t="s">
        <v>58</v>
      </c>
      <c r="L56" s="6">
        <v>110000000</v>
      </c>
      <c r="M56">
        <f t="shared" si="0"/>
        <v>2019</v>
      </c>
      <c r="N56" t="str">
        <f t="shared" si="1"/>
        <v>August</v>
      </c>
      <c r="O56" s="18">
        <v>1055.6755000000001</v>
      </c>
      <c r="P56" t="str">
        <f t="shared" si="2"/>
        <v>Series D</v>
      </c>
      <c r="Q56" t="str">
        <f t="shared" si="3"/>
        <v>FinTech</v>
      </c>
      <c r="R56" t="str">
        <f t="shared" si="4"/>
        <v>USA</v>
      </c>
    </row>
    <row r="57" spans="1:18" x14ac:dyDescent="0.3">
      <c r="A57">
        <v>56</v>
      </c>
      <c r="B57" s="4">
        <v>43699</v>
      </c>
      <c r="C57" t="s">
        <v>247</v>
      </c>
      <c r="D57" t="s">
        <v>28</v>
      </c>
      <c r="E57" t="s">
        <v>248</v>
      </c>
      <c r="F57" t="s">
        <v>19</v>
      </c>
      <c r="G57" t="s">
        <v>14</v>
      </c>
      <c r="H57" t="str">
        <f t="shared" si="5"/>
        <v>Tiger Global Management</v>
      </c>
      <c r="I57">
        <f t="shared" si="6"/>
        <v>1</v>
      </c>
      <c r="J57" t="str">
        <f>IF(Table1[[#This Row],[Investor Count]]&gt;1,"Yes","No")</f>
        <v>No</v>
      </c>
      <c r="K57" t="s">
        <v>249</v>
      </c>
      <c r="L57" s="6">
        <v>15000000</v>
      </c>
      <c r="M57">
        <f t="shared" si="0"/>
        <v>2019</v>
      </c>
      <c r="N57" t="str">
        <f t="shared" si="1"/>
        <v>August</v>
      </c>
      <c r="O57" s="18">
        <v>143.95574999999999</v>
      </c>
      <c r="P57" t="str">
        <f t="shared" si="2"/>
        <v>Other</v>
      </c>
      <c r="Q57" t="str">
        <f t="shared" si="3"/>
        <v>FinTech</v>
      </c>
      <c r="R57" t="str">
        <f t="shared" si="4"/>
        <v>Delhi-NCR</v>
      </c>
    </row>
    <row r="58" spans="1:18" x14ac:dyDescent="0.3">
      <c r="A58">
        <v>57</v>
      </c>
      <c r="B58" s="4">
        <v>43698</v>
      </c>
      <c r="C58" t="s">
        <v>250</v>
      </c>
      <c r="D58" t="s">
        <v>1701</v>
      </c>
      <c r="E58" t="s">
        <v>251</v>
      </c>
      <c r="F58" t="s">
        <v>13</v>
      </c>
      <c r="G58" t="s">
        <v>9078</v>
      </c>
      <c r="H58" t="str">
        <f t="shared" si="5"/>
        <v>One97 Communications Ltd</v>
      </c>
      <c r="I58">
        <f t="shared" si="6"/>
        <v>1</v>
      </c>
      <c r="J58" t="str">
        <f>IF(Table1[[#This Row],[Investor Count]]&gt;1,"Yes","No")</f>
        <v>No</v>
      </c>
      <c r="K58" t="s">
        <v>21</v>
      </c>
      <c r="L58" s="6">
        <v>6590000</v>
      </c>
      <c r="M58">
        <f t="shared" si="0"/>
        <v>2019</v>
      </c>
      <c r="N58" t="str">
        <f t="shared" si="1"/>
        <v>August</v>
      </c>
      <c r="O58" s="18">
        <v>63.244559500000001</v>
      </c>
      <c r="P58" t="str">
        <f t="shared" si="2"/>
        <v>Series C</v>
      </c>
      <c r="Q58" t="str">
        <f t="shared" si="3"/>
        <v>Food &amp; Beverage</v>
      </c>
      <c r="R58" t="str">
        <f t="shared" si="4"/>
        <v>Bangalore</v>
      </c>
    </row>
    <row r="59" spans="1:18" x14ac:dyDescent="0.3">
      <c r="A59">
        <v>58</v>
      </c>
      <c r="B59" s="4">
        <v>43700</v>
      </c>
      <c r="C59" t="s">
        <v>253</v>
      </c>
      <c r="D59" t="s">
        <v>254</v>
      </c>
      <c r="E59" t="s">
        <v>255</v>
      </c>
      <c r="F59" t="s">
        <v>87</v>
      </c>
      <c r="G59" t="s">
        <v>7915</v>
      </c>
      <c r="H59" t="str">
        <f t="shared" si="5"/>
        <v>Growth Dna</v>
      </c>
      <c r="I59">
        <f t="shared" si="6"/>
        <v>1</v>
      </c>
      <c r="J59" t="str">
        <f>IF(Table1[[#This Row],[Investor Count]]&gt;1,"Yes","No")</f>
        <v>No</v>
      </c>
      <c r="K59" t="s">
        <v>38</v>
      </c>
      <c r="L59" s="6">
        <v>1000000</v>
      </c>
      <c r="M59">
        <f t="shared" si="0"/>
        <v>2019</v>
      </c>
      <c r="N59" t="str">
        <f t="shared" si="1"/>
        <v>August</v>
      </c>
      <c r="O59" s="18">
        <v>9.5970499999999994</v>
      </c>
      <c r="P59" t="str">
        <f t="shared" si="2"/>
        <v>Seed</v>
      </c>
      <c r="Q59" t="str">
        <f t="shared" si="3"/>
        <v>Technology</v>
      </c>
      <c r="R59" t="str">
        <f t="shared" si="4"/>
        <v>Delhi-NCR</v>
      </c>
    </row>
    <row r="60" spans="1:18" x14ac:dyDescent="0.3">
      <c r="A60">
        <v>59</v>
      </c>
      <c r="B60" s="4">
        <v>43696</v>
      </c>
      <c r="C60" t="s">
        <v>257</v>
      </c>
      <c r="D60" t="s">
        <v>258</v>
      </c>
      <c r="E60" t="s">
        <v>259</v>
      </c>
      <c r="F60" t="s">
        <v>19</v>
      </c>
      <c r="G60" t="s">
        <v>260</v>
      </c>
      <c r="H60" t="str">
        <f t="shared" si="5"/>
        <v>Vir Sanghvi</v>
      </c>
      <c r="I60">
        <f t="shared" si="6"/>
        <v>1</v>
      </c>
      <c r="J60" t="str">
        <f>IF(Table1[[#This Row],[Investor Count]]&gt;1,"Yes","No")</f>
        <v>No</v>
      </c>
      <c r="K60" t="s">
        <v>44</v>
      </c>
      <c r="M60">
        <f t="shared" si="0"/>
        <v>2019</v>
      </c>
      <c r="N60" t="str">
        <f t="shared" si="1"/>
        <v>August</v>
      </c>
      <c r="O60" s="18">
        <v>0</v>
      </c>
      <c r="P60" t="str">
        <f t="shared" si="2"/>
        <v>Series A</v>
      </c>
      <c r="Q60" t="str">
        <f t="shared" si="3"/>
        <v>Others</v>
      </c>
      <c r="R60" t="str">
        <f t="shared" si="4"/>
        <v>Delhi-NCR</v>
      </c>
    </row>
    <row r="61" spans="1:18" x14ac:dyDescent="0.3">
      <c r="A61">
        <v>60</v>
      </c>
      <c r="B61" s="4">
        <v>43696</v>
      </c>
      <c r="C61" t="s">
        <v>262</v>
      </c>
      <c r="D61" t="s">
        <v>441</v>
      </c>
      <c r="E61" t="s">
        <v>263</v>
      </c>
      <c r="F61" t="s">
        <v>19</v>
      </c>
      <c r="G61" t="s">
        <v>264</v>
      </c>
      <c r="H61" t="str">
        <f t="shared" si="5"/>
        <v>Softbank Vision Fund</v>
      </c>
      <c r="I61">
        <f t="shared" si="6"/>
        <v>1</v>
      </c>
      <c r="J61" t="str">
        <f>IF(Table1[[#This Row],[Investor Count]]&gt;1,"Yes","No")</f>
        <v>No</v>
      </c>
      <c r="K61" t="s">
        <v>67</v>
      </c>
      <c r="L61" s="6">
        <v>70000000</v>
      </c>
      <c r="M61">
        <f t="shared" si="0"/>
        <v>2019</v>
      </c>
      <c r="N61" t="str">
        <f t="shared" si="1"/>
        <v>August</v>
      </c>
      <c r="O61" s="18">
        <v>671.79349999999999</v>
      </c>
      <c r="P61" t="str">
        <f t="shared" si="2"/>
        <v>Other</v>
      </c>
      <c r="Q61" t="str">
        <f t="shared" si="3"/>
        <v>E-Commerce</v>
      </c>
      <c r="R61" t="str">
        <f t="shared" si="4"/>
        <v>Delhi-NCR</v>
      </c>
    </row>
    <row r="62" spans="1:18" x14ac:dyDescent="0.3">
      <c r="A62">
        <v>61</v>
      </c>
      <c r="B62" s="4">
        <v>43704</v>
      </c>
      <c r="C62" t="s">
        <v>265</v>
      </c>
      <c r="D62" t="s">
        <v>17</v>
      </c>
      <c r="E62" t="s">
        <v>266</v>
      </c>
      <c r="F62" t="s">
        <v>13</v>
      </c>
      <c r="G62" t="s">
        <v>267</v>
      </c>
      <c r="H62" t="str">
        <f t="shared" si="5"/>
        <v>Westbridge Capital</v>
      </c>
      <c r="I62">
        <f t="shared" si="6"/>
        <v>1</v>
      </c>
      <c r="J62" t="str">
        <f>IF(Table1[[#This Row],[Investor Count]]&gt;1,"Yes","No")</f>
        <v>No</v>
      </c>
      <c r="K62" t="s">
        <v>26</v>
      </c>
      <c r="L62" s="6">
        <v>3900000000</v>
      </c>
      <c r="M62">
        <f t="shared" si="0"/>
        <v>2019</v>
      </c>
      <c r="N62" t="str">
        <f t="shared" si="1"/>
        <v>August</v>
      </c>
      <c r="O62" s="18">
        <v>37428.495000000003</v>
      </c>
      <c r="P62" t="str">
        <f t="shared" si="2"/>
        <v>Series B</v>
      </c>
      <c r="Q62" t="str">
        <f t="shared" si="3"/>
        <v>Logistics &amp; Transport</v>
      </c>
      <c r="R62" t="str">
        <f t="shared" si="4"/>
        <v>Bangalore</v>
      </c>
    </row>
    <row r="63" spans="1:18" x14ac:dyDescent="0.3">
      <c r="A63">
        <v>62</v>
      </c>
      <c r="B63" s="4">
        <v>43648</v>
      </c>
      <c r="C63" t="s">
        <v>268</v>
      </c>
      <c r="D63" t="s">
        <v>77</v>
      </c>
      <c r="E63" t="s">
        <v>269</v>
      </c>
      <c r="F63" t="s">
        <v>19</v>
      </c>
      <c r="G63" t="s">
        <v>7916</v>
      </c>
      <c r="H63" t="str">
        <f t="shared" si="5"/>
        <v>Lok Capital</v>
      </c>
      <c r="I63">
        <f t="shared" si="6"/>
        <v>2</v>
      </c>
      <c r="J63" t="str">
        <f>IF(Table1[[#This Row],[Investor Count]]&gt;1,"Yes","No")</f>
        <v>Yes</v>
      </c>
      <c r="K63" t="s">
        <v>26</v>
      </c>
      <c r="L63" s="6">
        <v>19000000</v>
      </c>
      <c r="M63">
        <f t="shared" si="0"/>
        <v>2019</v>
      </c>
      <c r="N63" t="str">
        <f t="shared" si="1"/>
        <v>July</v>
      </c>
      <c r="O63" s="18">
        <v>182.34395000000001</v>
      </c>
      <c r="P63" t="str">
        <f t="shared" si="2"/>
        <v>Series B</v>
      </c>
      <c r="Q63" t="str">
        <f t="shared" si="3"/>
        <v>FinTech</v>
      </c>
      <c r="R63" t="str">
        <f t="shared" si="4"/>
        <v>Delhi-NCR</v>
      </c>
    </row>
    <row r="64" spans="1:18" x14ac:dyDescent="0.3">
      <c r="A64">
        <v>63</v>
      </c>
      <c r="B64" s="4">
        <v>43648</v>
      </c>
      <c r="C64" t="s">
        <v>271</v>
      </c>
      <c r="D64" t="s">
        <v>193</v>
      </c>
      <c r="E64" t="s">
        <v>272</v>
      </c>
      <c r="F64" t="s">
        <v>273</v>
      </c>
      <c r="G64" t="s">
        <v>7917</v>
      </c>
      <c r="H64" t="str">
        <f t="shared" si="5"/>
        <v>Waterbridge Ventures</v>
      </c>
      <c r="I64">
        <f t="shared" si="6"/>
        <v>1</v>
      </c>
      <c r="J64" t="str">
        <f>IF(Table1[[#This Row],[Investor Count]]&gt;1,"Yes","No")</f>
        <v>No</v>
      </c>
      <c r="K64" t="s">
        <v>275</v>
      </c>
      <c r="L64" s="6">
        <v>2500000</v>
      </c>
      <c r="M64">
        <f t="shared" si="0"/>
        <v>2019</v>
      </c>
      <c r="N64" t="str">
        <f t="shared" si="1"/>
        <v>July</v>
      </c>
      <c r="O64" s="18">
        <v>23.992625</v>
      </c>
      <c r="P64" t="str">
        <f t="shared" si="2"/>
        <v>Series A</v>
      </c>
      <c r="Q64" t="str">
        <f t="shared" si="3"/>
        <v>Technology</v>
      </c>
      <c r="R64" t="str">
        <f t="shared" si="4"/>
        <v>Singapore</v>
      </c>
    </row>
    <row r="65" spans="1:18" x14ac:dyDescent="0.3">
      <c r="A65">
        <v>64</v>
      </c>
      <c r="B65" s="4">
        <v>43647</v>
      </c>
      <c r="C65" t="s">
        <v>276</v>
      </c>
      <c r="D65" t="s">
        <v>277</v>
      </c>
      <c r="E65" t="s">
        <v>278</v>
      </c>
      <c r="F65" t="s">
        <v>30</v>
      </c>
      <c r="G65" t="s">
        <v>279</v>
      </c>
      <c r="H65" t="str">
        <f t="shared" si="5"/>
        <v>Kapil Dev</v>
      </c>
      <c r="I65">
        <f t="shared" si="6"/>
        <v>1</v>
      </c>
      <c r="J65" t="str">
        <f>IF(Table1[[#This Row],[Investor Count]]&gt;1,"Yes","No")</f>
        <v>No</v>
      </c>
      <c r="K65" t="s">
        <v>280</v>
      </c>
      <c r="L65" s="6">
        <v>145000</v>
      </c>
      <c r="M65">
        <f t="shared" si="0"/>
        <v>2019</v>
      </c>
      <c r="N65" t="str">
        <f t="shared" si="1"/>
        <v>July</v>
      </c>
      <c r="O65" s="18">
        <v>1.3915722500000001</v>
      </c>
      <c r="P65" t="str">
        <f t="shared" si="2"/>
        <v>Other</v>
      </c>
      <c r="Q65" t="str">
        <f t="shared" si="3"/>
        <v>Others</v>
      </c>
      <c r="R65" t="str">
        <f t="shared" si="4"/>
        <v>Delhi-NCR</v>
      </c>
    </row>
    <row r="66" spans="1:18" x14ac:dyDescent="0.3">
      <c r="A66">
        <v>65</v>
      </c>
      <c r="B66" s="4">
        <v>43649</v>
      </c>
      <c r="C66" t="s">
        <v>281</v>
      </c>
      <c r="D66" t="s">
        <v>282</v>
      </c>
      <c r="E66" t="s">
        <v>283</v>
      </c>
      <c r="F66" t="s">
        <v>147</v>
      </c>
      <c r="G66" t="s">
        <v>8548</v>
      </c>
      <c r="H66" t="str">
        <f t="shared" si="5"/>
        <v>Dig Investment Ab</v>
      </c>
      <c r="I66">
        <f t="shared" si="6"/>
        <v>4</v>
      </c>
      <c r="J66" t="str">
        <f>IF(Table1[[#This Row],[Investor Count]]&gt;1,"Yes","No")</f>
        <v>Yes</v>
      </c>
      <c r="K66" t="s">
        <v>285</v>
      </c>
      <c r="L66" s="6">
        <v>1000000</v>
      </c>
      <c r="M66">
        <f t="shared" ref="M66:M129" si="7">YEAR(B66)</f>
        <v>2019</v>
      </c>
      <c r="N66" t="str">
        <f t="shared" ref="N66:N129" si="8">TEXT(B66,"mmmm")</f>
        <v>July</v>
      </c>
      <c r="O66" s="18">
        <v>9.5970499999999994</v>
      </c>
      <c r="P66" t="str">
        <f t="shared" ref="P66:P129" si="9">IF(ISBLANK(K66),"Unknown",IF(OR(ISNUMBER(SEARCH("seed",K66)),ISNUMBER(SEARCH("Seed",K66))),"Seed",IF(ISNUMBER(SEARCH("Series A",K66)),"Series A",IF(ISNUMBER(SEARCH("Series B",K66)),"Series B",IF(ISNUMBER(SEARCH("Series C",K66)),"Series C",IF(ISNUMBER(SEARCH("Series D",K66)),"Series D",IF(ISNUMBER(SEARCH("Private Equity",K66)),"Private Equity","Other")))))))</f>
        <v>Other</v>
      </c>
      <c r="Q66" t="str">
        <f t="shared" ref="Q66:Q129" si="10">IF(IFERROR(SEARCH("ecom",D66),0)+IFERROR(SEARCH("commerce",D66),0)+IFERROR(SEARCH("retail",D66),0)&gt;0,"E-Commerce",
IF(IFERROR(SEARCH("fintech",D66),0)+IFERROR(SEARCH("finance",D66),0)+IFERROR(SEARCH("financial",D66),0)+IFERROR(SEARCH("lending",D66),0)+IFERROR(SEARCH("payment",D66),0)+IFERROR(SEARCH("banking",D66),0)+IFERROR(SEARCH("insurance",D66),0)&gt;0,"FinTech",
IF(IFERROR(SEARCH("tech",D66),0)+IFERROR(SEARCH("software",D66),0)+IFERROR(SEARCH("saas",D66),0)+IFERROR(SEARCH("ai",D66),0)+IFERROR(SEARCH("iot",D66),0)+IFERROR(SEARCH("cloud",D66),0)+IFERROR(SEARCH("data",D66),0)+IFERROR(SEARCH("analytics",D66),0)&gt;0,"Technology",
IF(IFERROR(SEARCH("food",D66),0)+IFERROR(SEARCH("restaurant",D66),0)+IFERROR(SEARCH("hospitality",D66),0)+IFERROR(SEARCH("beverage",D66),0)+IFERROR(SEARCH("delivery",D66),0)&gt;0,"Food &amp; Beverage",
IF(IFERROR(SEARCH("health",D66),0)+IFERROR(SEARCH("medical",D66),0)+IFERROR(SEARCH("pharma",D66),0)+IFERROR(SEARCH("wellness",D66),0)+IFERROR(SEARCH("fitness",D66),0)&gt;0,"Healthcare",
IF(IFERROR(SEARCH("edu",D66),0)+IFERROR(SEARCH("learning",D66),0)+IFERROR(SEARCH("school",D66),0)+IFERROR(SEARCH("e-tech",D66),0)&gt;0,"Education",
IF(IFERROR(SEARCH("logistics",D66),0)+IFERROR(SEARCH("transport",D66),0)+IFERROR(SEARCH("delivery",D66),0)+IFERROR(SEARCH("mobility",D66),0)+IFERROR(SEARCH("automobile",D66),0)&gt;0,"Logistics &amp; Transport",
IF(IFERROR(SEARCH("travel",D66),0)+IFERROR(SEARCH("hotel",D66),0)+IFERROR(SEARCH("booking",D66),0)+IFERROR(SEARCH("tourism",D66),0)&gt;0,"Travel &amp; Hospitality",
IF(IFERROR(SEARCH("fashion",D66),0)+IFERROR(SEARCH("apparel",D66),0)+IFERROR(SEARCH("clothing",D66),0)+IFERROR(SEARCH("jewelry",D66),0)+IFERROR(SEARCH("beauty",D66),0)&gt;0,"Fashion &amp; Lifestyle",
IF(IFERROR(SEARCH("media",D66),0)+IFERROR(SEARCH("entertainment",D66),0)+IFERROR(SEARCH("video",D66),0)+IFERROR(SEARCH("gaming",D66),0)+IFERROR(SEARCH("music",D66),0)+IFERROR(SEARCH("social",D66),0)&gt;0,"Media &amp; Entertainment",
IF(IFERROR(SEARCH("agri",D66),0)+IFERROR(SEARCH("farm",D66),0)+IFERROR(SEARCH("agtech",D66),0)&gt;0,"Agriculture",
IF(IFERROR(SEARCH("real estate",D66),0)+IFERROR(SEARCH("property",D66),0)+IFERROR(SEARCH("housing",D66),0)&gt;0,"Real Estate",
IF(IFERROR(SEARCH("energy",D66),0)+IFERROR(SEARCH("solar",D66),0)+IFERROR(SEARCH("clean tech",D66),0)+IFERROR(SEARCH("waste",D66),0)&gt;0,"Energy &amp; Environment",
IF(IFERROR(SEARCH("hr",D66),0)+IFERROR(SEARCH("recruit",D66),0)+IFERROR(SEARCH("hiring",D66),0)+IFERROR(SEARCH("job",D66),0)&gt;0,"HR &amp; Recruitment",
"Others"))))))))))))))</f>
        <v>Logistics &amp; Transport</v>
      </c>
      <c r="R66" t="str">
        <f t="shared" ref="R66:R129" si="11">IF(ISNUMBER(SEARCH("bang",F66)),"Bangalore",IF(ISNUMBER(SEARCH("beng",F66)),"Bangalore",IF(ISNUMBER(SEARCH("mumbai",F66)),"Mumbai",IF(ISNUMBER(SEARCH("delhi",F66)),"Delhi-NCR",IF(ISNUMBER(SEARCH("gurgaon",F66)),"Delhi-NCR",IF(ISNUMBER(SEARCH("gurugram",F66)),"Delhi-NCR",IF(ISNUMBER(SEARCH("noida",F66)),"Delhi-NCR",IF(ISNUMBER(SEARCH("faridabad",F66)),"Delhi-NCR",IF(ISNUMBER(SEARCH("chennai",F66)),"Chennai",IF(ISNUMBER(SEARCH("hyderabad",F66)),"Hyderabad",IF(ISNUMBER(SEARCH("pune",F66)),"Pune",IF(ISNUMBER(SEARCH("kolkata",F66)),"Kolkata",IF(ISNUMBER(SEARCH("ahmedabad",F66)),"Ahmedabad",IF(ISNUMBER(SEARCH("jaipur",F66)),"Jaipur",IF(ISNUMBER(SEARCH("coimbatore",F66)),"Coimbatore",IF(ISNUMBER(SEARCH("kochi",F66)),"Kerala Cities",IF(ISNUMBER(SEARCH("cochin",F66)),"Kerala Cities",IF(ISNUMBER(SEARCH("francisco",F66)),"USA",IF(ISNUMBER(SEARCH("new york",F66)),"USA",IF(ISNUMBER(SEARCH("california",F66)),"USA",IF(ISNUMBER(SEARCH("palo alto",F66)),"USA",IF(ISNUMBER(SEARCH("santa",F66)),"USA",IF(ISNUMBER(SEARCH("singapore",F66)),"Singapore",IF(ISNUMBER(SEARCH("london",F66)),"London/UK",IF(F66="","Unknown","Other Cities")))))))))))))))))))))))))</f>
        <v>Other Cities</v>
      </c>
    </row>
    <row r="67" spans="1:18" x14ac:dyDescent="0.3">
      <c r="A67">
        <v>66</v>
      </c>
      <c r="B67" s="4">
        <v>43647</v>
      </c>
      <c r="C67" t="s">
        <v>232</v>
      </c>
      <c r="D67" t="s">
        <v>286</v>
      </c>
      <c r="E67" t="s">
        <v>287</v>
      </c>
      <c r="F67" t="s">
        <v>288</v>
      </c>
      <c r="G67" t="s">
        <v>236</v>
      </c>
      <c r="H67" t="str">
        <f t="shared" ref="H67:H130" si="12">IFERROR(TRIM(LEFT(G67,FIND(",",G67)-1)),TRIM(G67))</f>
        <v>March Capital Partners</v>
      </c>
      <c r="I67">
        <f t="shared" ref="I67:I130" si="13">IF(TRIM(G67)="",0,LEN(G67)-LEN(SUBSTITUTE(G67,",",""))+1)</f>
        <v>1</v>
      </c>
      <c r="J67" t="str">
        <f>IF(Table1[[#This Row],[Investor Count]]&gt;1,"Yes","No")</f>
        <v>No</v>
      </c>
      <c r="K67" t="s">
        <v>21</v>
      </c>
      <c r="L67" s="6">
        <v>38080000</v>
      </c>
      <c r="M67">
        <f t="shared" si="7"/>
        <v>2019</v>
      </c>
      <c r="N67" t="str">
        <f t="shared" si="8"/>
        <v>July</v>
      </c>
      <c r="O67" s="18">
        <v>365.45566400000001</v>
      </c>
      <c r="P67" t="str">
        <f t="shared" si="9"/>
        <v>Series C</v>
      </c>
      <c r="Q67" t="str">
        <f t="shared" si="10"/>
        <v>Others</v>
      </c>
      <c r="R67" t="str">
        <f t="shared" si="11"/>
        <v>Other Cities</v>
      </c>
    </row>
    <row r="68" spans="1:18" x14ac:dyDescent="0.3">
      <c r="A68">
        <v>67</v>
      </c>
      <c r="B68" s="4">
        <v>43650</v>
      </c>
      <c r="C68" t="s">
        <v>289</v>
      </c>
      <c r="D68" t="s">
        <v>1701</v>
      </c>
      <c r="E68" t="s">
        <v>290</v>
      </c>
      <c r="F68" t="s">
        <v>30</v>
      </c>
      <c r="G68" t="s">
        <v>291</v>
      </c>
      <c r="H68" t="str">
        <f t="shared" si="12"/>
        <v>Artha Venture</v>
      </c>
      <c r="I68">
        <f t="shared" si="13"/>
        <v>1</v>
      </c>
      <c r="J68" t="str">
        <f>IF(Table1[[#This Row],[Investor Count]]&gt;1,"Yes","No")</f>
        <v>No</v>
      </c>
      <c r="K68" t="s">
        <v>38</v>
      </c>
      <c r="L68" s="6">
        <v>500000</v>
      </c>
      <c r="M68">
        <f t="shared" si="7"/>
        <v>2019</v>
      </c>
      <c r="N68" t="str">
        <f t="shared" si="8"/>
        <v>July</v>
      </c>
      <c r="O68" s="18">
        <v>4.7985249999999997</v>
      </c>
      <c r="P68" t="str">
        <f t="shared" si="9"/>
        <v>Seed</v>
      </c>
      <c r="Q68" t="str">
        <f t="shared" si="10"/>
        <v>Food &amp; Beverage</v>
      </c>
      <c r="R68" t="str">
        <f t="shared" si="11"/>
        <v>Delhi-NCR</v>
      </c>
    </row>
    <row r="69" spans="1:18" x14ac:dyDescent="0.3">
      <c r="A69">
        <v>68</v>
      </c>
      <c r="B69" s="4">
        <v>43656</v>
      </c>
      <c r="C69" t="s">
        <v>7873</v>
      </c>
      <c r="D69" t="s">
        <v>254</v>
      </c>
      <c r="E69" t="s">
        <v>105</v>
      </c>
      <c r="F69" t="s">
        <v>13</v>
      </c>
      <c r="G69" t="s">
        <v>293</v>
      </c>
      <c r="H69" t="str">
        <f t="shared" si="12"/>
        <v>Qatar Investment Authority</v>
      </c>
      <c r="I69">
        <f t="shared" si="13"/>
        <v>1</v>
      </c>
      <c r="J69" t="str">
        <f>IF(Table1[[#This Row],[Investor Count]]&gt;1,"Yes","No")</f>
        <v>No</v>
      </c>
      <c r="K69" t="s">
        <v>15</v>
      </c>
      <c r="L69" s="6">
        <v>150000000</v>
      </c>
      <c r="M69">
        <f t="shared" si="7"/>
        <v>2019</v>
      </c>
      <c r="N69" t="str">
        <f t="shared" si="8"/>
        <v>July</v>
      </c>
      <c r="O69" s="18">
        <v>1439.5574999999999</v>
      </c>
      <c r="P69" t="str">
        <f t="shared" si="9"/>
        <v>Private Equity</v>
      </c>
      <c r="Q69" t="str">
        <f t="shared" si="10"/>
        <v>Technology</v>
      </c>
      <c r="R69" t="str">
        <f t="shared" si="11"/>
        <v>Bangalore</v>
      </c>
    </row>
    <row r="70" spans="1:18" x14ac:dyDescent="0.3">
      <c r="A70">
        <v>69</v>
      </c>
      <c r="B70" s="4">
        <v>43657</v>
      </c>
      <c r="C70" t="s">
        <v>294</v>
      </c>
      <c r="D70" t="s">
        <v>441</v>
      </c>
      <c r="E70" t="s">
        <v>8549</v>
      </c>
      <c r="F70" t="s">
        <v>273</v>
      </c>
      <c r="G70" t="s">
        <v>296</v>
      </c>
      <c r="H70" t="str">
        <f t="shared" si="12"/>
        <v>Composite Capital Management</v>
      </c>
      <c r="I70">
        <f t="shared" si="13"/>
        <v>3</v>
      </c>
      <c r="J70" t="str">
        <f>IF(Table1[[#This Row],[Investor Count]]&gt;1,"Yes","No")</f>
        <v>Yes</v>
      </c>
      <c r="K70" t="s">
        <v>58</v>
      </c>
      <c r="L70" s="6">
        <v>60000000</v>
      </c>
      <c r="M70">
        <f t="shared" si="7"/>
        <v>2019</v>
      </c>
      <c r="N70" t="str">
        <f t="shared" si="8"/>
        <v>July</v>
      </c>
      <c r="O70" s="18">
        <v>575.82299999999998</v>
      </c>
      <c r="P70" t="str">
        <f t="shared" si="9"/>
        <v>Series D</v>
      </c>
      <c r="Q70" t="str">
        <f t="shared" si="10"/>
        <v>E-Commerce</v>
      </c>
      <c r="R70" t="str">
        <f t="shared" si="11"/>
        <v>Singapore</v>
      </c>
    </row>
    <row r="71" spans="1:18" x14ac:dyDescent="0.3">
      <c r="A71">
        <v>70</v>
      </c>
      <c r="B71" s="4">
        <v>43656</v>
      </c>
      <c r="C71" t="s">
        <v>297</v>
      </c>
      <c r="D71" t="s">
        <v>298</v>
      </c>
      <c r="E71" t="s">
        <v>40</v>
      </c>
      <c r="F71" t="s">
        <v>273</v>
      </c>
      <c r="G71" t="s">
        <v>261</v>
      </c>
      <c r="H71" t="str">
        <f t="shared" si="12"/>
        <v>Undisclosed</v>
      </c>
      <c r="I71">
        <f t="shared" si="13"/>
        <v>1</v>
      </c>
      <c r="J71" t="str">
        <f>IF(Table1[[#This Row],[Investor Count]]&gt;1,"Yes","No")</f>
        <v>No</v>
      </c>
      <c r="K71" t="s">
        <v>26</v>
      </c>
      <c r="L71" s="6">
        <v>16000000</v>
      </c>
      <c r="M71">
        <f t="shared" si="7"/>
        <v>2019</v>
      </c>
      <c r="N71" t="str">
        <f t="shared" si="8"/>
        <v>July</v>
      </c>
      <c r="O71" s="18">
        <v>153.55279999999999</v>
      </c>
      <c r="P71" t="str">
        <f t="shared" si="9"/>
        <v>Series B</v>
      </c>
      <c r="Q71" t="str">
        <f t="shared" si="10"/>
        <v>Technology</v>
      </c>
      <c r="R71" t="str">
        <f t="shared" si="11"/>
        <v>Singapore</v>
      </c>
    </row>
    <row r="72" spans="1:18" x14ac:dyDescent="0.3">
      <c r="A72">
        <v>71</v>
      </c>
      <c r="B72" s="4">
        <v>43656</v>
      </c>
      <c r="C72" t="s">
        <v>299</v>
      </c>
      <c r="D72" t="s">
        <v>298</v>
      </c>
      <c r="E72" t="s">
        <v>300</v>
      </c>
      <c r="F72" t="s">
        <v>8550</v>
      </c>
      <c r="G72" t="s">
        <v>302</v>
      </c>
      <c r="H72" t="str">
        <f t="shared" si="12"/>
        <v>Ventureast</v>
      </c>
      <c r="I72">
        <f t="shared" si="13"/>
        <v>1</v>
      </c>
      <c r="J72" t="str">
        <f>IF(Table1[[#This Row],[Investor Count]]&gt;1,"Yes","No")</f>
        <v>No</v>
      </c>
      <c r="K72" t="s">
        <v>26</v>
      </c>
      <c r="L72" s="6">
        <v>5750000</v>
      </c>
      <c r="M72">
        <f t="shared" si="7"/>
        <v>2019</v>
      </c>
      <c r="N72" t="str">
        <f t="shared" si="8"/>
        <v>July</v>
      </c>
      <c r="O72" s="18">
        <v>55.183037499999998</v>
      </c>
      <c r="P72" t="str">
        <f t="shared" si="9"/>
        <v>Series B</v>
      </c>
      <c r="Q72" t="str">
        <f t="shared" si="10"/>
        <v>Technology</v>
      </c>
      <c r="R72" t="str">
        <f t="shared" si="11"/>
        <v>Other Cities</v>
      </c>
    </row>
    <row r="73" spans="1:18" x14ac:dyDescent="0.3">
      <c r="A73">
        <v>72</v>
      </c>
      <c r="B73" s="4">
        <v>43656</v>
      </c>
      <c r="C73" t="s">
        <v>303</v>
      </c>
      <c r="D73" t="s">
        <v>304</v>
      </c>
      <c r="E73" t="s">
        <v>305</v>
      </c>
      <c r="F73" t="s">
        <v>36</v>
      </c>
      <c r="G73" t="s">
        <v>306</v>
      </c>
      <c r="H73" t="str">
        <f t="shared" si="12"/>
        <v>Blume Ventures</v>
      </c>
      <c r="I73">
        <f t="shared" si="13"/>
        <v>1</v>
      </c>
      <c r="J73" t="str">
        <f>IF(Table1[[#This Row],[Investor Count]]&gt;1,"Yes","No")</f>
        <v>No</v>
      </c>
      <c r="K73" t="s">
        <v>44</v>
      </c>
      <c r="L73" s="6">
        <v>2500000</v>
      </c>
      <c r="M73">
        <f t="shared" si="7"/>
        <v>2019</v>
      </c>
      <c r="N73" t="str">
        <f t="shared" si="8"/>
        <v>July</v>
      </c>
      <c r="O73" s="18">
        <v>23.992625</v>
      </c>
      <c r="P73" t="str">
        <f t="shared" si="9"/>
        <v>Series A</v>
      </c>
      <c r="Q73" t="str">
        <f t="shared" si="10"/>
        <v>Healthcare</v>
      </c>
      <c r="R73" t="str">
        <f t="shared" si="11"/>
        <v>Mumbai</v>
      </c>
    </row>
    <row r="74" spans="1:18" x14ac:dyDescent="0.3">
      <c r="A74">
        <v>73</v>
      </c>
      <c r="B74" s="4">
        <v>43655</v>
      </c>
      <c r="C74" t="s">
        <v>307</v>
      </c>
      <c r="D74" t="s">
        <v>308</v>
      </c>
      <c r="E74" t="s">
        <v>8551</v>
      </c>
      <c r="F74" t="s">
        <v>36</v>
      </c>
      <c r="G74" t="s">
        <v>310</v>
      </c>
      <c r="H74" t="str">
        <f t="shared" si="12"/>
        <v>Binny Bansal</v>
      </c>
      <c r="I74">
        <f t="shared" si="13"/>
        <v>1</v>
      </c>
      <c r="J74" t="str">
        <f>IF(Table1[[#This Row],[Investor Count]]&gt;1,"Yes","No")</f>
        <v>No</v>
      </c>
      <c r="K74" t="s">
        <v>44</v>
      </c>
      <c r="L74" s="6">
        <v>1000000</v>
      </c>
      <c r="M74">
        <f t="shared" si="7"/>
        <v>2019</v>
      </c>
      <c r="N74" t="str">
        <f t="shared" si="8"/>
        <v>July</v>
      </c>
      <c r="O74" s="18">
        <v>9.5970499999999994</v>
      </c>
      <c r="P74" t="str">
        <f t="shared" si="9"/>
        <v>Series A</v>
      </c>
      <c r="Q74" t="str">
        <f t="shared" si="10"/>
        <v>Others</v>
      </c>
      <c r="R74" t="str">
        <f t="shared" si="11"/>
        <v>Mumbai</v>
      </c>
    </row>
    <row r="75" spans="1:18" x14ac:dyDescent="0.3">
      <c r="A75">
        <v>74</v>
      </c>
      <c r="B75" s="4">
        <v>43654</v>
      </c>
      <c r="C75" t="s">
        <v>311</v>
      </c>
      <c r="D75" t="s">
        <v>254</v>
      </c>
      <c r="E75" t="s">
        <v>312</v>
      </c>
      <c r="F75" t="s">
        <v>313</v>
      </c>
      <c r="G75" t="s">
        <v>9292</v>
      </c>
      <c r="H75" t="str">
        <f t="shared" si="12"/>
        <v>Multiple Angel</v>
      </c>
      <c r="I75">
        <f t="shared" si="13"/>
        <v>1</v>
      </c>
      <c r="J75" t="str">
        <f>IF(Table1[[#This Row],[Investor Count]]&gt;1,"Yes","No")</f>
        <v>No</v>
      </c>
      <c r="K75" t="s">
        <v>315</v>
      </c>
      <c r="L75" s="6">
        <v>319605</v>
      </c>
      <c r="M75">
        <f t="shared" si="7"/>
        <v>2019</v>
      </c>
      <c r="N75" t="str">
        <f t="shared" si="8"/>
        <v>July</v>
      </c>
      <c r="O75" s="18">
        <v>3.0672651652499998</v>
      </c>
      <c r="P75" t="str">
        <f t="shared" si="9"/>
        <v>Other</v>
      </c>
      <c r="Q75" t="str">
        <f t="shared" si="10"/>
        <v>Technology</v>
      </c>
      <c r="R75" t="str">
        <f t="shared" si="11"/>
        <v>Other Cities</v>
      </c>
    </row>
    <row r="76" spans="1:18" x14ac:dyDescent="0.3">
      <c r="A76">
        <v>75</v>
      </c>
      <c r="B76" s="4">
        <v>43621</v>
      </c>
      <c r="C76" t="s">
        <v>316</v>
      </c>
      <c r="D76" t="s">
        <v>441</v>
      </c>
      <c r="E76" t="s">
        <v>317</v>
      </c>
      <c r="F76" t="s">
        <v>13</v>
      </c>
      <c r="G76" t="s">
        <v>318</v>
      </c>
      <c r="H76" t="str">
        <f t="shared" si="12"/>
        <v>General Atlantic</v>
      </c>
      <c r="I76">
        <f t="shared" si="13"/>
        <v>1</v>
      </c>
      <c r="J76" t="str">
        <f>IF(Table1[[#This Row],[Investor Count]]&gt;1,"Yes","No")</f>
        <v>No</v>
      </c>
      <c r="K76" t="s">
        <v>21</v>
      </c>
      <c r="L76" s="6">
        <v>51000000</v>
      </c>
      <c r="M76">
        <f t="shared" si="7"/>
        <v>2019</v>
      </c>
      <c r="N76" t="str">
        <f t="shared" si="8"/>
        <v>June</v>
      </c>
      <c r="O76" s="18">
        <v>489.44954999999999</v>
      </c>
      <c r="P76" t="str">
        <f t="shared" si="9"/>
        <v>Series C</v>
      </c>
      <c r="Q76" t="str">
        <f t="shared" si="10"/>
        <v>E-Commerce</v>
      </c>
      <c r="R76" t="str">
        <f t="shared" si="11"/>
        <v>Bangalore</v>
      </c>
    </row>
    <row r="77" spans="1:18" x14ac:dyDescent="0.3">
      <c r="A77">
        <v>76</v>
      </c>
      <c r="B77" s="4">
        <v>43620</v>
      </c>
      <c r="C77" t="s">
        <v>319</v>
      </c>
      <c r="D77" t="s">
        <v>1701</v>
      </c>
      <c r="E77" t="s">
        <v>320</v>
      </c>
      <c r="F77" t="s">
        <v>30</v>
      </c>
      <c r="G77" t="s">
        <v>321</v>
      </c>
      <c r="H77" t="str">
        <f t="shared" si="12"/>
        <v>Anicut Capital</v>
      </c>
      <c r="I77">
        <f t="shared" si="13"/>
        <v>1</v>
      </c>
      <c r="J77" t="str">
        <f>IF(Table1[[#This Row],[Investor Count]]&gt;1,"Yes","No")</f>
        <v>No</v>
      </c>
      <c r="K77" t="s">
        <v>79</v>
      </c>
      <c r="L77" s="6">
        <v>10000000</v>
      </c>
      <c r="M77">
        <f t="shared" si="7"/>
        <v>2019</v>
      </c>
      <c r="N77" t="str">
        <f t="shared" si="8"/>
        <v>June</v>
      </c>
      <c r="O77" s="18">
        <v>95.970500000000001</v>
      </c>
      <c r="P77" t="str">
        <f t="shared" si="9"/>
        <v>Other</v>
      </c>
      <c r="Q77" t="str">
        <f t="shared" si="10"/>
        <v>Food &amp; Beverage</v>
      </c>
      <c r="R77" t="str">
        <f t="shared" si="11"/>
        <v>Delhi-NCR</v>
      </c>
    </row>
    <row r="78" spans="1:18" x14ac:dyDescent="0.3">
      <c r="A78">
        <v>77</v>
      </c>
      <c r="B78" s="4">
        <v>43619</v>
      </c>
      <c r="C78" t="s">
        <v>322</v>
      </c>
      <c r="D78" t="s">
        <v>441</v>
      </c>
      <c r="E78" t="s">
        <v>46</v>
      </c>
      <c r="F78" t="s">
        <v>19</v>
      </c>
      <c r="G78" t="s">
        <v>8552</v>
      </c>
      <c r="H78" t="str">
        <f t="shared" si="12"/>
        <v>Goldman Sachs</v>
      </c>
      <c r="I78">
        <f t="shared" si="13"/>
        <v>3</v>
      </c>
      <c r="J78" t="str">
        <f>IF(Table1[[#This Row],[Investor Count]]&gt;1,"Yes","No")</f>
        <v>Yes</v>
      </c>
      <c r="K78" t="s">
        <v>6905</v>
      </c>
      <c r="L78" s="6">
        <v>4889975.54</v>
      </c>
      <c r="M78">
        <f t="shared" si="7"/>
        <v>2019</v>
      </c>
      <c r="N78" t="str">
        <f t="shared" si="8"/>
        <v>June</v>
      </c>
      <c r="O78" s="18">
        <v>46.929339756156999</v>
      </c>
      <c r="P78" t="str">
        <f t="shared" si="9"/>
        <v>Other</v>
      </c>
      <c r="Q78" t="str">
        <f t="shared" si="10"/>
        <v>E-Commerce</v>
      </c>
      <c r="R78" t="str">
        <f t="shared" si="11"/>
        <v>Delhi-NCR</v>
      </c>
    </row>
    <row r="79" spans="1:18" x14ac:dyDescent="0.3">
      <c r="A79">
        <v>78</v>
      </c>
      <c r="B79" s="4">
        <v>43619</v>
      </c>
      <c r="C79" t="s">
        <v>324</v>
      </c>
      <c r="D79" t="s">
        <v>77</v>
      </c>
      <c r="E79" t="s">
        <v>28</v>
      </c>
      <c r="F79" t="s">
        <v>13</v>
      </c>
      <c r="G79" t="s">
        <v>325</v>
      </c>
      <c r="H79" t="str">
        <f t="shared" si="12"/>
        <v>Matrix Partners</v>
      </c>
      <c r="I79">
        <f t="shared" si="13"/>
        <v>1</v>
      </c>
      <c r="J79" t="str">
        <f>IF(Table1[[#This Row],[Investor Count]]&gt;1,"Yes","No")</f>
        <v>No</v>
      </c>
      <c r="K79" t="s">
        <v>44</v>
      </c>
      <c r="L79" s="6">
        <v>9000000</v>
      </c>
      <c r="M79">
        <f t="shared" si="7"/>
        <v>2019</v>
      </c>
      <c r="N79" t="str">
        <f t="shared" si="8"/>
        <v>June</v>
      </c>
      <c r="O79" s="18">
        <v>86.373450000000005</v>
      </c>
      <c r="P79" t="str">
        <f t="shared" si="9"/>
        <v>Series A</v>
      </c>
      <c r="Q79" t="str">
        <f t="shared" si="10"/>
        <v>FinTech</v>
      </c>
      <c r="R79" t="str">
        <f t="shared" si="11"/>
        <v>Bangalore</v>
      </c>
    </row>
    <row r="80" spans="1:18" x14ac:dyDescent="0.3">
      <c r="A80">
        <v>79</v>
      </c>
      <c r="B80" s="4">
        <v>43620</v>
      </c>
      <c r="C80" t="s">
        <v>326</v>
      </c>
      <c r="D80" t="s">
        <v>77</v>
      </c>
      <c r="E80" t="s">
        <v>28</v>
      </c>
      <c r="F80" t="s">
        <v>30</v>
      </c>
      <c r="G80" t="s">
        <v>327</v>
      </c>
      <c r="H80" t="str">
        <f t="shared" si="12"/>
        <v>Insight Partners</v>
      </c>
      <c r="I80">
        <f t="shared" si="13"/>
        <v>1</v>
      </c>
      <c r="J80" t="str">
        <f>IF(Table1[[#This Row],[Investor Count]]&gt;1,"Yes","No")</f>
        <v>No</v>
      </c>
      <c r="K80" t="s">
        <v>26</v>
      </c>
      <c r="L80" s="6">
        <v>75000000</v>
      </c>
      <c r="M80">
        <f t="shared" si="7"/>
        <v>2019</v>
      </c>
      <c r="N80" t="str">
        <f t="shared" si="8"/>
        <v>June</v>
      </c>
      <c r="O80" s="18">
        <v>719.77874999999995</v>
      </c>
      <c r="P80" t="str">
        <f t="shared" si="9"/>
        <v>Series B</v>
      </c>
      <c r="Q80" t="str">
        <f t="shared" si="10"/>
        <v>FinTech</v>
      </c>
      <c r="R80" t="str">
        <f t="shared" si="11"/>
        <v>Delhi-NCR</v>
      </c>
    </row>
    <row r="81" spans="1:18" x14ac:dyDescent="0.3">
      <c r="A81">
        <v>80</v>
      </c>
      <c r="B81" s="4">
        <v>43620</v>
      </c>
      <c r="C81" t="s">
        <v>328</v>
      </c>
      <c r="D81" t="s">
        <v>329</v>
      </c>
      <c r="E81" t="s">
        <v>330</v>
      </c>
      <c r="F81" t="s">
        <v>184</v>
      </c>
      <c r="G81" t="s">
        <v>7918</v>
      </c>
      <c r="H81" t="str">
        <f t="shared" si="12"/>
        <v>Triton Investment Advisors</v>
      </c>
      <c r="I81">
        <f t="shared" si="13"/>
        <v>2</v>
      </c>
      <c r="J81" t="str">
        <f>IF(Table1[[#This Row],[Investor Count]]&gt;1,"Yes","No")</f>
        <v>Yes</v>
      </c>
      <c r="K81" t="s">
        <v>332</v>
      </c>
      <c r="L81" s="6">
        <v>26000000</v>
      </c>
      <c r="M81">
        <f t="shared" si="7"/>
        <v>2019</v>
      </c>
      <c r="N81" t="str">
        <f t="shared" si="8"/>
        <v>June</v>
      </c>
      <c r="O81" s="18">
        <v>249.52330000000001</v>
      </c>
      <c r="P81" t="str">
        <f t="shared" si="9"/>
        <v>Series A</v>
      </c>
      <c r="Q81" t="str">
        <f t="shared" si="10"/>
        <v>Energy &amp; Environment</v>
      </c>
      <c r="R81" t="str">
        <f t="shared" si="11"/>
        <v>Hyderabad</v>
      </c>
    </row>
    <row r="82" spans="1:18" x14ac:dyDescent="0.3">
      <c r="A82">
        <v>81</v>
      </c>
      <c r="B82" s="4">
        <v>43619</v>
      </c>
      <c r="C82" t="s">
        <v>333</v>
      </c>
      <c r="D82" t="s">
        <v>334</v>
      </c>
      <c r="E82" t="s">
        <v>286</v>
      </c>
      <c r="F82" t="s">
        <v>13</v>
      </c>
      <c r="G82" t="s">
        <v>8553</v>
      </c>
      <c r="H82" t="str">
        <f t="shared" si="12"/>
        <v>Blume Ventures</v>
      </c>
      <c r="I82">
        <f t="shared" si="13"/>
        <v>2</v>
      </c>
      <c r="J82" t="str">
        <f>IF(Table1[[#This Row],[Investor Count]]&gt;1,"Yes","No")</f>
        <v>Yes</v>
      </c>
      <c r="K82" t="s">
        <v>332</v>
      </c>
      <c r="L82" s="6">
        <v>2500000</v>
      </c>
      <c r="M82">
        <f t="shared" si="7"/>
        <v>2019</v>
      </c>
      <c r="N82" t="str">
        <f t="shared" si="8"/>
        <v>June</v>
      </c>
      <c r="O82" s="18">
        <v>23.992625</v>
      </c>
      <c r="P82" t="str">
        <f t="shared" si="9"/>
        <v>Series A</v>
      </c>
      <c r="Q82" t="str">
        <f t="shared" si="10"/>
        <v>Technology</v>
      </c>
      <c r="R82" t="str">
        <f t="shared" si="11"/>
        <v>Bangalore</v>
      </c>
    </row>
    <row r="83" spans="1:18" x14ac:dyDescent="0.3">
      <c r="A83">
        <v>82</v>
      </c>
      <c r="B83" s="4">
        <v>43622</v>
      </c>
      <c r="C83" t="s">
        <v>336</v>
      </c>
      <c r="D83" t="s">
        <v>337</v>
      </c>
      <c r="E83" t="s">
        <v>338</v>
      </c>
      <c r="F83" t="s">
        <v>339</v>
      </c>
      <c r="G83" t="s">
        <v>8554</v>
      </c>
      <c r="H83" t="str">
        <f t="shared" si="12"/>
        <v>Shell Foundation</v>
      </c>
      <c r="I83">
        <f t="shared" si="13"/>
        <v>12</v>
      </c>
      <c r="J83" t="str">
        <f>IF(Table1[[#This Row],[Investor Count]]&gt;1,"Yes","No")</f>
        <v>Yes</v>
      </c>
      <c r="K83" t="s">
        <v>6905</v>
      </c>
      <c r="L83" s="6">
        <v>2739034.68</v>
      </c>
      <c r="M83">
        <f t="shared" si="7"/>
        <v>2019</v>
      </c>
      <c r="N83" t="str">
        <f t="shared" si="8"/>
        <v>June</v>
      </c>
      <c r="O83" s="18">
        <v>26.286652775694002</v>
      </c>
      <c r="P83" t="str">
        <f t="shared" si="9"/>
        <v>Other</v>
      </c>
      <c r="Q83" t="str">
        <f t="shared" si="10"/>
        <v>Agriculture</v>
      </c>
      <c r="R83" t="str">
        <f t="shared" si="11"/>
        <v>Other Cities</v>
      </c>
    </row>
    <row r="84" spans="1:18" x14ac:dyDescent="0.3">
      <c r="A84">
        <v>83</v>
      </c>
      <c r="B84" s="4">
        <v>43622</v>
      </c>
      <c r="C84" t="s">
        <v>341</v>
      </c>
      <c r="D84" t="s">
        <v>342</v>
      </c>
      <c r="E84" t="s">
        <v>343</v>
      </c>
      <c r="F84" t="s">
        <v>30</v>
      </c>
      <c r="G84" t="s">
        <v>7919</v>
      </c>
      <c r="H84" t="str">
        <f t="shared" si="12"/>
        <v>Ian Fund</v>
      </c>
      <c r="I84">
        <f t="shared" si="13"/>
        <v>1</v>
      </c>
      <c r="J84" t="str">
        <f>IF(Table1[[#This Row],[Investor Count]]&gt;1,"Yes","No")</f>
        <v>No</v>
      </c>
      <c r="K84" t="s">
        <v>44</v>
      </c>
      <c r="L84" s="6">
        <v>26000000</v>
      </c>
      <c r="M84">
        <f t="shared" si="7"/>
        <v>2019</v>
      </c>
      <c r="N84" t="str">
        <f t="shared" si="8"/>
        <v>June</v>
      </c>
      <c r="O84" s="18">
        <v>249.52330000000001</v>
      </c>
      <c r="P84" t="str">
        <f t="shared" si="9"/>
        <v>Series A</v>
      </c>
      <c r="Q84" t="str">
        <f t="shared" si="10"/>
        <v>Energy &amp; Environment</v>
      </c>
      <c r="R84" t="str">
        <f t="shared" si="11"/>
        <v>Delhi-NCR</v>
      </c>
    </row>
    <row r="85" spans="1:18" x14ac:dyDescent="0.3">
      <c r="A85">
        <v>84</v>
      </c>
      <c r="B85" s="4">
        <v>43622</v>
      </c>
      <c r="C85" t="s">
        <v>345</v>
      </c>
      <c r="D85" t="s">
        <v>346</v>
      </c>
      <c r="E85" t="s">
        <v>347</v>
      </c>
      <c r="F85" t="s">
        <v>13</v>
      </c>
      <c r="G85" t="s">
        <v>348</v>
      </c>
      <c r="H85" t="str">
        <f t="shared" si="12"/>
        <v>Qiming Venture Partners</v>
      </c>
      <c r="I85">
        <f t="shared" si="13"/>
        <v>1</v>
      </c>
      <c r="J85" t="str">
        <f>IF(Table1[[#This Row],[Investor Count]]&gt;1,"Yes","No")</f>
        <v>No</v>
      </c>
      <c r="K85" t="s">
        <v>26</v>
      </c>
      <c r="L85" s="6">
        <v>15109500</v>
      </c>
      <c r="M85">
        <f t="shared" si="7"/>
        <v>2019</v>
      </c>
      <c r="N85" t="str">
        <f t="shared" si="8"/>
        <v>June</v>
      </c>
      <c r="O85" s="18">
        <v>145.00662697499999</v>
      </c>
      <c r="P85" t="str">
        <f t="shared" si="9"/>
        <v>Series B</v>
      </c>
      <c r="Q85" t="str">
        <f t="shared" si="10"/>
        <v>Media &amp; Entertainment</v>
      </c>
      <c r="R85" t="str">
        <f t="shared" si="11"/>
        <v>Bangalore</v>
      </c>
    </row>
    <row r="86" spans="1:18" x14ac:dyDescent="0.3">
      <c r="A86">
        <v>85</v>
      </c>
      <c r="B86" s="4">
        <v>43626</v>
      </c>
      <c r="C86" t="s">
        <v>349</v>
      </c>
      <c r="D86" t="s">
        <v>346</v>
      </c>
      <c r="E86" t="s">
        <v>350</v>
      </c>
      <c r="F86" t="s">
        <v>13</v>
      </c>
      <c r="G86" t="s">
        <v>351</v>
      </c>
      <c r="H86" t="str">
        <f t="shared" si="12"/>
        <v>Nexus Venture Partners</v>
      </c>
      <c r="I86">
        <f t="shared" si="13"/>
        <v>1</v>
      </c>
      <c r="J86" t="str">
        <f>IF(Table1[[#This Row],[Investor Count]]&gt;1,"Yes","No")</f>
        <v>No</v>
      </c>
      <c r="K86" t="s">
        <v>126</v>
      </c>
      <c r="L86" s="6">
        <v>430200</v>
      </c>
      <c r="M86">
        <f t="shared" si="7"/>
        <v>2019</v>
      </c>
      <c r="N86" t="str">
        <f t="shared" si="8"/>
        <v>June</v>
      </c>
      <c r="O86" s="18">
        <v>4.1286509100000002</v>
      </c>
      <c r="P86" t="str">
        <f t="shared" si="9"/>
        <v>Seed</v>
      </c>
      <c r="Q86" t="str">
        <f t="shared" si="10"/>
        <v>Media &amp; Entertainment</v>
      </c>
      <c r="R86" t="str">
        <f t="shared" si="11"/>
        <v>Bangalore</v>
      </c>
    </row>
    <row r="87" spans="1:18" x14ac:dyDescent="0.3">
      <c r="A87">
        <v>86</v>
      </c>
      <c r="B87" s="4">
        <v>43626</v>
      </c>
      <c r="C87" t="s">
        <v>352</v>
      </c>
      <c r="D87" t="s">
        <v>28</v>
      </c>
      <c r="E87" t="s">
        <v>172</v>
      </c>
      <c r="F87" t="s">
        <v>353</v>
      </c>
      <c r="G87" t="s">
        <v>14</v>
      </c>
      <c r="H87" t="str">
        <f t="shared" si="12"/>
        <v>Tiger Global Management</v>
      </c>
      <c r="I87">
        <f t="shared" si="13"/>
        <v>1</v>
      </c>
      <c r="J87" t="str">
        <f>IF(Table1[[#This Row],[Investor Count]]&gt;1,"Yes","No")</f>
        <v>No</v>
      </c>
      <c r="K87" t="s">
        <v>44</v>
      </c>
      <c r="L87" s="6">
        <v>15500000</v>
      </c>
      <c r="M87">
        <f t="shared" si="7"/>
        <v>2019</v>
      </c>
      <c r="N87" t="str">
        <f t="shared" si="8"/>
        <v>June</v>
      </c>
      <c r="O87" s="18">
        <v>148.75427500000001</v>
      </c>
      <c r="P87" t="str">
        <f t="shared" si="9"/>
        <v>Series A</v>
      </c>
      <c r="Q87" t="str">
        <f t="shared" si="10"/>
        <v>FinTech</v>
      </c>
      <c r="R87" t="str">
        <f t="shared" si="11"/>
        <v>Other Cities</v>
      </c>
    </row>
    <row r="88" spans="1:18" x14ac:dyDescent="0.3">
      <c r="A88">
        <v>87</v>
      </c>
      <c r="B88" s="4">
        <v>43622</v>
      </c>
      <c r="C88" t="s">
        <v>354</v>
      </c>
      <c r="D88" t="s">
        <v>28</v>
      </c>
      <c r="E88" t="s">
        <v>355</v>
      </c>
      <c r="F88" t="s">
        <v>356</v>
      </c>
      <c r="G88" t="s">
        <v>267</v>
      </c>
      <c r="H88" t="str">
        <f t="shared" si="12"/>
        <v>Westbridge Capital</v>
      </c>
      <c r="I88">
        <f t="shared" si="13"/>
        <v>1</v>
      </c>
      <c r="J88" t="str">
        <f>IF(Table1[[#This Row],[Investor Count]]&gt;1,"Yes","No")</f>
        <v>No</v>
      </c>
      <c r="K88" t="s">
        <v>26</v>
      </c>
      <c r="L88" s="6">
        <v>52000000</v>
      </c>
      <c r="M88">
        <f t="shared" si="7"/>
        <v>2019</v>
      </c>
      <c r="N88" t="str">
        <f t="shared" si="8"/>
        <v>June</v>
      </c>
      <c r="O88" s="18">
        <v>499.04660000000001</v>
      </c>
      <c r="P88" t="str">
        <f t="shared" si="9"/>
        <v>Series B</v>
      </c>
      <c r="Q88" t="str">
        <f t="shared" si="10"/>
        <v>FinTech</v>
      </c>
      <c r="R88" t="str">
        <f t="shared" si="11"/>
        <v>USA</v>
      </c>
    </row>
    <row r="89" spans="1:18" x14ac:dyDescent="0.3">
      <c r="A89">
        <v>88</v>
      </c>
      <c r="B89" s="4">
        <v>43624</v>
      </c>
      <c r="C89" t="s">
        <v>358</v>
      </c>
      <c r="D89" t="s">
        <v>17</v>
      </c>
      <c r="E89" t="s">
        <v>359</v>
      </c>
      <c r="F89" t="s">
        <v>360</v>
      </c>
      <c r="G89" t="s">
        <v>218</v>
      </c>
      <c r="H89" t="str">
        <f t="shared" si="12"/>
        <v>Alteria Capital</v>
      </c>
      <c r="I89">
        <f t="shared" si="13"/>
        <v>1</v>
      </c>
      <c r="J89" t="str">
        <f>IF(Table1[[#This Row],[Investor Count]]&gt;1,"Yes","No")</f>
        <v>No</v>
      </c>
      <c r="K89" t="s">
        <v>79</v>
      </c>
      <c r="L89" s="6">
        <v>3584000</v>
      </c>
      <c r="M89">
        <f t="shared" si="7"/>
        <v>2019</v>
      </c>
      <c r="N89" t="str">
        <f t="shared" si="8"/>
        <v>June</v>
      </c>
      <c r="O89" s="18">
        <v>34.395827199999999</v>
      </c>
      <c r="P89" t="str">
        <f t="shared" si="9"/>
        <v>Other</v>
      </c>
      <c r="Q89" t="str">
        <f t="shared" si="10"/>
        <v>Logistics &amp; Transport</v>
      </c>
      <c r="R89" t="str">
        <f t="shared" si="11"/>
        <v>Other Cities</v>
      </c>
    </row>
    <row r="90" spans="1:18" x14ac:dyDescent="0.3">
      <c r="A90">
        <v>89</v>
      </c>
      <c r="B90" s="4">
        <v>43620</v>
      </c>
      <c r="C90" t="s">
        <v>361</v>
      </c>
      <c r="D90" t="s">
        <v>258</v>
      </c>
      <c r="E90" t="s">
        <v>362</v>
      </c>
      <c r="F90" t="s">
        <v>363</v>
      </c>
      <c r="G90" t="s">
        <v>364</v>
      </c>
      <c r="H90" t="str">
        <f t="shared" si="12"/>
        <v>Mumbai Angels</v>
      </c>
      <c r="I90">
        <f t="shared" si="13"/>
        <v>1</v>
      </c>
      <c r="J90" t="str">
        <f>IF(Table1[[#This Row],[Investor Count]]&gt;1,"Yes","No")</f>
        <v>No</v>
      </c>
      <c r="K90" t="s">
        <v>44</v>
      </c>
      <c r="L90" s="6">
        <v>3400000</v>
      </c>
      <c r="M90">
        <f t="shared" si="7"/>
        <v>2019</v>
      </c>
      <c r="N90" t="str">
        <f t="shared" si="8"/>
        <v>June</v>
      </c>
      <c r="O90" s="18">
        <v>32.62997</v>
      </c>
      <c r="P90" t="str">
        <f t="shared" si="9"/>
        <v>Series A</v>
      </c>
      <c r="Q90" t="str">
        <f t="shared" si="10"/>
        <v>Others</v>
      </c>
      <c r="R90" t="str">
        <f t="shared" si="11"/>
        <v>Bangalore</v>
      </c>
    </row>
    <row r="91" spans="1:18" x14ac:dyDescent="0.3">
      <c r="A91">
        <v>90</v>
      </c>
      <c r="B91" s="4">
        <v>43591</v>
      </c>
      <c r="C91" t="s">
        <v>365</v>
      </c>
      <c r="D91" t="s">
        <v>282</v>
      </c>
      <c r="E91" t="s">
        <v>283</v>
      </c>
      <c r="F91" t="s">
        <v>13</v>
      </c>
      <c r="G91" t="s">
        <v>366</v>
      </c>
      <c r="H91" t="str">
        <f t="shared" si="12"/>
        <v>Tata Sons</v>
      </c>
      <c r="I91">
        <f t="shared" si="13"/>
        <v>1</v>
      </c>
      <c r="J91" t="str">
        <f>IF(Table1[[#This Row],[Investor Count]]&gt;1,"Yes","No")</f>
        <v>No</v>
      </c>
      <c r="K91" t="s">
        <v>44</v>
      </c>
      <c r="M91">
        <f t="shared" si="7"/>
        <v>2019</v>
      </c>
      <c r="N91" t="str">
        <f t="shared" si="8"/>
        <v>May</v>
      </c>
      <c r="O91" s="18">
        <v>0</v>
      </c>
      <c r="P91" t="str">
        <f t="shared" si="9"/>
        <v>Series A</v>
      </c>
      <c r="Q91" t="str">
        <f t="shared" si="10"/>
        <v>Logistics &amp; Transport</v>
      </c>
      <c r="R91" t="str">
        <f t="shared" si="11"/>
        <v>Bangalore</v>
      </c>
    </row>
    <row r="92" spans="1:18" x14ac:dyDescent="0.3">
      <c r="A92">
        <v>91</v>
      </c>
      <c r="B92" s="4">
        <v>43591</v>
      </c>
      <c r="C92" t="s">
        <v>367</v>
      </c>
      <c r="D92" t="s">
        <v>329</v>
      </c>
      <c r="E92" t="s">
        <v>330</v>
      </c>
      <c r="F92" t="s">
        <v>13</v>
      </c>
      <c r="G92" t="s">
        <v>368</v>
      </c>
      <c r="H92" t="str">
        <f t="shared" si="12"/>
        <v>C4D Partners</v>
      </c>
      <c r="I92">
        <f t="shared" si="13"/>
        <v>1</v>
      </c>
      <c r="J92" t="str">
        <f>IF(Table1[[#This Row],[Investor Count]]&gt;1,"Yes","No")</f>
        <v>No</v>
      </c>
      <c r="K92" t="s">
        <v>7820</v>
      </c>
      <c r="L92" s="6">
        <v>868600</v>
      </c>
      <c r="M92">
        <f t="shared" si="7"/>
        <v>2019</v>
      </c>
      <c r="N92" t="str">
        <f t="shared" si="8"/>
        <v>May</v>
      </c>
      <c r="O92" s="18">
        <v>8.3359976299999996</v>
      </c>
      <c r="P92" t="str">
        <f t="shared" si="9"/>
        <v>Other</v>
      </c>
      <c r="Q92" t="str">
        <f t="shared" si="10"/>
        <v>Energy &amp; Environment</v>
      </c>
      <c r="R92" t="str">
        <f t="shared" si="11"/>
        <v>Bangalore</v>
      </c>
    </row>
    <row r="93" spans="1:18" x14ac:dyDescent="0.3">
      <c r="A93">
        <v>92</v>
      </c>
      <c r="B93" s="4">
        <v>43590</v>
      </c>
      <c r="C93" t="s">
        <v>370</v>
      </c>
      <c r="D93" t="s">
        <v>441</v>
      </c>
      <c r="E93" t="s">
        <v>8555</v>
      </c>
      <c r="F93" t="s">
        <v>139</v>
      </c>
      <c r="G93" t="s">
        <v>9293</v>
      </c>
      <c r="H93" t="str">
        <f t="shared" si="12"/>
        <v>Indian Angel Network</v>
      </c>
      <c r="I93">
        <f t="shared" si="13"/>
        <v>7</v>
      </c>
      <c r="J93" t="str">
        <f>IF(Table1[[#This Row],[Investor Count]]&gt;1,"Yes","No")</f>
        <v>Yes</v>
      </c>
      <c r="K93" t="s">
        <v>373</v>
      </c>
      <c r="M93">
        <f t="shared" si="7"/>
        <v>2019</v>
      </c>
      <c r="N93" t="str">
        <f t="shared" si="8"/>
        <v>May</v>
      </c>
      <c r="O93" s="18">
        <v>0</v>
      </c>
      <c r="P93" t="str">
        <f t="shared" si="9"/>
        <v>Other</v>
      </c>
      <c r="Q93" t="str">
        <f t="shared" si="10"/>
        <v>E-Commerce</v>
      </c>
      <c r="R93" t="str">
        <f t="shared" si="11"/>
        <v>Delhi-NCR</v>
      </c>
    </row>
    <row r="94" spans="1:18" x14ac:dyDescent="0.3">
      <c r="A94">
        <v>93</v>
      </c>
      <c r="B94" s="4">
        <v>43586</v>
      </c>
      <c r="C94" t="s">
        <v>374</v>
      </c>
      <c r="D94" t="s">
        <v>282</v>
      </c>
      <c r="E94" t="s">
        <v>40</v>
      </c>
      <c r="F94" t="s">
        <v>13</v>
      </c>
      <c r="G94" t="s">
        <v>8556</v>
      </c>
      <c r="H94" t="str">
        <f t="shared" si="12"/>
        <v>Goldman Sachs Investment Partners</v>
      </c>
      <c r="I94">
        <f t="shared" si="13"/>
        <v>10</v>
      </c>
      <c r="J94" t="str">
        <f>IF(Table1[[#This Row],[Investor Count]]&gt;1,"Yes","No")</f>
        <v>Yes</v>
      </c>
      <c r="K94" t="s">
        <v>58</v>
      </c>
      <c r="L94" s="6">
        <v>150000000</v>
      </c>
      <c r="M94">
        <f t="shared" si="7"/>
        <v>2019</v>
      </c>
      <c r="N94" t="str">
        <f t="shared" si="8"/>
        <v>May</v>
      </c>
      <c r="O94" s="18">
        <v>1439.5574999999999</v>
      </c>
      <c r="P94" t="str">
        <f t="shared" si="9"/>
        <v>Series D</v>
      </c>
      <c r="Q94" t="str">
        <f t="shared" si="10"/>
        <v>Logistics &amp; Transport</v>
      </c>
      <c r="R94" t="str">
        <f t="shared" si="11"/>
        <v>Bangalore</v>
      </c>
    </row>
    <row r="95" spans="1:18" x14ac:dyDescent="0.3">
      <c r="A95">
        <v>94</v>
      </c>
      <c r="B95" s="4">
        <v>43587</v>
      </c>
      <c r="C95" t="s">
        <v>376</v>
      </c>
      <c r="D95" t="s">
        <v>377</v>
      </c>
      <c r="E95" t="s">
        <v>8557</v>
      </c>
      <c r="F95" t="s">
        <v>184</v>
      </c>
      <c r="G95" t="s">
        <v>14</v>
      </c>
      <c r="H95" t="str">
        <f t="shared" si="12"/>
        <v>Tiger Global Management</v>
      </c>
      <c r="I95">
        <f t="shared" si="13"/>
        <v>1</v>
      </c>
      <c r="J95" t="str">
        <f>IF(Table1[[#This Row],[Investor Count]]&gt;1,"Yes","No")</f>
        <v>No</v>
      </c>
      <c r="K95" t="s">
        <v>21</v>
      </c>
      <c r="L95" s="6">
        <v>50000000</v>
      </c>
      <c r="M95">
        <f t="shared" si="7"/>
        <v>2019</v>
      </c>
      <c r="N95" t="str">
        <f t="shared" si="8"/>
        <v>May</v>
      </c>
      <c r="O95" s="18">
        <v>479.85250000000002</v>
      </c>
      <c r="P95" t="str">
        <f t="shared" si="9"/>
        <v>Series C</v>
      </c>
      <c r="Q95" t="str">
        <f t="shared" si="10"/>
        <v>Technology</v>
      </c>
      <c r="R95" t="str">
        <f t="shared" si="11"/>
        <v>Hyderabad</v>
      </c>
    </row>
    <row r="96" spans="1:18" x14ac:dyDescent="0.3">
      <c r="A96">
        <v>95</v>
      </c>
      <c r="B96" s="4">
        <v>43613</v>
      </c>
      <c r="C96" t="s">
        <v>379</v>
      </c>
      <c r="D96" t="s">
        <v>56</v>
      </c>
      <c r="E96" t="s">
        <v>380</v>
      </c>
      <c r="F96" t="s">
        <v>13</v>
      </c>
      <c r="G96" t="s">
        <v>381</v>
      </c>
      <c r="H96" t="str">
        <f t="shared" si="12"/>
        <v>Sachin Bansal</v>
      </c>
      <c r="I96">
        <f t="shared" si="13"/>
        <v>1</v>
      </c>
      <c r="J96" t="str">
        <f>IF(Table1[[#This Row],[Investor Count]]&gt;1,"Yes","No")</f>
        <v>No</v>
      </c>
      <c r="K96" t="s">
        <v>21</v>
      </c>
      <c r="L96" s="6">
        <v>51000000</v>
      </c>
      <c r="M96">
        <f t="shared" si="7"/>
        <v>2019</v>
      </c>
      <c r="N96" t="str">
        <f t="shared" si="8"/>
        <v>May</v>
      </c>
      <c r="O96" s="18">
        <v>489.44954999999999</v>
      </c>
      <c r="P96" t="str">
        <f t="shared" si="9"/>
        <v>Series C</v>
      </c>
      <c r="Q96" t="str">
        <f t="shared" si="10"/>
        <v>Logistics &amp; Transport</v>
      </c>
      <c r="R96" t="str">
        <f t="shared" si="11"/>
        <v>Bangalore</v>
      </c>
    </row>
    <row r="97" spans="1:18" x14ac:dyDescent="0.3">
      <c r="A97">
        <v>96</v>
      </c>
      <c r="B97" s="4">
        <v>43613</v>
      </c>
      <c r="C97" t="s">
        <v>382</v>
      </c>
      <c r="D97" t="s">
        <v>383</v>
      </c>
      <c r="E97" t="s">
        <v>384</v>
      </c>
      <c r="F97" t="s">
        <v>36</v>
      </c>
      <c r="G97" t="s">
        <v>385</v>
      </c>
      <c r="H97" t="str">
        <f t="shared" si="12"/>
        <v>Equanimity Ventures</v>
      </c>
      <c r="I97">
        <f t="shared" si="13"/>
        <v>1</v>
      </c>
      <c r="J97" t="str">
        <f>IF(Table1[[#This Row],[Investor Count]]&gt;1,"Yes","No")</f>
        <v>No</v>
      </c>
      <c r="K97" t="s">
        <v>38</v>
      </c>
      <c r="L97" s="6">
        <v>140000000</v>
      </c>
      <c r="M97">
        <f t="shared" si="7"/>
        <v>2019</v>
      </c>
      <c r="N97" t="str">
        <f t="shared" si="8"/>
        <v>May</v>
      </c>
      <c r="O97" s="18">
        <v>1343.587</v>
      </c>
      <c r="P97" t="str">
        <f t="shared" si="9"/>
        <v>Seed</v>
      </c>
      <c r="Q97" t="str">
        <f t="shared" si="10"/>
        <v>Technology</v>
      </c>
      <c r="R97" t="str">
        <f t="shared" si="11"/>
        <v>Mumbai</v>
      </c>
    </row>
    <row r="98" spans="1:18" x14ac:dyDescent="0.3">
      <c r="A98">
        <v>97</v>
      </c>
      <c r="B98" s="4">
        <v>43615</v>
      </c>
      <c r="C98" t="s">
        <v>386</v>
      </c>
      <c r="D98" t="s">
        <v>441</v>
      </c>
      <c r="E98" t="s">
        <v>215</v>
      </c>
      <c r="F98" t="s">
        <v>13</v>
      </c>
      <c r="G98" t="s">
        <v>387</v>
      </c>
      <c r="H98" t="str">
        <f t="shared" si="12"/>
        <v>Korea Investment Partners</v>
      </c>
      <c r="I98">
        <f t="shared" si="13"/>
        <v>2</v>
      </c>
      <c r="J98" t="str">
        <f>IF(Table1[[#This Row],[Investor Count]]&gt;1,"Yes","No")</f>
        <v>Yes</v>
      </c>
      <c r="K98" t="s">
        <v>26</v>
      </c>
      <c r="L98" s="6">
        <v>11500000</v>
      </c>
      <c r="M98">
        <f t="shared" si="7"/>
        <v>2019</v>
      </c>
      <c r="N98" t="str">
        <f t="shared" si="8"/>
        <v>May</v>
      </c>
      <c r="O98" s="18">
        <v>110.366075</v>
      </c>
      <c r="P98" t="str">
        <f t="shared" si="9"/>
        <v>Series B</v>
      </c>
      <c r="Q98" t="str">
        <f t="shared" si="10"/>
        <v>E-Commerce</v>
      </c>
      <c r="R98" t="str">
        <f t="shared" si="11"/>
        <v>Bangalore</v>
      </c>
    </row>
    <row r="99" spans="1:18" x14ac:dyDescent="0.3">
      <c r="A99">
        <v>98</v>
      </c>
      <c r="B99" s="4">
        <v>43616</v>
      </c>
      <c r="C99" t="s">
        <v>319</v>
      </c>
      <c r="D99" t="s">
        <v>1701</v>
      </c>
      <c r="E99" t="s">
        <v>320</v>
      </c>
      <c r="F99" t="s">
        <v>30</v>
      </c>
      <c r="G99" t="s">
        <v>388</v>
      </c>
      <c r="H99" t="str">
        <f t="shared" si="12"/>
        <v>Sixth Sense Ventures</v>
      </c>
      <c r="I99">
        <f t="shared" si="13"/>
        <v>1</v>
      </c>
      <c r="J99" t="str">
        <f>IF(Table1[[#This Row],[Investor Count]]&gt;1,"Yes","No")</f>
        <v>No</v>
      </c>
      <c r="K99" t="s">
        <v>26</v>
      </c>
      <c r="L99" s="6">
        <v>5600000</v>
      </c>
      <c r="M99">
        <f t="shared" si="7"/>
        <v>2019</v>
      </c>
      <c r="N99" t="str">
        <f t="shared" si="8"/>
        <v>May</v>
      </c>
      <c r="O99" s="18">
        <v>53.743479999999998</v>
      </c>
      <c r="P99" t="str">
        <f t="shared" si="9"/>
        <v>Series B</v>
      </c>
      <c r="Q99" t="str">
        <f t="shared" si="10"/>
        <v>Food &amp; Beverage</v>
      </c>
      <c r="R99" t="str">
        <f t="shared" si="11"/>
        <v>Delhi-NCR</v>
      </c>
    </row>
    <row r="100" spans="1:18" x14ac:dyDescent="0.3">
      <c r="A100">
        <v>99</v>
      </c>
      <c r="B100" s="4">
        <v>43571</v>
      </c>
      <c r="C100" t="s">
        <v>389</v>
      </c>
      <c r="D100" t="s">
        <v>77</v>
      </c>
      <c r="E100" t="s">
        <v>248</v>
      </c>
      <c r="F100" t="s">
        <v>13</v>
      </c>
      <c r="G100" t="s">
        <v>390</v>
      </c>
      <c r="H100" t="str">
        <f t="shared" si="12"/>
        <v>Eight Roads</v>
      </c>
      <c r="I100">
        <f t="shared" si="13"/>
        <v>1</v>
      </c>
      <c r="J100" t="str">
        <f>IF(Table1[[#This Row],[Investor Count]]&gt;1,"Yes","No")</f>
        <v>No</v>
      </c>
      <c r="K100" t="s">
        <v>44</v>
      </c>
      <c r="L100" s="6">
        <v>45000000</v>
      </c>
      <c r="M100">
        <f t="shared" si="7"/>
        <v>2019</v>
      </c>
      <c r="N100" t="str">
        <f t="shared" si="8"/>
        <v>April</v>
      </c>
      <c r="O100" s="18">
        <v>431.86725000000001</v>
      </c>
      <c r="P100" t="str">
        <f t="shared" si="9"/>
        <v>Series A</v>
      </c>
      <c r="Q100" t="str">
        <f t="shared" si="10"/>
        <v>FinTech</v>
      </c>
      <c r="R100" t="str">
        <f t="shared" si="11"/>
        <v>Bangalore</v>
      </c>
    </row>
    <row r="101" spans="1:18" x14ac:dyDescent="0.3">
      <c r="A101">
        <v>100</v>
      </c>
      <c r="B101" s="4">
        <v>43567</v>
      </c>
      <c r="C101" t="s">
        <v>391</v>
      </c>
      <c r="D101" t="s">
        <v>441</v>
      </c>
      <c r="E101" t="s">
        <v>392</v>
      </c>
      <c r="F101" t="s">
        <v>13</v>
      </c>
      <c r="G101" t="s">
        <v>393</v>
      </c>
      <c r="H101" t="str">
        <f t="shared" si="12"/>
        <v>Prasid Uno Family Trust</v>
      </c>
      <c r="I101">
        <f t="shared" si="13"/>
        <v>1</v>
      </c>
      <c r="J101" t="str">
        <f>IF(Table1[[#This Row],[Investor Count]]&gt;1,"Yes","No")</f>
        <v>No</v>
      </c>
      <c r="K101" t="s">
        <v>394</v>
      </c>
      <c r="L101" s="6">
        <v>17000000</v>
      </c>
      <c r="M101">
        <f t="shared" si="7"/>
        <v>2019</v>
      </c>
      <c r="N101" t="str">
        <f t="shared" si="8"/>
        <v>April</v>
      </c>
      <c r="O101" s="18">
        <v>163.14984999999999</v>
      </c>
      <c r="P101" t="str">
        <f t="shared" si="9"/>
        <v>Private Equity</v>
      </c>
      <c r="Q101" t="str">
        <f t="shared" si="10"/>
        <v>E-Commerce</v>
      </c>
      <c r="R101" t="str">
        <f t="shared" si="11"/>
        <v>Bangalore</v>
      </c>
    </row>
    <row r="102" spans="1:18" x14ac:dyDescent="0.3">
      <c r="A102">
        <v>101</v>
      </c>
      <c r="B102" s="4">
        <v>43565</v>
      </c>
      <c r="C102" t="s">
        <v>395</v>
      </c>
      <c r="D102" t="s">
        <v>441</v>
      </c>
      <c r="E102" t="s">
        <v>396</v>
      </c>
      <c r="F102" t="s">
        <v>397</v>
      </c>
      <c r="G102" t="s">
        <v>7920</v>
      </c>
      <c r="H102" t="str">
        <f t="shared" si="12"/>
        <v>Unilever</v>
      </c>
      <c r="I102">
        <f t="shared" si="13"/>
        <v>5</v>
      </c>
      <c r="J102" t="str">
        <f>IF(Table1[[#This Row],[Investor Count]]&gt;1,"Yes","No")</f>
        <v>Yes</v>
      </c>
      <c r="K102" t="s">
        <v>394</v>
      </c>
      <c r="L102" s="6">
        <v>430665</v>
      </c>
      <c r="M102">
        <f t="shared" si="7"/>
        <v>2019</v>
      </c>
      <c r="N102" t="str">
        <f t="shared" si="8"/>
        <v>April</v>
      </c>
      <c r="O102" s="18">
        <v>4.1331135382499999</v>
      </c>
      <c r="P102" t="str">
        <f t="shared" si="9"/>
        <v>Private Equity</v>
      </c>
      <c r="Q102" t="str">
        <f t="shared" si="10"/>
        <v>E-Commerce</v>
      </c>
      <c r="R102" t="str">
        <f t="shared" si="11"/>
        <v>Other Cities</v>
      </c>
    </row>
    <row r="103" spans="1:18" x14ac:dyDescent="0.3">
      <c r="A103">
        <v>102</v>
      </c>
      <c r="B103" s="4">
        <v>43568</v>
      </c>
      <c r="C103" t="s">
        <v>399</v>
      </c>
      <c r="D103" t="s">
        <v>400</v>
      </c>
      <c r="E103" t="s">
        <v>401</v>
      </c>
      <c r="F103" t="s">
        <v>30</v>
      </c>
      <c r="G103" t="s">
        <v>9464</v>
      </c>
      <c r="H103" t="str">
        <f t="shared" si="12"/>
        <v>Orchid India</v>
      </c>
      <c r="I103">
        <f t="shared" si="13"/>
        <v>5</v>
      </c>
      <c r="J103" t="str">
        <f>IF(Table1[[#This Row],[Investor Count]]&gt;1,"Yes","No")</f>
        <v>Yes</v>
      </c>
      <c r="K103" t="s">
        <v>26</v>
      </c>
      <c r="L103" s="6">
        <v>3591375</v>
      </c>
      <c r="M103">
        <f t="shared" si="7"/>
        <v>2019</v>
      </c>
      <c r="N103" t="str">
        <f t="shared" si="8"/>
        <v>April</v>
      </c>
      <c r="O103" s="18">
        <v>34.466605443749998</v>
      </c>
      <c r="P103" t="str">
        <f t="shared" si="9"/>
        <v>Series B</v>
      </c>
      <c r="Q103" t="str">
        <f t="shared" si="10"/>
        <v>Media &amp; Entertainment</v>
      </c>
      <c r="R103" t="str">
        <f t="shared" si="11"/>
        <v>Delhi-NCR</v>
      </c>
    </row>
    <row r="104" spans="1:18" x14ac:dyDescent="0.3">
      <c r="A104">
        <v>103</v>
      </c>
      <c r="B104" s="4">
        <v>43567</v>
      </c>
      <c r="C104" t="s">
        <v>403</v>
      </c>
      <c r="D104" t="s">
        <v>142</v>
      </c>
      <c r="E104" t="s">
        <v>404</v>
      </c>
      <c r="F104" t="s">
        <v>230</v>
      </c>
      <c r="G104" t="s">
        <v>9294</v>
      </c>
      <c r="H104" t="str">
        <f t="shared" si="12"/>
        <v>Unnamed Angel</v>
      </c>
      <c r="I104">
        <f t="shared" si="13"/>
        <v>1</v>
      </c>
      <c r="J104" t="str">
        <f>IF(Table1[[#This Row],[Investor Count]]&gt;1,"Yes","No")</f>
        <v>No</v>
      </c>
      <c r="K104" t="s">
        <v>126</v>
      </c>
      <c r="L104" s="6">
        <v>200000</v>
      </c>
      <c r="M104">
        <f t="shared" si="7"/>
        <v>2019</v>
      </c>
      <c r="N104" t="str">
        <f t="shared" si="8"/>
        <v>April</v>
      </c>
      <c r="O104" s="18">
        <v>1.9194100000000001</v>
      </c>
      <c r="P104" t="str">
        <f t="shared" si="9"/>
        <v>Seed</v>
      </c>
      <c r="Q104" t="str">
        <f t="shared" si="10"/>
        <v>Healthcare</v>
      </c>
      <c r="R104" t="str">
        <f t="shared" si="11"/>
        <v>Delhi-NCR</v>
      </c>
    </row>
    <row r="105" spans="1:18" x14ac:dyDescent="0.3">
      <c r="A105">
        <v>104</v>
      </c>
      <c r="B105" s="4">
        <v>43566</v>
      </c>
      <c r="C105" t="s">
        <v>406</v>
      </c>
      <c r="D105" t="s">
        <v>407</v>
      </c>
      <c r="E105" t="s">
        <v>408</v>
      </c>
      <c r="F105" t="s">
        <v>13</v>
      </c>
      <c r="G105" t="s">
        <v>409</v>
      </c>
      <c r="H105" t="str">
        <f t="shared" si="12"/>
        <v>Lightspeed India Partners</v>
      </c>
      <c r="I105">
        <f t="shared" si="13"/>
        <v>1</v>
      </c>
      <c r="J105" t="str">
        <f>IF(Table1[[#This Row],[Investor Count]]&gt;1,"Yes","No")</f>
        <v>No</v>
      </c>
      <c r="K105" t="s">
        <v>126</v>
      </c>
      <c r="L105" s="6">
        <v>3500000</v>
      </c>
      <c r="M105">
        <f t="shared" si="7"/>
        <v>2019</v>
      </c>
      <c r="N105" t="str">
        <f t="shared" si="8"/>
        <v>April</v>
      </c>
      <c r="O105" s="18">
        <v>33.589675</v>
      </c>
      <c r="P105" t="str">
        <f t="shared" si="9"/>
        <v>Seed</v>
      </c>
      <c r="Q105" t="str">
        <f t="shared" si="10"/>
        <v>FinTech</v>
      </c>
      <c r="R105" t="str">
        <f t="shared" si="11"/>
        <v>Bangalore</v>
      </c>
    </row>
    <row r="106" spans="1:18" x14ac:dyDescent="0.3">
      <c r="A106">
        <v>105</v>
      </c>
      <c r="B106" s="4">
        <v>43565</v>
      </c>
      <c r="C106" t="s">
        <v>410</v>
      </c>
      <c r="D106" t="s">
        <v>411</v>
      </c>
      <c r="E106" t="s">
        <v>12</v>
      </c>
      <c r="F106" t="s">
        <v>36</v>
      </c>
      <c r="G106" t="s">
        <v>412</v>
      </c>
      <c r="H106" t="str">
        <f t="shared" si="12"/>
        <v>Milestone</v>
      </c>
      <c r="I106">
        <f t="shared" si="13"/>
        <v>1</v>
      </c>
      <c r="J106" t="str">
        <f>IF(Table1[[#This Row],[Investor Count]]&gt;1,"Yes","No")</f>
        <v>No</v>
      </c>
      <c r="K106" t="s">
        <v>8558</v>
      </c>
      <c r="L106" s="6">
        <v>6320820</v>
      </c>
      <c r="M106">
        <f t="shared" si="7"/>
        <v>2019</v>
      </c>
      <c r="N106" t="str">
        <f t="shared" si="8"/>
        <v>April</v>
      </c>
      <c r="O106" s="18">
        <v>60.661225581000004</v>
      </c>
      <c r="P106" t="str">
        <f t="shared" si="9"/>
        <v>Other</v>
      </c>
      <c r="Q106" t="str">
        <f t="shared" si="10"/>
        <v>Technology</v>
      </c>
      <c r="R106" t="str">
        <f t="shared" si="11"/>
        <v>Mumbai</v>
      </c>
    </row>
    <row r="107" spans="1:18" x14ac:dyDescent="0.3">
      <c r="A107">
        <v>106</v>
      </c>
      <c r="B107" s="4">
        <v>43565</v>
      </c>
      <c r="C107" t="s">
        <v>414</v>
      </c>
      <c r="D107" t="s">
        <v>441</v>
      </c>
      <c r="E107" t="s">
        <v>8536</v>
      </c>
      <c r="F107" t="s">
        <v>36</v>
      </c>
      <c r="G107" t="s">
        <v>415</v>
      </c>
      <c r="H107" t="str">
        <f t="shared" si="12"/>
        <v>Supera Pte Ltd</v>
      </c>
      <c r="I107">
        <f t="shared" si="13"/>
        <v>1</v>
      </c>
      <c r="J107" t="str">
        <f>IF(Table1[[#This Row],[Investor Count]]&gt;1,"Yes","No")</f>
        <v>No</v>
      </c>
      <c r="K107" t="s">
        <v>416</v>
      </c>
      <c r="L107" s="6">
        <v>2443495</v>
      </c>
      <c r="M107">
        <f t="shared" si="7"/>
        <v>2019</v>
      </c>
      <c r="N107" t="str">
        <f t="shared" si="8"/>
        <v>April</v>
      </c>
      <c r="O107" s="18">
        <v>23.450343689749999</v>
      </c>
      <c r="P107" t="str">
        <f t="shared" si="9"/>
        <v>Other</v>
      </c>
      <c r="Q107" t="str">
        <f t="shared" si="10"/>
        <v>E-Commerce</v>
      </c>
      <c r="R107" t="str">
        <f t="shared" si="11"/>
        <v>Mumbai</v>
      </c>
    </row>
    <row r="108" spans="1:18" x14ac:dyDescent="0.3">
      <c r="A108">
        <v>107</v>
      </c>
      <c r="B108" s="4">
        <v>43565</v>
      </c>
      <c r="C108" t="s">
        <v>417</v>
      </c>
      <c r="D108" t="s">
        <v>411</v>
      </c>
      <c r="E108" t="s">
        <v>12</v>
      </c>
      <c r="F108" t="s">
        <v>13</v>
      </c>
      <c r="G108" t="s">
        <v>418</v>
      </c>
      <c r="H108" t="str">
        <f t="shared" si="12"/>
        <v>Kalyan Krishnamurthy</v>
      </c>
      <c r="I108">
        <f t="shared" si="13"/>
        <v>1</v>
      </c>
      <c r="J108" t="str">
        <f>IF(Table1[[#This Row],[Investor Count]]&gt;1,"Yes","No")</f>
        <v>No</v>
      </c>
      <c r="K108" t="s">
        <v>419</v>
      </c>
      <c r="L108" s="6">
        <v>307000</v>
      </c>
      <c r="M108">
        <f t="shared" si="7"/>
        <v>2019</v>
      </c>
      <c r="N108" t="str">
        <f t="shared" si="8"/>
        <v>April</v>
      </c>
      <c r="O108" s="18">
        <v>2.9462943500000001</v>
      </c>
      <c r="P108" t="str">
        <f t="shared" si="9"/>
        <v>Seed</v>
      </c>
      <c r="Q108" t="str">
        <f t="shared" si="10"/>
        <v>Technology</v>
      </c>
      <c r="R108" t="str">
        <f t="shared" si="11"/>
        <v>Bangalore</v>
      </c>
    </row>
    <row r="109" spans="1:18" x14ac:dyDescent="0.3">
      <c r="A109">
        <v>108</v>
      </c>
      <c r="B109" s="4">
        <v>43566</v>
      </c>
      <c r="C109" t="s">
        <v>420</v>
      </c>
      <c r="D109" t="s">
        <v>128</v>
      </c>
      <c r="E109" t="s">
        <v>8559</v>
      </c>
      <c r="F109" t="s">
        <v>36</v>
      </c>
      <c r="G109" t="s">
        <v>422</v>
      </c>
      <c r="H109" t="str">
        <f t="shared" si="12"/>
        <v>Sequoia India</v>
      </c>
      <c r="I109">
        <f t="shared" si="13"/>
        <v>3</v>
      </c>
      <c r="J109" t="str">
        <f>IF(Table1[[#This Row],[Investor Count]]&gt;1,"Yes","No")</f>
        <v>Yes</v>
      </c>
      <c r="K109" t="s">
        <v>26</v>
      </c>
      <c r="L109" s="6">
        <v>26000000</v>
      </c>
      <c r="M109">
        <f t="shared" si="7"/>
        <v>2019</v>
      </c>
      <c r="N109" t="str">
        <f t="shared" si="8"/>
        <v>April</v>
      </c>
      <c r="O109" s="18">
        <v>249.52330000000001</v>
      </c>
      <c r="P109" t="str">
        <f t="shared" si="9"/>
        <v>Series B</v>
      </c>
      <c r="Q109" t="str">
        <f t="shared" si="10"/>
        <v>Technology</v>
      </c>
      <c r="R109" t="str">
        <f t="shared" si="11"/>
        <v>Mumbai</v>
      </c>
    </row>
    <row r="110" spans="1:18" x14ac:dyDescent="0.3">
      <c r="A110">
        <v>109</v>
      </c>
      <c r="B110" s="4">
        <v>43574</v>
      </c>
      <c r="C110" t="s">
        <v>423</v>
      </c>
      <c r="D110" t="s">
        <v>441</v>
      </c>
      <c r="E110" t="s">
        <v>424</v>
      </c>
      <c r="F110" t="s">
        <v>8560</v>
      </c>
      <c r="G110" t="s">
        <v>388</v>
      </c>
      <c r="H110" t="str">
        <f t="shared" si="12"/>
        <v>Sixth Sense Ventures</v>
      </c>
      <c r="I110">
        <f t="shared" si="13"/>
        <v>1</v>
      </c>
      <c r="J110" t="str">
        <f>IF(Table1[[#This Row],[Investor Count]]&gt;1,"Yes","No")</f>
        <v>No</v>
      </c>
      <c r="K110" t="s">
        <v>44</v>
      </c>
      <c r="L110" s="6">
        <v>3000000</v>
      </c>
      <c r="M110">
        <f t="shared" si="7"/>
        <v>2019</v>
      </c>
      <c r="N110" t="str">
        <f t="shared" si="8"/>
        <v>April</v>
      </c>
      <c r="O110" s="18">
        <v>28.791149999999998</v>
      </c>
      <c r="P110" t="str">
        <f t="shared" si="9"/>
        <v>Series A</v>
      </c>
      <c r="Q110" t="str">
        <f t="shared" si="10"/>
        <v>E-Commerce</v>
      </c>
      <c r="R110" t="str">
        <f t="shared" si="11"/>
        <v>Bangalore</v>
      </c>
    </row>
    <row r="111" spans="1:18" x14ac:dyDescent="0.3">
      <c r="A111">
        <v>110</v>
      </c>
      <c r="B111" s="4">
        <v>43574</v>
      </c>
      <c r="C111" t="s">
        <v>426</v>
      </c>
      <c r="D111" t="s">
        <v>441</v>
      </c>
      <c r="E111" t="s">
        <v>427</v>
      </c>
      <c r="F111" t="s">
        <v>13</v>
      </c>
      <c r="G111" t="s">
        <v>7921</v>
      </c>
      <c r="H111" t="str">
        <f t="shared" si="12"/>
        <v>Bac Acquisitions</v>
      </c>
      <c r="I111">
        <f t="shared" si="13"/>
        <v>4</v>
      </c>
      <c r="J111" t="str">
        <f>IF(Table1[[#This Row],[Investor Count]]&gt;1,"Yes","No")</f>
        <v>Yes</v>
      </c>
      <c r="K111" t="s">
        <v>429</v>
      </c>
      <c r="L111" s="6">
        <v>14342000</v>
      </c>
      <c r="M111">
        <f t="shared" si="7"/>
        <v>2019</v>
      </c>
      <c r="N111" t="str">
        <f t="shared" si="8"/>
        <v>April</v>
      </c>
      <c r="O111" s="18">
        <v>137.6408911</v>
      </c>
      <c r="P111" t="str">
        <f t="shared" si="9"/>
        <v>Other</v>
      </c>
      <c r="Q111" t="str">
        <f t="shared" si="10"/>
        <v>E-Commerce</v>
      </c>
      <c r="R111" t="str">
        <f t="shared" si="11"/>
        <v>Bangalore</v>
      </c>
    </row>
    <row r="112" spans="1:18" x14ac:dyDescent="0.3">
      <c r="A112">
        <v>111</v>
      </c>
      <c r="B112" s="4">
        <v>43572</v>
      </c>
      <c r="C112" t="s">
        <v>16</v>
      </c>
      <c r="D112" t="s">
        <v>17</v>
      </c>
      <c r="E112" t="s">
        <v>431</v>
      </c>
      <c r="F112" t="s">
        <v>230</v>
      </c>
      <c r="G112" t="s">
        <v>432</v>
      </c>
      <c r="H112" t="str">
        <f t="shared" si="12"/>
        <v>New Atlantic Ventures</v>
      </c>
      <c r="I112">
        <f t="shared" si="13"/>
        <v>1</v>
      </c>
      <c r="J112" t="str">
        <f>IF(Table1[[#This Row],[Investor Count]]&gt;1,"Yes","No")</f>
        <v>No</v>
      </c>
      <c r="K112" t="s">
        <v>249</v>
      </c>
      <c r="L112" s="6">
        <v>5000000</v>
      </c>
      <c r="M112">
        <f t="shared" si="7"/>
        <v>2019</v>
      </c>
      <c r="N112" t="str">
        <f t="shared" si="8"/>
        <v>April</v>
      </c>
      <c r="O112" s="18">
        <v>47.985250000000001</v>
      </c>
      <c r="P112" t="str">
        <f t="shared" si="9"/>
        <v>Other</v>
      </c>
      <c r="Q112" t="str">
        <f t="shared" si="10"/>
        <v>Logistics &amp; Transport</v>
      </c>
      <c r="R112" t="str">
        <f t="shared" si="11"/>
        <v>Delhi-NCR</v>
      </c>
    </row>
    <row r="113" spans="1:18" x14ac:dyDescent="0.3">
      <c r="A113">
        <v>112</v>
      </c>
      <c r="B113" s="4">
        <v>43572</v>
      </c>
      <c r="C113" t="s">
        <v>433</v>
      </c>
      <c r="D113" t="s">
        <v>50</v>
      </c>
      <c r="E113" t="s">
        <v>434</v>
      </c>
      <c r="F113" t="s">
        <v>13</v>
      </c>
      <c r="G113" t="s">
        <v>435</v>
      </c>
      <c r="H113" t="str">
        <f t="shared" si="12"/>
        <v>021 Capita</v>
      </c>
      <c r="I113">
        <f t="shared" si="13"/>
        <v>2</v>
      </c>
      <c r="J113" t="str">
        <f>IF(Table1[[#This Row],[Investor Count]]&gt;1,"Yes","No")</f>
        <v>Yes</v>
      </c>
      <c r="K113" t="s">
        <v>44</v>
      </c>
      <c r="L113" s="6">
        <v>3000000</v>
      </c>
      <c r="M113">
        <f t="shared" si="7"/>
        <v>2019</v>
      </c>
      <c r="N113" t="str">
        <f t="shared" si="8"/>
        <v>April</v>
      </c>
      <c r="O113" s="18">
        <v>28.791149999999998</v>
      </c>
      <c r="P113" t="str">
        <f t="shared" si="9"/>
        <v>Series A</v>
      </c>
      <c r="Q113" t="str">
        <f t="shared" si="10"/>
        <v>Technology</v>
      </c>
      <c r="R113" t="str">
        <f t="shared" si="11"/>
        <v>Bangalore</v>
      </c>
    </row>
    <row r="114" spans="1:18" x14ac:dyDescent="0.3">
      <c r="A114">
        <v>113</v>
      </c>
      <c r="B114" s="4">
        <v>43497</v>
      </c>
      <c r="C114" t="s">
        <v>436</v>
      </c>
      <c r="D114" t="s">
        <v>437</v>
      </c>
      <c r="E114" t="s">
        <v>40</v>
      </c>
      <c r="F114" t="s">
        <v>19</v>
      </c>
      <c r="G114" t="s">
        <v>8561</v>
      </c>
      <c r="H114" t="str">
        <f t="shared" si="12"/>
        <v>India Quotient</v>
      </c>
      <c r="I114">
        <f t="shared" si="13"/>
        <v>2</v>
      </c>
      <c r="J114" t="str">
        <f>IF(Table1[[#This Row],[Investor Count]]&gt;1,"Yes","No")</f>
        <v>Yes</v>
      </c>
      <c r="K114" t="s">
        <v>439</v>
      </c>
      <c r="M114">
        <f t="shared" si="7"/>
        <v>2019</v>
      </c>
      <c r="N114" t="str">
        <f t="shared" si="8"/>
        <v>February</v>
      </c>
      <c r="O114" s="18">
        <v>0</v>
      </c>
      <c r="P114" t="str">
        <f t="shared" si="9"/>
        <v>Series A</v>
      </c>
      <c r="Q114" t="str">
        <f t="shared" si="10"/>
        <v>Technology</v>
      </c>
      <c r="R114" t="str">
        <f t="shared" si="11"/>
        <v>Delhi-NCR</v>
      </c>
    </row>
    <row r="115" spans="1:18" x14ac:dyDescent="0.3">
      <c r="A115">
        <v>114</v>
      </c>
      <c r="B115" s="4">
        <v>43504</v>
      </c>
      <c r="C115" t="s">
        <v>440</v>
      </c>
      <c r="D115" t="s">
        <v>441</v>
      </c>
      <c r="E115" t="s">
        <v>442</v>
      </c>
      <c r="F115" t="s">
        <v>443</v>
      </c>
      <c r="G115" t="s">
        <v>8562</v>
      </c>
      <c r="H115" t="str">
        <f t="shared" si="12"/>
        <v>Sequoia Capital</v>
      </c>
      <c r="I115">
        <f t="shared" si="13"/>
        <v>6</v>
      </c>
      <c r="J115" t="str">
        <f>IF(Table1[[#This Row],[Investor Count]]&gt;1,"Yes","No")</f>
        <v>Yes</v>
      </c>
      <c r="K115" t="s">
        <v>58</v>
      </c>
      <c r="L115" s="6">
        <v>226000000</v>
      </c>
      <c r="M115">
        <f t="shared" si="7"/>
        <v>2019</v>
      </c>
      <c r="N115" t="str">
        <f t="shared" si="8"/>
        <v>February</v>
      </c>
      <c r="O115" s="18">
        <v>2168.9333000000001</v>
      </c>
      <c r="P115" t="str">
        <f t="shared" si="9"/>
        <v>Series D</v>
      </c>
      <c r="Q115" t="str">
        <f t="shared" si="10"/>
        <v>E-Commerce</v>
      </c>
      <c r="R115" t="str">
        <f t="shared" si="11"/>
        <v>Singapore</v>
      </c>
    </row>
    <row r="116" spans="1:18" x14ac:dyDescent="0.3">
      <c r="A116">
        <v>115</v>
      </c>
      <c r="B116" s="4">
        <v>43509</v>
      </c>
      <c r="C116" t="s">
        <v>445</v>
      </c>
      <c r="D116" t="s">
        <v>446</v>
      </c>
      <c r="E116" t="s">
        <v>447</v>
      </c>
      <c r="F116" t="s">
        <v>30</v>
      </c>
      <c r="G116" t="s">
        <v>8563</v>
      </c>
      <c r="H116" t="str">
        <f t="shared" si="12"/>
        <v>Letsventure</v>
      </c>
      <c r="I116">
        <f t="shared" si="13"/>
        <v>5</v>
      </c>
      <c r="J116" t="str">
        <f>IF(Table1[[#This Row],[Investor Count]]&gt;1,"Yes","No")</f>
        <v>Yes</v>
      </c>
      <c r="K116" t="s">
        <v>44</v>
      </c>
      <c r="L116" s="6">
        <v>600000</v>
      </c>
      <c r="M116">
        <f t="shared" si="7"/>
        <v>2019</v>
      </c>
      <c r="N116" t="str">
        <f t="shared" si="8"/>
        <v>February</v>
      </c>
      <c r="O116" s="18">
        <v>5.7582300000000002</v>
      </c>
      <c r="P116" t="str">
        <f t="shared" si="9"/>
        <v>Series A</v>
      </c>
      <c r="Q116" t="str">
        <f t="shared" si="10"/>
        <v>Technology</v>
      </c>
      <c r="R116" t="str">
        <f t="shared" si="11"/>
        <v>Delhi-NCR</v>
      </c>
    </row>
    <row r="117" spans="1:18" x14ac:dyDescent="0.3">
      <c r="A117">
        <v>116</v>
      </c>
      <c r="B117" s="4">
        <v>43145</v>
      </c>
      <c r="C117" t="s">
        <v>449</v>
      </c>
      <c r="D117" t="s">
        <v>46</v>
      </c>
      <c r="E117" t="s">
        <v>450</v>
      </c>
      <c r="F117" t="s">
        <v>19</v>
      </c>
      <c r="G117" t="s">
        <v>7922</v>
      </c>
      <c r="H117" t="str">
        <f t="shared" si="12"/>
        <v>Didi Chuxing</v>
      </c>
      <c r="I117">
        <f t="shared" si="13"/>
        <v>1</v>
      </c>
      <c r="J117" t="str">
        <f>IF(Table1[[#This Row],[Investor Count]]&gt;1,"Yes","No")</f>
        <v>No</v>
      </c>
      <c r="K117" t="s">
        <v>452</v>
      </c>
      <c r="L117" s="6">
        <v>100000000</v>
      </c>
      <c r="M117">
        <f t="shared" si="7"/>
        <v>2018</v>
      </c>
      <c r="N117" t="str">
        <f t="shared" si="8"/>
        <v>February</v>
      </c>
      <c r="O117" s="18">
        <v>959.70500000000004</v>
      </c>
      <c r="P117" t="str">
        <f t="shared" si="9"/>
        <v>Other</v>
      </c>
      <c r="Q117" t="str">
        <f t="shared" si="10"/>
        <v>Food &amp; Beverage</v>
      </c>
      <c r="R117" t="str">
        <f t="shared" si="11"/>
        <v>Delhi-NCR</v>
      </c>
    </row>
    <row r="118" spans="1:18" x14ac:dyDescent="0.3">
      <c r="A118">
        <v>117</v>
      </c>
      <c r="B118" s="4">
        <v>43468</v>
      </c>
      <c r="C118" t="s">
        <v>54</v>
      </c>
      <c r="D118" t="s">
        <v>56</v>
      </c>
      <c r="E118" t="s">
        <v>453</v>
      </c>
      <c r="F118" t="s">
        <v>454</v>
      </c>
      <c r="G118" t="s">
        <v>8564</v>
      </c>
      <c r="H118" t="str">
        <f t="shared" si="12"/>
        <v>Sequoia India</v>
      </c>
      <c r="I118">
        <f t="shared" si="13"/>
        <v>4</v>
      </c>
      <c r="J118" t="str">
        <f>IF(Table1[[#This Row],[Investor Count]]&gt;1,"Yes","No")</f>
        <v>Yes</v>
      </c>
      <c r="K118" t="s">
        <v>21</v>
      </c>
      <c r="L118" s="6">
        <v>110000000</v>
      </c>
      <c r="M118">
        <f t="shared" si="7"/>
        <v>2019</v>
      </c>
      <c r="N118" t="str">
        <f t="shared" si="8"/>
        <v>January</v>
      </c>
      <c r="O118" s="18">
        <v>1055.6755000000001</v>
      </c>
      <c r="P118" t="str">
        <f t="shared" si="9"/>
        <v>Series C</v>
      </c>
      <c r="Q118" t="str">
        <f t="shared" si="10"/>
        <v>Logistics &amp; Transport</v>
      </c>
      <c r="R118" t="str">
        <f t="shared" si="11"/>
        <v>Jaipur</v>
      </c>
    </row>
    <row r="119" spans="1:18" x14ac:dyDescent="0.3">
      <c r="A119">
        <v>118</v>
      </c>
      <c r="B119" s="4">
        <v>43469</v>
      </c>
      <c r="C119" t="s">
        <v>456</v>
      </c>
      <c r="D119" t="s">
        <v>142</v>
      </c>
      <c r="E119" t="s">
        <v>457</v>
      </c>
      <c r="F119" t="s">
        <v>458</v>
      </c>
      <c r="G119" t="s">
        <v>8565</v>
      </c>
      <c r="H119" t="str">
        <f t="shared" si="12"/>
        <v>Iron Pillar</v>
      </c>
      <c r="I119">
        <f t="shared" si="13"/>
        <v>4</v>
      </c>
      <c r="J119" t="str">
        <f>IF(Table1[[#This Row],[Investor Count]]&gt;1,"Yes","No")</f>
        <v>Yes</v>
      </c>
      <c r="K119" t="s">
        <v>58</v>
      </c>
      <c r="L119" s="6">
        <v>22000000</v>
      </c>
      <c r="M119">
        <f t="shared" si="7"/>
        <v>2019</v>
      </c>
      <c r="N119" t="str">
        <f t="shared" si="8"/>
        <v>January</v>
      </c>
      <c r="O119" s="18">
        <v>211.13509999999999</v>
      </c>
      <c r="P119" t="str">
        <f t="shared" si="9"/>
        <v>Series D</v>
      </c>
      <c r="Q119" t="str">
        <f t="shared" si="10"/>
        <v>Healthcare</v>
      </c>
      <c r="R119" t="str">
        <f t="shared" si="11"/>
        <v>Other Cities</v>
      </c>
    </row>
    <row r="120" spans="1:18" x14ac:dyDescent="0.3">
      <c r="A120">
        <v>119</v>
      </c>
      <c r="B120" s="4">
        <v>43469</v>
      </c>
      <c r="C120" t="s">
        <v>460</v>
      </c>
      <c r="D120" t="s">
        <v>77</v>
      </c>
      <c r="E120" t="s">
        <v>461</v>
      </c>
      <c r="F120" t="s">
        <v>42</v>
      </c>
      <c r="G120" t="s">
        <v>7923</v>
      </c>
      <c r="H120" t="str">
        <f t="shared" si="12"/>
        <v>Massif</v>
      </c>
      <c r="I120">
        <f t="shared" si="13"/>
        <v>2</v>
      </c>
      <c r="J120" t="str">
        <f>IF(Table1[[#This Row],[Investor Count]]&gt;1,"Yes","No")</f>
        <v>Yes</v>
      </c>
      <c r="K120" t="s">
        <v>463</v>
      </c>
      <c r="L120" s="6">
        <v>5000000</v>
      </c>
      <c r="M120">
        <f t="shared" si="7"/>
        <v>2019</v>
      </c>
      <c r="N120" t="str">
        <f t="shared" si="8"/>
        <v>January</v>
      </c>
      <c r="O120" s="18">
        <v>47.985250000000001</v>
      </c>
      <c r="P120" t="str">
        <f t="shared" si="9"/>
        <v>Other</v>
      </c>
      <c r="Q120" t="str">
        <f t="shared" si="10"/>
        <v>FinTech</v>
      </c>
      <c r="R120" t="str">
        <f t="shared" si="11"/>
        <v>Chennai</v>
      </c>
    </row>
    <row r="121" spans="1:18" x14ac:dyDescent="0.3">
      <c r="A121">
        <v>120</v>
      </c>
      <c r="B121" s="4">
        <v>43438</v>
      </c>
      <c r="C121" t="s">
        <v>464</v>
      </c>
      <c r="D121" t="s">
        <v>400</v>
      </c>
      <c r="E121" t="s">
        <v>465</v>
      </c>
      <c r="F121" t="s">
        <v>139</v>
      </c>
      <c r="G121" t="s">
        <v>466</v>
      </c>
      <c r="H121" t="str">
        <f t="shared" si="12"/>
        <v>Stellaris Venture Partners</v>
      </c>
      <c r="I121">
        <f t="shared" si="13"/>
        <v>1</v>
      </c>
      <c r="J121" t="str">
        <f>IF(Table1[[#This Row],[Investor Count]]&gt;1,"Yes","No")</f>
        <v>No</v>
      </c>
      <c r="K121" t="s">
        <v>126</v>
      </c>
      <c r="L121" s="6">
        <v>700000</v>
      </c>
      <c r="M121">
        <f t="shared" si="7"/>
        <v>2018</v>
      </c>
      <c r="N121" t="str">
        <f t="shared" si="8"/>
        <v>December</v>
      </c>
      <c r="O121" s="18">
        <v>6.7179349999999998</v>
      </c>
      <c r="P121" t="str">
        <f t="shared" si="9"/>
        <v>Seed</v>
      </c>
      <c r="Q121" t="str">
        <f t="shared" si="10"/>
        <v>Media &amp; Entertainment</v>
      </c>
      <c r="R121" t="str">
        <f t="shared" si="11"/>
        <v>Delhi-NCR</v>
      </c>
    </row>
    <row r="122" spans="1:18" x14ac:dyDescent="0.3">
      <c r="A122">
        <v>121</v>
      </c>
      <c r="B122" s="4">
        <v>43435</v>
      </c>
      <c r="C122" t="s">
        <v>467</v>
      </c>
      <c r="D122" t="s">
        <v>468</v>
      </c>
      <c r="E122" t="s">
        <v>469</v>
      </c>
      <c r="F122" t="s">
        <v>30</v>
      </c>
      <c r="G122" t="s">
        <v>9079</v>
      </c>
      <c r="H122" t="str">
        <f t="shared" si="12"/>
        <v>Steadview Capital</v>
      </c>
      <c r="I122">
        <f t="shared" si="13"/>
        <v>2</v>
      </c>
      <c r="J122" t="str">
        <f>IF(Table1[[#This Row],[Investor Count]]&gt;1,"Yes","No")</f>
        <v>Yes</v>
      </c>
      <c r="K122" t="s">
        <v>58</v>
      </c>
      <c r="L122" s="6">
        <v>50000000</v>
      </c>
      <c r="M122">
        <f t="shared" si="7"/>
        <v>2018</v>
      </c>
      <c r="N122" t="str">
        <f t="shared" si="8"/>
        <v>December</v>
      </c>
      <c r="O122" s="18">
        <v>479.85250000000002</v>
      </c>
      <c r="P122" t="str">
        <f t="shared" si="9"/>
        <v>Series D</v>
      </c>
      <c r="Q122" t="str">
        <f t="shared" si="10"/>
        <v>Others</v>
      </c>
      <c r="R122" t="str">
        <f t="shared" si="11"/>
        <v>Delhi-NCR</v>
      </c>
    </row>
    <row r="123" spans="1:18" x14ac:dyDescent="0.3">
      <c r="A123">
        <v>122</v>
      </c>
      <c r="B123" s="4">
        <v>43436</v>
      </c>
      <c r="C123" t="s">
        <v>471</v>
      </c>
      <c r="D123" t="s">
        <v>472</v>
      </c>
      <c r="E123" t="s">
        <v>473</v>
      </c>
      <c r="F123" t="s">
        <v>36</v>
      </c>
      <c r="G123" t="s">
        <v>9295</v>
      </c>
      <c r="H123" t="str">
        <f t="shared" si="12"/>
        <v>Individual</v>
      </c>
      <c r="I123">
        <f t="shared" si="13"/>
        <v>1</v>
      </c>
      <c r="J123" t="str">
        <f>IF(Table1[[#This Row],[Investor Count]]&gt;1,"Yes","No")</f>
        <v>No</v>
      </c>
      <c r="K123" t="s">
        <v>275</v>
      </c>
      <c r="L123" s="6">
        <v>800000</v>
      </c>
      <c r="M123">
        <f t="shared" si="7"/>
        <v>2018</v>
      </c>
      <c r="N123" t="str">
        <f t="shared" si="8"/>
        <v>December</v>
      </c>
      <c r="O123" s="18">
        <v>7.6776400000000002</v>
      </c>
      <c r="P123" t="str">
        <f t="shared" si="9"/>
        <v>Series A</v>
      </c>
      <c r="Q123" t="str">
        <f t="shared" si="10"/>
        <v>Technology</v>
      </c>
      <c r="R123" t="str">
        <f t="shared" si="11"/>
        <v>Mumbai</v>
      </c>
    </row>
    <row r="124" spans="1:18" x14ac:dyDescent="0.3">
      <c r="A124">
        <v>123</v>
      </c>
      <c r="B124" s="4">
        <v>43436</v>
      </c>
      <c r="C124" t="s">
        <v>475</v>
      </c>
      <c r="D124" t="s">
        <v>476</v>
      </c>
      <c r="E124" t="s">
        <v>477</v>
      </c>
      <c r="F124" t="s">
        <v>230</v>
      </c>
      <c r="G124" t="s">
        <v>9295</v>
      </c>
      <c r="H124" t="str">
        <f t="shared" si="12"/>
        <v>Individual</v>
      </c>
      <c r="I124">
        <f t="shared" si="13"/>
        <v>1</v>
      </c>
      <c r="J124" t="str">
        <f>IF(Table1[[#This Row],[Investor Count]]&gt;1,"Yes","No")</f>
        <v>No</v>
      </c>
      <c r="K124" t="s">
        <v>275</v>
      </c>
      <c r="L124" s="6">
        <v>572000</v>
      </c>
      <c r="M124">
        <f t="shared" si="7"/>
        <v>2018</v>
      </c>
      <c r="N124" t="str">
        <f t="shared" si="8"/>
        <v>December</v>
      </c>
      <c r="O124" s="18">
        <v>5.4895126000000003</v>
      </c>
      <c r="P124" t="str">
        <f t="shared" si="9"/>
        <v>Series A</v>
      </c>
      <c r="Q124" t="str">
        <f t="shared" si="10"/>
        <v>Education</v>
      </c>
      <c r="R124" t="str">
        <f t="shared" si="11"/>
        <v>Delhi-NCR</v>
      </c>
    </row>
    <row r="125" spans="1:18" x14ac:dyDescent="0.3">
      <c r="A125">
        <v>124</v>
      </c>
      <c r="B125" s="4">
        <v>43438</v>
      </c>
      <c r="C125" t="s">
        <v>478</v>
      </c>
      <c r="D125" t="s">
        <v>453</v>
      </c>
      <c r="E125" t="s">
        <v>479</v>
      </c>
      <c r="F125" t="s">
        <v>480</v>
      </c>
      <c r="G125" t="s">
        <v>7924</v>
      </c>
      <c r="H125" t="str">
        <f t="shared" si="12"/>
        <v>Omphalos Ventures India Llp</v>
      </c>
      <c r="I125">
        <f t="shared" si="13"/>
        <v>1</v>
      </c>
      <c r="J125" t="str">
        <f>IF(Table1[[#This Row],[Investor Count]]&gt;1,"Yes","No")</f>
        <v>No</v>
      </c>
      <c r="K125" t="s">
        <v>126</v>
      </c>
      <c r="L125" s="6">
        <v>143000</v>
      </c>
      <c r="M125">
        <f t="shared" si="7"/>
        <v>2018</v>
      </c>
      <c r="N125" t="str">
        <f t="shared" si="8"/>
        <v>December</v>
      </c>
      <c r="O125" s="18">
        <v>1.3723781500000001</v>
      </c>
      <c r="P125" t="str">
        <f t="shared" si="9"/>
        <v>Seed</v>
      </c>
      <c r="Q125" t="str">
        <f t="shared" si="10"/>
        <v>Others</v>
      </c>
      <c r="R125" t="str">
        <f t="shared" si="11"/>
        <v>Other Cities</v>
      </c>
    </row>
    <row r="126" spans="1:18" x14ac:dyDescent="0.3">
      <c r="A126">
        <v>125</v>
      </c>
      <c r="B126" s="4">
        <v>43440</v>
      </c>
      <c r="C126" t="s">
        <v>482</v>
      </c>
      <c r="D126" t="s">
        <v>162</v>
      </c>
      <c r="E126" t="s">
        <v>479</v>
      </c>
      <c r="F126" t="s">
        <v>483</v>
      </c>
      <c r="G126" t="s">
        <v>9080</v>
      </c>
      <c r="H126" t="str">
        <f t="shared" si="12"/>
        <v>Info Edge</v>
      </c>
      <c r="I126">
        <f t="shared" si="13"/>
        <v>5</v>
      </c>
      <c r="J126" t="str">
        <f>IF(Table1[[#This Row],[Investor Count]]&gt;1,"Yes","No")</f>
        <v>Yes</v>
      </c>
      <c r="K126" t="s">
        <v>126</v>
      </c>
      <c r="L126" s="6">
        <v>2000000</v>
      </c>
      <c r="M126">
        <f t="shared" si="7"/>
        <v>2018</v>
      </c>
      <c r="N126" t="str">
        <f t="shared" si="8"/>
        <v>December</v>
      </c>
      <c r="O126" s="18">
        <v>19.194099999999999</v>
      </c>
      <c r="P126" t="str">
        <f t="shared" si="9"/>
        <v>Seed</v>
      </c>
      <c r="Q126" t="str">
        <f t="shared" si="10"/>
        <v>Others</v>
      </c>
      <c r="R126" t="str">
        <f t="shared" si="11"/>
        <v>Other Cities</v>
      </c>
    </row>
    <row r="127" spans="1:18" x14ac:dyDescent="0.3">
      <c r="A127">
        <v>126</v>
      </c>
      <c r="B127" s="4">
        <v>43440</v>
      </c>
      <c r="C127" t="s">
        <v>485</v>
      </c>
      <c r="D127" t="s">
        <v>8967</v>
      </c>
      <c r="E127" t="s">
        <v>487</v>
      </c>
      <c r="F127" t="s">
        <v>230</v>
      </c>
      <c r="G127" t="s">
        <v>9296</v>
      </c>
      <c r="H127" t="str">
        <f t="shared" si="12"/>
        <v>Venture Highway</v>
      </c>
      <c r="I127">
        <f t="shared" si="13"/>
        <v>4</v>
      </c>
      <c r="J127" t="str">
        <f>IF(Table1[[#This Row],[Investor Count]]&gt;1,"Yes","No")</f>
        <v>Yes</v>
      </c>
      <c r="K127" t="s">
        <v>44</v>
      </c>
      <c r="L127" s="6">
        <v>3500000</v>
      </c>
      <c r="M127">
        <f t="shared" si="7"/>
        <v>2018</v>
      </c>
      <c r="N127" t="str">
        <f t="shared" si="8"/>
        <v>December</v>
      </c>
      <c r="O127" s="18">
        <v>33.589675</v>
      </c>
      <c r="P127" t="str">
        <f t="shared" si="9"/>
        <v>Series A</v>
      </c>
      <c r="Q127" t="str">
        <f t="shared" si="10"/>
        <v>E-Commerce</v>
      </c>
      <c r="R127" t="str">
        <f t="shared" si="11"/>
        <v>Delhi-NCR</v>
      </c>
    </row>
    <row r="128" spans="1:18" x14ac:dyDescent="0.3">
      <c r="A128">
        <v>127</v>
      </c>
      <c r="B128" s="4">
        <v>43405</v>
      </c>
      <c r="C128" t="s">
        <v>489</v>
      </c>
      <c r="D128" t="s">
        <v>1701</v>
      </c>
      <c r="E128" t="s">
        <v>490</v>
      </c>
      <c r="F128" t="s">
        <v>13</v>
      </c>
      <c r="G128" t="s">
        <v>491</v>
      </c>
      <c r="H128" t="str">
        <f t="shared" si="12"/>
        <v>Lead Angels Network</v>
      </c>
      <c r="I128">
        <f t="shared" si="13"/>
        <v>1</v>
      </c>
      <c r="J128" t="str">
        <f>IF(Table1[[#This Row],[Investor Count]]&gt;1,"Yes","No")</f>
        <v>No</v>
      </c>
      <c r="K128" t="s">
        <v>419</v>
      </c>
      <c r="L128" s="6">
        <v>138995</v>
      </c>
      <c r="M128">
        <f t="shared" si="7"/>
        <v>2018</v>
      </c>
      <c r="N128" t="str">
        <f t="shared" si="8"/>
        <v>November</v>
      </c>
      <c r="O128" s="18">
        <v>1.3339419647500002</v>
      </c>
      <c r="P128" t="str">
        <f t="shared" si="9"/>
        <v>Seed</v>
      </c>
      <c r="Q128" t="str">
        <f t="shared" si="10"/>
        <v>Food &amp; Beverage</v>
      </c>
      <c r="R128" t="str">
        <f t="shared" si="11"/>
        <v>Bangalore</v>
      </c>
    </row>
    <row r="129" spans="1:18" x14ac:dyDescent="0.3">
      <c r="A129">
        <v>128</v>
      </c>
      <c r="B129" s="4">
        <v>43407</v>
      </c>
      <c r="C129" t="s">
        <v>492</v>
      </c>
      <c r="D129" t="s">
        <v>493</v>
      </c>
      <c r="E129" t="s">
        <v>494</v>
      </c>
      <c r="F129" t="s">
        <v>42</v>
      </c>
      <c r="G129" t="s">
        <v>8566</v>
      </c>
      <c r="H129" t="str">
        <f t="shared" si="12"/>
        <v>Norwest Venture Partners</v>
      </c>
      <c r="I129">
        <f t="shared" si="13"/>
        <v>4</v>
      </c>
      <c r="J129" t="str">
        <f>IF(Table1[[#This Row],[Investor Count]]&gt;1,"Yes","No")</f>
        <v>Yes</v>
      </c>
      <c r="K129" t="s">
        <v>58</v>
      </c>
      <c r="L129" s="6">
        <v>27799000</v>
      </c>
      <c r="M129">
        <f t="shared" si="7"/>
        <v>2018</v>
      </c>
      <c r="N129" t="str">
        <f t="shared" si="8"/>
        <v>November</v>
      </c>
      <c r="O129" s="18">
        <v>266.78839295</v>
      </c>
      <c r="P129" t="str">
        <f t="shared" si="9"/>
        <v>Series D</v>
      </c>
      <c r="Q129" t="str">
        <f t="shared" si="10"/>
        <v>Others</v>
      </c>
      <c r="R129" t="str">
        <f t="shared" si="11"/>
        <v>Chennai</v>
      </c>
    </row>
    <row r="130" spans="1:18" x14ac:dyDescent="0.3">
      <c r="A130">
        <v>129</v>
      </c>
      <c r="B130" s="4">
        <v>43410</v>
      </c>
      <c r="C130" t="s">
        <v>225</v>
      </c>
      <c r="D130" t="s">
        <v>441</v>
      </c>
      <c r="E130" t="s">
        <v>226</v>
      </c>
      <c r="F130" t="s">
        <v>13</v>
      </c>
      <c r="G130" t="s">
        <v>8567</v>
      </c>
      <c r="H130" t="str">
        <f t="shared" si="12"/>
        <v>Shunwei Capital</v>
      </c>
      <c r="I130">
        <f t="shared" si="13"/>
        <v>3</v>
      </c>
      <c r="J130" t="str">
        <f>IF(Table1[[#This Row],[Investor Count]]&gt;1,"Yes","No")</f>
        <v>Yes</v>
      </c>
      <c r="K130" t="s">
        <v>21</v>
      </c>
      <c r="L130" s="6">
        <v>50000000</v>
      </c>
      <c r="M130">
        <f t="shared" ref="M130:M193" si="14">YEAR(B130)</f>
        <v>2018</v>
      </c>
      <c r="N130" t="str">
        <f t="shared" ref="N130:N193" si="15">TEXT(B130,"mmmm")</f>
        <v>November</v>
      </c>
      <c r="O130" s="18">
        <v>479.85250000000002</v>
      </c>
      <c r="P130" t="str">
        <f t="shared" ref="P130:P193" si="16">IF(ISBLANK(K130),"Unknown",IF(OR(ISNUMBER(SEARCH("seed",K130)),ISNUMBER(SEARCH("Seed",K130))),"Seed",IF(ISNUMBER(SEARCH("Series A",K130)),"Series A",IF(ISNUMBER(SEARCH("Series B",K130)),"Series B",IF(ISNUMBER(SEARCH("Series C",K130)),"Series C",IF(ISNUMBER(SEARCH("Series D",K130)),"Series D",IF(ISNUMBER(SEARCH("Private Equity",K130)),"Private Equity","Other")))))))</f>
        <v>Series C</v>
      </c>
      <c r="Q130" t="str">
        <f t="shared" ref="Q130:Q193" si="17">IF(IFERROR(SEARCH("ecom",D130),0)+IFERROR(SEARCH("commerce",D130),0)+IFERROR(SEARCH("retail",D130),0)&gt;0,"E-Commerce",
IF(IFERROR(SEARCH("fintech",D130),0)+IFERROR(SEARCH("finance",D130),0)+IFERROR(SEARCH("financial",D130),0)+IFERROR(SEARCH("lending",D130),0)+IFERROR(SEARCH("payment",D130),0)+IFERROR(SEARCH("banking",D130),0)+IFERROR(SEARCH("insurance",D130),0)&gt;0,"FinTech",
IF(IFERROR(SEARCH("tech",D130),0)+IFERROR(SEARCH("software",D130),0)+IFERROR(SEARCH("saas",D130),0)+IFERROR(SEARCH("ai",D130),0)+IFERROR(SEARCH("iot",D130),0)+IFERROR(SEARCH("cloud",D130),0)+IFERROR(SEARCH("data",D130),0)+IFERROR(SEARCH("analytics",D130),0)&gt;0,"Technology",
IF(IFERROR(SEARCH("food",D130),0)+IFERROR(SEARCH("restaurant",D130),0)+IFERROR(SEARCH("hospitality",D130),0)+IFERROR(SEARCH("beverage",D130),0)+IFERROR(SEARCH("delivery",D130),0)&gt;0,"Food &amp; Beverage",
IF(IFERROR(SEARCH("health",D130),0)+IFERROR(SEARCH("medical",D130),0)+IFERROR(SEARCH("pharma",D130),0)+IFERROR(SEARCH("wellness",D130),0)+IFERROR(SEARCH("fitness",D130),0)&gt;0,"Healthcare",
IF(IFERROR(SEARCH("edu",D130),0)+IFERROR(SEARCH("learning",D130),0)+IFERROR(SEARCH("school",D130),0)+IFERROR(SEARCH("e-tech",D130),0)&gt;0,"Education",
IF(IFERROR(SEARCH("logistics",D130),0)+IFERROR(SEARCH("transport",D130),0)+IFERROR(SEARCH("delivery",D130),0)+IFERROR(SEARCH("mobility",D130),0)+IFERROR(SEARCH("automobile",D130),0)&gt;0,"Logistics &amp; Transport",
IF(IFERROR(SEARCH("travel",D130),0)+IFERROR(SEARCH("hotel",D130),0)+IFERROR(SEARCH("booking",D130),0)+IFERROR(SEARCH("tourism",D130),0)&gt;0,"Travel &amp; Hospitality",
IF(IFERROR(SEARCH("fashion",D130),0)+IFERROR(SEARCH("apparel",D130),0)+IFERROR(SEARCH("clothing",D130),0)+IFERROR(SEARCH("jewelry",D130),0)+IFERROR(SEARCH("beauty",D130),0)&gt;0,"Fashion &amp; Lifestyle",
IF(IFERROR(SEARCH("media",D130),0)+IFERROR(SEARCH("entertainment",D130),0)+IFERROR(SEARCH("video",D130),0)+IFERROR(SEARCH("gaming",D130),0)+IFERROR(SEARCH("music",D130),0)+IFERROR(SEARCH("social",D130),0)&gt;0,"Media &amp; Entertainment",
IF(IFERROR(SEARCH("agri",D130),0)+IFERROR(SEARCH("farm",D130),0)+IFERROR(SEARCH("agtech",D130),0)&gt;0,"Agriculture",
IF(IFERROR(SEARCH("real estate",D130),0)+IFERROR(SEARCH("property",D130),0)+IFERROR(SEARCH("housing",D130),0)&gt;0,"Real Estate",
IF(IFERROR(SEARCH("energy",D130),0)+IFERROR(SEARCH("solar",D130),0)+IFERROR(SEARCH("clean tech",D130),0)+IFERROR(SEARCH("waste",D130),0)&gt;0,"Energy &amp; Environment",
IF(IFERROR(SEARCH("hr",D130),0)+IFERROR(SEARCH("recruit",D130),0)+IFERROR(SEARCH("hiring",D130),0)+IFERROR(SEARCH("job",D130),0)&gt;0,"HR &amp; Recruitment",
"Others"))))))))))))))</f>
        <v>E-Commerce</v>
      </c>
      <c r="R130" t="str">
        <f t="shared" ref="R130:R193" si="18">IF(ISNUMBER(SEARCH("bang",F130)),"Bangalore",IF(ISNUMBER(SEARCH("beng",F130)),"Bangalore",IF(ISNUMBER(SEARCH("mumbai",F130)),"Mumbai",IF(ISNUMBER(SEARCH("delhi",F130)),"Delhi-NCR",IF(ISNUMBER(SEARCH("gurgaon",F130)),"Delhi-NCR",IF(ISNUMBER(SEARCH("gurugram",F130)),"Delhi-NCR",IF(ISNUMBER(SEARCH("noida",F130)),"Delhi-NCR",IF(ISNUMBER(SEARCH("faridabad",F130)),"Delhi-NCR",IF(ISNUMBER(SEARCH("chennai",F130)),"Chennai",IF(ISNUMBER(SEARCH("hyderabad",F130)),"Hyderabad",IF(ISNUMBER(SEARCH("pune",F130)),"Pune",IF(ISNUMBER(SEARCH("kolkata",F130)),"Kolkata",IF(ISNUMBER(SEARCH("ahmedabad",F130)),"Ahmedabad",IF(ISNUMBER(SEARCH("jaipur",F130)),"Jaipur",IF(ISNUMBER(SEARCH("coimbatore",F130)),"Coimbatore",IF(ISNUMBER(SEARCH("kochi",F130)),"Kerala Cities",IF(ISNUMBER(SEARCH("cochin",F130)),"Kerala Cities",IF(ISNUMBER(SEARCH("francisco",F130)),"USA",IF(ISNUMBER(SEARCH("new york",F130)),"USA",IF(ISNUMBER(SEARCH("california",F130)),"USA",IF(ISNUMBER(SEARCH("palo alto",F130)),"USA",IF(ISNUMBER(SEARCH("santa",F130)),"USA",IF(ISNUMBER(SEARCH("singapore",F130)),"Singapore",IF(ISNUMBER(SEARCH("london",F130)),"London/UK",IF(F130="","Unknown","Other Cities")))))))))))))))))))))))))</f>
        <v>Bangalore</v>
      </c>
    </row>
    <row r="131" spans="1:18" x14ac:dyDescent="0.3">
      <c r="A131">
        <v>130</v>
      </c>
      <c r="B131" s="4">
        <v>43412</v>
      </c>
      <c r="C131" t="s">
        <v>497</v>
      </c>
      <c r="D131" t="s">
        <v>85</v>
      </c>
      <c r="E131" t="s">
        <v>498</v>
      </c>
      <c r="F131" t="s">
        <v>13</v>
      </c>
      <c r="G131" t="s">
        <v>261</v>
      </c>
      <c r="H131" t="str">
        <f t="shared" ref="H131:H194" si="19">IFERROR(TRIM(LEFT(G131,FIND(",",G131)-1)),TRIM(G131))</f>
        <v>Undisclosed</v>
      </c>
      <c r="I131">
        <f t="shared" ref="I131:I194" si="20">IF(TRIM(G131)="",0,LEN(G131)-LEN(SUBSTITUTE(G131,",",""))+1)</f>
        <v>1</v>
      </c>
      <c r="J131" t="str">
        <f>IF(Table1[[#This Row],[Investor Count]]&gt;1,"Yes","No")</f>
        <v>No</v>
      </c>
      <c r="K131" t="s">
        <v>44</v>
      </c>
      <c r="L131" s="6">
        <v>500000</v>
      </c>
      <c r="M131">
        <f t="shared" si="14"/>
        <v>2018</v>
      </c>
      <c r="N131" t="str">
        <f t="shared" si="15"/>
        <v>November</v>
      </c>
      <c r="O131" s="18">
        <v>4.7985249999999997</v>
      </c>
      <c r="P131" t="str">
        <f t="shared" si="16"/>
        <v>Series A</v>
      </c>
      <c r="Q131" t="str">
        <f t="shared" si="17"/>
        <v>Media &amp; Entertainment</v>
      </c>
      <c r="R131" t="str">
        <f t="shared" si="18"/>
        <v>Bangalore</v>
      </c>
    </row>
    <row r="132" spans="1:18" x14ac:dyDescent="0.3">
      <c r="A132">
        <v>131</v>
      </c>
      <c r="B132" s="4">
        <v>43412</v>
      </c>
      <c r="C132" t="s">
        <v>499</v>
      </c>
      <c r="D132" t="s">
        <v>500</v>
      </c>
      <c r="E132" t="s">
        <v>501</v>
      </c>
      <c r="F132" t="s">
        <v>454</v>
      </c>
      <c r="G132" t="s">
        <v>7925</v>
      </c>
      <c r="H132" t="str">
        <f t="shared" si="19"/>
        <v>Rb Investments</v>
      </c>
      <c r="I132">
        <f t="shared" si="20"/>
        <v>2</v>
      </c>
      <c r="J132" t="str">
        <f>IF(Table1[[#This Row],[Investor Count]]&gt;1,"Yes","No")</f>
        <v>Yes</v>
      </c>
      <c r="K132" t="s">
        <v>452</v>
      </c>
      <c r="L132" s="6">
        <v>1000000</v>
      </c>
      <c r="M132">
        <f t="shared" si="14"/>
        <v>2018</v>
      </c>
      <c r="N132" t="str">
        <f t="shared" si="15"/>
        <v>November</v>
      </c>
      <c r="O132" s="18">
        <v>9.5970499999999994</v>
      </c>
      <c r="P132" t="str">
        <f t="shared" si="16"/>
        <v>Other</v>
      </c>
      <c r="Q132" t="str">
        <f t="shared" si="17"/>
        <v>Food &amp; Beverage</v>
      </c>
      <c r="R132" t="str">
        <f t="shared" si="18"/>
        <v>Jaipur</v>
      </c>
    </row>
    <row r="133" spans="1:18" x14ac:dyDescent="0.3">
      <c r="A133">
        <v>132</v>
      </c>
      <c r="B133" s="4">
        <v>43416</v>
      </c>
      <c r="C133" t="s">
        <v>503</v>
      </c>
      <c r="D133" t="s">
        <v>504</v>
      </c>
      <c r="E133" t="s">
        <v>505</v>
      </c>
      <c r="F133" t="s">
        <v>506</v>
      </c>
      <c r="G133" t="s">
        <v>507</v>
      </c>
      <c r="H133" t="str">
        <f t="shared" si="19"/>
        <v>Tiger Global</v>
      </c>
      <c r="I133">
        <f t="shared" si="20"/>
        <v>1</v>
      </c>
      <c r="J133" t="str">
        <f>IF(Table1[[#This Row],[Investor Count]]&gt;1,"Yes","No")</f>
        <v>No</v>
      </c>
      <c r="K133" t="s">
        <v>44</v>
      </c>
      <c r="L133" s="6">
        <v>1000000</v>
      </c>
      <c r="M133">
        <f t="shared" si="14"/>
        <v>2018</v>
      </c>
      <c r="N133" t="str">
        <f t="shared" si="15"/>
        <v>November</v>
      </c>
      <c r="O133" s="18">
        <v>9.5970499999999994</v>
      </c>
      <c r="P133" t="str">
        <f t="shared" si="16"/>
        <v>Series A</v>
      </c>
      <c r="Q133" t="str">
        <f t="shared" si="17"/>
        <v>Technology</v>
      </c>
      <c r="R133" t="str">
        <f t="shared" si="18"/>
        <v>Bangalore</v>
      </c>
    </row>
    <row r="134" spans="1:18" x14ac:dyDescent="0.3">
      <c r="A134">
        <v>133</v>
      </c>
      <c r="B134" s="4">
        <v>43416</v>
      </c>
      <c r="C134" t="s">
        <v>508</v>
      </c>
      <c r="D134" t="s">
        <v>500</v>
      </c>
      <c r="E134" t="s">
        <v>509</v>
      </c>
      <c r="F134" t="s">
        <v>30</v>
      </c>
      <c r="G134" t="s">
        <v>510</v>
      </c>
      <c r="H134" t="str">
        <f t="shared" si="19"/>
        <v>Mayfield Fund</v>
      </c>
      <c r="I134">
        <f t="shared" si="20"/>
        <v>1</v>
      </c>
      <c r="J134" t="str">
        <f>IF(Table1[[#This Row],[Investor Count]]&gt;1,"Yes","No")</f>
        <v>No</v>
      </c>
      <c r="K134" t="s">
        <v>26</v>
      </c>
      <c r="L134" s="6">
        <v>1300000</v>
      </c>
      <c r="M134">
        <f t="shared" si="14"/>
        <v>2018</v>
      </c>
      <c r="N134" t="str">
        <f t="shared" si="15"/>
        <v>November</v>
      </c>
      <c r="O134" s="18">
        <v>12.476165</v>
      </c>
      <c r="P134" t="str">
        <f t="shared" si="16"/>
        <v>Series B</v>
      </c>
      <c r="Q134" t="str">
        <f t="shared" si="17"/>
        <v>Food &amp; Beverage</v>
      </c>
      <c r="R134" t="str">
        <f t="shared" si="18"/>
        <v>Delhi-NCR</v>
      </c>
    </row>
    <row r="135" spans="1:18" x14ac:dyDescent="0.3">
      <c r="A135">
        <v>134</v>
      </c>
      <c r="B135" s="4">
        <v>43417</v>
      </c>
      <c r="C135" t="s">
        <v>511</v>
      </c>
      <c r="D135" t="s">
        <v>282</v>
      </c>
      <c r="E135" t="s">
        <v>8568</v>
      </c>
      <c r="F135" t="s">
        <v>13</v>
      </c>
      <c r="G135" t="s">
        <v>513</v>
      </c>
      <c r="H135" t="str">
        <f t="shared" si="19"/>
        <v>Stevens Creek Ventures</v>
      </c>
      <c r="I135">
        <f t="shared" si="20"/>
        <v>1</v>
      </c>
      <c r="J135" t="str">
        <f>IF(Table1[[#This Row],[Investor Count]]&gt;1,"Yes","No")</f>
        <v>No</v>
      </c>
      <c r="K135" t="s">
        <v>514</v>
      </c>
      <c r="L135" s="6">
        <v>1000000</v>
      </c>
      <c r="M135">
        <f t="shared" si="14"/>
        <v>2018</v>
      </c>
      <c r="N135" t="str">
        <f t="shared" si="15"/>
        <v>November</v>
      </c>
      <c r="O135" s="18">
        <v>9.5970499999999994</v>
      </c>
      <c r="P135" t="str">
        <f t="shared" si="16"/>
        <v>Other</v>
      </c>
      <c r="Q135" t="str">
        <f t="shared" si="17"/>
        <v>Logistics &amp; Transport</v>
      </c>
      <c r="R135" t="str">
        <f t="shared" si="18"/>
        <v>Bangalore</v>
      </c>
    </row>
    <row r="136" spans="1:18" x14ac:dyDescent="0.3">
      <c r="A136">
        <v>135</v>
      </c>
      <c r="B136" s="4">
        <v>43418</v>
      </c>
      <c r="C136" t="s">
        <v>515</v>
      </c>
      <c r="D136" t="s">
        <v>258</v>
      </c>
      <c r="E136" t="s">
        <v>516</v>
      </c>
      <c r="F136" t="s">
        <v>13</v>
      </c>
      <c r="G136" t="s">
        <v>517</v>
      </c>
      <c r="H136" t="str">
        <f t="shared" si="19"/>
        <v>Venture Catalysts</v>
      </c>
      <c r="I136">
        <f t="shared" si="20"/>
        <v>1</v>
      </c>
      <c r="J136" t="str">
        <f>IF(Table1[[#This Row],[Investor Count]]&gt;1,"Yes","No")</f>
        <v>No</v>
      </c>
      <c r="K136" t="s">
        <v>419</v>
      </c>
      <c r="L136" s="6">
        <v>500000</v>
      </c>
      <c r="M136">
        <f t="shared" si="14"/>
        <v>2018</v>
      </c>
      <c r="N136" t="str">
        <f t="shared" si="15"/>
        <v>November</v>
      </c>
      <c r="O136" s="18">
        <v>4.7985249999999997</v>
      </c>
      <c r="P136" t="str">
        <f t="shared" si="16"/>
        <v>Seed</v>
      </c>
      <c r="Q136" t="str">
        <f t="shared" si="17"/>
        <v>Others</v>
      </c>
      <c r="R136" t="str">
        <f t="shared" si="18"/>
        <v>Bangalore</v>
      </c>
    </row>
    <row r="137" spans="1:18" x14ac:dyDescent="0.3">
      <c r="A137">
        <v>136</v>
      </c>
      <c r="B137" s="4">
        <v>43423</v>
      </c>
      <c r="C137" t="s">
        <v>518</v>
      </c>
      <c r="D137" t="s">
        <v>519</v>
      </c>
      <c r="E137" t="s">
        <v>520</v>
      </c>
      <c r="F137" t="s">
        <v>521</v>
      </c>
      <c r="G137" t="s">
        <v>264</v>
      </c>
      <c r="H137" t="str">
        <f t="shared" si="19"/>
        <v>Softbank Vision Fund</v>
      </c>
      <c r="I137">
        <f t="shared" si="20"/>
        <v>1</v>
      </c>
      <c r="J137" t="str">
        <f>IF(Table1[[#This Row],[Investor Count]]&gt;1,"Yes","No")</f>
        <v>No</v>
      </c>
      <c r="K137" t="s">
        <v>26</v>
      </c>
      <c r="L137" s="6">
        <v>300000000</v>
      </c>
      <c r="M137">
        <f t="shared" si="14"/>
        <v>2018</v>
      </c>
      <c r="N137" t="str">
        <f t="shared" si="15"/>
        <v>November</v>
      </c>
      <c r="O137" s="18">
        <v>2879.1149999999998</v>
      </c>
      <c r="P137" t="str">
        <f t="shared" si="16"/>
        <v>Series B</v>
      </c>
      <c r="Q137" t="str">
        <f t="shared" si="17"/>
        <v>Others</v>
      </c>
      <c r="R137" t="str">
        <f t="shared" si="18"/>
        <v>USA</v>
      </c>
    </row>
    <row r="138" spans="1:18" x14ac:dyDescent="0.3">
      <c r="A138">
        <v>137</v>
      </c>
      <c r="B138" s="4">
        <v>43424</v>
      </c>
      <c r="C138" t="s">
        <v>522</v>
      </c>
      <c r="D138" t="s">
        <v>142</v>
      </c>
      <c r="E138" t="s">
        <v>523</v>
      </c>
      <c r="F138" t="s">
        <v>13</v>
      </c>
      <c r="G138" t="s">
        <v>9081</v>
      </c>
      <c r="H138" t="str">
        <f t="shared" si="19"/>
        <v>Sistema Asia Fund</v>
      </c>
      <c r="I138">
        <f t="shared" si="20"/>
        <v>6</v>
      </c>
      <c r="J138" t="str">
        <f>IF(Table1[[#This Row],[Investor Count]]&gt;1,"Yes","No")</f>
        <v>Yes</v>
      </c>
      <c r="K138" t="s">
        <v>525</v>
      </c>
      <c r="L138" s="6">
        <v>6000000</v>
      </c>
      <c r="M138">
        <f t="shared" si="14"/>
        <v>2018</v>
      </c>
      <c r="N138" t="str">
        <f t="shared" si="15"/>
        <v>November</v>
      </c>
      <c r="O138" s="18">
        <v>57.582299999999996</v>
      </c>
      <c r="P138" t="str">
        <f t="shared" si="16"/>
        <v>Series B</v>
      </c>
      <c r="Q138" t="str">
        <f t="shared" si="17"/>
        <v>Healthcare</v>
      </c>
      <c r="R138" t="str">
        <f t="shared" si="18"/>
        <v>Bangalore</v>
      </c>
    </row>
    <row r="139" spans="1:18" x14ac:dyDescent="0.3">
      <c r="A139">
        <v>138</v>
      </c>
      <c r="B139" s="4">
        <v>43425</v>
      </c>
      <c r="C139" t="s">
        <v>526</v>
      </c>
      <c r="D139" t="s">
        <v>105</v>
      </c>
      <c r="E139" t="s">
        <v>527</v>
      </c>
      <c r="F139" t="s">
        <v>87</v>
      </c>
      <c r="G139" t="s">
        <v>9295</v>
      </c>
      <c r="H139" t="str">
        <f t="shared" si="19"/>
        <v>Individual</v>
      </c>
      <c r="I139">
        <f t="shared" si="20"/>
        <v>1</v>
      </c>
      <c r="J139" t="str">
        <f>IF(Table1[[#This Row],[Investor Count]]&gt;1,"Yes","No")</f>
        <v>No</v>
      </c>
      <c r="K139" t="s">
        <v>126</v>
      </c>
      <c r="L139" s="6">
        <v>278000</v>
      </c>
      <c r="M139">
        <f t="shared" si="14"/>
        <v>2018</v>
      </c>
      <c r="N139" t="str">
        <f t="shared" si="15"/>
        <v>November</v>
      </c>
      <c r="O139" s="18">
        <v>2.6679799000000002</v>
      </c>
      <c r="P139" t="str">
        <f t="shared" si="16"/>
        <v>Seed</v>
      </c>
      <c r="Q139" t="str">
        <f t="shared" si="17"/>
        <v>Education</v>
      </c>
      <c r="R139" t="str">
        <f t="shared" si="18"/>
        <v>Delhi-NCR</v>
      </c>
    </row>
    <row r="140" spans="1:18" x14ac:dyDescent="0.3">
      <c r="A140">
        <v>139</v>
      </c>
      <c r="B140" s="4">
        <v>43426</v>
      </c>
      <c r="C140" t="s">
        <v>529</v>
      </c>
      <c r="D140" t="s">
        <v>530</v>
      </c>
      <c r="E140" t="s">
        <v>531</v>
      </c>
      <c r="F140" t="s">
        <v>36</v>
      </c>
      <c r="G140" t="s">
        <v>8569</v>
      </c>
      <c r="H140" t="str">
        <f t="shared" si="19"/>
        <v>Teachers Insurance</v>
      </c>
      <c r="I140">
        <f t="shared" si="20"/>
        <v>2</v>
      </c>
      <c r="J140" t="str">
        <f>IF(Table1[[#This Row],[Investor Count]]&gt;1,"Yes","No")</f>
        <v>Yes</v>
      </c>
      <c r="K140" t="s">
        <v>533</v>
      </c>
      <c r="L140" s="6">
        <v>31000000</v>
      </c>
      <c r="M140">
        <f t="shared" si="14"/>
        <v>2018</v>
      </c>
      <c r="N140" t="str">
        <f t="shared" si="15"/>
        <v>November</v>
      </c>
      <c r="O140" s="18">
        <v>297.50855000000001</v>
      </c>
      <c r="P140" t="str">
        <f t="shared" si="16"/>
        <v>Other</v>
      </c>
      <c r="Q140" t="str">
        <f t="shared" si="17"/>
        <v>Others</v>
      </c>
      <c r="R140" t="str">
        <f t="shared" si="18"/>
        <v>Mumbai</v>
      </c>
    </row>
    <row r="141" spans="1:18" x14ac:dyDescent="0.3">
      <c r="A141">
        <v>140</v>
      </c>
      <c r="B141" s="4">
        <v>43426</v>
      </c>
      <c r="C141" t="s">
        <v>534</v>
      </c>
      <c r="D141" t="s">
        <v>535</v>
      </c>
      <c r="E141" t="s">
        <v>536</v>
      </c>
      <c r="F141" t="s">
        <v>230</v>
      </c>
      <c r="G141" t="s">
        <v>9295</v>
      </c>
      <c r="H141" t="str">
        <f t="shared" si="19"/>
        <v>Individual</v>
      </c>
      <c r="I141">
        <f t="shared" si="20"/>
        <v>1</v>
      </c>
      <c r="J141" t="str">
        <f>IF(Table1[[#This Row],[Investor Count]]&gt;1,"Yes","No")</f>
        <v>No</v>
      </c>
      <c r="K141" t="s">
        <v>126</v>
      </c>
      <c r="M141">
        <f t="shared" si="14"/>
        <v>2018</v>
      </c>
      <c r="N141" t="str">
        <f t="shared" si="15"/>
        <v>November</v>
      </c>
      <c r="O141" s="18">
        <v>0</v>
      </c>
      <c r="P141" t="str">
        <f t="shared" si="16"/>
        <v>Seed</v>
      </c>
      <c r="Q141" t="str">
        <f t="shared" si="17"/>
        <v>Media &amp; Entertainment</v>
      </c>
      <c r="R141" t="str">
        <f t="shared" si="18"/>
        <v>Delhi-NCR</v>
      </c>
    </row>
    <row r="142" spans="1:18" x14ac:dyDescent="0.3">
      <c r="A142">
        <v>141</v>
      </c>
      <c r="B142" s="4">
        <v>43427</v>
      </c>
      <c r="C142" t="s">
        <v>537</v>
      </c>
      <c r="D142" t="s">
        <v>538</v>
      </c>
      <c r="E142" t="s">
        <v>539</v>
      </c>
      <c r="F142" t="s">
        <v>363</v>
      </c>
      <c r="G142" t="s">
        <v>9440</v>
      </c>
      <c r="H142" t="str">
        <f t="shared" si="19"/>
        <v>Stellaris Venture Partners</v>
      </c>
      <c r="I142">
        <f t="shared" si="20"/>
        <v>7</v>
      </c>
      <c r="J142" t="str">
        <f>IF(Table1[[#This Row],[Investor Count]]&gt;1,"Yes","No")</f>
        <v>Yes</v>
      </c>
      <c r="K142" t="s">
        <v>44</v>
      </c>
      <c r="L142" s="6">
        <v>3400000</v>
      </c>
      <c r="M142">
        <f t="shared" si="14"/>
        <v>2018</v>
      </c>
      <c r="N142" t="str">
        <f t="shared" si="15"/>
        <v>November</v>
      </c>
      <c r="O142" s="18">
        <v>32.62997</v>
      </c>
      <c r="P142" t="str">
        <f t="shared" si="16"/>
        <v>Series A</v>
      </c>
      <c r="Q142" t="str">
        <f t="shared" si="17"/>
        <v>FinTech</v>
      </c>
      <c r="R142" t="str">
        <f t="shared" si="18"/>
        <v>Bangalore</v>
      </c>
    </row>
    <row r="143" spans="1:18" x14ac:dyDescent="0.3">
      <c r="A143">
        <v>142</v>
      </c>
      <c r="B143" s="4">
        <v>43428</v>
      </c>
      <c r="C143" t="s">
        <v>541</v>
      </c>
      <c r="D143" t="s">
        <v>95</v>
      </c>
      <c r="E143" t="s">
        <v>542</v>
      </c>
      <c r="F143" t="s">
        <v>458</v>
      </c>
      <c r="G143" t="s">
        <v>9289</v>
      </c>
      <c r="H143" t="str">
        <f t="shared" si="19"/>
        <v>Lakestar</v>
      </c>
      <c r="I143">
        <f t="shared" si="20"/>
        <v>3</v>
      </c>
      <c r="J143" t="str">
        <f>IF(Table1[[#This Row],[Investor Count]]&gt;1,"Yes","No")</f>
        <v>Yes</v>
      </c>
      <c r="K143" t="s">
        <v>44</v>
      </c>
      <c r="L143" s="6">
        <v>29500000</v>
      </c>
      <c r="M143">
        <f t="shared" si="14"/>
        <v>2018</v>
      </c>
      <c r="N143" t="str">
        <f t="shared" si="15"/>
        <v>November</v>
      </c>
      <c r="O143" s="18">
        <v>283.11297500000001</v>
      </c>
      <c r="P143" t="str">
        <f t="shared" si="16"/>
        <v>Series A</v>
      </c>
      <c r="Q143" t="str">
        <f t="shared" si="17"/>
        <v>Technology</v>
      </c>
      <c r="R143" t="str">
        <f t="shared" si="18"/>
        <v>Other Cities</v>
      </c>
    </row>
    <row r="144" spans="1:18" x14ac:dyDescent="0.3">
      <c r="A144">
        <v>143</v>
      </c>
      <c r="B144" s="4">
        <v>43429</v>
      </c>
      <c r="C144" t="s">
        <v>544</v>
      </c>
      <c r="D144" t="s">
        <v>77</v>
      </c>
      <c r="E144" t="s">
        <v>545</v>
      </c>
      <c r="F144" t="s">
        <v>546</v>
      </c>
      <c r="G144" t="s">
        <v>9297</v>
      </c>
      <c r="H144" t="str">
        <f t="shared" si="19"/>
        <v>Paragon Partners</v>
      </c>
      <c r="I144">
        <f t="shared" si="20"/>
        <v>2</v>
      </c>
      <c r="J144" t="str">
        <f>IF(Table1[[#This Row],[Investor Count]]&gt;1,"Yes","No")</f>
        <v>Yes</v>
      </c>
      <c r="K144" t="s">
        <v>394</v>
      </c>
      <c r="L144" s="6">
        <v>42000000</v>
      </c>
      <c r="M144">
        <f t="shared" si="14"/>
        <v>2018</v>
      </c>
      <c r="N144" t="str">
        <f t="shared" si="15"/>
        <v>November</v>
      </c>
      <c r="O144" s="18">
        <v>403.0761</v>
      </c>
      <c r="P144" t="str">
        <f t="shared" si="16"/>
        <v>Private Equity</v>
      </c>
      <c r="Q144" t="str">
        <f t="shared" si="17"/>
        <v>FinTech</v>
      </c>
      <c r="R144" t="str">
        <f t="shared" si="18"/>
        <v>Other Cities</v>
      </c>
    </row>
    <row r="145" spans="1:18" x14ac:dyDescent="0.3">
      <c r="A145">
        <v>144</v>
      </c>
      <c r="B145" s="4">
        <v>43429</v>
      </c>
      <c r="C145" t="s">
        <v>548</v>
      </c>
      <c r="D145" t="s">
        <v>400</v>
      </c>
      <c r="E145" t="s">
        <v>549</v>
      </c>
      <c r="F145" t="s">
        <v>139</v>
      </c>
      <c r="G145" t="s">
        <v>550</v>
      </c>
      <c r="H145" t="str">
        <f t="shared" si="19"/>
        <v>Bertelsmann India Investments</v>
      </c>
      <c r="I145">
        <f t="shared" si="20"/>
        <v>1</v>
      </c>
      <c r="J145" t="str">
        <f>IF(Table1[[#This Row],[Investor Count]]&gt;1,"Yes","No")</f>
        <v>No</v>
      </c>
      <c r="K145" t="s">
        <v>26</v>
      </c>
      <c r="L145" s="6">
        <v>1700000</v>
      </c>
      <c r="M145">
        <f t="shared" si="14"/>
        <v>2018</v>
      </c>
      <c r="N145" t="str">
        <f t="shared" si="15"/>
        <v>November</v>
      </c>
      <c r="O145" s="18">
        <v>16.314985</v>
      </c>
      <c r="P145" t="str">
        <f t="shared" si="16"/>
        <v>Series B</v>
      </c>
      <c r="Q145" t="str">
        <f t="shared" si="17"/>
        <v>Media &amp; Entertainment</v>
      </c>
      <c r="R145" t="str">
        <f t="shared" si="18"/>
        <v>Delhi-NCR</v>
      </c>
    </row>
    <row r="146" spans="1:18" x14ac:dyDescent="0.3">
      <c r="A146">
        <v>145</v>
      </c>
      <c r="B146" s="4">
        <v>43374</v>
      </c>
      <c r="C146" t="s">
        <v>551</v>
      </c>
      <c r="D146" t="s">
        <v>552</v>
      </c>
      <c r="E146" t="s">
        <v>553</v>
      </c>
      <c r="F146" t="s">
        <v>139</v>
      </c>
      <c r="G146" t="s">
        <v>554</v>
      </c>
      <c r="H146" t="str">
        <f t="shared" si="19"/>
        <v>Prashant Jaiswal</v>
      </c>
      <c r="I146">
        <f t="shared" si="20"/>
        <v>1</v>
      </c>
      <c r="J146" t="str">
        <f>IF(Table1[[#This Row],[Investor Count]]&gt;1,"Yes","No")</f>
        <v>No</v>
      </c>
      <c r="K146" t="s">
        <v>419</v>
      </c>
      <c r="M146">
        <f t="shared" si="14"/>
        <v>2018</v>
      </c>
      <c r="N146" t="str">
        <f t="shared" si="15"/>
        <v>October</v>
      </c>
      <c r="O146" s="18">
        <v>0</v>
      </c>
      <c r="P146" t="str">
        <f t="shared" si="16"/>
        <v>Seed</v>
      </c>
      <c r="Q146" t="str">
        <f t="shared" si="17"/>
        <v>Fashion &amp; Lifestyle</v>
      </c>
      <c r="R146" t="str">
        <f t="shared" si="18"/>
        <v>Delhi-NCR</v>
      </c>
    </row>
    <row r="147" spans="1:18" x14ac:dyDescent="0.3">
      <c r="A147">
        <v>146</v>
      </c>
      <c r="B147" s="4">
        <v>43375</v>
      </c>
      <c r="C147" t="s">
        <v>556</v>
      </c>
      <c r="D147" t="s">
        <v>40</v>
      </c>
      <c r="E147" t="s">
        <v>557</v>
      </c>
      <c r="F147" t="s">
        <v>184</v>
      </c>
      <c r="G147" t="s">
        <v>8570</v>
      </c>
      <c r="H147" t="str">
        <f t="shared" si="19"/>
        <v>Cooperative Oikocredit</v>
      </c>
      <c r="I147">
        <f t="shared" si="20"/>
        <v>3</v>
      </c>
      <c r="J147" t="str">
        <f>IF(Table1[[#This Row],[Investor Count]]&gt;1,"Yes","No")</f>
        <v>Yes</v>
      </c>
      <c r="K147" t="s">
        <v>419</v>
      </c>
      <c r="L147" s="6">
        <v>11000000</v>
      </c>
      <c r="M147">
        <f t="shared" si="14"/>
        <v>2018</v>
      </c>
      <c r="N147" t="str">
        <f t="shared" si="15"/>
        <v>October</v>
      </c>
      <c r="O147" s="18">
        <v>105.56755</v>
      </c>
      <c r="P147" t="str">
        <f t="shared" si="16"/>
        <v>Seed</v>
      </c>
      <c r="Q147" t="str">
        <f t="shared" si="17"/>
        <v>Logistics &amp; Transport</v>
      </c>
      <c r="R147" t="str">
        <f t="shared" si="18"/>
        <v>Hyderabad</v>
      </c>
    </row>
    <row r="148" spans="1:18" x14ac:dyDescent="0.3">
      <c r="A148">
        <v>147</v>
      </c>
      <c r="B148" s="4">
        <v>43377</v>
      </c>
      <c r="C148" t="s">
        <v>559</v>
      </c>
      <c r="D148" t="s">
        <v>500</v>
      </c>
      <c r="E148" t="s">
        <v>560</v>
      </c>
      <c r="F148" t="s">
        <v>36</v>
      </c>
      <c r="G148" t="s">
        <v>561</v>
      </c>
      <c r="H148" t="str">
        <f t="shared" si="19"/>
        <v>Ravi Viswanathan</v>
      </c>
      <c r="I148">
        <f t="shared" si="20"/>
        <v>1</v>
      </c>
      <c r="J148" t="str">
        <f>IF(Table1[[#This Row],[Investor Count]]&gt;1,"Yes","No")</f>
        <v>No</v>
      </c>
      <c r="K148" t="s">
        <v>394</v>
      </c>
      <c r="L148" s="6">
        <v>8200000</v>
      </c>
      <c r="M148">
        <f t="shared" si="14"/>
        <v>2018</v>
      </c>
      <c r="N148" t="str">
        <f t="shared" si="15"/>
        <v>October</v>
      </c>
      <c r="O148" s="18">
        <v>78.695809999999994</v>
      </c>
      <c r="P148" t="str">
        <f t="shared" si="16"/>
        <v>Private Equity</v>
      </c>
      <c r="Q148" t="str">
        <f t="shared" si="17"/>
        <v>Food &amp; Beverage</v>
      </c>
      <c r="R148" t="str">
        <f t="shared" si="18"/>
        <v>Mumbai</v>
      </c>
    </row>
    <row r="149" spans="1:18" x14ac:dyDescent="0.3">
      <c r="A149">
        <v>148</v>
      </c>
      <c r="B149" s="4">
        <v>43378</v>
      </c>
      <c r="C149" t="s">
        <v>562</v>
      </c>
      <c r="D149" t="s">
        <v>56</v>
      </c>
      <c r="E149" t="s">
        <v>8571</v>
      </c>
      <c r="F149" t="s">
        <v>19</v>
      </c>
      <c r="G149" t="s">
        <v>7926</v>
      </c>
      <c r="H149" t="str">
        <f t="shared" si="19"/>
        <v>Zigexn</v>
      </c>
      <c r="I149">
        <f t="shared" si="20"/>
        <v>1</v>
      </c>
      <c r="J149" t="str">
        <f>IF(Table1[[#This Row],[Investor Count]]&gt;1,"Yes","No")</f>
        <v>No</v>
      </c>
      <c r="K149" t="s">
        <v>75</v>
      </c>
      <c r="L149" s="6">
        <v>3000000</v>
      </c>
      <c r="M149">
        <f t="shared" si="14"/>
        <v>2018</v>
      </c>
      <c r="N149" t="str">
        <f t="shared" si="15"/>
        <v>October</v>
      </c>
      <c r="O149" s="18">
        <v>28.791149999999998</v>
      </c>
      <c r="P149" t="str">
        <f t="shared" si="16"/>
        <v>Other</v>
      </c>
      <c r="Q149" t="str">
        <f t="shared" si="17"/>
        <v>Logistics &amp; Transport</v>
      </c>
      <c r="R149" t="str">
        <f t="shared" si="18"/>
        <v>Delhi-NCR</v>
      </c>
    </row>
    <row r="150" spans="1:18" x14ac:dyDescent="0.3">
      <c r="A150">
        <v>149</v>
      </c>
      <c r="B150" s="4">
        <v>43384</v>
      </c>
      <c r="C150" t="s">
        <v>565</v>
      </c>
      <c r="D150" t="s">
        <v>317</v>
      </c>
      <c r="E150" t="s">
        <v>566</v>
      </c>
      <c r="F150" t="s">
        <v>30</v>
      </c>
      <c r="G150" t="s">
        <v>567</v>
      </c>
      <c r="H150" t="str">
        <f t="shared" si="19"/>
        <v>Credence Family Office</v>
      </c>
      <c r="I150">
        <f t="shared" si="20"/>
        <v>1</v>
      </c>
      <c r="J150" t="str">
        <f>IF(Table1[[#This Row],[Investor Count]]&gt;1,"Yes","No")</f>
        <v>No</v>
      </c>
      <c r="K150" t="s">
        <v>275</v>
      </c>
      <c r="L150" s="6">
        <v>4000000</v>
      </c>
      <c r="M150">
        <f t="shared" si="14"/>
        <v>2018</v>
      </c>
      <c r="N150" t="str">
        <f t="shared" si="15"/>
        <v>October</v>
      </c>
      <c r="O150" s="18">
        <v>38.388199999999998</v>
      </c>
      <c r="P150" t="str">
        <f t="shared" si="16"/>
        <v>Series A</v>
      </c>
      <c r="Q150" t="str">
        <f t="shared" si="17"/>
        <v>Real Estate</v>
      </c>
      <c r="R150" t="str">
        <f t="shared" si="18"/>
        <v>Delhi-NCR</v>
      </c>
    </row>
    <row r="151" spans="1:18" x14ac:dyDescent="0.3">
      <c r="A151">
        <v>150</v>
      </c>
      <c r="B151" s="4">
        <v>43385</v>
      </c>
      <c r="C151" t="s">
        <v>503</v>
      </c>
      <c r="D151" t="s">
        <v>568</v>
      </c>
      <c r="E151" t="s">
        <v>569</v>
      </c>
      <c r="F151" t="s">
        <v>13</v>
      </c>
      <c r="G151" t="s">
        <v>25</v>
      </c>
      <c r="H151" t="str">
        <f t="shared" si="19"/>
        <v>Sequoia Capital India</v>
      </c>
      <c r="I151">
        <f t="shared" si="20"/>
        <v>1</v>
      </c>
      <c r="J151" t="str">
        <f>IF(Table1[[#This Row],[Investor Count]]&gt;1,"Yes","No")</f>
        <v>No</v>
      </c>
      <c r="K151" t="s">
        <v>570</v>
      </c>
      <c r="L151" s="6">
        <v>14680000</v>
      </c>
      <c r="M151">
        <f t="shared" si="14"/>
        <v>2018</v>
      </c>
      <c r="N151" t="str">
        <f t="shared" si="15"/>
        <v>October</v>
      </c>
      <c r="O151" s="18">
        <v>140.884694</v>
      </c>
      <c r="P151" t="str">
        <f t="shared" si="16"/>
        <v>Other</v>
      </c>
      <c r="Q151" t="str">
        <f t="shared" si="17"/>
        <v>Technology</v>
      </c>
      <c r="R151" t="str">
        <f t="shared" si="18"/>
        <v>Bangalore</v>
      </c>
    </row>
    <row r="152" spans="1:18" x14ac:dyDescent="0.3">
      <c r="A152">
        <v>151</v>
      </c>
      <c r="B152" s="4">
        <v>43385</v>
      </c>
      <c r="C152" t="s">
        <v>571</v>
      </c>
      <c r="D152" t="s">
        <v>568</v>
      </c>
      <c r="E152" t="s">
        <v>572</v>
      </c>
      <c r="F152" t="s">
        <v>13</v>
      </c>
      <c r="G152" t="s">
        <v>573</v>
      </c>
      <c r="H152" t="str">
        <f t="shared" si="19"/>
        <v>Fosun International</v>
      </c>
      <c r="I152">
        <f t="shared" si="20"/>
        <v>1</v>
      </c>
      <c r="J152" t="str">
        <f>IF(Table1[[#This Row],[Investor Count]]&gt;1,"Yes","No")</f>
        <v>No</v>
      </c>
      <c r="K152" t="s">
        <v>21</v>
      </c>
      <c r="L152" s="6">
        <v>12000000</v>
      </c>
      <c r="M152">
        <f t="shared" si="14"/>
        <v>2018</v>
      </c>
      <c r="N152" t="str">
        <f t="shared" si="15"/>
        <v>October</v>
      </c>
      <c r="O152" s="18">
        <v>115.16459999999999</v>
      </c>
      <c r="P152" t="str">
        <f t="shared" si="16"/>
        <v>Series C</v>
      </c>
      <c r="Q152" t="str">
        <f t="shared" si="17"/>
        <v>Technology</v>
      </c>
      <c r="R152" t="str">
        <f t="shared" si="18"/>
        <v>Bangalore</v>
      </c>
    </row>
    <row r="153" spans="1:18" x14ac:dyDescent="0.3">
      <c r="A153">
        <v>152</v>
      </c>
      <c r="B153" s="4">
        <v>43344</v>
      </c>
      <c r="C153" t="s">
        <v>574</v>
      </c>
      <c r="D153" t="s">
        <v>575</v>
      </c>
      <c r="E153" t="s">
        <v>576</v>
      </c>
      <c r="F153" t="s">
        <v>42</v>
      </c>
      <c r="G153" t="s">
        <v>8572</v>
      </c>
      <c r="H153" t="str">
        <f t="shared" si="19"/>
        <v>Sistema Asia Fund</v>
      </c>
      <c r="I153">
        <f t="shared" si="20"/>
        <v>3</v>
      </c>
      <c r="J153" t="str">
        <f>IF(Table1[[#This Row],[Investor Count]]&gt;1,"Yes","No")</f>
        <v>Yes</v>
      </c>
      <c r="K153" t="s">
        <v>394</v>
      </c>
      <c r="L153" s="6">
        <v>35000000</v>
      </c>
      <c r="M153">
        <f t="shared" si="14"/>
        <v>2018</v>
      </c>
      <c r="N153" t="str">
        <f t="shared" si="15"/>
        <v>September</v>
      </c>
      <c r="O153" s="18">
        <v>335.89675</v>
      </c>
      <c r="P153" t="str">
        <f t="shared" si="16"/>
        <v>Private Equity</v>
      </c>
      <c r="Q153" t="str">
        <f t="shared" si="17"/>
        <v>Others</v>
      </c>
      <c r="R153" t="str">
        <f t="shared" si="18"/>
        <v>Chennai</v>
      </c>
    </row>
    <row r="154" spans="1:18" x14ac:dyDescent="0.3">
      <c r="A154">
        <v>153</v>
      </c>
      <c r="B154" s="4">
        <v>43346</v>
      </c>
      <c r="C154" t="s">
        <v>161</v>
      </c>
      <c r="D154" t="s">
        <v>578</v>
      </c>
      <c r="E154" t="s">
        <v>8573</v>
      </c>
      <c r="F154" t="s">
        <v>13</v>
      </c>
      <c r="G154" t="s">
        <v>9275</v>
      </c>
      <c r="H154" t="str">
        <f t="shared" si="19"/>
        <v>Dst Global</v>
      </c>
      <c r="I154">
        <f t="shared" si="20"/>
        <v>2</v>
      </c>
      <c r="J154" t="str">
        <f>IF(Table1[[#This Row],[Investor Count]]&gt;1,"Yes","No")</f>
        <v>Yes</v>
      </c>
      <c r="K154" t="s">
        <v>394</v>
      </c>
      <c r="L154" s="6">
        <v>225000000</v>
      </c>
      <c r="M154">
        <f t="shared" si="14"/>
        <v>2018</v>
      </c>
      <c r="N154" t="str">
        <f t="shared" si="15"/>
        <v>September</v>
      </c>
      <c r="O154" s="18">
        <v>2159.3362499999998</v>
      </c>
      <c r="P154" t="str">
        <f t="shared" si="16"/>
        <v>Private Equity</v>
      </c>
      <c r="Q154" t="str">
        <f t="shared" si="17"/>
        <v>Others</v>
      </c>
      <c r="R154" t="str">
        <f t="shared" si="18"/>
        <v>Bangalore</v>
      </c>
    </row>
    <row r="155" spans="1:18" x14ac:dyDescent="0.3">
      <c r="A155">
        <v>154</v>
      </c>
      <c r="B155" s="4">
        <v>43346</v>
      </c>
      <c r="C155" t="s">
        <v>581</v>
      </c>
      <c r="D155" t="s">
        <v>575</v>
      </c>
      <c r="E155" t="s">
        <v>8574</v>
      </c>
      <c r="F155" t="s">
        <v>13</v>
      </c>
      <c r="G155" t="s">
        <v>583</v>
      </c>
      <c r="H155" t="str">
        <f t="shared" si="19"/>
        <v>Falcon Edge</v>
      </c>
      <c r="I155">
        <f t="shared" si="20"/>
        <v>1</v>
      </c>
      <c r="J155" t="str">
        <f>IF(Table1[[#This Row],[Investor Count]]&gt;1,"Yes","No")</f>
        <v>No</v>
      </c>
      <c r="K155" t="s">
        <v>394</v>
      </c>
      <c r="L155" s="6">
        <v>6390000</v>
      </c>
      <c r="M155">
        <f t="shared" si="14"/>
        <v>2018</v>
      </c>
      <c r="N155" t="str">
        <f t="shared" si="15"/>
        <v>September</v>
      </c>
      <c r="O155" s="18">
        <v>61.325149500000002</v>
      </c>
      <c r="P155" t="str">
        <f t="shared" si="16"/>
        <v>Private Equity</v>
      </c>
      <c r="Q155" t="str">
        <f t="shared" si="17"/>
        <v>Others</v>
      </c>
      <c r="R155" t="str">
        <f t="shared" si="18"/>
        <v>Bangalore</v>
      </c>
    </row>
    <row r="156" spans="1:18" x14ac:dyDescent="0.3">
      <c r="A156">
        <v>155</v>
      </c>
      <c r="B156" s="4">
        <v>43347</v>
      </c>
      <c r="C156" t="s">
        <v>584</v>
      </c>
      <c r="D156" t="s">
        <v>142</v>
      </c>
      <c r="E156" t="s">
        <v>585</v>
      </c>
      <c r="F156" t="s">
        <v>139</v>
      </c>
      <c r="G156" t="s">
        <v>261</v>
      </c>
      <c r="H156" t="str">
        <f t="shared" si="19"/>
        <v>Undisclosed</v>
      </c>
      <c r="I156">
        <f t="shared" si="20"/>
        <v>1</v>
      </c>
      <c r="J156" t="str">
        <f>IF(Table1[[#This Row],[Investor Count]]&gt;1,"Yes","No")</f>
        <v>No</v>
      </c>
      <c r="K156" t="s">
        <v>586</v>
      </c>
      <c r="L156" s="6">
        <v>1000000</v>
      </c>
      <c r="M156">
        <f t="shared" si="14"/>
        <v>2018</v>
      </c>
      <c r="N156" t="str">
        <f t="shared" si="15"/>
        <v>September</v>
      </c>
      <c r="O156" s="18">
        <v>9.5970499999999994</v>
      </c>
      <c r="P156" t="str">
        <f t="shared" si="16"/>
        <v>Seed</v>
      </c>
      <c r="Q156" t="str">
        <f t="shared" si="17"/>
        <v>Healthcare</v>
      </c>
      <c r="R156" t="str">
        <f t="shared" si="18"/>
        <v>Delhi-NCR</v>
      </c>
    </row>
    <row r="157" spans="1:18" x14ac:dyDescent="0.3">
      <c r="A157">
        <v>156</v>
      </c>
      <c r="B157" s="4">
        <v>43347</v>
      </c>
      <c r="C157" t="s">
        <v>587</v>
      </c>
      <c r="D157" t="s">
        <v>575</v>
      </c>
      <c r="E157" t="s">
        <v>588</v>
      </c>
      <c r="F157" t="s">
        <v>230</v>
      </c>
      <c r="G157" t="s">
        <v>8924</v>
      </c>
      <c r="H157" t="str">
        <f t="shared" si="19"/>
        <v>Korea Investment Partners</v>
      </c>
      <c r="I157">
        <f t="shared" si="20"/>
        <v>3</v>
      </c>
      <c r="J157" t="str">
        <f>IF(Table1[[#This Row],[Investor Count]]&gt;1,"Yes","No")</f>
        <v>Yes</v>
      </c>
      <c r="K157" t="s">
        <v>394</v>
      </c>
      <c r="M157">
        <f t="shared" si="14"/>
        <v>2018</v>
      </c>
      <c r="N157" t="str">
        <f t="shared" si="15"/>
        <v>September</v>
      </c>
      <c r="O157" s="18">
        <v>0</v>
      </c>
      <c r="P157" t="str">
        <f t="shared" si="16"/>
        <v>Private Equity</v>
      </c>
      <c r="Q157" t="str">
        <f t="shared" si="17"/>
        <v>Others</v>
      </c>
      <c r="R157" t="str">
        <f t="shared" si="18"/>
        <v>Delhi-NCR</v>
      </c>
    </row>
    <row r="158" spans="1:18" x14ac:dyDescent="0.3">
      <c r="A158">
        <v>157</v>
      </c>
      <c r="B158" s="4">
        <v>43348</v>
      </c>
      <c r="C158" t="s">
        <v>590</v>
      </c>
      <c r="D158" t="s">
        <v>575</v>
      </c>
      <c r="E158" t="s">
        <v>8575</v>
      </c>
      <c r="F158" t="s">
        <v>36</v>
      </c>
      <c r="G158" t="s">
        <v>592</v>
      </c>
      <c r="H158" t="str">
        <f t="shared" si="19"/>
        <v>Lighthouse</v>
      </c>
      <c r="I158">
        <f t="shared" si="20"/>
        <v>1</v>
      </c>
      <c r="J158" t="str">
        <f>IF(Table1[[#This Row],[Investor Count]]&gt;1,"Yes","No")</f>
        <v>No</v>
      </c>
      <c r="K158" t="s">
        <v>394</v>
      </c>
      <c r="L158" s="6">
        <v>157200000</v>
      </c>
      <c r="M158">
        <f t="shared" si="14"/>
        <v>2018</v>
      </c>
      <c r="N158" t="str">
        <f t="shared" si="15"/>
        <v>September</v>
      </c>
      <c r="O158" s="18">
        <v>1508.65626</v>
      </c>
      <c r="P158" t="str">
        <f t="shared" si="16"/>
        <v>Private Equity</v>
      </c>
      <c r="Q158" t="str">
        <f t="shared" si="17"/>
        <v>Others</v>
      </c>
      <c r="R158" t="str">
        <f t="shared" si="18"/>
        <v>Mumbai</v>
      </c>
    </row>
    <row r="159" spans="1:18" x14ac:dyDescent="0.3">
      <c r="A159">
        <v>158</v>
      </c>
      <c r="B159" s="4">
        <v>43348</v>
      </c>
      <c r="C159" t="s">
        <v>593</v>
      </c>
      <c r="D159" t="s">
        <v>50</v>
      </c>
      <c r="E159" t="s">
        <v>8576</v>
      </c>
      <c r="F159" t="s">
        <v>42</v>
      </c>
      <c r="G159" t="s">
        <v>7927</v>
      </c>
      <c r="H159" t="str">
        <f t="shared" si="19"/>
        <v>Kddi</v>
      </c>
      <c r="I159">
        <f t="shared" si="20"/>
        <v>1</v>
      </c>
      <c r="J159" t="str">
        <f>IF(Table1[[#This Row],[Investor Count]]&gt;1,"Yes","No")</f>
        <v>No</v>
      </c>
      <c r="K159" t="s">
        <v>394</v>
      </c>
      <c r="M159">
        <f t="shared" si="14"/>
        <v>2018</v>
      </c>
      <c r="N159" t="str">
        <f t="shared" si="15"/>
        <v>September</v>
      </c>
      <c r="O159" s="18">
        <v>0</v>
      </c>
      <c r="P159" t="str">
        <f t="shared" si="16"/>
        <v>Private Equity</v>
      </c>
      <c r="Q159" t="str">
        <f t="shared" si="17"/>
        <v>Technology</v>
      </c>
      <c r="R159" t="str">
        <f t="shared" si="18"/>
        <v>Chennai</v>
      </c>
    </row>
    <row r="160" spans="1:18" x14ac:dyDescent="0.3">
      <c r="A160">
        <v>159</v>
      </c>
      <c r="B160" s="4">
        <v>43349</v>
      </c>
      <c r="C160" t="s">
        <v>596</v>
      </c>
      <c r="D160" t="s">
        <v>575</v>
      </c>
      <c r="E160" t="s">
        <v>597</v>
      </c>
      <c r="F160" t="s">
        <v>36</v>
      </c>
      <c r="G160" t="s">
        <v>8577</v>
      </c>
      <c r="H160" t="str">
        <f t="shared" si="19"/>
        <v>Tencent</v>
      </c>
      <c r="I160">
        <f t="shared" si="20"/>
        <v>3</v>
      </c>
      <c r="J160" t="str">
        <f>IF(Table1[[#This Row],[Investor Count]]&gt;1,"Yes","No")</f>
        <v>Yes</v>
      </c>
      <c r="K160" t="s">
        <v>394</v>
      </c>
      <c r="L160" s="6">
        <v>100000000</v>
      </c>
      <c r="M160">
        <f t="shared" si="14"/>
        <v>2018</v>
      </c>
      <c r="N160" t="str">
        <f t="shared" si="15"/>
        <v>September</v>
      </c>
      <c r="O160" s="18">
        <v>959.70500000000004</v>
      </c>
      <c r="P160" t="str">
        <f t="shared" si="16"/>
        <v>Private Equity</v>
      </c>
      <c r="Q160" t="str">
        <f t="shared" si="17"/>
        <v>Others</v>
      </c>
      <c r="R160" t="str">
        <f t="shared" si="18"/>
        <v>Mumbai</v>
      </c>
    </row>
    <row r="161" spans="1:18" x14ac:dyDescent="0.3">
      <c r="A161">
        <v>160</v>
      </c>
      <c r="B161" s="4">
        <v>43353</v>
      </c>
      <c r="C161" t="s">
        <v>599</v>
      </c>
      <c r="D161" t="s">
        <v>142</v>
      </c>
      <c r="E161" t="s">
        <v>8578</v>
      </c>
      <c r="F161" t="s">
        <v>230</v>
      </c>
      <c r="G161" t="s">
        <v>7928</v>
      </c>
      <c r="H161" t="str">
        <f t="shared" si="19"/>
        <v>Stellaris Ventures</v>
      </c>
      <c r="I161">
        <f t="shared" si="20"/>
        <v>1</v>
      </c>
      <c r="J161" t="str">
        <f>IF(Table1[[#This Row],[Investor Count]]&gt;1,"Yes","No")</f>
        <v>No</v>
      </c>
      <c r="K161" t="s">
        <v>394</v>
      </c>
      <c r="L161" s="6">
        <v>4000000</v>
      </c>
      <c r="M161">
        <f t="shared" si="14"/>
        <v>2018</v>
      </c>
      <c r="N161" t="str">
        <f t="shared" si="15"/>
        <v>September</v>
      </c>
      <c r="O161" s="18">
        <v>38.388199999999998</v>
      </c>
      <c r="P161" t="str">
        <f t="shared" si="16"/>
        <v>Private Equity</v>
      </c>
      <c r="Q161" t="str">
        <f t="shared" si="17"/>
        <v>Healthcare</v>
      </c>
      <c r="R161" t="str">
        <f t="shared" si="18"/>
        <v>Delhi-NCR</v>
      </c>
    </row>
    <row r="162" spans="1:18" x14ac:dyDescent="0.3">
      <c r="A162">
        <v>161</v>
      </c>
      <c r="B162" s="4">
        <v>43354</v>
      </c>
      <c r="C162" t="s">
        <v>602</v>
      </c>
      <c r="D162" t="s">
        <v>50</v>
      </c>
      <c r="E162" t="s">
        <v>8579</v>
      </c>
      <c r="F162" t="s">
        <v>13</v>
      </c>
      <c r="G162" t="s">
        <v>9276</v>
      </c>
      <c r="H162" t="str">
        <f t="shared" si="19"/>
        <v>Clp Holdings Group</v>
      </c>
      <c r="I162">
        <f t="shared" si="20"/>
        <v>3</v>
      </c>
      <c r="J162" t="str">
        <f>IF(Table1[[#This Row],[Investor Count]]&gt;1,"Yes","No")</f>
        <v>Yes</v>
      </c>
      <c r="K162" t="s">
        <v>394</v>
      </c>
      <c r="L162" s="6">
        <v>32000000</v>
      </c>
      <c r="M162">
        <f t="shared" si="14"/>
        <v>2018</v>
      </c>
      <c r="N162" t="str">
        <f t="shared" si="15"/>
        <v>September</v>
      </c>
      <c r="O162" s="18">
        <v>307.10559999999998</v>
      </c>
      <c r="P162" t="str">
        <f t="shared" si="16"/>
        <v>Private Equity</v>
      </c>
      <c r="Q162" t="str">
        <f t="shared" si="17"/>
        <v>Technology</v>
      </c>
      <c r="R162" t="str">
        <f t="shared" si="18"/>
        <v>Bangalore</v>
      </c>
    </row>
    <row r="163" spans="1:18" x14ac:dyDescent="0.3">
      <c r="A163">
        <v>162</v>
      </c>
      <c r="B163" s="4">
        <v>43354</v>
      </c>
      <c r="C163" t="s">
        <v>605</v>
      </c>
      <c r="D163" t="s">
        <v>575</v>
      </c>
      <c r="E163" t="s">
        <v>606</v>
      </c>
      <c r="F163" t="s">
        <v>36</v>
      </c>
      <c r="G163" t="s">
        <v>1694</v>
      </c>
      <c r="H163" t="str">
        <f t="shared" si="19"/>
        <v>Innoven Capital</v>
      </c>
      <c r="I163">
        <f t="shared" si="20"/>
        <v>1</v>
      </c>
      <c r="J163" t="str">
        <f>IF(Table1[[#This Row],[Investor Count]]&gt;1,"Yes","No")</f>
        <v>No</v>
      </c>
      <c r="K163" t="s">
        <v>79</v>
      </c>
      <c r="L163" s="6">
        <v>5500000</v>
      </c>
      <c r="M163">
        <f t="shared" si="14"/>
        <v>2018</v>
      </c>
      <c r="N163" t="str">
        <f t="shared" si="15"/>
        <v>September</v>
      </c>
      <c r="O163" s="18">
        <v>52.783774999999999</v>
      </c>
      <c r="P163" t="str">
        <f t="shared" si="16"/>
        <v>Other</v>
      </c>
      <c r="Q163" t="str">
        <f t="shared" si="17"/>
        <v>Others</v>
      </c>
      <c r="R163" t="str">
        <f t="shared" si="18"/>
        <v>Mumbai</v>
      </c>
    </row>
    <row r="164" spans="1:18" x14ac:dyDescent="0.3">
      <c r="A164">
        <v>163</v>
      </c>
      <c r="B164" s="4">
        <v>43354</v>
      </c>
      <c r="C164" t="s">
        <v>608</v>
      </c>
      <c r="D164" t="s">
        <v>28</v>
      </c>
      <c r="E164" t="s">
        <v>610</v>
      </c>
      <c r="F164" t="s">
        <v>36</v>
      </c>
      <c r="G164" t="s">
        <v>7929</v>
      </c>
      <c r="H164" t="str">
        <f t="shared" si="19"/>
        <v>Shunwei Capital</v>
      </c>
      <c r="I164">
        <f t="shared" si="20"/>
        <v>3</v>
      </c>
      <c r="J164" t="str">
        <f>IF(Table1[[#This Row],[Investor Count]]&gt;1,"Yes","No")</f>
        <v>Yes</v>
      </c>
      <c r="K164" t="s">
        <v>394</v>
      </c>
      <c r="L164" s="6">
        <v>5000000</v>
      </c>
      <c r="M164">
        <f t="shared" si="14"/>
        <v>2018</v>
      </c>
      <c r="N164" t="str">
        <f t="shared" si="15"/>
        <v>September</v>
      </c>
      <c r="O164" s="18">
        <v>47.985250000000001</v>
      </c>
      <c r="P164" t="str">
        <f t="shared" si="16"/>
        <v>Private Equity</v>
      </c>
      <c r="Q164" t="str">
        <f t="shared" si="17"/>
        <v>FinTech</v>
      </c>
      <c r="R164" t="str">
        <f t="shared" si="18"/>
        <v>Mumbai</v>
      </c>
    </row>
    <row r="165" spans="1:18" x14ac:dyDescent="0.3">
      <c r="A165">
        <v>164</v>
      </c>
      <c r="B165" s="4">
        <v>43355</v>
      </c>
      <c r="C165" t="s">
        <v>612</v>
      </c>
      <c r="D165" t="s">
        <v>28</v>
      </c>
      <c r="E165" t="s">
        <v>613</v>
      </c>
      <c r="F165" t="s">
        <v>36</v>
      </c>
      <c r="G165" t="s">
        <v>9298</v>
      </c>
      <c r="H165" t="str">
        <f t="shared" si="19"/>
        <v>Vertex Ventures Southeast Asia</v>
      </c>
      <c r="I165">
        <f t="shared" si="20"/>
        <v>7</v>
      </c>
      <c r="J165" t="str">
        <f>IF(Table1[[#This Row],[Investor Count]]&gt;1,"Yes","No")</f>
        <v>Yes</v>
      </c>
      <c r="K165" t="s">
        <v>394</v>
      </c>
      <c r="L165" s="6">
        <v>30000000</v>
      </c>
      <c r="M165">
        <f t="shared" si="14"/>
        <v>2018</v>
      </c>
      <c r="N165" t="str">
        <f t="shared" si="15"/>
        <v>September</v>
      </c>
      <c r="O165" s="18">
        <v>287.91149999999999</v>
      </c>
      <c r="P165" t="str">
        <f t="shared" si="16"/>
        <v>Private Equity</v>
      </c>
      <c r="Q165" t="str">
        <f t="shared" si="17"/>
        <v>FinTech</v>
      </c>
      <c r="R165" t="str">
        <f t="shared" si="18"/>
        <v>Mumbai</v>
      </c>
    </row>
    <row r="166" spans="1:18" x14ac:dyDescent="0.3">
      <c r="A166">
        <v>165</v>
      </c>
      <c r="B166" s="4">
        <v>43313</v>
      </c>
      <c r="C166" t="s">
        <v>615</v>
      </c>
      <c r="D166" t="s">
        <v>616</v>
      </c>
      <c r="E166" t="s">
        <v>8580</v>
      </c>
      <c r="F166" t="s">
        <v>13</v>
      </c>
      <c r="G166" t="s">
        <v>8581</v>
      </c>
      <c r="H166" t="str">
        <f t="shared" si="19"/>
        <v>Farm To Fork</v>
      </c>
      <c r="I166">
        <f t="shared" si="20"/>
        <v>6</v>
      </c>
      <c r="J166" t="str">
        <f>IF(Table1[[#This Row],[Investor Count]]&gt;1,"Yes","No")</f>
        <v>Yes</v>
      </c>
      <c r="K166" t="s">
        <v>419</v>
      </c>
      <c r="L166" s="6">
        <v>400000</v>
      </c>
      <c r="M166">
        <f t="shared" si="14"/>
        <v>2018</v>
      </c>
      <c r="N166" t="str">
        <f t="shared" si="15"/>
        <v>August</v>
      </c>
      <c r="O166" s="18">
        <v>3.8388200000000001</v>
      </c>
      <c r="P166" t="str">
        <f t="shared" si="16"/>
        <v>Seed</v>
      </c>
      <c r="Q166" t="str">
        <f t="shared" si="17"/>
        <v>Technology</v>
      </c>
      <c r="R166" t="str">
        <f t="shared" si="18"/>
        <v>Bangalore</v>
      </c>
    </row>
    <row r="167" spans="1:18" x14ac:dyDescent="0.3">
      <c r="A167">
        <v>166</v>
      </c>
      <c r="B167" s="4">
        <v>43313</v>
      </c>
      <c r="C167" t="s">
        <v>619</v>
      </c>
      <c r="D167" t="s">
        <v>77</v>
      </c>
      <c r="E167" t="s">
        <v>620</v>
      </c>
      <c r="F167" t="s">
        <v>52</v>
      </c>
      <c r="G167" t="s">
        <v>8925</v>
      </c>
      <c r="H167" t="str">
        <f t="shared" si="19"/>
        <v>Axilor</v>
      </c>
      <c r="I167">
        <f t="shared" si="20"/>
        <v>2</v>
      </c>
      <c r="J167" t="str">
        <f>IF(Table1[[#This Row],[Investor Count]]&gt;1,"Yes","No")</f>
        <v>Yes</v>
      </c>
      <c r="K167" t="s">
        <v>419</v>
      </c>
      <c r="M167">
        <f t="shared" si="14"/>
        <v>2018</v>
      </c>
      <c r="N167" t="str">
        <f t="shared" si="15"/>
        <v>August</v>
      </c>
      <c r="O167" s="18">
        <v>0</v>
      </c>
      <c r="P167" t="str">
        <f t="shared" si="16"/>
        <v>Seed</v>
      </c>
      <c r="Q167" t="str">
        <f t="shared" si="17"/>
        <v>FinTech</v>
      </c>
      <c r="R167" t="str">
        <f t="shared" si="18"/>
        <v>Pune</v>
      </c>
    </row>
    <row r="168" spans="1:18" x14ac:dyDescent="0.3">
      <c r="A168">
        <v>167</v>
      </c>
      <c r="B168" s="4">
        <v>43314</v>
      </c>
      <c r="C168" t="s">
        <v>622</v>
      </c>
      <c r="D168" t="s">
        <v>575</v>
      </c>
      <c r="E168" t="s">
        <v>8582</v>
      </c>
      <c r="F168" t="s">
        <v>184</v>
      </c>
      <c r="G168" t="s">
        <v>8583</v>
      </c>
      <c r="H168" t="str">
        <f t="shared" si="19"/>
        <v>Xiaomi</v>
      </c>
      <c r="I168">
        <f t="shared" si="20"/>
        <v>2</v>
      </c>
      <c r="J168" t="str">
        <f>IF(Table1[[#This Row],[Investor Count]]&gt;1,"Yes","No")</f>
        <v>Yes</v>
      </c>
      <c r="K168" t="s">
        <v>394</v>
      </c>
      <c r="L168" s="6">
        <v>7000000</v>
      </c>
      <c r="M168">
        <f t="shared" si="14"/>
        <v>2018</v>
      </c>
      <c r="N168" t="str">
        <f t="shared" si="15"/>
        <v>August</v>
      </c>
      <c r="O168" s="18">
        <v>67.179349999999999</v>
      </c>
      <c r="P168" t="str">
        <f t="shared" si="16"/>
        <v>Private Equity</v>
      </c>
      <c r="Q168" t="str">
        <f t="shared" si="17"/>
        <v>Others</v>
      </c>
      <c r="R168" t="str">
        <f t="shared" si="18"/>
        <v>Hyderabad</v>
      </c>
    </row>
    <row r="169" spans="1:18" x14ac:dyDescent="0.3">
      <c r="A169">
        <v>168</v>
      </c>
      <c r="B169" s="4">
        <v>43315</v>
      </c>
      <c r="C169" t="s">
        <v>625</v>
      </c>
      <c r="D169" t="s">
        <v>575</v>
      </c>
      <c r="E169" t="s">
        <v>626</v>
      </c>
      <c r="F169" t="s">
        <v>230</v>
      </c>
      <c r="G169" t="s">
        <v>627</v>
      </c>
      <c r="H169" t="str">
        <f t="shared" si="19"/>
        <v>Y Combinator</v>
      </c>
      <c r="I169">
        <f t="shared" si="20"/>
        <v>1</v>
      </c>
      <c r="J169" t="str">
        <f>IF(Table1[[#This Row],[Investor Count]]&gt;1,"Yes","No")</f>
        <v>No</v>
      </c>
      <c r="K169" t="s">
        <v>394</v>
      </c>
      <c r="L169" s="6">
        <v>120000</v>
      </c>
      <c r="M169">
        <f t="shared" si="14"/>
        <v>2018</v>
      </c>
      <c r="N169" t="str">
        <f t="shared" si="15"/>
        <v>August</v>
      </c>
      <c r="O169" s="18">
        <v>1.1516459999999999</v>
      </c>
      <c r="P169" t="str">
        <f t="shared" si="16"/>
        <v>Private Equity</v>
      </c>
      <c r="Q169" t="str">
        <f t="shared" si="17"/>
        <v>Others</v>
      </c>
      <c r="R169" t="str">
        <f t="shared" si="18"/>
        <v>Delhi-NCR</v>
      </c>
    </row>
    <row r="170" spans="1:18" x14ac:dyDescent="0.3">
      <c r="A170">
        <v>169</v>
      </c>
      <c r="B170" s="4">
        <v>43319</v>
      </c>
      <c r="C170" t="s">
        <v>628</v>
      </c>
      <c r="D170" t="s">
        <v>575</v>
      </c>
      <c r="E170" t="s">
        <v>8584</v>
      </c>
      <c r="F170" t="s">
        <v>36</v>
      </c>
      <c r="G170" t="s">
        <v>261</v>
      </c>
      <c r="H170" t="str">
        <f t="shared" si="19"/>
        <v>Undisclosed</v>
      </c>
      <c r="I170">
        <f t="shared" si="20"/>
        <v>1</v>
      </c>
      <c r="J170" t="str">
        <f>IF(Table1[[#This Row],[Investor Count]]&gt;1,"Yes","No")</f>
        <v>No</v>
      </c>
      <c r="K170" t="s">
        <v>419</v>
      </c>
      <c r="L170" s="6">
        <v>1000000</v>
      </c>
      <c r="M170">
        <f t="shared" si="14"/>
        <v>2018</v>
      </c>
      <c r="N170" t="str">
        <f t="shared" si="15"/>
        <v>August</v>
      </c>
      <c r="O170" s="18">
        <v>9.5970499999999994</v>
      </c>
      <c r="P170" t="str">
        <f t="shared" si="16"/>
        <v>Seed</v>
      </c>
      <c r="Q170" t="str">
        <f t="shared" si="17"/>
        <v>Others</v>
      </c>
      <c r="R170" t="str">
        <f t="shared" si="18"/>
        <v>Mumbai</v>
      </c>
    </row>
    <row r="171" spans="1:18" x14ac:dyDescent="0.3">
      <c r="A171">
        <v>170</v>
      </c>
      <c r="B171" s="4">
        <v>43319</v>
      </c>
      <c r="C171" t="s">
        <v>630</v>
      </c>
      <c r="D171" t="s">
        <v>575</v>
      </c>
      <c r="E171" t="s">
        <v>631</v>
      </c>
      <c r="F171" t="s">
        <v>13</v>
      </c>
      <c r="G171" t="s">
        <v>632</v>
      </c>
      <c r="H171" t="str">
        <f t="shared" si="19"/>
        <v>Fung Strategic Holdings</v>
      </c>
      <c r="I171">
        <f t="shared" si="20"/>
        <v>1</v>
      </c>
      <c r="J171" t="str">
        <f>IF(Table1[[#This Row],[Investor Count]]&gt;1,"Yes","No")</f>
        <v>No</v>
      </c>
      <c r="K171" t="s">
        <v>394</v>
      </c>
      <c r="L171" s="6">
        <v>35000000</v>
      </c>
      <c r="M171">
        <f t="shared" si="14"/>
        <v>2018</v>
      </c>
      <c r="N171" t="str">
        <f t="shared" si="15"/>
        <v>August</v>
      </c>
      <c r="O171" s="18">
        <v>335.89675</v>
      </c>
      <c r="P171" t="str">
        <f t="shared" si="16"/>
        <v>Private Equity</v>
      </c>
      <c r="Q171" t="str">
        <f t="shared" si="17"/>
        <v>Others</v>
      </c>
      <c r="R171" t="str">
        <f t="shared" si="18"/>
        <v>Bangalore</v>
      </c>
    </row>
    <row r="172" spans="1:18" x14ac:dyDescent="0.3">
      <c r="A172">
        <v>171</v>
      </c>
      <c r="B172" s="4">
        <v>43319</v>
      </c>
      <c r="C172" t="s">
        <v>633</v>
      </c>
      <c r="D172" t="s">
        <v>575</v>
      </c>
      <c r="E172" t="s">
        <v>634</v>
      </c>
      <c r="F172" t="s">
        <v>230</v>
      </c>
      <c r="G172" t="s">
        <v>7930</v>
      </c>
      <c r="H172" t="str">
        <f t="shared" si="19"/>
        <v>Makemytrip Limited</v>
      </c>
      <c r="I172">
        <f t="shared" si="20"/>
        <v>1</v>
      </c>
      <c r="J172" t="str">
        <f>IF(Table1[[#This Row],[Investor Count]]&gt;1,"Yes","No")</f>
        <v>No</v>
      </c>
      <c r="K172" t="s">
        <v>394</v>
      </c>
      <c r="L172" s="6">
        <v>10000000</v>
      </c>
      <c r="M172">
        <f t="shared" si="14"/>
        <v>2018</v>
      </c>
      <c r="N172" t="str">
        <f t="shared" si="15"/>
        <v>August</v>
      </c>
      <c r="O172" s="18">
        <v>95.970500000000001</v>
      </c>
      <c r="P172" t="str">
        <f t="shared" si="16"/>
        <v>Private Equity</v>
      </c>
      <c r="Q172" t="str">
        <f t="shared" si="17"/>
        <v>Others</v>
      </c>
      <c r="R172" t="str">
        <f t="shared" si="18"/>
        <v>Delhi-NCR</v>
      </c>
    </row>
    <row r="173" spans="1:18" x14ac:dyDescent="0.3">
      <c r="A173">
        <v>172</v>
      </c>
      <c r="B173" s="4">
        <v>43320</v>
      </c>
      <c r="C173" t="s">
        <v>636</v>
      </c>
      <c r="D173" t="s">
        <v>575</v>
      </c>
      <c r="E173" t="s">
        <v>637</v>
      </c>
      <c r="F173" t="s">
        <v>13</v>
      </c>
      <c r="G173" t="s">
        <v>638</v>
      </c>
      <c r="H173" t="str">
        <f t="shared" si="19"/>
        <v>Vertex Ventures</v>
      </c>
      <c r="I173">
        <f t="shared" si="20"/>
        <v>1</v>
      </c>
      <c r="J173" t="str">
        <f>IF(Table1[[#This Row],[Investor Count]]&gt;1,"Yes","No")</f>
        <v>No</v>
      </c>
      <c r="K173" t="s">
        <v>419</v>
      </c>
      <c r="L173" s="6">
        <v>4000000</v>
      </c>
      <c r="M173">
        <f t="shared" si="14"/>
        <v>2018</v>
      </c>
      <c r="N173" t="str">
        <f t="shared" si="15"/>
        <v>August</v>
      </c>
      <c r="O173" s="18">
        <v>38.388199999999998</v>
      </c>
      <c r="P173" t="str">
        <f t="shared" si="16"/>
        <v>Seed</v>
      </c>
      <c r="Q173" t="str">
        <f t="shared" si="17"/>
        <v>Others</v>
      </c>
      <c r="R173" t="str">
        <f t="shared" si="18"/>
        <v>Bangalore</v>
      </c>
    </row>
    <row r="174" spans="1:18" x14ac:dyDescent="0.3">
      <c r="A174">
        <v>173</v>
      </c>
      <c r="B174" s="4">
        <v>43320</v>
      </c>
      <c r="C174" t="s">
        <v>639</v>
      </c>
      <c r="D174" t="s">
        <v>575</v>
      </c>
      <c r="E174" t="s">
        <v>640</v>
      </c>
      <c r="F174" t="s">
        <v>13</v>
      </c>
      <c r="G174" t="s">
        <v>8585</v>
      </c>
      <c r="H174" t="str">
        <f t="shared" si="19"/>
        <v>Sequoia Capital India Advisors</v>
      </c>
      <c r="I174">
        <f t="shared" si="20"/>
        <v>4</v>
      </c>
      <c r="J174" t="str">
        <f>IF(Table1[[#This Row],[Investor Count]]&gt;1,"Yes","No")</f>
        <v>Yes</v>
      </c>
      <c r="K174" t="s">
        <v>394</v>
      </c>
      <c r="L174" s="6">
        <v>12200000</v>
      </c>
      <c r="M174">
        <f t="shared" si="14"/>
        <v>2018</v>
      </c>
      <c r="N174" t="str">
        <f t="shared" si="15"/>
        <v>August</v>
      </c>
      <c r="O174" s="18">
        <v>117.08401000000001</v>
      </c>
      <c r="P174" t="str">
        <f t="shared" si="16"/>
        <v>Private Equity</v>
      </c>
      <c r="Q174" t="str">
        <f t="shared" si="17"/>
        <v>Others</v>
      </c>
      <c r="R174" t="str">
        <f t="shared" si="18"/>
        <v>Bangalore</v>
      </c>
    </row>
    <row r="175" spans="1:18" x14ac:dyDescent="0.3">
      <c r="A175">
        <v>174</v>
      </c>
      <c r="B175" s="4">
        <v>43320</v>
      </c>
      <c r="C175" t="s">
        <v>642</v>
      </c>
      <c r="D175" t="s">
        <v>575</v>
      </c>
      <c r="E175" t="s">
        <v>643</v>
      </c>
      <c r="F175" t="s">
        <v>13</v>
      </c>
      <c r="G175" t="s">
        <v>644</v>
      </c>
      <c r="H175" t="str">
        <f t="shared" si="19"/>
        <v>Flipkart</v>
      </c>
      <c r="I175">
        <f t="shared" si="20"/>
        <v>1</v>
      </c>
      <c r="J175" t="str">
        <f>IF(Table1[[#This Row],[Investor Count]]&gt;1,"Yes","No")</f>
        <v>No</v>
      </c>
      <c r="K175" t="s">
        <v>394</v>
      </c>
      <c r="L175" s="6">
        <v>66000000</v>
      </c>
      <c r="M175">
        <f t="shared" si="14"/>
        <v>2018</v>
      </c>
      <c r="N175" t="str">
        <f t="shared" si="15"/>
        <v>August</v>
      </c>
      <c r="O175" s="18">
        <v>633.40530000000001</v>
      </c>
      <c r="P175" t="str">
        <f t="shared" si="16"/>
        <v>Private Equity</v>
      </c>
      <c r="Q175" t="str">
        <f t="shared" si="17"/>
        <v>Others</v>
      </c>
      <c r="R175" t="str">
        <f t="shared" si="18"/>
        <v>Bangalore</v>
      </c>
    </row>
    <row r="176" spans="1:18" x14ac:dyDescent="0.3">
      <c r="A176">
        <v>175</v>
      </c>
      <c r="B176" s="4">
        <v>43321</v>
      </c>
      <c r="C176" t="s">
        <v>645</v>
      </c>
      <c r="D176" t="s">
        <v>254</v>
      </c>
      <c r="E176" t="s">
        <v>647</v>
      </c>
      <c r="F176" t="s">
        <v>13</v>
      </c>
      <c r="G176" t="s">
        <v>8926</v>
      </c>
      <c r="H176" t="str">
        <f t="shared" si="19"/>
        <v>Nexus Venture Partners</v>
      </c>
      <c r="I176">
        <f t="shared" si="20"/>
        <v>2</v>
      </c>
      <c r="J176" t="str">
        <f>IF(Table1[[#This Row],[Investor Count]]&gt;1,"Yes","No")</f>
        <v>Yes</v>
      </c>
      <c r="K176" t="s">
        <v>419</v>
      </c>
      <c r="L176" s="6">
        <v>3000000</v>
      </c>
      <c r="M176">
        <f t="shared" si="14"/>
        <v>2018</v>
      </c>
      <c r="N176" t="str">
        <f t="shared" si="15"/>
        <v>August</v>
      </c>
      <c r="O176" s="18">
        <v>28.791149999999998</v>
      </c>
      <c r="P176" t="str">
        <f t="shared" si="16"/>
        <v>Seed</v>
      </c>
      <c r="Q176" t="str">
        <f t="shared" si="17"/>
        <v>Technology</v>
      </c>
      <c r="R176" t="str">
        <f t="shared" si="18"/>
        <v>Bangalore</v>
      </c>
    </row>
    <row r="177" spans="1:18" x14ac:dyDescent="0.3">
      <c r="A177">
        <v>176</v>
      </c>
      <c r="B177" s="4">
        <v>43321</v>
      </c>
      <c r="C177" t="s">
        <v>649</v>
      </c>
      <c r="D177" t="s">
        <v>28</v>
      </c>
      <c r="E177" t="s">
        <v>650</v>
      </c>
      <c r="F177" t="s">
        <v>13</v>
      </c>
      <c r="G177" t="s">
        <v>8586</v>
      </c>
      <c r="H177" t="str">
        <f t="shared" si="19"/>
        <v>Aj Ventures</v>
      </c>
      <c r="I177">
        <f t="shared" si="20"/>
        <v>2</v>
      </c>
      <c r="J177" t="str">
        <f>IF(Table1[[#This Row],[Investor Count]]&gt;1,"Yes","No")</f>
        <v>Yes</v>
      </c>
      <c r="K177" t="s">
        <v>419</v>
      </c>
      <c r="L177" s="6">
        <v>1000000</v>
      </c>
      <c r="M177">
        <f t="shared" si="14"/>
        <v>2018</v>
      </c>
      <c r="N177" t="str">
        <f t="shared" si="15"/>
        <v>August</v>
      </c>
      <c r="O177" s="18">
        <v>9.5970499999999994</v>
      </c>
      <c r="P177" t="str">
        <f t="shared" si="16"/>
        <v>Seed</v>
      </c>
      <c r="Q177" t="str">
        <f t="shared" si="17"/>
        <v>FinTech</v>
      </c>
      <c r="R177" t="str">
        <f t="shared" si="18"/>
        <v>Bangalore</v>
      </c>
    </row>
    <row r="178" spans="1:18" x14ac:dyDescent="0.3">
      <c r="A178">
        <v>177</v>
      </c>
      <c r="B178" s="4">
        <v>43325</v>
      </c>
      <c r="C178" t="s">
        <v>652</v>
      </c>
      <c r="D178" t="s">
        <v>575</v>
      </c>
      <c r="E178" t="s">
        <v>653</v>
      </c>
      <c r="F178" t="s">
        <v>42</v>
      </c>
      <c r="G178" t="s">
        <v>8587</v>
      </c>
      <c r="H178" t="str">
        <f t="shared" si="19"/>
        <v>Ventureast</v>
      </c>
      <c r="I178">
        <f t="shared" si="20"/>
        <v>3</v>
      </c>
      <c r="J178" t="str">
        <f>IF(Table1[[#This Row],[Investor Count]]&gt;1,"Yes","No")</f>
        <v>Yes</v>
      </c>
      <c r="K178" t="s">
        <v>419</v>
      </c>
      <c r="L178" s="6">
        <v>4000000</v>
      </c>
      <c r="M178">
        <f t="shared" si="14"/>
        <v>2018</v>
      </c>
      <c r="N178" t="str">
        <f t="shared" si="15"/>
        <v>August</v>
      </c>
      <c r="O178" s="18">
        <v>38.388199999999998</v>
      </c>
      <c r="P178" t="str">
        <f t="shared" si="16"/>
        <v>Seed</v>
      </c>
      <c r="Q178" t="str">
        <f t="shared" si="17"/>
        <v>Others</v>
      </c>
      <c r="R178" t="str">
        <f t="shared" si="18"/>
        <v>Chennai</v>
      </c>
    </row>
    <row r="179" spans="1:18" x14ac:dyDescent="0.3">
      <c r="A179">
        <v>178</v>
      </c>
      <c r="B179" s="4">
        <v>43325</v>
      </c>
      <c r="C179" t="s">
        <v>655</v>
      </c>
      <c r="D179" t="s">
        <v>50</v>
      </c>
      <c r="E179" t="s">
        <v>656</v>
      </c>
      <c r="F179" t="s">
        <v>13</v>
      </c>
      <c r="G179" t="s">
        <v>8588</v>
      </c>
      <c r="H179" t="str">
        <f t="shared" si="19"/>
        <v>Nexus Venture Partners</v>
      </c>
      <c r="I179">
        <f t="shared" si="20"/>
        <v>6</v>
      </c>
      <c r="J179" t="str">
        <f>IF(Table1[[#This Row],[Investor Count]]&gt;1,"Yes","No")</f>
        <v>Yes</v>
      </c>
      <c r="K179" t="s">
        <v>394</v>
      </c>
      <c r="L179" s="6">
        <v>8000000</v>
      </c>
      <c r="M179">
        <f t="shared" si="14"/>
        <v>2018</v>
      </c>
      <c r="N179" t="str">
        <f t="shared" si="15"/>
        <v>August</v>
      </c>
      <c r="O179" s="18">
        <v>76.776399999999995</v>
      </c>
      <c r="P179" t="str">
        <f t="shared" si="16"/>
        <v>Private Equity</v>
      </c>
      <c r="Q179" t="str">
        <f t="shared" si="17"/>
        <v>Technology</v>
      </c>
      <c r="R179" t="str">
        <f t="shared" si="18"/>
        <v>Bangalore</v>
      </c>
    </row>
    <row r="180" spans="1:18" x14ac:dyDescent="0.3">
      <c r="A180">
        <v>179</v>
      </c>
      <c r="B180" s="4">
        <v>43328</v>
      </c>
      <c r="C180" t="s">
        <v>658</v>
      </c>
      <c r="D180" t="s">
        <v>575</v>
      </c>
      <c r="E180" t="s">
        <v>656</v>
      </c>
      <c r="F180" t="s">
        <v>659</v>
      </c>
      <c r="G180" t="s">
        <v>261</v>
      </c>
      <c r="H180" t="str">
        <f t="shared" si="19"/>
        <v>Undisclosed</v>
      </c>
      <c r="I180">
        <f t="shared" si="20"/>
        <v>1</v>
      </c>
      <c r="J180" t="str">
        <f>IF(Table1[[#This Row],[Investor Count]]&gt;1,"Yes","No")</f>
        <v>No</v>
      </c>
      <c r="K180" t="s">
        <v>419</v>
      </c>
      <c r="L180" s="6">
        <v>114811</v>
      </c>
      <c r="M180">
        <f t="shared" si="14"/>
        <v>2018</v>
      </c>
      <c r="N180" t="str">
        <f t="shared" si="15"/>
        <v>August</v>
      </c>
      <c r="O180" s="18">
        <v>1.1018469075499999</v>
      </c>
      <c r="P180" t="str">
        <f t="shared" si="16"/>
        <v>Seed</v>
      </c>
      <c r="Q180" t="str">
        <f t="shared" si="17"/>
        <v>Others</v>
      </c>
      <c r="R180" t="str">
        <f t="shared" si="18"/>
        <v>Other Cities</v>
      </c>
    </row>
    <row r="181" spans="1:18" x14ac:dyDescent="0.3">
      <c r="A181">
        <v>180</v>
      </c>
      <c r="B181" s="4">
        <v>43329</v>
      </c>
      <c r="C181" t="s">
        <v>660</v>
      </c>
      <c r="D181" t="s">
        <v>575</v>
      </c>
      <c r="E181" t="s">
        <v>661</v>
      </c>
      <c r="F181" t="s">
        <v>230</v>
      </c>
      <c r="G181" t="s">
        <v>8589</v>
      </c>
      <c r="H181" t="str">
        <f t="shared" si="19"/>
        <v>Denlow Investment Trust</v>
      </c>
      <c r="I181">
        <f t="shared" si="20"/>
        <v>2</v>
      </c>
      <c r="J181" t="str">
        <f>IF(Table1[[#This Row],[Investor Count]]&gt;1,"Yes","No")</f>
        <v>Yes</v>
      </c>
      <c r="K181" t="s">
        <v>394</v>
      </c>
      <c r="L181" s="6">
        <v>5850000</v>
      </c>
      <c r="M181">
        <f t="shared" si="14"/>
        <v>2018</v>
      </c>
      <c r="N181" t="str">
        <f t="shared" si="15"/>
        <v>August</v>
      </c>
      <c r="O181" s="18">
        <v>56.142742499999997</v>
      </c>
      <c r="P181" t="str">
        <f t="shared" si="16"/>
        <v>Private Equity</v>
      </c>
      <c r="Q181" t="str">
        <f t="shared" si="17"/>
        <v>Others</v>
      </c>
      <c r="R181" t="str">
        <f t="shared" si="18"/>
        <v>Delhi-NCR</v>
      </c>
    </row>
    <row r="182" spans="1:18" x14ac:dyDescent="0.3">
      <c r="A182">
        <v>181</v>
      </c>
      <c r="B182" s="4">
        <v>43332</v>
      </c>
      <c r="C182" t="s">
        <v>663</v>
      </c>
      <c r="D182" t="s">
        <v>77</v>
      </c>
      <c r="E182" t="s">
        <v>664</v>
      </c>
      <c r="F182" t="s">
        <v>13</v>
      </c>
      <c r="G182" t="s">
        <v>261</v>
      </c>
      <c r="H182" t="str">
        <f t="shared" si="19"/>
        <v>Undisclosed</v>
      </c>
      <c r="I182">
        <f t="shared" si="20"/>
        <v>1</v>
      </c>
      <c r="J182" t="str">
        <f>IF(Table1[[#This Row],[Investor Count]]&gt;1,"Yes","No")</f>
        <v>No</v>
      </c>
      <c r="K182" t="s">
        <v>586</v>
      </c>
      <c r="L182" s="6">
        <v>1000000</v>
      </c>
      <c r="M182">
        <f t="shared" si="14"/>
        <v>2018</v>
      </c>
      <c r="N182" t="str">
        <f t="shared" si="15"/>
        <v>August</v>
      </c>
      <c r="O182" s="18">
        <v>9.5970499999999994</v>
      </c>
      <c r="P182" t="str">
        <f t="shared" si="16"/>
        <v>Seed</v>
      </c>
      <c r="Q182" t="str">
        <f t="shared" si="17"/>
        <v>FinTech</v>
      </c>
      <c r="R182" t="str">
        <f t="shared" si="18"/>
        <v>Bangalore</v>
      </c>
    </row>
    <row r="183" spans="1:18" x14ac:dyDescent="0.3">
      <c r="A183">
        <v>182</v>
      </c>
      <c r="B183" s="4">
        <v>43332</v>
      </c>
      <c r="C183" t="s">
        <v>665</v>
      </c>
      <c r="D183" t="s">
        <v>575</v>
      </c>
      <c r="E183" t="s">
        <v>666</v>
      </c>
      <c r="F183" t="s">
        <v>36</v>
      </c>
      <c r="G183" t="s">
        <v>218</v>
      </c>
      <c r="H183" t="str">
        <f t="shared" si="19"/>
        <v>Alteria Capital</v>
      </c>
      <c r="I183">
        <f t="shared" si="20"/>
        <v>1</v>
      </c>
      <c r="J183" t="str">
        <f>IF(Table1[[#This Row],[Investor Count]]&gt;1,"Yes","No")</f>
        <v>No</v>
      </c>
      <c r="K183" t="s">
        <v>79</v>
      </c>
      <c r="L183" s="6">
        <v>4800000</v>
      </c>
      <c r="M183">
        <f t="shared" si="14"/>
        <v>2018</v>
      </c>
      <c r="N183" t="str">
        <f t="shared" si="15"/>
        <v>August</v>
      </c>
      <c r="O183" s="18">
        <v>46.065840000000001</v>
      </c>
      <c r="P183" t="str">
        <f t="shared" si="16"/>
        <v>Other</v>
      </c>
      <c r="Q183" t="str">
        <f t="shared" si="17"/>
        <v>Others</v>
      </c>
      <c r="R183" t="str">
        <f t="shared" si="18"/>
        <v>Mumbai</v>
      </c>
    </row>
    <row r="184" spans="1:18" x14ac:dyDescent="0.3">
      <c r="A184">
        <v>183</v>
      </c>
      <c r="B184" s="4">
        <v>43334</v>
      </c>
      <c r="C184" t="s">
        <v>667</v>
      </c>
      <c r="D184" t="s">
        <v>50</v>
      </c>
      <c r="E184" t="s">
        <v>8590</v>
      </c>
      <c r="F184" t="s">
        <v>13</v>
      </c>
      <c r="G184" t="s">
        <v>7931</v>
      </c>
      <c r="H184" t="str">
        <f t="shared" si="19"/>
        <v>Cdc Group Plc</v>
      </c>
      <c r="I184">
        <f t="shared" si="20"/>
        <v>1</v>
      </c>
      <c r="J184" t="str">
        <f>IF(Table1[[#This Row],[Investor Count]]&gt;1,"Yes","No")</f>
        <v>No</v>
      </c>
      <c r="K184" t="s">
        <v>394</v>
      </c>
      <c r="L184" s="6">
        <v>6000000</v>
      </c>
      <c r="M184">
        <f t="shared" si="14"/>
        <v>2018</v>
      </c>
      <c r="N184" t="str">
        <f t="shared" si="15"/>
        <v>August</v>
      </c>
      <c r="O184" s="18">
        <v>57.582299999999996</v>
      </c>
      <c r="P184" t="str">
        <f t="shared" si="16"/>
        <v>Private Equity</v>
      </c>
      <c r="Q184" t="str">
        <f t="shared" si="17"/>
        <v>Technology</v>
      </c>
      <c r="R184" t="str">
        <f t="shared" si="18"/>
        <v>Bangalore</v>
      </c>
    </row>
    <row r="185" spans="1:18" x14ac:dyDescent="0.3">
      <c r="A185">
        <v>184</v>
      </c>
      <c r="B185" s="4">
        <v>43334</v>
      </c>
      <c r="C185" t="s">
        <v>670</v>
      </c>
      <c r="D185" t="s">
        <v>575</v>
      </c>
      <c r="E185" t="s">
        <v>671</v>
      </c>
      <c r="F185" t="s">
        <v>230</v>
      </c>
      <c r="G185" t="s">
        <v>8591</v>
      </c>
      <c r="H185" t="str">
        <f t="shared" si="19"/>
        <v>Hyundai</v>
      </c>
      <c r="I185">
        <f t="shared" si="20"/>
        <v>6</v>
      </c>
      <c r="J185" t="str">
        <f>IF(Table1[[#This Row],[Investor Count]]&gt;1,"Yes","No")</f>
        <v>Yes</v>
      </c>
      <c r="K185" t="s">
        <v>394</v>
      </c>
      <c r="L185" s="6">
        <v>14270000</v>
      </c>
      <c r="M185">
        <f t="shared" si="14"/>
        <v>2018</v>
      </c>
      <c r="N185" t="str">
        <f t="shared" si="15"/>
        <v>August</v>
      </c>
      <c r="O185" s="18">
        <v>136.9499035</v>
      </c>
      <c r="P185" t="str">
        <f t="shared" si="16"/>
        <v>Private Equity</v>
      </c>
      <c r="Q185" t="str">
        <f t="shared" si="17"/>
        <v>Others</v>
      </c>
      <c r="R185" t="str">
        <f t="shared" si="18"/>
        <v>Delhi-NCR</v>
      </c>
    </row>
    <row r="186" spans="1:18" x14ac:dyDescent="0.3">
      <c r="A186">
        <v>185</v>
      </c>
      <c r="B186" s="4">
        <v>43338</v>
      </c>
      <c r="C186" t="s">
        <v>673</v>
      </c>
      <c r="D186" t="s">
        <v>575</v>
      </c>
      <c r="E186" t="s">
        <v>355</v>
      </c>
      <c r="F186" t="s">
        <v>13</v>
      </c>
      <c r="G186" t="s">
        <v>8592</v>
      </c>
      <c r="H186" t="str">
        <f t="shared" si="19"/>
        <v>Xiaomi</v>
      </c>
      <c r="I186">
        <f t="shared" si="20"/>
        <v>4</v>
      </c>
      <c r="J186" t="str">
        <f>IF(Table1[[#This Row],[Investor Count]]&gt;1,"Yes","No")</f>
        <v>Yes</v>
      </c>
      <c r="K186" t="s">
        <v>394</v>
      </c>
      <c r="L186" s="6">
        <v>13400000</v>
      </c>
      <c r="M186">
        <f t="shared" si="14"/>
        <v>2018</v>
      </c>
      <c r="N186" t="str">
        <f t="shared" si="15"/>
        <v>August</v>
      </c>
      <c r="O186" s="18">
        <v>128.60047</v>
      </c>
      <c r="P186" t="str">
        <f t="shared" si="16"/>
        <v>Private Equity</v>
      </c>
      <c r="Q186" t="str">
        <f t="shared" si="17"/>
        <v>Others</v>
      </c>
      <c r="R186" t="str">
        <f t="shared" si="18"/>
        <v>Bangalore</v>
      </c>
    </row>
    <row r="187" spans="1:18" x14ac:dyDescent="0.3">
      <c r="A187">
        <v>186</v>
      </c>
      <c r="B187" s="4">
        <v>43338</v>
      </c>
      <c r="C187" t="s">
        <v>675</v>
      </c>
      <c r="D187" t="s">
        <v>28</v>
      </c>
      <c r="E187" t="s">
        <v>7821</v>
      </c>
      <c r="F187" t="s">
        <v>13</v>
      </c>
      <c r="G187" t="s">
        <v>8593</v>
      </c>
      <c r="H187" t="str">
        <f t="shared" si="19"/>
        <v>Saama Capital</v>
      </c>
      <c r="I187">
        <f t="shared" si="20"/>
        <v>5</v>
      </c>
      <c r="J187" t="str">
        <f>IF(Table1[[#This Row],[Investor Count]]&gt;1,"Yes","No")</f>
        <v>Yes</v>
      </c>
      <c r="K187" t="s">
        <v>394</v>
      </c>
      <c r="L187" s="6">
        <v>4200000</v>
      </c>
      <c r="M187">
        <f t="shared" si="14"/>
        <v>2018</v>
      </c>
      <c r="N187" t="str">
        <f t="shared" si="15"/>
        <v>August</v>
      </c>
      <c r="O187" s="18">
        <v>40.307609999999997</v>
      </c>
      <c r="P187" t="str">
        <f t="shared" si="16"/>
        <v>Private Equity</v>
      </c>
      <c r="Q187" t="str">
        <f t="shared" si="17"/>
        <v>FinTech</v>
      </c>
      <c r="R187" t="str">
        <f t="shared" si="18"/>
        <v>Bangalore</v>
      </c>
    </row>
    <row r="188" spans="1:18" x14ac:dyDescent="0.3">
      <c r="A188">
        <v>187</v>
      </c>
      <c r="B188" s="4">
        <v>43339</v>
      </c>
      <c r="C188" t="s">
        <v>678</v>
      </c>
      <c r="D188" t="s">
        <v>142</v>
      </c>
      <c r="E188" t="s">
        <v>679</v>
      </c>
      <c r="F188" t="s">
        <v>139</v>
      </c>
      <c r="G188" t="s">
        <v>8594</v>
      </c>
      <c r="H188" t="str">
        <f t="shared" si="19"/>
        <v>Nexus Venture Partners</v>
      </c>
      <c r="I188">
        <f t="shared" si="20"/>
        <v>3</v>
      </c>
      <c r="J188" t="str">
        <f>IF(Table1[[#This Row],[Investor Count]]&gt;1,"Yes","No")</f>
        <v>Yes</v>
      </c>
      <c r="K188" t="s">
        <v>394</v>
      </c>
      <c r="L188" s="6">
        <v>5000000</v>
      </c>
      <c r="M188">
        <f t="shared" si="14"/>
        <v>2018</v>
      </c>
      <c r="N188" t="str">
        <f t="shared" si="15"/>
        <v>August</v>
      </c>
      <c r="O188" s="18">
        <v>47.985250000000001</v>
      </c>
      <c r="P188" t="str">
        <f t="shared" si="16"/>
        <v>Private Equity</v>
      </c>
      <c r="Q188" t="str">
        <f t="shared" si="17"/>
        <v>Healthcare</v>
      </c>
      <c r="R188" t="str">
        <f t="shared" si="18"/>
        <v>Delhi-NCR</v>
      </c>
    </row>
    <row r="189" spans="1:18" x14ac:dyDescent="0.3">
      <c r="A189">
        <v>188</v>
      </c>
      <c r="B189" s="4">
        <v>43340</v>
      </c>
      <c r="C189" t="s">
        <v>681</v>
      </c>
      <c r="D189" t="s">
        <v>682</v>
      </c>
      <c r="E189" t="s">
        <v>7822</v>
      </c>
      <c r="F189" t="s">
        <v>13</v>
      </c>
      <c r="G189" t="s">
        <v>8507</v>
      </c>
      <c r="H189" t="str">
        <f t="shared" si="19"/>
        <v>Accel</v>
      </c>
      <c r="I189">
        <f t="shared" si="20"/>
        <v>1</v>
      </c>
      <c r="J189" t="str">
        <f>IF(Table1[[#This Row],[Investor Count]]&gt;1,"Yes","No")</f>
        <v>No</v>
      </c>
      <c r="K189" t="s">
        <v>394</v>
      </c>
      <c r="L189" s="6">
        <v>3000000</v>
      </c>
      <c r="M189">
        <f t="shared" si="14"/>
        <v>2018</v>
      </c>
      <c r="N189" t="str">
        <f t="shared" si="15"/>
        <v>August</v>
      </c>
      <c r="O189" s="18">
        <v>28.791149999999998</v>
      </c>
      <c r="P189" t="str">
        <f t="shared" si="16"/>
        <v>Private Equity</v>
      </c>
      <c r="Q189" t="str">
        <f t="shared" si="17"/>
        <v>Others</v>
      </c>
      <c r="R189" t="str">
        <f t="shared" si="18"/>
        <v>Bangalore</v>
      </c>
    </row>
    <row r="190" spans="1:18" x14ac:dyDescent="0.3">
      <c r="A190">
        <v>189</v>
      </c>
      <c r="B190" s="4">
        <v>43342</v>
      </c>
      <c r="C190" t="s">
        <v>685</v>
      </c>
      <c r="D190" t="s">
        <v>77</v>
      </c>
      <c r="E190" t="s">
        <v>686</v>
      </c>
      <c r="F190" t="s">
        <v>36</v>
      </c>
      <c r="G190" t="s">
        <v>261</v>
      </c>
      <c r="H190" t="str">
        <f t="shared" si="19"/>
        <v>Undisclosed</v>
      </c>
      <c r="I190">
        <f t="shared" si="20"/>
        <v>1</v>
      </c>
      <c r="J190" t="str">
        <f>IF(Table1[[#This Row],[Investor Count]]&gt;1,"Yes","No")</f>
        <v>No</v>
      </c>
      <c r="K190" t="s">
        <v>394</v>
      </c>
      <c r="L190" s="6">
        <v>600000000</v>
      </c>
      <c r="M190">
        <f t="shared" si="14"/>
        <v>2018</v>
      </c>
      <c r="N190" t="str">
        <f t="shared" si="15"/>
        <v>August</v>
      </c>
      <c r="O190" s="18">
        <v>5758.23</v>
      </c>
      <c r="P190" t="str">
        <f t="shared" si="16"/>
        <v>Private Equity</v>
      </c>
      <c r="Q190" t="str">
        <f t="shared" si="17"/>
        <v>FinTech</v>
      </c>
      <c r="R190" t="str">
        <f t="shared" si="18"/>
        <v>Mumbai</v>
      </c>
    </row>
    <row r="191" spans="1:18" x14ac:dyDescent="0.3">
      <c r="A191">
        <v>190</v>
      </c>
      <c r="B191" s="4">
        <v>43282</v>
      </c>
      <c r="C191" t="s">
        <v>687</v>
      </c>
      <c r="D191" t="s">
        <v>50</v>
      </c>
      <c r="E191" t="s">
        <v>688</v>
      </c>
      <c r="F191" t="s">
        <v>230</v>
      </c>
      <c r="G191" t="s">
        <v>627</v>
      </c>
      <c r="H191" t="str">
        <f t="shared" si="19"/>
        <v>Y Combinator</v>
      </c>
      <c r="I191">
        <f t="shared" si="20"/>
        <v>1</v>
      </c>
      <c r="J191" t="str">
        <f>IF(Table1[[#This Row],[Investor Count]]&gt;1,"Yes","No")</f>
        <v>No</v>
      </c>
      <c r="K191" t="s">
        <v>419</v>
      </c>
      <c r="M191">
        <f t="shared" si="14"/>
        <v>2018</v>
      </c>
      <c r="N191" t="str">
        <f t="shared" si="15"/>
        <v>July</v>
      </c>
      <c r="O191" s="18">
        <v>0</v>
      </c>
      <c r="P191" t="str">
        <f t="shared" si="16"/>
        <v>Seed</v>
      </c>
      <c r="Q191" t="str">
        <f t="shared" si="17"/>
        <v>Technology</v>
      </c>
      <c r="R191" t="str">
        <f t="shared" si="18"/>
        <v>Delhi-NCR</v>
      </c>
    </row>
    <row r="192" spans="1:18" x14ac:dyDescent="0.3">
      <c r="A192">
        <v>191</v>
      </c>
      <c r="B192" s="4">
        <v>43283</v>
      </c>
      <c r="C192" t="s">
        <v>689</v>
      </c>
      <c r="D192" t="s">
        <v>575</v>
      </c>
      <c r="E192" t="s">
        <v>690</v>
      </c>
      <c r="F192" t="s">
        <v>230</v>
      </c>
      <c r="G192" t="s">
        <v>8595</v>
      </c>
      <c r="H192" t="str">
        <f t="shared" si="19"/>
        <v>Ajay Relan</v>
      </c>
      <c r="I192">
        <f t="shared" si="20"/>
        <v>2</v>
      </c>
      <c r="J192" t="str">
        <f>IF(Table1[[#This Row],[Investor Count]]&gt;1,"Yes","No")</f>
        <v>Yes</v>
      </c>
      <c r="K192" t="s">
        <v>419</v>
      </c>
      <c r="L192" s="6">
        <v>1000000</v>
      </c>
      <c r="M192">
        <f t="shared" si="14"/>
        <v>2018</v>
      </c>
      <c r="N192" t="str">
        <f t="shared" si="15"/>
        <v>July</v>
      </c>
      <c r="O192" s="18">
        <v>9.5970499999999994</v>
      </c>
      <c r="P192" t="str">
        <f t="shared" si="16"/>
        <v>Seed</v>
      </c>
      <c r="Q192" t="str">
        <f t="shared" si="17"/>
        <v>Others</v>
      </c>
      <c r="R192" t="str">
        <f t="shared" si="18"/>
        <v>Delhi-NCR</v>
      </c>
    </row>
    <row r="193" spans="1:18" x14ac:dyDescent="0.3">
      <c r="A193">
        <v>192</v>
      </c>
      <c r="B193" s="4">
        <v>43285</v>
      </c>
      <c r="C193" t="s">
        <v>692</v>
      </c>
      <c r="D193" t="s">
        <v>682</v>
      </c>
      <c r="E193" t="s">
        <v>693</v>
      </c>
      <c r="F193" t="s">
        <v>52</v>
      </c>
      <c r="G193" t="s">
        <v>7932</v>
      </c>
      <c r="H193" t="str">
        <f t="shared" si="19"/>
        <v>Mdi Ventures &amp; Telkom Indonesia</v>
      </c>
      <c r="I193">
        <f t="shared" si="20"/>
        <v>1</v>
      </c>
      <c r="J193" t="str">
        <f>IF(Table1[[#This Row],[Investor Count]]&gt;1,"Yes","No")</f>
        <v>No</v>
      </c>
      <c r="K193" t="s">
        <v>394</v>
      </c>
      <c r="L193" s="6">
        <v>4000000</v>
      </c>
      <c r="M193">
        <f t="shared" si="14"/>
        <v>2018</v>
      </c>
      <c r="N193" t="str">
        <f t="shared" si="15"/>
        <v>July</v>
      </c>
      <c r="O193" s="18">
        <v>38.388199999999998</v>
      </c>
      <c r="P193" t="str">
        <f t="shared" si="16"/>
        <v>Private Equity</v>
      </c>
      <c r="Q193" t="str">
        <f t="shared" si="17"/>
        <v>Others</v>
      </c>
      <c r="R193" t="str">
        <f t="shared" si="18"/>
        <v>Pune</v>
      </c>
    </row>
    <row r="194" spans="1:18" x14ac:dyDescent="0.3">
      <c r="A194">
        <v>193</v>
      </c>
      <c r="B194" s="4">
        <v>43286</v>
      </c>
      <c r="C194" t="s">
        <v>696</v>
      </c>
      <c r="D194" t="s">
        <v>575</v>
      </c>
      <c r="E194" t="s">
        <v>697</v>
      </c>
      <c r="F194" t="s">
        <v>36</v>
      </c>
      <c r="G194" t="s">
        <v>8596</v>
      </c>
      <c r="H194" t="str">
        <f t="shared" si="19"/>
        <v>Shunwei Capital</v>
      </c>
      <c r="I194">
        <f t="shared" si="20"/>
        <v>5</v>
      </c>
      <c r="J194" t="str">
        <f>IF(Table1[[#This Row],[Investor Count]]&gt;1,"Yes","No")</f>
        <v>Yes</v>
      </c>
      <c r="K194" t="s">
        <v>394</v>
      </c>
      <c r="L194" s="6">
        <v>6250000</v>
      </c>
      <c r="M194">
        <f t="shared" ref="M194:M257" si="21">YEAR(B194)</f>
        <v>2018</v>
      </c>
      <c r="N194" t="str">
        <f t="shared" ref="N194:N257" si="22">TEXT(B194,"mmmm")</f>
        <v>July</v>
      </c>
      <c r="O194" s="18">
        <v>59.981562500000003</v>
      </c>
      <c r="P194" t="str">
        <f t="shared" ref="P194:P257" si="23">IF(ISBLANK(K194),"Unknown",IF(OR(ISNUMBER(SEARCH("seed",K194)),ISNUMBER(SEARCH("Seed",K194))),"Seed",IF(ISNUMBER(SEARCH("Series A",K194)),"Series A",IF(ISNUMBER(SEARCH("Series B",K194)),"Series B",IF(ISNUMBER(SEARCH("Series C",K194)),"Series C",IF(ISNUMBER(SEARCH("Series D",K194)),"Series D",IF(ISNUMBER(SEARCH("Private Equity",K194)),"Private Equity","Other")))))))</f>
        <v>Private Equity</v>
      </c>
      <c r="Q194" t="str">
        <f t="shared" ref="Q194:Q257" si="24">IF(IFERROR(SEARCH("ecom",D194),0)+IFERROR(SEARCH("commerce",D194),0)+IFERROR(SEARCH("retail",D194),0)&gt;0,"E-Commerce",
IF(IFERROR(SEARCH("fintech",D194),0)+IFERROR(SEARCH("finance",D194),0)+IFERROR(SEARCH("financial",D194),0)+IFERROR(SEARCH("lending",D194),0)+IFERROR(SEARCH("payment",D194),0)+IFERROR(SEARCH("banking",D194),0)+IFERROR(SEARCH("insurance",D194),0)&gt;0,"FinTech",
IF(IFERROR(SEARCH("tech",D194),0)+IFERROR(SEARCH("software",D194),0)+IFERROR(SEARCH("saas",D194),0)+IFERROR(SEARCH("ai",D194),0)+IFERROR(SEARCH("iot",D194),0)+IFERROR(SEARCH("cloud",D194),0)+IFERROR(SEARCH("data",D194),0)+IFERROR(SEARCH("analytics",D194),0)&gt;0,"Technology",
IF(IFERROR(SEARCH("food",D194),0)+IFERROR(SEARCH("restaurant",D194),0)+IFERROR(SEARCH("hospitality",D194),0)+IFERROR(SEARCH("beverage",D194),0)+IFERROR(SEARCH("delivery",D194),0)&gt;0,"Food &amp; Beverage",
IF(IFERROR(SEARCH("health",D194),0)+IFERROR(SEARCH("medical",D194),0)+IFERROR(SEARCH("pharma",D194),0)+IFERROR(SEARCH("wellness",D194),0)+IFERROR(SEARCH("fitness",D194),0)&gt;0,"Healthcare",
IF(IFERROR(SEARCH("edu",D194),0)+IFERROR(SEARCH("learning",D194),0)+IFERROR(SEARCH("school",D194),0)+IFERROR(SEARCH("e-tech",D194),0)&gt;0,"Education",
IF(IFERROR(SEARCH("logistics",D194),0)+IFERROR(SEARCH("transport",D194),0)+IFERROR(SEARCH("delivery",D194),0)+IFERROR(SEARCH("mobility",D194),0)+IFERROR(SEARCH("automobile",D194),0)&gt;0,"Logistics &amp; Transport",
IF(IFERROR(SEARCH("travel",D194),0)+IFERROR(SEARCH("hotel",D194),0)+IFERROR(SEARCH("booking",D194),0)+IFERROR(SEARCH("tourism",D194),0)&gt;0,"Travel &amp; Hospitality",
IF(IFERROR(SEARCH("fashion",D194),0)+IFERROR(SEARCH("apparel",D194),0)+IFERROR(SEARCH("clothing",D194),0)+IFERROR(SEARCH("jewelry",D194),0)+IFERROR(SEARCH("beauty",D194),0)&gt;0,"Fashion &amp; Lifestyle",
IF(IFERROR(SEARCH("media",D194),0)+IFERROR(SEARCH("entertainment",D194),0)+IFERROR(SEARCH("video",D194),0)+IFERROR(SEARCH("gaming",D194),0)+IFERROR(SEARCH("music",D194),0)+IFERROR(SEARCH("social",D194),0)&gt;0,"Media &amp; Entertainment",
IF(IFERROR(SEARCH("agri",D194),0)+IFERROR(SEARCH("farm",D194),0)+IFERROR(SEARCH("agtech",D194),0)&gt;0,"Agriculture",
IF(IFERROR(SEARCH("real estate",D194),0)+IFERROR(SEARCH("property",D194),0)+IFERROR(SEARCH("housing",D194),0)&gt;0,"Real Estate",
IF(IFERROR(SEARCH("energy",D194),0)+IFERROR(SEARCH("solar",D194),0)+IFERROR(SEARCH("clean tech",D194),0)+IFERROR(SEARCH("waste",D194),0)&gt;0,"Energy &amp; Environment",
IF(IFERROR(SEARCH("hr",D194),0)+IFERROR(SEARCH("recruit",D194),0)+IFERROR(SEARCH("hiring",D194),0)+IFERROR(SEARCH("job",D194),0)&gt;0,"HR &amp; Recruitment",
"Others"))))))))))))))</f>
        <v>Others</v>
      </c>
      <c r="R194" t="str">
        <f t="shared" ref="R194:R257" si="25">IF(ISNUMBER(SEARCH("bang",F194)),"Bangalore",IF(ISNUMBER(SEARCH("beng",F194)),"Bangalore",IF(ISNUMBER(SEARCH("mumbai",F194)),"Mumbai",IF(ISNUMBER(SEARCH("delhi",F194)),"Delhi-NCR",IF(ISNUMBER(SEARCH("gurgaon",F194)),"Delhi-NCR",IF(ISNUMBER(SEARCH("gurugram",F194)),"Delhi-NCR",IF(ISNUMBER(SEARCH("noida",F194)),"Delhi-NCR",IF(ISNUMBER(SEARCH("faridabad",F194)),"Delhi-NCR",IF(ISNUMBER(SEARCH("chennai",F194)),"Chennai",IF(ISNUMBER(SEARCH("hyderabad",F194)),"Hyderabad",IF(ISNUMBER(SEARCH("pune",F194)),"Pune",IF(ISNUMBER(SEARCH("kolkata",F194)),"Kolkata",IF(ISNUMBER(SEARCH("ahmedabad",F194)),"Ahmedabad",IF(ISNUMBER(SEARCH("jaipur",F194)),"Jaipur",IF(ISNUMBER(SEARCH("coimbatore",F194)),"Coimbatore",IF(ISNUMBER(SEARCH("kochi",F194)),"Kerala Cities",IF(ISNUMBER(SEARCH("cochin",F194)),"Kerala Cities",IF(ISNUMBER(SEARCH("francisco",F194)),"USA",IF(ISNUMBER(SEARCH("new york",F194)),"USA",IF(ISNUMBER(SEARCH("california",F194)),"USA",IF(ISNUMBER(SEARCH("palo alto",F194)),"USA",IF(ISNUMBER(SEARCH("santa",F194)),"USA",IF(ISNUMBER(SEARCH("singapore",F194)),"Singapore",IF(ISNUMBER(SEARCH("london",F194)),"London/UK",IF(F194="","Unknown","Other Cities")))))))))))))))))))))))))</f>
        <v>Mumbai</v>
      </c>
    </row>
    <row r="195" spans="1:18" x14ac:dyDescent="0.3">
      <c r="A195">
        <v>194</v>
      </c>
      <c r="B195" s="4">
        <v>43287</v>
      </c>
      <c r="C195" t="s">
        <v>699</v>
      </c>
      <c r="D195" t="s">
        <v>575</v>
      </c>
      <c r="E195" t="s">
        <v>700</v>
      </c>
      <c r="F195" t="s">
        <v>230</v>
      </c>
      <c r="G195" t="s">
        <v>9299</v>
      </c>
      <c r="H195" t="str">
        <f t="shared" ref="H195:H258" si="26">IFERROR(TRIM(LEFT(G195,FIND(",",G195)-1)),TRIM(G195))</f>
        <v>Info Edge Ltd</v>
      </c>
      <c r="I195">
        <f t="shared" ref="I195:I258" si="27">IF(TRIM(G195)="",0,LEN(G195)-LEN(SUBSTITUTE(G195,",",""))+1)</f>
        <v>2</v>
      </c>
      <c r="J195" t="str">
        <f>IF(Table1[[#This Row],[Investor Count]]&gt;1,"Yes","No")</f>
        <v>Yes</v>
      </c>
      <c r="K195" t="s">
        <v>394</v>
      </c>
      <c r="L195" s="6">
        <v>27700000</v>
      </c>
      <c r="M195">
        <f t="shared" si="21"/>
        <v>2018</v>
      </c>
      <c r="N195" t="str">
        <f t="shared" si="22"/>
        <v>July</v>
      </c>
      <c r="O195" s="18">
        <v>265.83828499999998</v>
      </c>
      <c r="P195" t="str">
        <f t="shared" si="23"/>
        <v>Private Equity</v>
      </c>
      <c r="Q195" t="str">
        <f t="shared" si="24"/>
        <v>Others</v>
      </c>
      <c r="R195" t="str">
        <f t="shared" si="25"/>
        <v>Delhi-NCR</v>
      </c>
    </row>
    <row r="196" spans="1:18" x14ac:dyDescent="0.3">
      <c r="A196">
        <v>195</v>
      </c>
      <c r="B196" s="4">
        <v>43290</v>
      </c>
      <c r="C196" t="s">
        <v>702</v>
      </c>
      <c r="D196" t="s">
        <v>575</v>
      </c>
      <c r="E196" t="s">
        <v>703</v>
      </c>
      <c r="F196" t="s">
        <v>13</v>
      </c>
      <c r="G196" t="s">
        <v>9069</v>
      </c>
      <c r="H196" t="str">
        <f t="shared" si="26"/>
        <v>Info Edge Ltd</v>
      </c>
      <c r="I196">
        <f t="shared" si="27"/>
        <v>1</v>
      </c>
      <c r="J196" t="str">
        <f>IF(Table1[[#This Row],[Investor Count]]&gt;1,"Yes","No")</f>
        <v>No</v>
      </c>
      <c r="K196" t="s">
        <v>419</v>
      </c>
      <c r="L196" s="6">
        <v>440000</v>
      </c>
      <c r="M196">
        <f t="shared" si="21"/>
        <v>2018</v>
      </c>
      <c r="N196" t="str">
        <f t="shared" si="22"/>
        <v>July</v>
      </c>
      <c r="O196" s="18">
        <v>4.222702</v>
      </c>
      <c r="P196" t="str">
        <f t="shared" si="23"/>
        <v>Seed</v>
      </c>
      <c r="Q196" t="str">
        <f t="shared" si="24"/>
        <v>Others</v>
      </c>
      <c r="R196" t="str">
        <f t="shared" si="25"/>
        <v>Bangalore</v>
      </c>
    </row>
    <row r="197" spans="1:18" x14ac:dyDescent="0.3">
      <c r="A197">
        <v>196</v>
      </c>
      <c r="B197" s="4">
        <v>43290</v>
      </c>
      <c r="C197" t="s">
        <v>705</v>
      </c>
      <c r="D197" t="s">
        <v>575</v>
      </c>
      <c r="E197" t="s">
        <v>706</v>
      </c>
      <c r="F197" t="s">
        <v>13</v>
      </c>
      <c r="G197" t="s">
        <v>707</v>
      </c>
      <c r="H197" t="str">
        <f t="shared" si="26"/>
        <v>Insignia Ventures Partners</v>
      </c>
      <c r="I197">
        <f t="shared" si="27"/>
        <v>2</v>
      </c>
      <c r="J197" t="str">
        <f>IF(Table1[[#This Row],[Investor Count]]&gt;1,"Yes","No")</f>
        <v>Yes</v>
      </c>
      <c r="K197" t="s">
        <v>419</v>
      </c>
      <c r="L197" s="6">
        <v>1100000</v>
      </c>
      <c r="M197">
        <f t="shared" si="21"/>
        <v>2018</v>
      </c>
      <c r="N197" t="str">
        <f t="shared" si="22"/>
        <v>July</v>
      </c>
      <c r="O197" s="18">
        <v>10.556755000000001</v>
      </c>
      <c r="P197" t="str">
        <f t="shared" si="23"/>
        <v>Seed</v>
      </c>
      <c r="Q197" t="str">
        <f t="shared" si="24"/>
        <v>Others</v>
      </c>
      <c r="R197" t="str">
        <f t="shared" si="25"/>
        <v>Bangalore</v>
      </c>
    </row>
    <row r="198" spans="1:18" x14ac:dyDescent="0.3">
      <c r="A198">
        <v>197</v>
      </c>
      <c r="B198" s="4">
        <v>43291</v>
      </c>
      <c r="C198" t="s">
        <v>708</v>
      </c>
      <c r="D198" t="s">
        <v>575</v>
      </c>
      <c r="E198" t="s">
        <v>8597</v>
      </c>
      <c r="F198" t="s">
        <v>230</v>
      </c>
      <c r="G198" t="s">
        <v>7933</v>
      </c>
      <c r="H198" t="str">
        <f t="shared" si="26"/>
        <v>Avtar Monga</v>
      </c>
      <c r="I198">
        <f t="shared" si="27"/>
        <v>3</v>
      </c>
      <c r="J198" t="str">
        <f>IF(Table1[[#This Row],[Investor Count]]&gt;1,"Yes","No")</f>
        <v>Yes</v>
      </c>
      <c r="K198" t="s">
        <v>419</v>
      </c>
      <c r="L198" s="6">
        <v>437000</v>
      </c>
      <c r="M198">
        <f t="shared" si="21"/>
        <v>2018</v>
      </c>
      <c r="N198" t="str">
        <f t="shared" si="22"/>
        <v>July</v>
      </c>
      <c r="O198" s="18">
        <v>4.19391085</v>
      </c>
      <c r="P198" t="str">
        <f t="shared" si="23"/>
        <v>Seed</v>
      </c>
      <c r="Q198" t="str">
        <f t="shared" si="24"/>
        <v>Others</v>
      </c>
      <c r="R198" t="str">
        <f t="shared" si="25"/>
        <v>Delhi-NCR</v>
      </c>
    </row>
    <row r="199" spans="1:18" x14ac:dyDescent="0.3">
      <c r="A199">
        <v>198</v>
      </c>
      <c r="B199" s="4">
        <v>43291</v>
      </c>
      <c r="C199" t="s">
        <v>711</v>
      </c>
      <c r="D199" t="s">
        <v>142</v>
      </c>
      <c r="E199" t="s">
        <v>712</v>
      </c>
      <c r="F199" t="s">
        <v>139</v>
      </c>
      <c r="G199" t="s">
        <v>517</v>
      </c>
      <c r="H199" t="str">
        <f t="shared" si="26"/>
        <v>Venture Catalysts</v>
      </c>
      <c r="I199">
        <f t="shared" si="27"/>
        <v>1</v>
      </c>
      <c r="J199" t="str">
        <f>IF(Table1[[#This Row],[Investor Count]]&gt;1,"Yes","No")</f>
        <v>No</v>
      </c>
      <c r="K199" t="s">
        <v>419</v>
      </c>
      <c r="M199">
        <f t="shared" si="21"/>
        <v>2018</v>
      </c>
      <c r="N199" t="str">
        <f t="shared" si="22"/>
        <v>July</v>
      </c>
      <c r="O199" s="18">
        <v>0</v>
      </c>
      <c r="P199" t="str">
        <f t="shared" si="23"/>
        <v>Seed</v>
      </c>
      <c r="Q199" t="str">
        <f t="shared" si="24"/>
        <v>Healthcare</v>
      </c>
      <c r="R199" t="str">
        <f t="shared" si="25"/>
        <v>Delhi-NCR</v>
      </c>
    </row>
    <row r="200" spans="1:18" x14ac:dyDescent="0.3">
      <c r="A200">
        <v>199</v>
      </c>
      <c r="B200" s="4">
        <v>43291</v>
      </c>
      <c r="C200" t="s">
        <v>713</v>
      </c>
      <c r="D200" t="s">
        <v>77</v>
      </c>
      <c r="E200" t="s">
        <v>8598</v>
      </c>
      <c r="F200" t="s">
        <v>13</v>
      </c>
      <c r="G200" t="s">
        <v>7934</v>
      </c>
      <c r="H200" t="str">
        <f t="shared" si="26"/>
        <v>Responsability</v>
      </c>
      <c r="I200">
        <f t="shared" si="27"/>
        <v>1</v>
      </c>
      <c r="J200" t="str">
        <f>IF(Table1[[#This Row],[Investor Count]]&gt;1,"Yes","No")</f>
        <v>No</v>
      </c>
      <c r="K200" t="s">
        <v>394</v>
      </c>
      <c r="L200" s="6">
        <v>5000000</v>
      </c>
      <c r="M200">
        <f t="shared" si="21"/>
        <v>2018</v>
      </c>
      <c r="N200" t="str">
        <f t="shared" si="22"/>
        <v>July</v>
      </c>
      <c r="O200" s="18">
        <v>47.985250000000001</v>
      </c>
      <c r="P200" t="str">
        <f t="shared" si="23"/>
        <v>Private Equity</v>
      </c>
      <c r="Q200" t="str">
        <f t="shared" si="24"/>
        <v>FinTech</v>
      </c>
      <c r="R200" t="str">
        <f t="shared" si="25"/>
        <v>Bangalore</v>
      </c>
    </row>
    <row r="201" spans="1:18" x14ac:dyDescent="0.3">
      <c r="A201">
        <v>200</v>
      </c>
      <c r="B201" s="4">
        <v>43291</v>
      </c>
      <c r="C201" t="s">
        <v>716</v>
      </c>
      <c r="D201" t="s">
        <v>575</v>
      </c>
      <c r="E201" t="s">
        <v>8599</v>
      </c>
      <c r="F201" t="s">
        <v>36</v>
      </c>
      <c r="G201" t="s">
        <v>9165</v>
      </c>
      <c r="H201" t="str">
        <f t="shared" si="26"/>
        <v>Stellaris Venture Partners</v>
      </c>
      <c r="I201">
        <f t="shared" si="27"/>
        <v>5</v>
      </c>
      <c r="J201" t="str">
        <f>IF(Table1[[#This Row],[Investor Count]]&gt;1,"Yes","No")</f>
        <v>Yes</v>
      </c>
      <c r="K201" t="s">
        <v>394</v>
      </c>
      <c r="L201" s="6">
        <v>5000000</v>
      </c>
      <c r="M201">
        <f t="shared" si="21"/>
        <v>2018</v>
      </c>
      <c r="N201" t="str">
        <f t="shared" si="22"/>
        <v>July</v>
      </c>
      <c r="O201" s="18">
        <v>47.985250000000001</v>
      </c>
      <c r="P201" t="str">
        <f t="shared" si="23"/>
        <v>Private Equity</v>
      </c>
      <c r="Q201" t="str">
        <f t="shared" si="24"/>
        <v>Others</v>
      </c>
      <c r="R201" t="str">
        <f t="shared" si="25"/>
        <v>Mumbai</v>
      </c>
    </row>
    <row r="202" spans="1:18" x14ac:dyDescent="0.3">
      <c r="A202">
        <v>201</v>
      </c>
      <c r="B202" s="4">
        <v>43292</v>
      </c>
      <c r="C202" t="s">
        <v>8600</v>
      </c>
      <c r="D202" t="s">
        <v>575</v>
      </c>
      <c r="E202" t="s">
        <v>720</v>
      </c>
      <c r="F202" t="s">
        <v>721</v>
      </c>
      <c r="G202" t="s">
        <v>9068</v>
      </c>
      <c r="H202" t="str">
        <f t="shared" si="26"/>
        <v>Base Of Pyramid Asia Pte Ltd</v>
      </c>
      <c r="I202">
        <f t="shared" si="27"/>
        <v>1</v>
      </c>
      <c r="J202" t="str">
        <f>IF(Table1[[#This Row],[Investor Count]]&gt;1,"Yes","No")</f>
        <v>No</v>
      </c>
      <c r="K202" t="s">
        <v>394</v>
      </c>
      <c r="L202" s="6">
        <v>2500000</v>
      </c>
      <c r="M202">
        <f t="shared" si="21"/>
        <v>2018</v>
      </c>
      <c r="N202" t="str">
        <f t="shared" si="22"/>
        <v>July</v>
      </c>
      <c r="O202" s="18">
        <v>23.992625</v>
      </c>
      <c r="P202" t="str">
        <f t="shared" si="23"/>
        <v>Private Equity</v>
      </c>
      <c r="Q202" t="str">
        <f t="shared" si="24"/>
        <v>Others</v>
      </c>
      <c r="R202" t="str">
        <f t="shared" si="25"/>
        <v>Other Cities</v>
      </c>
    </row>
    <row r="203" spans="1:18" x14ac:dyDescent="0.3">
      <c r="A203">
        <v>202</v>
      </c>
      <c r="B203" s="4">
        <v>43293</v>
      </c>
      <c r="C203" t="s">
        <v>723</v>
      </c>
      <c r="D203" t="s">
        <v>682</v>
      </c>
      <c r="E203" t="s">
        <v>724</v>
      </c>
      <c r="F203" t="s">
        <v>230</v>
      </c>
      <c r="G203" t="s">
        <v>8927</v>
      </c>
      <c r="H203" t="str">
        <f t="shared" si="26"/>
        <v>Rishi Vasudev</v>
      </c>
      <c r="I203">
        <f t="shared" si="27"/>
        <v>5</v>
      </c>
      <c r="J203" t="str">
        <f>IF(Table1[[#This Row],[Investor Count]]&gt;1,"Yes","No")</f>
        <v>Yes</v>
      </c>
      <c r="K203" t="s">
        <v>419</v>
      </c>
      <c r="L203" s="6">
        <v>180000</v>
      </c>
      <c r="M203">
        <f t="shared" si="21"/>
        <v>2018</v>
      </c>
      <c r="N203" t="str">
        <f t="shared" si="22"/>
        <v>July</v>
      </c>
      <c r="O203" s="18">
        <v>1.7274689999999999</v>
      </c>
      <c r="P203" t="str">
        <f t="shared" si="23"/>
        <v>Seed</v>
      </c>
      <c r="Q203" t="str">
        <f t="shared" si="24"/>
        <v>Others</v>
      </c>
      <c r="R203" t="str">
        <f t="shared" si="25"/>
        <v>Delhi-NCR</v>
      </c>
    </row>
    <row r="204" spans="1:18" x14ac:dyDescent="0.3">
      <c r="A204">
        <v>203</v>
      </c>
      <c r="B204" s="4">
        <v>43293</v>
      </c>
      <c r="C204" t="s">
        <v>726</v>
      </c>
      <c r="D204" t="s">
        <v>142</v>
      </c>
      <c r="E204" t="s">
        <v>727</v>
      </c>
      <c r="F204" t="s">
        <v>13</v>
      </c>
      <c r="G204" t="s">
        <v>9139</v>
      </c>
      <c r="H204" t="str">
        <f t="shared" si="26"/>
        <v>Br Capital</v>
      </c>
      <c r="I204">
        <f t="shared" si="27"/>
        <v>1</v>
      </c>
      <c r="J204" t="str">
        <f>IF(Table1[[#This Row],[Investor Count]]&gt;1,"Yes","No")</f>
        <v>No</v>
      </c>
      <c r="K204" t="s">
        <v>419</v>
      </c>
      <c r="L204" s="6">
        <v>500000</v>
      </c>
      <c r="M204">
        <f t="shared" si="21"/>
        <v>2018</v>
      </c>
      <c r="N204" t="str">
        <f t="shared" si="22"/>
        <v>July</v>
      </c>
      <c r="O204" s="18">
        <v>4.7985249999999997</v>
      </c>
      <c r="P204" t="str">
        <f t="shared" si="23"/>
        <v>Seed</v>
      </c>
      <c r="Q204" t="str">
        <f t="shared" si="24"/>
        <v>Healthcare</v>
      </c>
      <c r="R204" t="str">
        <f t="shared" si="25"/>
        <v>Bangalore</v>
      </c>
    </row>
    <row r="205" spans="1:18" x14ac:dyDescent="0.3">
      <c r="A205">
        <v>204</v>
      </c>
      <c r="B205" s="4">
        <v>43294</v>
      </c>
      <c r="C205" t="s">
        <v>729</v>
      </c>
      <c r="D205" t="s">
        <v>142</v>
      </c>
      <c r="E205" t="s">
        <v>730</v>
      </c>
      <c r="F205" t="s">
        <v>454</v>
      </c>
      <c r="G205" t="s">
        <v>9300</v>
      </c>
      <c r="H205" t="str">
        <f t="shared" si="26"/>
        <v>Siddharth Agarwal</v>
      </c>
      <c r="I205">
        <f t="shared" si="27"/>
        <v>4</v>
      </c>
      <c r="J205" t="str">
        <f>IF(Table1[[#This Row],[Investor Count]]&gt;1,"Yes","No")</f>
        <v>Yes</v>
      </c>
      <c r="K205" t="s">
        <v>419</v>
      </c>
      <c r="L205" s="6">
        <v>175000</v>
      </c>
      <c r="M205">
        <f t="shared" si="21"/>
        <v>2018</v>
      </c>
      <c r="N205" t="str">
        <f t="shared" si="22"/>
        <v>July</v>
      </c>
      <c r="O205" s="18">
        <v>1.6794837499999999</v>
      </c>
      <c r="P205" t="str">
        <f t="shared" si="23"/>
        <v>Seed</v>
      </c>
      <c r="Q205" t="str">
        <f t="shared" si="24"/>
        <v>Healthcare</v>
      </c>
      <c r="R205" t="str">
        <f t="shared" si="25"/>
        <v>Jaipur</v>
      </c>
    </row>
    <row r="206" spans="1:18" x14ac:dyDescent="0.3">
      <c r="A206">
        <v>205</v>
      </c>
      <c r="B206" s="4">
        <v>43298</v>
      </c>
      <c r="C206" t="s">
        <v>732</v>
      </c>
      <c r="D206" t="s">
        <v>77</v>
      </c>
      <c r="E206" t="s">
        <v>733</v>
      </c>
      <c r="F206" t="s">
        <v>230</v>
      </c>
      <c r="G206" t="s">
        <v>8601</v>
      </c>
      <c r="H206" t="str">
        <f t="shared" si="26"/>
        <v>Creation Investments</v>
      </c>
      <c r="I206">
        <f t="shared" si="27"/>
        <v>4</v>
      </c>
      <c r="J206" t="str">
        <f>IF(Table1[[#This Row],[Investor Count]]&gt;1,"Yes","No")</f>
        <v>Yes</v>
      </c>
      <c r="K206" t="s">
        <v>394</v>
      </c>
      <c r="L206" s="6">
        <v>29000000</v>
      </c>
      <c r="M206">
        <f t="shared" si="21"/>
        <v>2018</v>
      </c>
      <c r="N206" t="str">
        <f t="shared" si="22"/>
        <v>July</v>
      </c>
      <c r="O206" s="18">
        <v>278.31445000000002</v>
      </c>
      <c r="P206" t="str">
        <f t="shared" si="23"/>
        <v>Private Equity</v>
      </c>
      <c r="Q206" t="str">
        <f t="shared" si="24"/>
        <v>FinTech</v>
      </c>
      <c r="R206" t="str">
        <f t="shared" si="25"/>
        <v>Delhi-NCR</v>
      </c>
    </row>
    <row r="207" spans="1:18" x14ac:dyDescent="0.3">
      <c r="A207">
        <v>206</v>
      </c>
      <c r="B207" s="4">
        <v>43298</v>
      </c>
      <c r="C207" t="s">
        <v>228</v>
      </c>
      <c r="D207" t="s">
        <v>575</v>
      </c>
      <c r="E207" t="s">
        <v>735</v>
      </c>
      <c r="F207" t="s">
        <v>230</v>
      </c>
      <c r="G207" t="s">
        <v>7935</v>
      </c>
      <c r="H207" t="str">
        <f t="shared" si="26"/>
        <v>Kingsway Fci Fund</v>
      </c>
      <c r="I207">
        <f t="shared" si="27"/>
        <v>2</v>
      </c>
      <c r="J207" t="str">
        <f>IF(Table1[[#This Row],[Investor Count]]&gt;1,"Yes","No")</f>
        <v>Yes</v>
      </c>
      <c r="K207" t="s">
        <v>394</v>
      </c>
      <c r="L207" s="6">
        <v>49700000</v>
      </c>
      <c r="M207">
        <f t="shared" si="21"/>
        <v>2018</v>
      </c>
      <c r="N207" t="str">
        <f t="shared" si="22"/>
        <v>July</v>
      </c>
      <c r="O207" s="18">
        <v>476.97338500000001</v>
      </c>
      <c r="P207" t="str">
        <f t="shared" si="23"/>
        <v>Private Equity</v>
      </c>
      <c r="Q207" t="str">
        <f t="shared" si="24"/>
        <v>Others</v>
      </c>
      <c r="R207" t="str">
        <f t="shared" si="25"/>
        <v>Delhi-NCR</v>
      </c>
    </row>
    <row r="208" spans="1:18" x14ac:dyDescent="0.3">
      <c r="A208">
        <v>207</v>
      </c>
      <c r="B208" s="4">
        <v>43299</v>
      </c>
      <c r="C208" t="s">
        <v>737</v>
      </c>
      <c r="D208" t="s">
        <v>575</v>
      </c>
      <c r="E208" t="s">
        <v>738</v>
      </c>
      <c r="F208" t="s">
        <v>13</v>
      </c>
      <c r="G208" t="s">
        <v>1150</v>
      </c>
      <c r="H208" t="str">
        <f t="shared" si="26"/>
        <v>Omidyar Network</v>
      </c>
      <c r="I208">
        <f t="shared" si="27"/>
        <v>1</v>
      </c>
      <c r="J208" t="str">
        <f>IF(Table1[[#This Row],[Investor Count]]&gt;1,"Yes","No")</f>
        <v>No</v>
      </c>
      <c r="K208" t="s">
        <v>419</v>
      </c>
      <c r="L208" s="6">
        <v>1500000</v>
      </c>
      <c r="M208">
        <f t="shared" si="21"/>
        <v>2018</v>
      </c>
      <c r="N208" t="str">
        <f t="shared" si="22"/>
        <v>July</v>
      </c>
      <c r="O208" s="18">
        <v>14.395574999999999</v>
      </c>
      <c r="P208" t="str">
        <f t="shared" si="23"/>
        <v>Seed</v>
      </c>
      <c r="Q208" t="str">
        <f t="shared" si="24"/>
        <v>Others</v>
      </c>
      <c r="R208" t="str">
        <f t="shared" si="25"/>
        <v>Bangalore</v>
      </c>
    </row>
    <row r="209" spans="1:18" x14ac:dyDescent="0.3">
      <c r="A209">
        <v>208</v>
      </c>
      <c r="B209" s="4">
        <v>43300</v>
      </c>
      <c r="C209" t="s">
        <v>740</v>
      </c>
      <c r="D209" t="s">
        <v>575</v>
      </c>
      <c r="E209" t="s">
        <v>741</v>
      </c>
      <c r="F209" t="s">
        <v>36</v>
      </c>
      <c r="G209" t="s">
        <v>7936</v>
      </c>
      <c r="H209" t="str">
        <f t="shared" si="26"/>
        <v>Tpg Growth</v>
      </c>
      <c r="I209">
        <f t="shared" si="27"/>
        <v>2</v>
      </c>
      <c r="J209" t="str">
        <f>IF(Table1[[#This Row],[Investor Count]]&gt;1,"Yes","No")</f>
        <v>Yes</v>
      </c>
      <c r="K209" t="s">
        <v>394</v>
      </c>
      <c r="L209" s="6">
        <v>100000000</v>
      </c>
      <c r="M209">
        <f t="shared" si="21"/>
        <v>2018</v>
      </c>
      <c r="N209" t="str">
        <f t="shared" si="22"/>
        <v>July</v>
      </c>
      <c r="O209" s="18">
        <v>959.70500000000004</v>
      </c>
      <c r="P209" t="str">
        <f t="shared" si="23"/>
        <v>Private Equity</v>
      </c>
      <c r="Q209" t="str">
        <f t="shared" si="24"/>
        <v>Others</v>
      </c>
      <c r="R209" t="str">
        <f t="shared" si="25"/>
        <v>Mumbai</v>
      </c>
    </row>
    <row r="210" spans="1:18" x14ac:dyDescent="0.3">
      <c r="A210">
        <v>209</v>
      </c>
      <c r="B210" s="4">
        <v>43301</v>
      </c>
      <c r="C210" t="s">
        <v>743</v>
      </c>
      <c r="D210" t="s">
        <v>575</v>
      </c>
      <c r="E210" t="s">
        <v>744</v>
      </c>
      <c r="F210" t="s">
        <v>13</v>
      </c>
      <c r="G210" t="s">
        <v>261</v>
      </c>
      <c r="H210" t="str">
        <f t="shared" si="26"/>
        <v>Undisclosed</v>
      </c>
      <c r="I210">
        <f t="shared" si="27"/>
        <v>1</v>
      </c>
      <c r="J210" t="str">
        <f>IF(Table1[[#This Row],[Investor Count]]&gt;1,"Yes","No")</f>
        <v>No</v>
      </c>
      <c r="K210" t="s">
        <v>419</v>
      </c>
      <c r="L210" s="6">
        <v>1500000</v>
      </c>
      <c r="M210">
        <f t="shared" si="21"/>
        <v>2018</v>
      </c>
      <c r="N210" t="str">
        <f t="shared" si="22"/>
        <v>July</v>
      </c>
      <c r="O210" s="18">
        <v>14.395574999999999</v>
      </c>
      <c r="P210" t="str">
        <f t="shared" si="23"/>
        <v>Seed</v>
      </c>
      <c r="Q210" t="str">
        <f t="shared" si="24"/>
        <v>Others</v>
      </c>
      <c r="R210" t="str">
        <f t="shared" si="25"/>
        <v>Bangalore</v>
      </c>
    </row>
    <row r="211" spans="1:18" x14ac:dyDescent="0.3">
      <c r="A211">
        <v>210</v>
      </c>
      <c r="B211" s="4">
        <v>43302</v>
      </c>
      <c r="C211" t="s">
        <v>745</v>
      </c>
      <c r="D211" t="s">
        <v>575</v>
      </c>
      <c r="E211" t="s">
        <v>746</v>
      </c>
      <c r="F211" t="s">
        <v>36</v>
      </c>
      <c r="G211" t="s">
        <v>7937</v>
      </c>
      <c r="H211" t="str">
        <f t="shared" si="26"/>
        <v>Payu</v>
      </c>
      <c r="I211">
        <f t="shared" si="27"/>
        <v>1</v>
      </c>
      <c r="J211" t="str">
        <f>IF(Table1[[#This Row],[Investor Count]]&gt;1,"Yes","No")</f>
        <v>No</v>
      </c>
      <c r="K211" t="s">
        <v>394</v>
      </c>
      <c r="L211" s="6">
        <v>18000000</v>
      </c>
      <c r="M211">
        <f t="shared" si="21"/>
        <v>2018</v>
      </c>
      <c r="N211" t="str">
        <f t="shared" si="22"/>
        <v>July</v>
      </c>
      <c r="O211" s="18">
        <v>172.74690000000001</v>
      </c>
      <c r="P211" t="str">
        <f t="shared" si="23"/>
        <v>Private Equity</v>
      </c>
      <c r="Q211" t="str">
        <f t="shared" si="24"/>
        <v>Others</v>
      </c>
      <c r="R211" t="str">
        <f t="shared" si="25"/>
        <v>Mumbai</v>
      </c>
    </row>
    <row r="212" spans="1:18" x14ac:dyDescent="0.3">
      <c r="A212">
        <v>211</v>
      </c>
      <c r="B212" s="4">
        <v>43304</v>
      </c>
      <c r="C212" t="s">
        <v>748</v>
      </c>
      <c r="D212" t="s">
        <v>50</v>
      </c>
      <c r="E212" t="s">
        <v>749</v>
      </c>
      <c r="F212" t="s">
        <v>13</v>
      </c>
      <c r="G212" t="s">
        <v>261</v>
      </c>
      <c r="H212" t="str">
        <f t="shared" si="26"/>
        <v>Undisclosed</v>
      </c>
      <c r="I212">
        <f t="shared" si="27"/>
        <v>1</v>
      </c>
      <c r="J212" t="str">
        <f>IF(Table1[[#This Row],[Investor Count]]&gt;1,"Yes","No")</f>
        <v>No</v>
      </c>
      <c r="K212" t="s">
        <v>419</v>
      </c>
      <c r="M212">
        <f t="shared" si="21"/>
        <v>2018</v>
      </c>
      <c r="N212" t="str">
        <f t="shared" si="22"/>
        <v>July</v>
      </c>
      <c r="O212" s="18">
        <v>0</v>
      </c>
      <c r="P212" t="str">
        <f t="shared" si="23"/>
        <v>Seed</v>
      </c>
      <c r="Q212" t="str">
        <f t="shared" si="24"/>
        <v>Technology</v>
      </c>
      <c r="R212" t="str">
        <f t="shared" si="25"/>
        <v>Bangalore</v>
      </c>
    </row>
    <row r="213" spans="1:18" x14ac:dyDescent="0.3">
      <c r="A213">
        <v>212</v>
      </c>
      <c r="B213" s="4">
        <v>43304</v>
      </c>
      <c r="C213" t="s">
        <v>750</v>
      </c>
      <c r="D213" t="s">
        <v>50</v>
      </c>
      <c r="E213" t="s">
        <v>751</v>
      </c>
      <c r="F213" t="s">
        <v>230</v>
      </c>
      <c r="G213" t="s">
        <v>9082</v>
      </c>
      <c r="H213" t="str">
        <f t="shared" si="26"/>
        <v>Angellist</v>
      </c>
      <c r="I213">
        <f t="shared" si="27"/>
        <v>4</v>
      </c>
      <c r="J213" t="str">
        <f>IF(Table1[[#This Row],[Investor Count]]&gt;1,"Yes","No")</f>
        <v>Yes</v>
      </c>
      <c r="K213" t="s">
        <v>419</v>
      </c>
      <c r="L213" s="6">
        <v>280000</v>
      </c>
      <c r="M213">
        <f t="shared" si="21"/>
        <v>2018</v>
      </c>
      <c r="N213" t="str">
        <f t="shared" si="22"/>
        <v>July</v>
      </c>
      <c r="O213" s="18">
        <v>2.6871740000000002</v>
      </c>
      <c r="P213" t="str">
        <f t="shared" si="23"/>
        <v>Seed</v>
      </c>
      <c r="Q213" t="str">
        <f t="shared" si="24"/>
        <v>Technology</v>
      </c>
      <c r="R213" t="str">
        <f t="shared" si="25"/>
        <v>Delhi-NCR</v>
      </c>
    </row>
    <row r="214" spans="1:18" x14ac:dyDescent="0.3">
      <c r="A214">
        <v>213</v>
      </c>
      <c r="B214" s="4">
        <v>43304</v>
      </c>
      <c r="C214" t="s">
        <v>753</v>
      </c>
      <c r="D214" t="s">
        <v>50</v>
      </c>
      <c r="E214" t="s">
        <v>754</v>
      </c>
      <c r="F214" t="s">
        <v>13</v>
      </c>
      <c r="G214" t="s">
        <v>8928</v>
      </c>
      <c r="H214" t="str">
        <f t="shared" si="26"/>
        <v>Metaform Ventures</v>
      </c>
      <c r="I214">
        <f t="shared" si="27"/>
        <v>3</v>
      </c>
      <c r="J214" t="str">
        <f>IF(Table1[[#This Row],[Investor Count]]&gt;1,"Yes","No")</f>
        <v>Yes</v>
      </c>
      <c r="K214" t="s">
        <v>419</v>
      </c>
      <c r="L214" s="6">
        <v>436000</v>
      </c>
      <c r="M214">
        <f t="shared" si="21"/>
        <v>2018</v>
      </c>
      <c r="N214" t="str">
        <f t="shared" si="22"/>
        <v>July</v>
      </c>
      <c r="O214" s="18">
        <v>4.1843138</v>
      </c>
      <c r="P214" t="str">
        <f t="shared" si="23"/>
        <v>Seed</v>
      </c>
      <c r="Q214" t="str">
        <f t="shared" si="24"/>
        <v>Technology</v>
      </c>
      <c r="R214" t="str">
        <f t="shared" si="25"/>
        <v>Bangalore</v>
      </c>
    </row>
    <row r="215" spans="1:18" x14ac:dyDescent="0.3">
      <c r="A215">
        <v>214</v>
      </c>
      <c r="B215" s="4">
        <v>43305</v>
      </c>
      <c r="C215" t="s">
        <v>756</v>
      </c>
      <c r="D215" t="s">
        <v>254</v>
      </c>
      <c r="E215" t="s">
        <v>757</v>
      </c>
      <c r="F215" t="s">
        <v>13</v>
      </c>
      <c r="G215" t="s">
        <v>758</v>
      </c>
      <c r="H215" t="str">
        <f t="shared" si="26"/>
        <v>Gray Matters</v>
      </c>
      <c r="I215">
        <f t="shared" si="27"/>
        <v>1</v>
      </c>
      <c r="J215" t="str">
        <f>IF(Table1[[#This Row],[Investor Count]]&gt;1,"Yes","No")</f>
        <v>No</v>
      </c>
      <c r="K215" t="s">
        <v>419</v>
      </c>
      <c r="L215" s="6">
        <v>180000</v>
      </c>
      <c r="M215">
        <f t="shared" si="21"/>
        <v>2018</v>
      </c>
      <c r="N215" t="str">
        <f t="shared" si="22"/>
        <v>July</v>
      </c>
      <c r="O215" s="18">
        <v>1.7274689999999999</v>
      </c>
      <c r="P215" t="str">
        <f t="shared" si="23"/>
        <v>Seed</v>
      </c>
      <c r="Q215" t="str">
        <f t="shared" si="24"/>
        <v>Technology</v>
      </c>
      <c r="R215" t="str">
        <f t="shared" si="25"/>
        <v>Bangalore</v>
      </c>
    </row>
    <row r="216" spans="1:18" x14ac:dyDescent="0.3">
      <c r="A216">
        <v>215</v>
      </c>
      <c r="B216" s="4">
        <v>43305</v>
      </c>
      <c r="C216" t="s">
        <v>759</v>
      </c>
      <c r="D216" t="s">
        <v>575</v>
      </c>
      <c r="E216" t="s">
        <v>760</v>
      </c>
      <c r="F216" t="s">
        <v>52</v>
      </c>
      <c r="G216" t="s">
        <v>761</v>
      </c>
      <c r="H216" t="str">
        <f t="shared" si="26"/>
        <v>Fairfax</v>
      </c>
      <c r="I216">
        <f t="shared" si="27"/>
        <v>1</v>
      </c>
      <c r="J216" t="str">
        <f>IF(Table1[[#This Row],[Investor Count]]&gt;1,"Yes","No")</f>
        <v>No</v>
      </c>
      <c r="K216" t="s">
        <v>394</v>
      </c>
      <c r="L216" s="6">
        <v>45000000</v>
      </c>
      <c r="M216">
        <f t="shared" si="21"/>
        <v>2018</v>
      </c>
      <c r="N216" t="str">
        <f t="shared" si="22"/>
        <v>July</v>
      </c>
      <c r="O216" s="18">
        <v>431.86725000000001</v>
      </c>
      <c r="P216" t="str">
        <f t="shared" si="23"/>
        <v>Private Equity</v>
      </c>
      <c r="Q216" t="str">
        <f t="shared" si="24"/>
        <v>Others</v>
      </c>
      <c r="R216" t="str">
        <f t="shared" si="25"/>
        <v>Pune</v>
      </c>
    </row>
    <row r="217" spans="1:18" x14ac:dyDescent="0.3">
      <c r="A217">
        <v>216</v>
      </c>
      <c r="B217" s="4">
        <v>43306</v>
      </c>
      <c r="C217" t="s">
        <v>762</v>
      </c>
      <c r="D217" t="s">
        <v>77</v>
      </c>
      <c r="E217" t="s">
        <v>78</v>
      </c>
      <c r="F217" t="s">
        <v>36</v>
      </c>
      <c r="G217" t="s">
        <v>8602</v>
      </c>
      <c r="H217" t="str">
        <f t="shared" si="26"/>
        <v>Allcargo Logistics</v>
      </c>
      <c r="I217">
        <f t="shared" si="27"/>
        <v>3</v>
      </c>
      <c r="J217" t="str">
        <f>IF(Table1[[#This Row],[Investor Count]]&gt;1,"Yes","No")</f>
        <v>Yes</v>
      </c>
      <c r="K217" t="s">
        <v>394</v>
      </c>
      <c r="L217" s="6">
        <v>17000000</v>
      </c>
      <c r="M217">
        <f t="shared" si="21"/>
        <v>2018</v>
      </c>
      <c r="N217" t="str">
        <f t="shared" si="22"/>
        <v>July</v>
      </c>
      <c r="O217" s="18">
        <v>163.14984999999999</v>
      </c>
      <c r="P217" t="str">
        <f t="shared" si="23"/>
        <v>Private Equity</v>
      </c>
      <c r="Q217" t="str">
        <f t="shared" si="24"/>
        <v>FinTech</v>
      </c>
      <c r="R217" t="str">
        <f t="shared" si="25"/>
        <v>Mumbai</v>
      </c>
    </row>
    <row r="218" spans="1:18" x14ac:dyDescent="0.3">
      <c r="A218">
        <v>217</v>
      </c>
      <c r="B218" s="4">
        <v>43306</v>
      </c>
      <c r="C218" t="s">
        <v>80</v>
      </c>
      <c r="D218" t="s">
        <v>575</v>
      </c>
      <c r="E218" t="s">
        <v>764</v>
      </c>
      <c r="F218" t="s">
        <v>13</v>
      </c>
      <c r="G218" t="s">
        <v>8603</v>
      </c>
      <c r="H218" t="str">
        <f t="shared" si="26"/>
        <v>Beenext</v>
      </c>
      <c r="I218">
        <f t="shared" si="27"/>
        <v>3</v>
      </c>
      <c r="J218" t="str">
        <f>IF(Table1[[#This Row],[Investor Count]]&gt;1,"Yes","No")</f>
        <v>Yes</v>
      </c>
      <c r="K218" t="s">
        <v>419</v>
      </c>
      <c r="L218" s="6">
        <v>1250000</v>
      </c>
      <c r="M218">
        <f t="shared" si="21"/>
        <v>2018</v>
      </c>
      <c r="N218" t="str">
        <f t="shared" si="22"/>
        <v>July</v>
      </c>
      <c r="O218" s="18">
        <v>11.9963125</v>
      </c>
      <c r="P218" t="str">
        <f t="shared" si="23"/>
        <v>Seed</v>
      </c>
      <c r="Q218" t="str">
        <f t="shared" si="24"/>
        <v>Others</v>
      </c>
      <c r="R218" t="str">
        <f t="shared" si="25"/>
        <v>Bangalore</v>
      </c>
    </row>
    <row r="219" spans="1:18" x14ac:dyDescent="0.3">
      <c r="A219">
        <v>218</v>
      </c>
      <c r="B219" s="4">
        <v>43306</v>
      </c>
      <c r="C219" t="s">
        <v>766</v>
      </c>
      <c r="D219" t="s">
        <v>50</v>
      </c>
      <c r="E219" t="s">
        <v>767</v>
      </c>
      <c r="F219" t="s">
        <v>13</v>
      </c>
      <c r="G219" t="s">
        <v>8604</v>
      </c>
      <c r="H219" t="str">
        <f t="shared" si="26"/>
        <v>Ventureast</v>
      </c>
      <c r="I219">
        <f t="shared" si="27"/>
        <v>2</v>
      </c>
      <c r="J219" t="str">
        <f>IF(Table1[[#This Row],[Investor Count]]&gt;1,"Yes","No")</f>
        <v>Yes</v>
      </c>
      <c r="K219" t="s">
        <v>419</v>
      </c>
      <c r="L219" s="6">
        <v>2500000</v>
      </c>
      <c r="M219">
        <f t="shared" si="21"/>
        <v>2018</v>
      </c>
      <c r="N219" t="str">
        <f t="shared" si="22"/>
        <v>July</v>
      </c>
      <c r="O219" s="18">
        <v>23.992625</v>
      </c>
      <c r="P219" t="str">
        <f t="shared" si="23"/>
        <v>Seed</v>
      </c>
      <c r="Q219" t="str">
        <f t="shared" si="24"/>
        <v>Technology</v>
      </c>
      <c r="R219" t="str">
        <f t="shared" si="25"/>
        <v>Bangalore</v>
      </c>
    </row>
    <row r="220" spans="1:18" x14ac:dyDescent="0.3">
      <c r="A220">
        <v>219</v>
      </c>
      <c r="B220" s="4">
        <v>43307</v>
      </c>
      <c r="C220" t="s">
        <v>769</v>
      </c>
      <c r="D220" t="s">
        <v>682</v>
      </c>
      <c r="E220" t="s">
        <v>770</v>
      </c>
      <c r="F220" t="s">
        <v>13</v>
      </c>
      <c r="G220" t="s">
        <v>7938</v>
      </c>
      <c r="H220" t="str">
        <f t="shared" si="26"/>
        <v>Bharat Innovation</v>
      </c>
      <c r="I220">
        <f t="shared" si="27"/>
        <v>4</v>
      </c>
      <c r="J220" t="str">
        <f>IF(Table1[[#This Row],[Investor Count]]&gt;1,"Yes","No")</f>
        <v>Yes</v>
      </c>
      <c r="K220" t="s">
        <v>419</v>
      </c>
      <c r="L220" s="6">
        <v>1100000</v>
      </c>
      <c r="M220">
        <f t="shared" si="21"/>
        <v>2018</v>
      </c>
      <c r="N220" t="str">
        <f t="shared" si="22"/>
        <v>July</v>
      </c>
      <c r="O220" s="18">
        <v>10.556755000000001</v>
      </c>
      <c r="P220" t="str">
        <f t="shared" si="23"/>
        <v>Seed</v>
      </c>
      <c r="Q220" t="str">
        <f t="shared" si="24"/>
        <v>Others</v>
      </c>
      <c r="R220" t="str">
        <f t="shared" si="25"/>
        <v>Bangalore</v>
      </c>
    </row>
    <row r="221" spans="1:18" x14ac:dyDescent="0.3">
      <c r="A221">
        <v>220</v>
      </c>
      <c r="B221" s="4">
        <v>43307</v>
      </c>
      <c r="C221" t="s">
        <v>772</v>
      </c>
      <c r="D221" t="s">
        <v>50</v>
      </c>
      <c r="E221" t="s">
        <v>773</v>
      </c>
      <c r="F221" t="s">
        <v>13</v>
      </c>
      <c r="G221" t="s">
        <v>7939</v>
      </c>
      <c r="H221" t="str">
        <f t="shared" si="26"/>
        <v>Makemytrip</v>
      </c>
      <c r="I221">
        <f t="shared" si="27"/>
        <v>1</v>
      </c>
      <c r="J221" t="str">
        <f>IF(Table1[[#This Row],[Investor Count]]&gt;1,"Yes","No")</f>
        <v>No</v>
      </c>
      <c r="K221" t="s">
        <v>394</v>
      </c>
      <c r="M221">
        <f t="shared" si="21"/>
        <v>2018</v>
      </c>
      <c r="N221" t="str">
        <f t="shared" si="22"/>
        <v>July</v>
      </c>
      <c r="O221" s="18">
        <v>0</v>
      </c>
      <c r="P221" t="str">
        <f t="shared" si="23"/>
        <v>Private Equity</v>
      </c>
      <c r="Q221" t="str">
        <f t="shared" si="24"/>
        <v>Technology</v>
      </c>
      <c r="R221" t="str">
        <f t="shared" si="25"/>
        <v>Bangalore</v>
      </c>
    </row>
    <row r="222" spans="1:18" x14ac:dyDescent="0.3">
      <c r="A222">
        <v>221</v>
      </c>
      <c r="B222" s="4">
        <v>43307</v>
      </c>
      <c r="C222" t="s">
        <v>774</v>
      </c>
      <c r="D222" t="s">
        <v>28</v>
      </c>
      <c r="E222" t="s">
        <v>775</v>
      </c>
      <c r="F222" t="s">
        <v>184</v>
      </c>
      <c r="G222" t="s">
        <v>8508</v>
      </c>
      <c r="H222" t="str">
        <f t="shared" si="26"/>
        <v>Lindwall Family Investments Llc</v>
      </c>
      <c r="I222">
        <f t="shared" si="27"/>
        <v>1</v>
      </c>
      <c r="J222" t="str">
        <f>IF(Table1[[#This Row],[Investor Count]]&gt;1,"Yes","No")</f>
        <v>No</v>
      </c>
      <c r="K222" t="s">
        <v>394</v>
      </c>
      <c r="L222" s="6">
        <v>500000</v>
      </c>
      <c r="M222">
        <f t="shared" si="21"/>
        <v>2018</v>
      </c>
      <c r="N222" t="str">
        <f t="shared" si="22"/>
        <v>July</v>
      </c>
      <c r="O222" s="18">
        <v>4.7985249999999997</v>
      </c>
      <c r="P222" t="str">
        <f t="shared" si="23"/>
        <v>Private Equity</v>
      </c>
      <c r="Q222" t="str">
        <f t="shared" si="24"/>
        <v>FinTech</v>
      </c>
      <c r="R222" t="str">
        <f t="shared" si="25"/>
        <v>Hyderabad</v>
      </c>
    </row>
    <row r="223" spans="1:18" x14ac:dyDescent="0.3">
      <c r="A223">
        <v>222</v>
      </c>
      <c r="B223" s="4">
        <v>43311</v>
      </c>
      <c r="C223" t="s">
        <v>16</v>
      </c>
      <c r="D223" t="s">
        <v>575</v>
      </c>
      <c r="E223" t="s">
        <v>777</v>
      </c>
      <c r="F223" t="s">
        <v>230</v>
      </c>
      <c r="G223" t="s">
        <v>778</v>
      </c>
      <c r="H223" t="str">
        <f t="shared" si="26"/>
        <v>Amazon Alexa Fund &amp; Dentsu Ventures</v>
      </c>
      <c r="I223">
        <f t="shared" si="27"/>
        <v>1</v>
      </c>
      <c r="J223" t="str">
        <f>IF(Table1[[#This Row],[Investor Count]]&gt;1,"Yes","No")</f>
        <v>No</v>
      </c>
      <c r="K223" t="s">
        <v>394</v>
      </c>
      <c r="L223" s="6">
        <v>11000000</v>
      </c>
      <c r="M223">
        <f t="shared" si="21"/>
        <v>2018</v>
      </c>
      <c r="N223" t="str">
        <f t="shared" si="22"/>
        <v>July</v>
      </c>
      <c r="O223" s="18">
        <v>105.56755</v>
      </c>
      <c r="P223" t="str">
        <f t="shared" si="23"/>
        <v>Private Equity</v>
      </c>
      <c r="Q223" t="str">
        <f t="shared" si="24"/>
        <v>Others</v>
      </c>
      <c r="R223" t="str">
        <f t="shared" si="25"/>
        <v>Delhi-NCR</v>
      </c>
    </row>
    <row r="224" spans="1:18" x14ac:dyDescent="0.3">
      <c r="A224">
        <v>223</v>
      </c>
      <c r="B224" s="4">
        <v>43311</v>
      </c>
      <c r="C224" t="s">
        <v>779</v>
      </c>
      <c r="D224" t="s">
        <v>575</v>
      </c>
      <c r="E224" t="s">
        <v>8605</v>
      </c>
      <c r="F224" t="s">
        <v>13</v>
      </c>
      <c r="G224" t="s">
        <v>8929</v>
      </c>
      <c r="H224" t="str">
        <f t="shared" si="26"/>
        <v>Idg Ventures</v>
      </c>
      <c r="I224">
        <f t="shared" si="27"/>
        <v>3</v>
      </c>
      <c r="J224" t="str">
        <f>IF(Table1[[#This Row],[Investor Count]]&gt;1,"Yes","No")</f>
        <v>Yes</v>
      </c>
      <c r="K224" t="s">
        <v>394</v>
      </c>
      <c r="L224" s="6">
        <v>120000000</v>
      </c>
      <c r="M224">
        <f t="shared" si="21"/>
        <v>2018</v>
      </c>
      <c r="N224" t="str">
        <f t="shared" si="22"/>
        <v>July</v>
      </c>
      <c r="O224" s="18">
        <v>1151.646</v>
      </c>
      <c r="P224" t="str">
        <f t="shared" si="23"/>
        <v>Private Equity</v>
      </c>
      <c r="Q224" t="str">
        <f t="shared" si="24"/>
        <v>Others</v>
      </c>
      <c r="R224" t="str">
        <f t="shared" si="25"/>
        <v>Bangalore</v>
      </c>
    </row>
    <row r="225" spans="1:18" x14ac:dyDescent="0.3">
      <c r="A225">
        <v>224</v>
      </c>
      <c r="B225" s="4">
        <v>43312</v>
      </c>
      <c r="C225" t="s">
        <v>782</v>
      </c>
      <c r="D225" t="s">
        <v>28</v>
      </c>
      <c r="E225" t="s">
        <v>783</v>
      </c>
      <c r="F225" t="s">
        <v>42</v>
      </c>
      <c r="G225" t="s">
        <v>7940</v>
      </c>
      <c r="H225" t="str">
        <f t="shared" si="26"/>
        <v>Tpg</v>
      </c>
      <c r="I225">
        <f t="shared" si="27"/>
        <v>3</v>
      </c>
      <c r="J225" t="str">
        <f>IF(Table1[[#This Row],[Investor Count]]&gt;1,"Yes","No")</f>
        <v>Yes</v>
      </c>
      <c r="K225" t="s">
        <v>394</v>
      </c>
      <c r="L225" s="6">
        <v>100000000</v>
      </c>
      <c r="M225">
        <f t="shared" si="21"/>
        <v>2018</v>
      </c>
      <c r="N225" t="str">
        <f t="shared" si="22"/>
        <v>July</v>
      </c>
      <c r="O225" s="18">
        <v>959.70500000000004</v>
      </c>
      <c r="P225" t="str">
        <f t="shared" si="23"/>
        <v>Private Equity</v>
      </c>
      <c r="Q225" t="str">
        <f t="shared" si="24"/>
        <v>FinTech</v>
      </c>
      <c r="R225" t="str">
        <f t="shared" si="25"/>
        <v>Chennai</v>
      </c>
    </row>
    <row r="226" spans="1:18" x14ac:dyDescent="0.3">
      <c r="A226">
        <v>225</v>
      </c>
      <c r="B226" s="4">
        <v>43312</v>
      </c>
      <c r="C226" t="s">
        <v>785</v>
      </c>
      <c r="D226" t="s">
        <v>142</v>
      </c>
      <c r="E226" t="s">
        <v>8606</v>
      </c>
      <c r="F226" t="s">
        <v>184</v>
      </c>
      <c r="G226" t="s">
        <v>787</v>
      </c>
      <c r="H226" t="str">
        <f t="shared" si="26"/>
        <v>Kantilal Patel</v>
      </c>
      <c r="I226">
        <f t="shared" si="27"/>
        <v>1</v>
      </c>
      <c r="J226" t="str">
        <f>IF(Table1[[#This Row],[Investor Count]]&gt;1,"Yes","No")</f>
        <v>No</v>
      </c>
      <c r="K226" t="s">
        <v>419</v>
      </c>
      <c r="L226" s="6">
        <v>5000000</v>
      </c>
      <c r="M226">
        <f t="shared" si="21"/>
        <v>2018</v>
      </c>
      <c r="N226" t="str">
        <f t="shared" si="22"/>
        <v>July</v>
      </c>
      <c r="O226" s="18">
        <v>47.985250000000001</v>
      </c>
      <c r="P226" t="str">
        <f t="shared" si="23"/>
        <v>Seed</v>
      </c>
      <c r="Q226" t="str">
        <f t="shared" si="24"/>
        <v>Healthcare</v>
      </c>
      <c r="R226" t="str">
        <f t="shared" si="25"/>
        <v>Hyderabad</v>
      </c>
    </row>
    <row r="227" spans="1:18" x14ac:dyDescent="0.3">
      <c r="A227">
        <v>226</v>
      </c>
      <c r="B227" s="4">
        <v>43252</v>
      </c>
      <c r="C227" t="s">
        <v>788</v>
      </c>
      <c r="D227" t="s">
        <v>77</v>
      </c>
      <c r="E227" t="s">
        <v>8607</v>
      </c>
      <c r="F227" t="s">
        <v>230</v>
      </c>
      <c r="G227" t="s">
        <v>7941</v>
      </c>
      <c r="H227" t="str">
        <f t="shared" si="26"/>
        <v>Sabre Partners</v>
      </c>
      <c r="I227">
        <f t="shared" si="27"/>
        <v>2</v>
      </c>
      <c r="J227" t="str">
        <f>IF(Table1[[#This Row],[Investor Count]]&gt;1,"Yes","No")</f>
        <v>Yes</v>
      </c>
      <c r="K227" t="s">
        <v>394</v>
      </c>
      <c r="L227" s="6">
        <v>10000000</v>
      </c>
      <c r="M227">
        <f t="shared" si="21"/>
        <v>2018</v>
      </c>
      <c r="N227" t="str">
        <f t="shared" si="22"/>
        <v>June</v>
      </c>
      <c r="O227" s="18">
        <v>95.970500000000001</v>
      </c>
      <c r="P227" t="str">
        <f t="shared" si="23"/>
        <v>Private Equity</v>
      </c>
      <c r="Q227" t="str">
        <f t="shared" si="24"/>
        <v>FinTech</v>
      </c>
      <c r="R227" t="str">
        <f t="shared" si="25"/>
        <v>Delhi-NCR</v>
      </c>
    </row>
    <row r="228" spans="1:18" x14ac:dyDescent="0.3">
      <c r="A228">
        <v>227</v>
      </c>
      <c r="B228" s="4">
        <v>43255</v>
      </c>
      <c r="C228" t="s">
        <v>791</v>
      </c>
      <c r="D228" t="s">
        <v>50</v>
      </c>
      <c r="E228" t="s">
        <v>8608</v>
      </c>
      <c r="F228" t="s">
        <v>13</v>
      </c>
      <c r="G228" t="s">
        <v>7942</v>
      </c>
      <c r="H228" t="str">
        <f t="shared" si="26"/>
        <v>Aspire Logistics Llc</v>
      </c>
      <c r="I228">
        <f t="shared" si="27"/>
        <v>1</v>
      </c>
      <c r="J228" t="str">
        <f>IF(Table1[[#This Row],[Investor Count]]&gt;1,"Yes","No")</f>
        <v>No</v>
      </c>
      <c r="K228" t="s">
        <v>419</v>
      </c>
      <c r="L228" s="6">
        <v>125000</v>
      </c>
      <c r="M228">
        <f t="shared" si="21"/>
        <v>2018</v>
      </c>
      <c r="N228" t="str">
        <f t="shared" si="22"/>
        <v>June</v>
      </c>
      <c r="O228" s="18">
        <v>1.1996312499999999</v>
      </c>
      <c r="P228" t="str">
        <f t="shared" si="23"/>
        <v>Seed</v>
      </c>
      <c r="Q228" t="str">
        <f t="shared" si="24"/>
        <v>Technology</v>
      </c>
      <c r="R228" t="str">
        <f t="shared" si="25"/>
        <v>Bangalore</v>
      </c>
    </row>
    <row r="229" spans="1:18" x14ac:dyDescent="0.3">
      <c r="A229">
        <v>228</v>
      </c>
      <c r="B229" s="4">
        <v>43255</v>
      </c>
      <c r="C229" t="s">
        <v>794</v>
      </c>
      <c r="D229" t="s">
        <v>441</v>
      </c>
      <c r="E229" t="s">
        <v>8609</v>
      </c>
      <c r="F229" t="s">
        <v>796</v>
      </c>
      <c r="G229" t="s">
        <v>797</v>
      </c>
      <c r="H229" t="str">
        <f t="shared" si="26"/>
        <v>Bhairavi Jani</v>
      </c>
      <c r="I229">
        <f t="shared" si="27"/>
        <v>5</v>
      </c>
      <c r="J229" t="str">
        <f>IF(Table1[[#This Row],[Investor Count]]&gt;1,"Yes","No")</f>
        <v>Yes</v>
      </c>
      <c r="K229" t="s">
        <v>419</v>
      </c>
      <c r="M229">
        <f t="shared" si="21"/>
        <v>2018</v>
      </c>
      <c r="N229" t="str">
        <f t="shared" si="22"/>
        <v>June</v>
      </c>
      <c r="O229" s="18">
        <v>0</v>
      </c>
      <c r="P229" t="str">
        <f t="shared" si="23"/>
        <v>Seed</v>
      </c>
      <c r="Q229" t="str">
        <f t="shared" si="24"/>
        <v>E-Commerce</v>
      </c>
      <c r="R229" t="str">
        <f t="shared" si="25"/>
        <v>Other Cities</v>
      </c>
    </row>
    <row r="230" spans="1:18" x14ac:dyDescent="0.3">
      <c r="A230">
        <v>229</v>
      </c>
      <c r="B230" s="4">
        <v>43256</v>
      </c>
      <c r="C230" t="s">
        <v>798</v>
      </c>
      <c r="D230" t="s">
        <v>77</v>
      </c>
      <c r="E230" t="s">
        <v>799</v>
      </c>
      <c r="F230" t="s">
        <v>480</v>
      </c>
      <c r="G230" t="s">
        <v>9083</v>
      </c>
      <c r="H230" t="str">
        <f t="shared" si="26"/>
        <v>Anil Advani</v>
      </c>
      <c r="I230">
        <f t="shared" si="27"/>
        <v>4</v>
      </c>
      <c r="J230" t="str">
        <f>IF(Table1[[#This Row],[Investor Count]]&gt;1,"Yes","No")</f>
        <v>Yes</v>
      </c>
      <c r="K230" t="s">
        <v>419</v>
      </c>
      <c r="M230">
        <f t="shared" si="21"/>
        <v>2018</v>
      </c>
      <c r="N230" t="str">
        <f t="shared" si="22"/>
        <v>June</v>
      </c>
      <c r="O230" s="18">
        <v>0</v>
      </c>
      <c r="P230" t="str">
        <f t="shared" si="23"/>
        <v>Seed</v>
      </c>
      <c r="Q230" t="str">
        <f t="shared" si="24"/>
        <v>FinTech</v>
      </c>
      <c r="R230" t="str">
        <f t="shared" si="25"/>
        <v>Other Cities</v>
      </c>
    </row>
    <row r="231" spans="1:18" x14ac:dyDescent="0.3">
      <c r="A231">
        <v>230</v>
      </c>
      <c r="B231" s="4">
        <v>43256</v>
      </c>
      <c r="C231" t="s">
        <v>801</v>
      </c>
      <c r="D231" t="s">
        <v>142</v>
      </c>
      <c r="E231" t="s">
        <v>802</v>
      </c>
      <c r="F231" t="s">
        <v>36</v>
      </c>
      <c r="G231" t="s">
        <v>8930</v>
      </c>
      <c r="H231" t="str">
        <f t="shared" si="26"/>
        <v>Nb Ventures</v>
      </c>
      <c r="I231">
        <f t="shared" si="27"/>
        <v>1</v>
      </c>
      <c r="J231" t="str">
        <f>IF(Table1[[#This Row],[Investor Count]]&gt;1,"Yes","No")</f>
        <v>No</v>
      </c>
      <c r="K231" t="s">
        <v>419</v>
      </c>
      <c r="M231">
        <f t="shared" si="21"/>
        <v>2018</v>
      </c>
      <c r="N231" t="str">
        <f t="shared" si="22"/>
        <v>June</v>
      </c>
      <c r="O231" s="18">
        <v>0</v>
      </c>
      <c r="P231" t="str">
        <f t="shared" si="23"/>
        <v>Seed</v>
      </c>
      <c r="Q231" t="str">
        <f t="shared" si="24"/>
        <v>Healthcare</v>
      </c>
      <c r="R231" t="str">
        <f t="shared" si="25"/>
        <v>Mumbai</v>
      </c>
    </row>
    <row r="232" spans="1:18" x14ac:dyDescent="0.3">
      <c r="A232">
        <v>231</v>
      </c>
      <c r="B232" s="4">
        <v>43258</v>
      </c>
      <c r="C232" t="s">
        <v>804</v>
      </c>
      <c r="D232" t="s">
        <v>77</v>
      </c>
      <c r="E232" t="s">
        <v>78</v>
      </c>
      <c r="F232" t="s">
        <v>805</v>
      </c>
      <c r="G232" t="s">
        <v>8509</v>
      </c>
      <c r="H232" t="str">
        <f t="shared" si="26"/>
        <v>Oman India Joint Investment Fund</v>
      </c>
      <c r="I232">
        <f t="shared" si="27"/>
        <v>1</v>
      </c>
      <c r="J232" t="str">
        <f>IF(Table1[[#This Row],[Investor Count]]&gt;1,"Yes","No")</f>
        <v>No</v>
      </c>
      <c r="K232" t="s">
        <v>394</v>
      </c>
      <c r="L232" s="6">
        <v>23000000</v>
      </c>
      <c r="M232">
        <f t="shared" si="21"/>
        <v>2018</v>
      </c>
      <c r="N232" t="str">
        <f t="shared" si="22"/>
        <v>June</v>
      </c>
      <c r="O232" s="18">
        <v>220.73214999999999</v>
      </c>
      <c r="P232" t="str">
        <f t="shared" si="23"/>
        <v>Private Equity</v>
      </c>
      <c r="Q232" t="str">
        <f t="shared" si="24"/>
        <v>FinTech</v>
      </c>
      <c r="R232" t="str">
        <f t="shared" si="25"/>
        <v>Other Cities</v>
      </c>
    </row>
    <row r="233" spans="1:18" x14ac:dyDescent="0.3">
      <c r="A233">
        <v>232</v>
      </c>
      <c r="B233" s="4">
        <v>43258</v>
      </c>
      <c r="C233" t="s">
        <v>225</v>
      </c>
      <c r="D233" t="s">
        <v>575</v>
      </c>
      <c r="E233" t="s">
        <v>807</v>
      </c>
      <c r="F233" t="s">
        <v>13</v>
      </c>
      <c r="G233" t="s">
        <v>8610</v>
      </c>
      <c r="H233" t="str">
        <f t="shared" si="26"/>
        <v>Sequoia Capital India</v>
      </c>
      <c r="I233">
        <f t="shared" si="27"/>
        <v>4</v>
      </c>
      <c r="J233" t="str">
        <f>IF(Table1[[#This Row],[Investor Count]]&gt;1,"Yes","No")</f>
        <v>Yes</v>
      </c>
      <c r="K233" t="s">
        <v>394</v>
      </c>
      <c r="L233" s="6">
        <v>11500000</v>
      </c>
      <c r="M233">
        <f t="shared" si="21"/>
        <v>2018</v>
      </c>
      <c r="N233" t="str">
        <f t="shared" si="22"/>
        <v>June</v>
      </c>
      <c r="O233" s="18">
        <v>110.366075</v>
      </c>
      <c r="P233" t="str">
        <f t="shared" si="23"/>
        <v>Private Equity</v>
      </c>
      <c r="Q233" t="str">
        <f t="shared" si="24"/>
        <v>Others</v>
      </c>
      <c r="R233" t="str">
        <f t="shared" si="25"/>
        <v>Bangalore</v>
      </c>
    </row>
    <row r="234" spans="1:18" x14ac:dyDescent="0.3">
      <c r="A234">
        <v>233</v>
      </c>
      <c r="B234" s="4">
        <v>43261</v>
      </c>
      <c r="C234" t="s">
        <v>809</v>
      </c>
      <c r="D234" t="s">
        <v>77</v>
      </c>
      <c r="E234" t="s">
        <v>355</v>
      </c>
      <c r="F234" t="s">
        <v>230</v>
      </c>
      <c r="G234" t="s">
        <v>8611</v>
      </c>
      <c r="H234" t="str">
        <f t="shared" si="26"/>
        <v>Capitalg</v>
      </c>
      <c r="I234">
        <f t="shared" si="27"/>
        <v>3</v>
      </c>
      <c r="J234" t="str">
        <f>IF(Table1[[#This Row],[Investor Count]]&gt;1,"Yes","No")</f>
        <v>Yes</v>
      </c>
      <c r="K234" t="s">
        <v>394</v>
      </c>
      <c r="L234" s="6">
        <v>21500000</v>
      </c>
      <c r="M234">
        <f t="shared" si="21"/>
        <v>2018</v>
      </c>
      <c r="N234" t="str">
        <f t="shared" si="22"/>
        <v>June</v>
      </c>
      <c r="O234" s="18">
        <v>206.33657500000001</v>
      </c>
      <c r="P234" t="str">
        <f t="shared" si="23"/>
        <v>Private Equity</v>
      </c>
      <c r="Q234" t="str">
        <f t="shared" si="24"/>
        <v>FinTech</v>
      </c>
      <c r="R234" t="str">
        <f t="shared" si="25"/>
        <v>Delhi-NCR</v>
      </c>
    </row>
    <row r="235" spans="1:18" x14ac:dyDescent="0.3">
      <c r="A235">
        <v>234</v>
      </c>
      <c r="B235" s="4">
        <v>43262</v>
      </c>
      <c r="C235" t="s">
        <v>811</v>
      </c>
      <c r="D235" t="s">
        <v>142</v>
      </c>
      <c r="E235" t="s">
        <v>812</v>
      </c>
      <c r="F235" t="s">
        <v>184</v>
      </c>
      <c r="G235" t="s">
        <v>813</v>
      </c>
      <c r="H235" t="str">
        <f t="shared" si="26"/>
        <v>Mumbai Angels Network</v>
      </c>
      <c r="I235">
        <f t="shared" si="27"/>
        <v>1</v>
      </c>
      <c r="J235" t="str">
        <f>IF(Table1[[#This Row],[Investor Count]]&gt;1,"Yes","No")</f>
        <v>No</v>
      </c>
      <c r="K235" t="s">
        <v>419</v>
      </c>
      <c r="M235">
        <f t="shared" si="21"/>
        <v>2018</v>
      </c>
      <c r="N235" t="str">
        <f t="shared" si="22"/>
        <v>June</v>
      </c>
      <c r="O235" s="18">
        <v>0</v>
      </c>
      <c r="P235" t="str">
        <f t="shared" si="23"/>
        <v>Seed</v>
      </c>
      <c r="Q235" t="str">
        <f t="shared" si="24"/>
        <v>Healthcare</v>
      </c>
      <c r="R235" t="str">
        <f t="shared" si="25"/>
        <v>Hyderabad</v>
      </c>
    </row>
    <row r="236" spans="1:18" x14ac:dyDescent="0.3">
      <c r="A236">
        <v>235</v>
      </c>
      <c r="B236" s="4">
        <v>43263</v>
      </c>
      <c r="C236" t="s">
        <v>814</v>
      </c>
      <c r="D236" t="s">
        <v>77</v>
      </c>
      <c r="E236" t="s">
        <v>815</v>
      </c>
      <c r="F236" t="s">
        <v>36</v>
      </c>
      <c r="G236" t="s">
        <v>814</v>
      </c>
      <c r="H236" t="str">
        <f t="shared" si="26"/>
        <v>Alpha Capital</v>
      </c>
      <c r="I236">
        <f t="shared" si="27"/>
        <v>1</v>
      </c>
      <c r="J236" t="str">
        <f>IF(Table1[[#This Row],[Investor Count]]&gt;1,"Yes","No")</f>
        <v>No</v>
      </c>
      <c r="K236" t="s">
        <v>394</v>
      </c>
      <c r="L236" s="6">
        <v>14800000</v>
      </c>
      <c r="M236">
        <f t="shared" si="21"/>
        <v>2018</v>
      </c>
      <c r="N236" t="str">
        <f t="shared" si="22"/>
        <v>June</v>
      </c>
      <c r="O236" s="18">
        <v>142.03634</v>
      </c>
      <c r="P236" t="str">
        <f t="shared" si="23"/>
        <v>Private Equity</v>
      </c>
      <c r="Q236" t="str">
        <f t="shared" si="24"/>
        <v>FinTech</v>
      </c>
      <c r="R236" t="str">
        <f t="shared" si="25"/>
        <v>Mumbai</v>
      </c>
    </row>
    <row r="237" spans="1:18" x14ac:dyDescent="0.3">
      <c r="A237">
        <v>236</v>
      </c>
      <c r="B237" s="4">
        <v>43263</v>
      </c>
      <c r="C237" t="s">
        <v>816</v>
      </c>
      <c r="D237" t="s">
        <v>441</v>
      </c>
      <c r="E237" t="s">
        <v>817</v>
      </c>
      <c r="F237" t="s">
        <v>42</v>
      </c>
      <c r="G237" t="s">
        <v>818</v>
      </c>
      <c r="H237" t="str">
        <f t="shared" si="26"/>
        <v>Paragon Partners</v>
      </c>
      <c r="I237">
        <f t="shared" si="27"/>
        <v>1</v>
      </c>
      <c r="J237" t="str">
        <f>IF(Table1[[#This Row],[Investor Count]]&gt;1,"Yes","No")</f>
        <v>No</v>
      </c>
      <c r="K237" t="s">
        <v>394</v>
      </c>
      <c r="L237" s="6">
        <v>10100000</v>
      </c>
      <c r="M237">
        <f t="shared" si="21"/>
        <v>2018</v>
      </c>
      <c r="N237" t="str">
        <f t="shared" si="22"/>
        <v>June</v>
      </c>
      <c r="O237" s="18">
        <v>96.930205000000001</v>
      </c>
      <c r="P237" t="str">
        <f t="shared" si="23"/>
        <v>Private Equity</v>
      </c>
      <c r="Q237" t="str">
        <f t="shared" si="24"/>
        <v>E-Commerce</v>
      </c>
      <c r="R237" t="str">
        <f t="shared" si="25"/>
        <v>Chennai</v>
      </c>
    </row>
    <row r="238" spans="1:18" x14ac:dyDescent="0.3">
      <c r="A238">
        <v>237</v>
      </c>
      <c r="B238" s="4">
        <v>43263</v>
      </c>
      <c r="C238" t="s">
        <v>819</v>
      </c>
      <c r="D238" t="s">
        <v>575</v>
      </c>
      <c r="E238" t="s">
        <v>820</v>
      </c>
      <c r="F238" t="s">
        <v>13</v>
      </c>
      <c r="G238" t="s">
        <v>8612</v>
      </c>
      <c r="H238" t="str">
        <f t="shared" si="26"/>
        <v>Saama Capital</v>
      </c>
      <c r="I238">
        <f t="shared" si="27"/>
        <v>2</v>
      </c>
      <c r="J238" t="str">
        <f>IF(Table1[[#This Row],[Investor Count]]&gt;1,"Yes","No")</f>
        <v>Yes</v>
      </c>
      <c r="K238" t="s">
        <v>419</v>
      </c>
      <c r="L238" s="6">
        <v>3000000</v>
      </c>
      <c r="M238">
        <f t="shared" si="21"/>
        <v>2018</v>
      </c>
      <c r="N238" t="str">
        <f t="shared" si="22"/>
        <v>June</v>
      </c>
      <c r="O238" s="18">
        <v>28.791149999999998</v>
      </c>
      <c r="P238" t="str">
        <f t="shared" si="23"/>
        <v>Seed</v>
      </c>
      <c r="Q238" t="str">
        <f t="shared" si="24"/>
        <v>Others</v>
      </c>
      <c r="R238" t="str">
        <f t="shared" si="25"/>
        <v>Bangalore</v>
      </c>
    </row>
    <row r="239" spans="1:18" x14ac:dyDescent="0.3">
      <c r="A239">
        <v>238</v>
      </c>
      <c r="B239" s="4">
        <v>43264</v>
      </c>
      <c r="C239" t="s">
        <v>822</v>
      </c>
      <c r="D239" t="s">
        <v>142</v>
      </c>
      <c r="E239" t="s">
        <v>823</v>
      </c>
      <c r="F239" t="s">
        <v>230</v>
      </c>
      <c r="G239" t="s">
        <v>8613</v>
      </c>
      <c r="H239" t="str">
        <f t="shared" si="26"/>
        <v>Spiral Ventures</v>
      </c>
      <c r="I239">
        <f t="shared" si="27"/>
        <v>3</v>
      </c>
      <c r="J239" t="str">
        <f>IF(Table1[[#This Row],[Investor Count]]&gt;1,"Yes","No")</f>
        <v>Yes</v>
      </c>
      <c r="K239" t="s">
        <v>419</v>
      </c>
      <c r="L239" s="6">
        <v>300000</v>
      </c>
      <c r="M239">
        <f t="shared" si="21"/>
        <v>2018</v>
      </c>
      <c r="N239" t="str">
        <f t="shared" si="22"/>
        <v>June</v>
      </c>
      <c r="O239" s="18">
        <v>2.8791150000000001</v>
      </c>
      <c r="P239" t="str">
        <f t="shared" si="23"/>
        <v>Seed</v>
      </c>
      <c r="Q239" t="str">
        <f t="shared" si="24"/>
        <v>Healthcare</v>
      </c>
      <c r="R239" t="str">
        <f t="shared" si="25"/>
        <v>Delhi-NCR</v>
      </c>
    </row>
    <row r="240" spans="1:18" x14ac:dyDescent="0.3">
      <c r="A240">
        <v>239</v>
      </c>
      <c r="B240" s="4">
        <v>43264</v>
      </c>
      <c r="C240" t="s">
        <v>826</v>
      </c>
      <c r="D240" t="s">
        <v>77</v>
      </c>
      <c r="E240" t="s">
        <v>827</v>
      </c>
      <c r="F240" t="s">
        <v>87</v>
      </c>
      <c r="G240" t="s">
        <v>9301</v>
      </c>
      <c r="H240" t="str">
        <f t="shared" si="26"/>
        <v>Letsventure</v>
      </c>
      <c r="I240">
        <f t="shared" si="27"/>
        <v>5</v>
      </c>
      <c r="J240" t="str">
        <f>IF(Table1[[#This Row],[Investor Count]]&gt;1,"Yes","No")</f>
        <v>Yes</v>
      </c>
      <c r="K240" t="s">
        <v>419</v>
      </c>
      <c r="L240" s="6">
        <v>450000</v>
      </c>
      <c r="M240">
        <f t="shared" si="21"/>
        <v>2018</v>
      </c>
      <c r="N240" t="str">
        <f t="shared" si="22"/>
        <v>June</v>
      </c>
      <c r="O240" s="18">
        <v>4.3186724999999999</v>
      </c>
      <c r="P240" t="str">
        <f t="shared" si="23"/>
        <v>Seed</v>
      </c>
      <c r="Q240" t="str">
        <f t="shared" si="24"/>
        <v>FinTech</v>
      </c>
      <c r="R240" t="str">
        <f t="shared" si="25"/>
        <v>Delhi-NCR</v>
      </c>
    </row>
    <row r="241" spans="1:18" x14ac:dyDescent="0.3">
      <c r="A241">
        <v>240</v>
      </c>
      <c r="B241" s="4">
        <v>43264</v>
      </c>
      <c r="C241" t="s">
        <v>7874</v>
      </c>
      <c r="D241" t="s">
        <v>575</v>
      </c>
      <c r="E241" t="s">
        <v>8614</v>
      </c>
      <c r="F241" t="s">
        <v>230</v>
      </c>
      <c r="G241" t="s">
        <v>831</v>
      </c>
      <c r="H241" t="str">
        <f t="shared" si="26"/>
        <v>Rannvijay Singha</v>
      </c>
      <c r="I241">
        <f t="shared" si="27"/>
        <v>1</v>
      </c>
      <c r="J241" t="str">
        <f>IF(Table1[[#This Row],[Investor Count]]&gt;1,"Yes","No")</f>
        <v>No</v>
      </c>
      <c r="K241" t="s">
        <v>419</v>
      </c>
      <c r="M241">
        <f t="shared" si="21"/>
        <v>2018</v>
      </c>
      <c r="N241" t="str">
        <f t="shared" si="22"/>
        <v>June</v>
      </c>
      <c r="O241" s="18">
        <v>0</v>
      </c>
      <c r="P241" t="str">
        <f t="shared" si="23"/>
        <v>Seed</v>
      </c>
      <c r="Q241" t="str">
        <f t="shared" si="24"/>
        <v>Others</v>
      </c>
      <c r="R241" t="str">
        <f t="shared" si="25"/>
        <v>Delhi-NCR</v>
      </c>
    </row>
    <row r="242" spans="1:18" x14ac:dyDescent="0.3">
      <c r="A242">
        <v>241</v>
      </c>
      <c r="B242" s="4">
        <v>43265</v>
      </c>
      <c r="C242" t="s">
        <v>832</v>
      </c>
      <c r="D242" t="s">
        <v>575</v>
      </c>
      <c r="E242" t="s">
        <v>833</v>
      </c>
      <c r="F242" t="s">
        <v>13</v>
      </c>
      <c r="G242" t="s">
        <v>9139</v>
      </c>
      <c r="H242" t="str">
        <f t="shared" si="26"/>
        <v>Br Capital</v>
      </c>
      <c r="I242">
        <f t="shared" si="27"/>
        <v>1</v>
      </c>
      <c r="J242" t="str">
        <f>IF(Table1[[#This Row],[Investor Count]]&gt;1,"Yes","No")</f>
        <v>No</v>
      </c>
      <c r="K242" t="s">
        <v>419</v>
      </c>
      <c r="L242" s="6">
        <v>3450000</v>
      </c>
      <c r="M242">
        <f t="shared" si="21"/>
        <v>2018</v>
      </c>
      <c r="N242" t="str">
        <f t="shared" si="22"/>
        <v>June</v>
      </c>
      <c r="O242" s="18">
        <v>33.1098225</v>
      </c>
      <c r="P242" t="str">
        <f t="shared" si="23"/>
        <v>Seed</v>
      </c>
      <c r="Q242" t="str">
        <f t="shared" si="24"/>
        <v>Others</v>
      </c>
      <c r="R242" t="str">
        <f t="shared" si="25"/>
        <v>Bangalore</v>
      </c>
    </row>
    <row r="243" spans="1:18" x14ac:dyDescent="0.3">
      <c r="A243">
        <v>242</v>
      </c>
      <c r="B243" s="4">
        <v>43265</v>
      </c>
      <c r="C243" t="s">
        <v>835</v>
      </c>
      <c r="D243" t="s">
        <v>50</v>
      </c>
      <c r="E243" t="s">
        <v>836</v>
      </c>
      <c r="F243" t="s">
        <v>36</v>
      </c>
      <c r="G243" t="s">
        <v>837</v>
      </c>
      <c r="H243" t="str">
        <f t="shared" si="26"/>
        <v>Helix Investments</v>
      </c>
      <c r="I243">
        <f t="shared" si="27"/>
        <v>1</v>
      </c>
      <c r="J243" t="str">
        <f>IF(Table1[[#This Row],[Investor Count]]&gt;1,"Yes","No")</f>
        <v>No</v>
      </c>
      <c r="K243" t="s">
        <v>394</v>
      </c>
      <c r="L243" s="6">
        <v>4800000</v>
      </c>
      <c r="M243">
        <f t="shared" si="21"/>
        <v>2018</v>
      </c>
      <c r="N243" t="str">
        <f t="shared" si="22"/>
        <v>June</v>
      </c>
      <c r="O243" s="18">
        <v>46.065840000000001</v>
      </c>
      <c r="P243" t="str">
        <f t="shared" si="23"/>
        <v>Private Equity</v>
      </c>
      <c r="Q243" t="str">
        <f t="shared" si="24"/>
        <v>Technology</v>
      </c>
      <c r="R243" t="str">
        <f t="shared" si="25"/>
        <v>Mumbai</v>
      </c>
    </row>
    <row r="244" spans="1:18" x14ac:dyDescent="0.3">
      <c r="A244">
        <v>243</v>
      </c>
      <c r="B244" s="4">
        <v>43269</v>
      </c>
      <c r="C244" t="s">
        <v>838</v>
      </c>
      <c r="D244" t="s">
        <v>142</v>
      </c>
      <c r="E244" t="s">
        <v>839</v>
      </c>
      <c r="F244" t="s">
        <v>8615</v>
      </c>
      <c r="G244" t="s">
        <v>841</v>
      </c>
      <c r="H244" t="str">
        <f t="shared" si="26"/>
        <v>Lighthouse Funds &amp; Thuasne Participations</v>
      </c>
      <c r="I244">
        <f t="shared" si="27"/>
        <v>1</v>
      </c>
      <c r="J244" t="str">
        <f>IF(Table1[[#This Row],[Investor Count]]&gt;1,"Yes","No")</f>
        <v>No</v>
      </c>
      <c r="K244" t="s">
        <v>394</v>
      </c>
      <c r="L244" s="6">
        <v>21000000</v>
      </c>
      <c r="M244">
        <f t="shared" si="21"/>
        <v>2018</v>
      </c>
      <c r="N244" t="str">
        <f t="shared" si="22"/>
        <v>June</v>
      </c>
      <c r="O244" s="18">
        <v>201.53805</v>
      </c>
      <c r="P244" t="str">
        <f t="shared" si="23"/>
        <v>Private Equity</v>
      </c>
      <c r="Q244" t="str">
        <f t="shared" si="24"/>
        <v>Healthcare</v>
      </c>
      <c r="R244" t="str">
        <f t="shared" si="25"/>
        <v>Other Cities</v>
      </c>
    </row>
    <row r="245" spans="1:18" x14ac:dyDescent="0.3">
      <c r="A245">
        <v>244</v>
      </c>
      <c r="B245" s="4">
        <v>43269</v>
      </c>
      <c r="C245" t="s">
        <v>842</v>
      </c>
      <c r="D245" t="s">
        <v>682</v>
      </c>
      <c r="E245" t="s">
        <v>843</v>
      </c>
      <c r="F245" t="s">
        <v>844</v>
      </c>
      <c r="G245" t="s">
        <v>9302</v>
      </c>
      <c r="H245" t="str">
        <f t="shared" si="26"/>
        <v>Hyperplane Venture Capital</v>
      </c>
      <c r="I245">
        <f t="shared" si="27"/>
        <v>2</v>
      </c>
      <c r="J245" t="str">
        <f>IF(Table1[[#This Row],[Investor Count]]&gt;1,"Yes","No")</f>
        <v>Yes</v>
      </c>
      <c r="K245" t="s">
        <v>419</v>
      </c>
      <c r="L245" s="6">
        <v>1700000</v>
      </c>
      <c r="M245">
        <f t="shared" si="21"/>
        <v>2018</v>
      </c>
      <c r="N245" t="str">
        <f t="shared" si="22"/>
        <v>June</v>
      </c>
      <c r="O245" s="18">
        <v>16.314985</v>
      </c>
      <c r="P245" t="str">
        <f t="shared" si="23"/>
        <v>Seed</v>
      </c>
      <c r="Q245" t="str">
        <f t="shared" si="24"/>
        <v>Others</v>
      </c>
      <c r="R245" t="str">
        <f t="shared" si="25"/>
        <v>Delhi-NCR</v>
      </c>
    </row>
    <row r="246" spans="1:18" x14ac:dyDescent="0.3">
      <c r="A246">
        <v>245</v>
      </c>
      <c r="B246" s="4">
        <v>43270</v>
      </c>
      <c r="C246" t="s">
        <v>846</v>
      </c>
      <c r="D246" t="s">
        <v>254</v>
      </c>
      <c r="E246" t="s">
        <v>847</v>
      </c>
      <c r="F246" t="s">
        <v>52</v>
      </c>
      <c r="G246" t="s">
        <v>848</v>
      </c>
      <c r="H246" t="str">
        <f t="shared" si="26"/>
        <v>Menterra Venture &amp; Artha Initiatives</v>
      </c>
      <c r="I246">
        <f t="shared" si="27"/>
        <v>1</v>
      </c>
      <c r="J246" t="str">
        <f>IF(Table1[[#This Row],[Investor Count]]&gt;1,"Yes","No")</f>
        <v>No</v>
      </c>
      <c r="K246" t="s">
        <v>419</v>
      </c>
      <c r="M246">
        <f t="shared" si="21"/>
        <v>2018</v>
      </c>
      <c r="N246" t="str">
        <f t="shared" si="22"/>
        <v>June</v>
      </c>
      <c r="O246" s="18">
        <v>0</v>
      </c>
      <c r="P246" t="str">
        <f t="shared" si="23"/>
        <v>Seed</v>
      </c>
      <c r="Q246" t="str">
        <f t="shared" si="24"/>
        <v>Technology</v>
      </c>
      <c r="R246" t="str">
        <f t="shared" si="25"/>
        <v>Pune</v>
      </c>
    </row>
    <row r="247" spans="1:18" x14ac:dyDescent="0.3">
      <c r="A247">
        <v>246</v>
      </c>
      <c r="B247" s="4">
        <v>43270</v>
      </c>
      <c r="C247" t="s">
        <v>849</v>
      </c>
      <c r="D247" t="s">
        <v>575</v>
      </c>
      <c r="E247" t="s">
        <v>850</v>
      </c>
      <c r="F247" t="s">
        <v>13</v>
      </c>
      <c r="G247" t="s">
        <v>7943</v>
      </c>
      <c r="H247" t="str">
        <f t="shared" si="26"/>
        <v>Shorooq Investments</v>
      </c>
      <c r="I247">
        <f t="shared" si="27"/>
        <v>2</v>
      </c>
      <c r="J247" t="str">
        <f>IF(Table1[[#This Row],[Investor Count]]&gt;1,"Yes","No")</f>
        <v>Yes</v>
      </c>
      <c r="K247" t="s">
        <v>419</v>
      </c>
      <c r="L247" s="6">
        <v>1100000</v>
      </c>
      <c r="M247">
        <f t="shared" si="21"/>
        <v>2018</v>
      </c>
      <c r="N247" t="str">
        <f t="shared" si="22"/>
        <v>June</v>
      </c>
      <c r="O247" s="18">
        <v>10.556755000000001</v>
      </c>
      <c r="P247" t="str">
        <f t="shared" si="23"/>
        <v>Seed</v>
      </c>
      <c r="Q247" t="str">
        <f t="shared" si="24"/>
        <v>Others</v>
      </c>
      <c r="R247" t="str">
        <f t="shared" si="25"/>
        <v>Bangalore</v>
      </c>
    </row>
    <row r="248" spans="1:18" x14ac:dyDescent="0.3">
      <c r="A248">
        <v>247</v>
      </c>
      <c r="B248" s="4">
        <v>43271</v>
      </c>
      <c r="C248" t="s">
        <v>852</v>
      </c>
      <c r="D248" t="s">
        <v>77</v>
      </c>
      <c r="E248" t="s">
        <v>853</v>
      </c>
      <c r="F248" t="s">
        <v>36</v>
      </c>
      <c r="G248" t="s">
        <v>9303</v>
      </c>
      <c r="H248" t="str">
        <f t="shared" si="26"/>
        <v>Accel Partners</v>
      </c>
      <c r="I248">
        <f t="shared" si="27"/>
        <v>3</v>
      </c>
      <c r="J248" t="str">
        <f>IF(Table1[[#This Row],[Investor Count]]&gt;1,"Yes","No")</f>
        <v>Yes</v>
      </c>
      <c r="K248" t="s">
        <v>394</v>
      </c>
      <c r="L248" s="6">
        <v>15000000</v>
      </c>
      <c r="M248">
        <f t="shared" si="21"/>
        <v>2018</v>
      </c>
      <c r="N248" t="str">
        <f t="shared" si="22"/>
        <v>June</v>
      </c>
      <c r="O248" s="18">
        <v>143.95574999999999</v>
      </c>
      <c r="P248" t="str">
        <f t="shared" si="23"/>
        <v>Private Equity</v>
      </c>
      <c r="Q248" t="str">
        <f t="shared" si="24"/>
        <v>FinTech</v>
      </c>
      <c r="R248" t="str">
        <f t="shared" si="25"/>
        <v>Mumbai</v>
      </c>
    </row>
    <row r="249" spans="1:18" x14ac:dyDescent="0.3">
      <c r="A249">
        <v>248</v>
      </c>
      <c r="B249" s="4">
        <v>43273</v>
      </c>
      <c r="C249" t="s">
        <v>855</v>
      </c>
      <c r="D249" t="s">
        <v>575</v>
      </c>
      <c r="E249" t="s">
        <v>8616</v>
      </c>
      <c r="F249" t="s">
        <v>13</v>
      </c>
      <c r="G249" t="s">
        <v>8617</v>
      </c>
      <c r="H249" t="str">
        <f t="shared" si="26"/>
        <v>Sequoia Capital</v>
      </c>
      <c r="I249">
        <f t="shared" si="27"/>
        <v>3</v>
      </c>
      <c r="J249" t="str">
        <f>IF(Table1[[#This Row],[Investor Count]]&gt;1,"Yes","No")</f>
        <v>Yes</v>
      </c>
      <c r="K249" t="s">
        <v>394</v>
      </c>
      <c r="L249" s="6">
        <v>9100000</v>
      </c>
      <c r="M249">
        <f t="shared" si="21"/>
        <v>2018</v>
      </c>
      <c r="N249" t="str">
        <f t="shared" si="22"/>
        <v>June</v>
      </c>
      <c r="O249" s="18">
        <v>87.333155000000005</v>
      </c>
      <c r="P249" t="str">
        <f t="shared" si="23"/>
        <v>Private Equity</v>
      </c>
      <c r="Q249" t="str">
        <f t="shared" si="24"/>
        <v>Others</v>
      </c>
      <c r="R249" t="str">
        <f t="shared" si="25"/>
        <v>Bangalore</v>
      </c>
    </row>
    <row r="250" spans="1:18" x14ac:dyDescent="0.3">
      <c r="A250">
        <v>249</v>
      </c>
      <c r="B250" s="4">
        <v>43276</v>
      </c>
      <c r="C250" t="s">
        <v>699</v>
      </c>
      <c r="D250" t="s">
        <v>575</v>
      </c>
      <c r="E250" t="s">
        <v>700</v>
      </c>
      <c r="F250" t="s">
        <v>230</v>
      </c>
      <c r="G250" t="s">
        <v>9073</v>
      </c>
      <c r="H250" t="str">
        <f t="shared" si="26"/>
        <v>Softbank Vision Fund &amp; Info Edge Ltd</v>
      </c>
      <c r="I250">
        <f t="shared" si="27"/>
        <v>1</v>
      </c>
      <c r="J250" t="str">
        <f>IF(Table1[[#This Row],[Investor Count]]&gt;1,"Yes","No")</f>
        <v>No</v>
      </c>
      <c r="K250" t="s">
        <v>394</v>
      </c>
      <c r="L250" s="6">
        <v>200000000</v>
      </c>
      <c r="M250">
        <f t="shared" si="21"/>
        <v>2018</v>
      </c>
      <c r="N250" t="str">
        <f t="shared" si="22"/>
        <v>June</v>
      </c>
      <c r="O250" s="18">
        <v>1919.41</v>
      </c>
      <c r="P250" t="str">
        <f t="shared" si="23"/>
        <v>Private Equity</v>
      </c>
      <c r="Q250" t="str">
        <f t="shared" si="24"/>
        <v>Others</v>
      </c>
      <c r="R250" t="str">
        <f t="shared" si="25"/>
        <v>Delhi-NCR</v>
      </c>
    </row>
    <row r="251" spans="1:18" x14ac:dyDescent="0.3">
      <c r="A251">
        <v>250</v>
      </c>
      <c r="B251" s="4">
        <v>43276</v>
      </c>
      <c r="C251" t="s">
        <v>859</v>
      </c>
      <c r="D251" t="s">
        <v>575</v>
      </c>
      <c r="E251" t="s">
        <v>860</v>
      </c>
      <c r="F251" t="s">
        <v>13</v>
      </c>
      <c r="G251" t="s">
        <v>861</v>
      </c>
      <c r="H251" t="str">
        <f t="shared" si="26"/>
        <v>Diageo India</v>
      </c>
      <c r="I251">
        <f t="shared" si="27"/>
        <v>1</v>
      </c>
      <c r="J251" t="str">
        <f>IF(Table1[[#This Row],[Investor Count]]&gt;1,"Yes","No")</f>
        <v>No</v>
      </c>
      <c r="K251" t="s">
        <v>394</v>
      </c>
      <c r="L251" s="6">
        <v>4000000</v>
      </c>
      <c r="M251">
        <f t="shared" si="21"/>
        <v>2018</v>
      </c>
      <c r="N251" t="str">
        <f t="shared" si="22"/>
        <v>June</v>
      </c>
      <c r="O251" s="18">
        <v>38.388199999999998</v>
      </c>
      <c r="P251" t="str">
        <f t="shared" si="23"/>
        <v>Private Equity</v>
      </c>
      <c r="Q251" t="str">
        <f t="shared" si="24"/>
        <v>Others</v>
      </c>
      <c r="R251" t="str">
        <f t="shared" si="25"/>
        <v>Bangalore</v>
      </c>
    </row>
    <row r="252" spans="1:18" x14ac:dyDescent="0.3">
      <c r="A252">
        <v>251</v>
      </c>
      <c r="B252" s="4">
        <v>43276</v>
      </c>
      <c r="C252" t="s">
        <v>862</v>
      </c>
      <c r="D252" t="s">
        <v>77</v>
      </c>
      <c r="E252" t="s">
        <v>863</v>
      </c>
      <c r="F252" t="s">
        <v>230</v>
      </c>
      <c r="G252" t="s">
        <v>864</v>
      </c>
      <c r="H252" t="str">
        <f t="shared" si="26"/>
        <v>Equanimity Venture Fund</v>
      </c>
      <c r="I252">
        <f t="shared" si="27"/>
        <v>1</v>
      </c>
      <c r="J252" t="str">
        <f>IF(Table1[[#This Row],[Investor Count]]&gt;1,"Yes","No")</f>
        <v>No</v>
      </c>
      <c r="K252" t="s">
        <v>419</v>
      </c>
      <c r="L252" s="6">
        <v>1000000</v>
      </c>
      <c r="M252">
        <f t="shared" si="21"/>
        <v>2018</v>
      </c>
      <c r="N252" t="str">
        <f t="shared" si="22"/>
        <v>June</v>
      </c>
      <c r="O252" s="18">
        <v>9.5970499999999994</v>
      </c>
      <c r="P252" t="str">
        <f t="shared" si="23"/>
        <v>Seed</v>
      </c>
      <c r="Q252" t="str">
        <f t="shared" si="24"/>
        <v>FinTech</v>
      </c>
      <c r="R252" t="str">
        <f t="shared" si="25"/>
        <v>Delhi-NCR</v>
      </c>
    </row>
    <row r="253" spans="1:18" x14ac:dyDescent="0.3">
      <c r="A253">
        <v>252</v>
      </c>
      <c r="B253" s="4">
        <v>43277</v>
      </c>
      <c r="C253" t="s">
        <v>153</v>
      </c>
      <c r="D253" t="s">
        <v>50</v>
      </c>
      <c r="E253" t="s">
        <v>865</v>
      </c>
      <c r="F253" t="s">
        <v>87</v>
      </c>
      <c r="G253" t="s">
        <v>866</v>
      </c>
      <c r="H253" t="str">
        <f t="shared" si="26"/>
        <v>One 97 Communications</v>
      </c>
      <c r="I253">
        <f t="shared" si="27"/>
        <v>1</v>
      </c>
      <c r="J253" t="str">
        <f>IF(Table1[[#This Row],[Investor Count]]&gt;1,"Yes","No")</f>
        <v>No</v>
      </c>
      <c r="K253" t="s">
        <v>394</v>
      </c>
      <c r="L253" s="6">
        <v>8950000</v>
      </c>
      <c r="M253">
        <f t="shared" si="21"/>
        <v>2018</v>
      </c>
      <c r="N253" t="str">
        <f t="shared" si="22"/>
        <v>June</v>
      </c>
      <c r="O253" s="18">
        <v>85.893597499999998</v>
      </c>
      <c r="P253" t="str">
        <f t="shared" si="23"/>
        <v>Private Equity</v>
      </c>
      <c r="Q253" t="str">
        <f t="shared" si="24"/>
        <v>Technology</v>
      </c>
      <c r="R253" t="str">
        <f t="shared" si="25"/>
        <v>Delhi-NCR</v>
      </c>
    </row>
    <row r="254" spans="1:18" x14ac:dyDescent="0.3">
      <c r="A254">
        <v>253</v>
      </c>
      <c r="B254" s="4">
        <v>43277</v>
      </c>
      <c r="C254" t="s">
        <v>867</v>
      </c>
      <c r="D254" t="s">
        <v>142</v>
      </c>
      <c r="E254" t="s">
        <v>868</v>
      </c>
      <c r="F254" t="s">
        <v>13</v>
      </c>
      <c r="G254" t="s">
        <v>8618</v>
      </c>
      <c r="H254" t="str">
        <f t="shared" si="26"/>
        <v>Accel Partners</v>
      </c>
      <c r="I254">
        <f t="shared" si="27"/>
        <v>7</v>
      </c>
      <c r="J254" t="str">
        <f>IF(Table1[[#This Row],[Investor Count]]&gt;1,"Yes","No")</f>
        <v>Yes</v>
      </c>
      <c r="K254" t="s">
        <v>394</v>
      </c>
      <c r="L254" s="6">
        <v>19000000</v>
      </c>
      <c r="M254">
        <f t="shared" si="21"/>
        <v>2018</v>
      </c>
      <c r="N254" t="str">
        <f t="shared" si="22"/>
        <v>June</v>
      </c>
      <c r="O254" s="18">
        <v>182.34395000000001</v>
      </c>
      <c r="P254" t="str">
        <f t="shared" si="23"/>
        <v>Private Equity</v>
      </c>
      <c r="Q254" t="str">
        <f t="shared" si="24"/>
        <v>Healthcare</v>
      </c>
      <c r="R254" t="str">
        <f t="shared" si="25"/>
        <v>Bangalore</v>
      </c>
    </row>
    <row r="255" spans="1:18" x14ac:dyDescent="0.3">
      <c r="A255">
        <v>254</v>
      </c>
      <c r="B255" s="4">
        <v>43278</v>
      </c>
      <c r="C255" t="s">
        <v>870</v>
      </c>
      <c r="D255" t="s">
        <v>50</v>
      </c>
      <c r="E255" t="s">
        <v>871</v>
      </c>
      <c r="F255" t="s">
        <v>36</v>
      </c>
      <c r="G255" t="s">
        <v>9242</v>
      </c>
      <c r="H255" t="str">
        <f t="shared" si="26"/>
        <v>Existing As Well As The Tamarind Family Trust</v>
      </c>
      <c r="I255">
        <f t="shared" si="27"/>
        <v>1</v>
      </c>
      <c r="J255" t="str">
        <f>IF(Table1[[#This Row],[Investor Count]]&gt;1,"Yes","No")</f>
        <v>No</v>
      </c>
      <c r="K255" t="s">
        <v>394</v>
      </c>
      <c r="L255" s="6">
        <v>4500000</v>
      </c>
      <c r="M255">
        <f t="shared" si="21"/>
        <v>2018</v>
      </c>
      <c r="N255" t="str">
        <f t="shared" si="22"/>
        <v>June</v>
      </c>
      <c r="O255" s="18">
        <v>43.186725000000003</v>
      </c>
      <c r="P255" t="str">
        <f t="shared" si="23"/>
        <v>Private Equity</v>
      </c>
      <c r="Q255" t="str">
        <f t="shared" si="24"/>
        <v>Technology</v>
      </c>
      <c r="R255" t="str">
        <f t="shared" si="25"/>
        <v>Mumbai</v>
      </c>
    </row>
    <row r="256" spans="1:18" x14ac:dyDescent="0.3">
      <c r="A256">
        <v>255</v>
      </c>
      <c r="B256" s="4">
        <v>43279</v>
      </c>
      <c r="C256" t="s">
        <v>873</v>
      </c>
      <c r="D256" t="s">
        <v>50</v>
      </c>
      <c r="E256" t="s">
        <v>874</v>
      </c>
      <c r="F256" t="s">
        <v>13</v>
      </c>
      <c r="G256" t="s">
        <v>7944</v>
      </c>
      <c r="H256" t="str">
        <f t="shared" si="26"/>
        <v>Speciale Invest</v>
      </c>
      <c r="I256">
        <f t="shared" si="27"/>
        <v>1</v>
      </c>
      <c r="J256" t="str">
        <f>IF(Table1[[#This Row],[Investor Count]]&gt;1,"Yes","No")</f>
        <v>No</v>
      </c>
      <c r="K256" t="s">
        <v>419</v>
      </c>
      <c r="L256" s="6">
        <v>1100000</v>
      </c>
      <c r="M256">
        <f t="shared" si="21"/>
        <v>2018</v>
      </c>
      <c r="N256" t="str">
        <f t="shared" si="22"/>
        <v>June</v>
      </c>
      <c r="O256" s="18">
        <v>10.556755000000001</v>
      </c>
      <c r="P256" t="str">
        <f t="shared" si="23"/>
        <v>Seed</v>
      </c>
      <c r="Q256" t="str">
        <f t="shared" si="24"/>
        <v>Technology</v>
      </c>
      <c r="R256" t="str">
        <f t="shared" si="25"/>
        <v>Bangalore</v>
      </c>
    </row>
    <row r="257" spans="1:18" x14ac:dyDescent="0.3">
      <c r="A257">
        <v>256</v>
      </c>
      <c r="B257" s="4">
        <v>43279</v>
      </c>
      <c r="C257" t="s">
        <v>876</v>
      </c>
      <c r="D257" t="s">
        <v>254</v>
      </c>
      <c r="E257" t="s">
        <v>877</v>
      </c>
      <c r="F257" t="s">
        <v>13</v>
      </c>
      <c r="G257" t="s">
        <v>878</v>
      </c>
      <c r="H257" t="str">
        <f t="shared" si="26"/>
        <v>Leo Capital</v>
      </c>
      <c r="I257">
        <f t="shared" si="27"/>
        <v>1</v>
      </c>
      <c r="J257" t="str">
        <f>IF(Table1[[#This Row],[Investor Count]]&gt;1,"Yes","No")</f>
        <v>No</v>
      </c>
      <c r="K257" t="s">
        <v>419</v>
      </c>
      <c r="L257" s="6">
        <v>2000000</v>
      </c>
      <c r="M257">
        <f t="shared" si="21"/>
        <v>2018</v>
      </c>
      <c r="N257" t="str">
        <f t="shared" si="22"/>
        <v>June</v>
      </c>
      <c r="O257" s="18">
        <v>19.194099999999999</v>
      </c>
      <c r="P257" t="str">
        <f t="shared" si="23"/>
        <v>Seed</v>
      </c>
      <c r="Q257" t="str">
        <f t="shared" si="24"/>
        <v>Technology</v>
      </c>
      <c r="R257" t="str">
        <f t="shared" si="25"/>
        <v>Bangalore</v>
      </c>
    </row>
    <row r="258" spans="1:18" x14ac:dyDescent="0.3">
      <c r="A258">
        <v>257</v>
      </c>
      <c r="B258" s="4">
        <v>43280</v>
      </c>
      <c r="C258" t="s">
        <v>879</v>
      </c>
      <c r="D258" t="s">
        <v>50</v>
      </c>
      <c r="E258" t="s">
        <v>880</v>
      </c>
      <c r="F258" t="s">
        <v>881</v>
      </c>
      <c r="G258" t="s">
        <v>7945</v>
      </c>
      <c r="H258" t="str">
        <f t="shared" si="26"/>
        <v>Shiva Gunapu</v>
      </c>
      <c r="I258">
        <f t="shared" si="27"/>
        <v>1</v>
      </c>
      <c r="J258" t="str">
        <f>IF(Table1[[#This Row],[Investor Count]]&gt;1,"Yes","No")</f>
        <v>No</v>
      </c>
      <c r="K258" t="s">
        <v>419</v>
      </c>
      <c r="M258">
        <f t="shared" ref="M258:M321" si="28">YEAR(B258)</f>
        <v>2018</v>
      </c>
      <c r="N258" t="str">
        <f t="shared" ref="N258:N321" si="29">TEXT(B258,"mmmm")</f>
        <v>June</v>
      </c>
      <c r="O258" s="18">
        <v>0</v>
      </c>
      <c r="P258" t="str">
        <f t="shared" ref="P258:P321" si="30">IF(ISBLANK(K258),"Unknown",IF(OR(ISNUMBER(SEARCH("seed",K258)),ISNUMBER(SEARCH("Seed",K258))),"Seed",IF(ISNUMBER(SEARCH("Series A",K258)),"Series A",IF(ISNUMBER(SEARCH("Series B",K258)),"Series B",IF(ISNUMBER(SEARCH("Series C",K258)),"Series C",IF(ISNUMBER(SEARCH("Series D",K258)),"Series D",IF(ISNUMBER(SEARCH("Private Equity",K258)),"Private Equity","Other")))))))</f>
        <v>Seed</v>
      </c>
      <c r="Q258" t="str">
        <f t="shared" ref="Q258:Q321" si="31">IF(IFERROR(SEARCH("ecom",D258),0)+IFERROR(SEARCH("commerce",D258),0)+IFERROR(SEARCH("retail",D258),0)&gt;0,"E-Commerce",
IF(IFERROR(SEARCH("fintech",D258),0)+IFERROR(SEARCH("finance",D258),0)+IFERROR(SEARCH("financial",D258),0)+IFERROR(SEARCH("lending",D258),0)+IFERROR(SEARCH("payment",D258),0)+IFERROR(SEARCH("banking",D258),0)+IFERROR(SEARCH("insurance",D258),0)&gt;0,"FinTech",
IF(IFERROR(SEARCH("tech",D258),0)+IFERROR(SEARCH("software",D258),0)+IFERROR(SEARCH("saas",D258),0)+IFERROR(SEARCH("ai",D258),0)+IFERROR(SEARCH("iot",D258),0)+IFERROR(SEARCH("cloud",D258),0)+IFERROR(SEARCH("data",D258),0)+IFERROR(SEARCH("analytics",D258),0)&gt;0,"Technology",
IF(IFERROR(SEARCH("food",D258),0)+IFERROR(SEARCH("restaurant",D258),0)+IFERROR(SEARCH("hospitality",D258),0)+IFERROR(SEARCH("beverage",D258),0)+IFERROR(SEARCH("delivery",D258),0)&gt;0,"Food &amp; Beverage",
IF(IFERROR(SEARCH("health",D258),0)+IFERROR(SEARCH("medical",D258),0)+IFERROR(SEARCH("pharma",D258),0)+IFERROR(SEARCH("wellness",D258),0)+IFERROR(SEARCH("fitness",D258),0)&gt;0,"Healthcare",
IF(IFERROR(SEARCH("edu",D258),0)+IFERROR(SEARCH("learning",D258),0)+IFERROR(SEARCH("school",D258),0)+IFERROR(SEARCH("e-tech",D258),0)&gt;0,"Education",
IF(IFERROR(SEARCH("logistics",D258),0)+IFERROR(SEARCH("transport",D258),0)+IFERROR(SEARCH("delivery",D258),0)+IFERROR(SEARCH("mobility",D258),0)+IFERROR(SEARCH("automobile",D258),0)&gt;0,"Logistics &amp; Transport",
IF(IFERROR(SEARCH("travel",D258),0)+IFERROR(SEARCH("hotel",D258),0)+IFERROR(SEARCH("booking",D258),0)+IFERROR(SEARCH("tourism",D258),0)&gt;0,"Travel &amp; Hospitality",
IF(IFERROR(SEARCH("fashion",D258),0)+IFERROR(SEARCH("apparel",D258),0)+IFERROR(SEARCH("clothing",D258),0)+IFERROR(SEARCH("jewelry",D258),0)+IFERROR(SEARCH("beauty",D258),0)&gt;0,"Fashion &amp; Lifestyle",
IF(IFERROR(SEARCH("media",D258),0)+IFERROR(SEARCH("entertainment",D258),0)+IFERROR(SEARCH("video",D258),0)+IFERROR(SEARCH("gaming",D258),0)+IFERROR(SEARCH("music",D258),0)+IFERROR(SEARCH("social",D258),0)&gt;0,"Media &amp; Entertainment",
IF(IFERROR(SEARCH("agri",D258),0)+IFERROR(SEARCH("farm",D258),0)+IFERROR(SEARCH("agtech",D258),0)&gt;0,"Agriculture",
IF(IFERROR(SEARCH("real estate",D258),0)+IFERROR(SEARCH("property",D258),0)+IFERROR(SEARCH("housing",D258),0)&gt;0,"Real Estate",
IF(IFERROR(SEARCH("energy",D258),0)+IFERROR(SEARCH("solar",D258),0)+IFERROR(SEARCH("clean tech",D258),0)+IFERROR(SEARCH("waste",D258),0)&gt;0,"Energy &amp; Environment",
IF(IFERROR(SEARCH("hr",D258),0)+IFERROR(SEARCH("recruit",D258),0)+IFERROR(SEARCH("hiring",D258),0)+IFERROR(SEARCH("job",D258),0)&gt;0,"HR &amp; Recruitment",
"Others"))))))))))))))</f>
        <v>Technology</v>
      </c>
      <c r="R258" t="str">
        <f t="shared" ref="R258:R321" si="32">IF(ISNUMBER(SEARCH("bang",F258)),"Bangalore",IF(ISNUMBER(SEARCH("beng",F258)),"Bangalore",IF(ISNUMBER(SEARCH("mumbai",F258)),"Mumbai",IF(ISNUMBER(SEARCH("delhi",F258)),"Delhi-NCR",IF(ISNUMBER(SEARCH("gurgaon",F258)),"Delhi-NCR",IF(ISNUMBER(SEARCH("gurugram",F258)),"Delhi-NCR",IF(ISNUMBER(SEARCH("noida",F258)),"Delhi-NCR",IF(ISNUMBER(SEARCH("faridabad",F258)),"Delhi-NCR",IF(ISNUMBER(SEARCH("chennai",F258)),"Chennai",IF(ISNUMBER(SEARCH("hyderabad",F258)),"Hyderabad",IF(ISNUMBER(SEARCH("pune",F258)),"Pune",IF(ISNUMBER(SEARCH("kolkata",F258)),"Kolkata",IF(ISNUMBER(SEARCH("ahmedabad",F258)),"Ahmedabad",IF(ISNUMBER(SEARCH("jaipur",F258)),"Jaipur",IF(ISNUMBER(SEARCH("coimbatore",F258)),"Coimbatore",IF(ISNUMBER(SEARCH("kochi",F258)),"Kerala Cities",IF(ISNUMBER(SEARCH("cochin",F258)),"Kerala Cities",IF(ISNUMBER(SEARCH("francisco",F258)),"USA",IF(ISNUMBER(SEARCH("new york",F258)),"USA",IF(ISNUMBER(SEARCH("california",F258)),"USA",IF(ISNUMBER(SEARCH("palo alto",F258)),"USA",IF(ISNUMBER(SEARCH("santa",F258)),"USA",IF(ISNUMBER(SEARCH("singapore",F258)),"Singapore",IF(ISNUMBER(SEARCH("london",F258)),"London/UK",IF(F258="","Unknown","Other Cities")))))))))))))))))))))))))</f>
        <v>Other Cities</v>
      </c>
    </row>
    <row r="259" spans="1:18" x14ac:dyDescent="0.3">
      <c r="A259">
        <v>258</v>
      </c>
      <c r="B259" s="4">
        <v>43222</v>
      </c>
      <c r="C259" t="s">
        <v>883</v>
      </c>
      <c r="D259" t="s">
        <v>77</v>
      </c>
      <c r="E259" t="s">
        <v>355</v>
      </c>
      <c r="F259" t="s">
        <v>42</v>
      </c>
      <c r="G259" t="s">
        <v>7946</v>
      </c>
      <c r="H259" t="str">
        <f t="shared" ref="H259:H322" si="33">IFERROR(TRIM(LEFT(G259,FIND(",",G259)-1)),TRIM(G259))</f>
        <v>High Net-Worth Individuals</v>
      </c>
      <c r="I259">
        <f t="shared" ref="I259:I322" si="34">IF(TRIM(G259)="",0,LEN(G259)-LEN(SUBSTITUTE(G259,",",""))+1)</f>
        <v>1</v>
      </c>
      <c r="J259" t="str">
        <f>IF(Table1[[#This Row],[Investor Count]]&gt;1,"Yes","No")</f>
        <v>No</v>
      </c>
      <c r="K259" t="s">
        <v>586</v>
      </c>
      <c r="L259" s="6">
        <v>450000</v>
      </c>
      <c r="M259">
        <f t="shared" si="28"/>
        <v>2018</v>
      </c>
      <c r="N259" t="str">
        <f t="shared" si="29"/>
        <v>May</v>
      </c>
      <c r="O259" s="18">
        <v>4.3186724999999999</v>
      </c>
      <c r="P259" t="str">
        <f t="shared" si="30"/>
        <v>Seed</v>
      </c>
      <c r="Q259" t="str">
        <f t="shared" si="31"/>
        <v>FinTech</v>
      </c>
      <c r="R259" t="str">
        <f t="shared" si="32"/>
        <v>Chennai</v>
      </c>
    </row>
    <row r="260" spans="1:18" x14ac:dyDescent="0.3">
      <c r="A260">
        <v>259</v>
      </c>
      <c r="B260" s="4">
        <v>43222</v>
      </c>
      <c r="C260" t="s">
        <v>885</v>
      </c>
      <c r="D260" t="s">
        <v>575</v>
      </c>
      <c r="E260" t="s">
        <v>886</v>
      </c>
      <c r="F260" t="s">
        <v>36</v>
      </c>
      <c r="G260" t="s">
        <v>8619</v>
      </c>
      <c r="H260" t="str">
        <f t="shared" si="33"/>
        <v>B Capital</v>
      </c>
      <c r="I260">
        <f t="shared" si="34"/>
        <v>4</v>
      </c>
      <c r="J260" t="str">
        <f>IF(Table1[[#This Row],[Investor Count]]&gt;1,"Yes","No")</f>
        <v>Yes</v>
      </c>
      <c r="K260" t="s">
        <v>394</v>
      </c>
      <c r="L260" s="6">
        <v>22000000</v>
      </c>
      <c r="M260">
        <f t="shared" si="28"/>
        <v>2018</v>
      </c>
      <c r="N260" t="str">
        <f t="shared" si="29"/>
        <v>May</v>
      </c>
      <c r="O260" s="18">
        <v>211.13509999999999</v>
      </c>
      <c r="P260" t="str">
        <f t="shared" si="30"/>
        <v>Private Equity</v>
      </c>
      <c r="Q260" t="str">
        <f t="shared" si="31"/>
        <v>Others</v>
      </c>
      <c r="R260" t="str">
        <f t="shared" si="32"/>
        <v>Mumbai</v>
      </c>
    </row>
    <row r="261" spans="1:18" x14ac:dyDescent="0.3">
      <c r="A261">
        <v>260</v>
      </c>
      <c r="B261" s="4">
        <v>43223</v>
      </c>
      <c r="C261" t="s">
        <v>888</v>
      </c>
      <c r="D261" t="s">
        <v>682</v>
      </c>
      <c r="E261" t="s">
        <v>128</v>
      </c>
      <c r="F261" t="s">
        <v>42</v>
      </c>
      <c r="G261" t="s">
        <v>7947</v>
      </c>
      <c r="H261" t="str">
        <f t="shared" si="33"/>
        <v>Il&amp;Fs Private Equity</v>
      </c>
      <c r="I261">
        <f t="shared" si="34"/>
        <v>2</v>
      </c>
      <c r="J261" t="str">
        <f>IF(Table1[[#This Row],[Investor Count]]&gt;1,"Yes","No")</f>
        <v>Yes</v>
      </c>
      <c r="K261" t="s">
        <v>586</v>
      </c>
      <c r="L261" s="6">
        <v>2500000</v>
      </c>
      <c r="M261">
        <f t="shared" si="28"/>
        <v>2018</v>
      </c>
      <c r="N261" t="str">
        <f t="shared" si="29"/>
        <v>May</v>
      </c>
      <c r="O261" s="18">
        <v>23.992625</v>
      </c>
      <c r="P261" t="str">
        <f t="shared" si="30"/>
        <v>Seed</v>
      </c>
      <c r="Q261" t="str">
        <f t="shared" si="31"/>
        <v>Others</v>
      </c>
      <c r="R261" t="str">
        <f t="shared" si="32"/>
        <v>Chennai</v>
      </c>
    </row>
    <row r="262" spans="1:18" x14ac:dyDescent="0.3">
      <c r="A262">
        <v>261</v>
      </c>
      <c r="B262" s="4">
        <v>43227</v>
      </c>
      <c r="C262" t="s">
        <v>890</v>
      </c>
      <c r="D262" t="s">
        <v>575</v>
      </c>
      <c r="E262" t="s">
        <v>891</v>
      </c>
      <c r="F262" t="s">
        <v>36</v>
      </c>
      <c r="G262" t="s">
        <v>261</v>
      </c>
      <c r="H262" t="str">
        <f t="shared" si="33"/>
        <v>Undisclosed</v>
      </c>
      <c r="I262">
        <f t="shared" si="34"/>
        <v>1</v>
      </c>
      <c r="J262" t="str">
        <f>IF(Table1[[#This Row],[Investor Count]]&gt;1,"Yes","No")</f>
        <v>No</v>
      </c>
      <c r="K262" t="s">
        <v>586</v>
      </c>
      <c r="L262" s="6">
        <v>225000</v>
      </c>
      <c r="M262">
        <f t="shared" si="28"/>
        <v>2018</v>
      </c>
      <c r="N262" t="str">
        <f t="shared" si="29"/>
        <v>May</v>
      </c>
      <c r="O262" s="18">
        <v>2.15933625</v>
      </c>
      <c r="P262" t="str">
        <f t="shared" si="30"/>
        <v>Seed</v>
      </c>
      <c r="Q262" t="str">
        <f t="shared" si="31"/>
        <v>Others</v>
      </c>
      <c r="R262" t="str">
        <f t="shared" si="32"/>
        <v>Mumbai</v>
      </c>
    </row>
    <row r="263" spans="1:18" x14ac:dyDescent="0.3">
      <c r="A263">
        <v>262</v>
      </c>
      <c r="B263" s="4">
        <v>43229</v>
      </c>
      <c r="C263" t="s">
        <v>892</v>
      </c>
      <c r="D263" t="s">
        <v>50</v>
      </c>
      <c r="E263" t="s">
        <v>8620</v>
      </c>
      <c r="F263" t="s">
        <v>36</v>
      </c>
      <c r="G263" t="s">
        <v>8621</v>
      </c>
      <c r="H263" t="str">
        <f t="shared" si="33"/>
        <v>Unitus Ventures</v>
      </c>
      <c r="I263">
        <f t="shared" si="34"/>
        <v>4</v>
      </c>
      <c r="J263" t="str">
        <f>IF(Table1[[#This Row],[Investor Count]]&gt;1,"Yes","No")</f>
        <v>Yes</v>
      </c>
      <c r="K263" t="s">
        <v>586</v>
      </c>
      <c r="L263" s="6">
        <v>1000000</v>
      </c>
      <c r="M263">
        <f t="shared" si="28"/>
        <v>2018</v>
      </c>
      <c r="N263" t="str">
        <f t="shared" si="29"/>
        <v>May</v>
      </c>
      <c r="O263" s="18">
        <v>9.5970499999999994</v>
      </c>
      <c r="P263" t="str">
        <f t="shared" si="30"/>
        <v>Seed</v>
      </c>
      <c r="Q263" t="str">
        <f t="shared" si="31"/>
        <v>Technology</v>
      </c>
      <c r="R263" t="str">
        <f t="shared" si="32"/>
        <v>Mumbai</v>
      </c>
    </row>
    <row r="264" spans="1:18" x14ac:dyDescent="0.3">
      <c r="A264">
        <v>263</v>
      </c>
      <c r="B264" s="4">
        <v>43231</v>
      </c>
      <c r="C264" t="s">
        <v>895</v>
      </c>
      <c r="D264" t="s">
        <v>575</v>
      </c>
      <c r="E264" t="s">
        <v>896</v>
      </c>
      <c r="F264" t="s">
        <v>52</v>
      </c>
      <c r="G264" t="s">
        <v>897</v>
      </c>
      <c r="H264" t="str">
        <f t="shared" si="33"/>
        <v>Rairah Corporation</v>
      </c>
      <c r="I264">
        <f t="shared" si="34"/>
        <v>1</v>
      </c>
      <c r="J264" t="str">
        <f>IF(Table1[[#This Row],[Investor Count]]&gt;1,"Yes","No")</f>
        <v>No</v>
      </c>
      <c r="K264" t="s">
        <v>586</v>
      </c>
      <c r="L264" s="6">
        <v>949000</v>
      </c>
      <c r="M264">
        <f t="shared" si="28"/>
        <v>2018</v>
      </c>
      <c r="N264" t="str">
        <f t="shared" si="29"/>
        <v>May</v>
      </c>
      <c r="O264" s="18">
        <v>9.1076004499999996</v>
      </c>
      <c r="P264" t="str">
        <f t="shared" si="30"/>
        <v>Seed</v>
      </c>
      <c r="Q264" t="str">
        <f t="shared" si="31"/>
        <v>Others</v>
      </c>
      <c r="R264" t="str">
        <f t="shared" si="32"/>
        <v>Pune</v>
      </c>
    </row>
    <row r="265" spans="1:18" x14ac:dyDescent="0.3">
      <c r="A265">
        <v>264</v>
      </c>
      <c r="B265" s="4">
        <v>43234</v>
      </c>
      <c r="C265" t="s">
        <v>590</v>
      </c>
      <c r="D265" t="s">
        <v>575</v>
      </c>
      <c r="E265" t="s">
        <v>898</v>
      </c>
      <c r="F265" t="s">
        <v>36</v>
      </c>
      <c r="G265" t="s">
        <v>8931</v>
      </c>
      <c r="H265" t="str">
        <f t="shared" si="33"/>
        <v>Sunil Munjal</v>
      </c>
      <c r="I265">
        <f t="shared" si="34"/>
        <v>3</v>
      </c>
      <c r="J265" t="str">
        <f>IF(Table1[[#This Row],[Investor Count]]&gt;1,"Yes","No")</f>
        <v>Yes</v>
      </c>
      <c r="K265" t="s">
        <v>394</v>
      </c>
      <c r="L265" s="6">
        <v>24000000</v>
      </c>
      <c r="M265">
        <f t="shared" si="28"/>
        <v>2018</v>
      </c>
      <c r="N265" t="str">
        <f t="shared" si="29"/>
        <v>May</v>
      </c>
      <c r="O265" s="18">
        <v>230.32919999999999</v>
      </c>
      <c r="P265" t="str">
        <f t="shared" si="30"/>
        <v>Private Equity</v>
      </c>
      <c r="Q265" t="str">
        <f t="shared" si="31"/>
        <v>Others</v>
      </c>
      <c r="R265" t="str">
        <f t="shared" si="32"/>
        <v>Mumbai</v>
      </c>
    </row>
    <row r="266" spans="1:18" x14ac:dyDescent="0.3">
      <c r="A266">
        <v>265</v>
      </c>
      <c r="B266" s="4">
        <v>43236</v>
      </c>
      <c r="C266" t="s">
        <v>900</v>
      </c>
      <c r="D266" t="s">
        <v>142</v>
      </c>
      <c r="E266" t="s">
        <v>901</v>
      </c>
      <c r="F266" t="s">
        <v>13</v>
      </c>
      <c r="G266" t="s">
        <v>8622</v>
      </c>
      <c r="H266" t="str">
        <f t="shared" si="33"/>
        <v>Prime Venture Partners</v>
      </c>
      <c r="I266">
        <f t="shared" si="34"/>
        <v>3</v>
      </c>
      <c r="J266" t="str">
        <f>IF(Table1[[#This Row],[Investor Count]]&gt;1,"Yes","No")</f>
        <v>Yes</v>
      </c>
      <c r="K266" t="s">
        <v>394</v>
      </c>
      <c r="L266" s="6">
        <v>4200000</v>
      </c>
      <c r="M266">
        <f t="shared" si="28"/>
        <v>2018</v>
      </c>
      <c r="N266" t="str">
        <f t="shared" si="29"/>
        <v>May</v>
      </c>
      <c r="O266" s="18">
        <v>40.307609999999997</v>
      </c>
      <c r="P266" t="str">
        <f t="shared" si="30"/>
        <v>Private Equity</v>
      </c>
      <c r="Q266" t="str">
        <f t="shared" si="31"/>
        <v>Healthcare</v>
      </c>
      <c r="R266" t="str">
        <f t="shared" si="32"/>
        <v>Bangalore</v>
      </c>
    </row>
    <row r="267" spans="1:18" x14ac:dyDescent="0.3">
      <c r="A267">
        <v>266</v>
      </c>
      <c r="B267" s="4">
        <v>43241</v>
      </c>
      <c r="C267" t="s">
        <v>903</v>
      </c>
      <c r="D267" t="s">
        <v>50</v>
      </c>
      <c r="E267" t="s">
        <v>904</v>
      </c>
      <c r="F267" t="s">
        <v>13</v>
      </c>
      <c r="G267" t="s">
        <v>306</v>
      </c>
      <c r="H267" t="str">
        <f t="shared" si="33"/>
        <v>Blume Ventures</v>
      </c>
      <c r="I267">
        <f t="shared" si="34"/>
        <v>1</v>
      </c>
      <c r="J267" t="str">
        <f>IF(Table1[[#This Row],[Investor Count]]&gt;1,"Yes","No")</f>
        <v>No</v>
      </c>
      <c r="K267" t="s">
        <v>419</v>
      </c>
      <c r="L267" s="6">
        <v>300000</v>
      </c>
      <c r="M267">
        <f t="shared" si="28"/>
        <v>2018</v>
      </c>
      <c r="N267" t="str">
        <f t="shared" si="29"/>
        <v>May</v>
      </c>
      <c r="O267" s="18">
        <v>2.8791150000000001</v>
      </c>
      <c r="P267" t="str">
        <f t="shared" si="30"/>
        <v>Seed</v>
      </c>
      <c r="Q267" t="str">
        <f t="shared" si="31"/>
        <v>Technology</v>
      </c>
      <c r="R267" t="str">
        <f t="shared" si="32"/>
        <v>Bangalore</v>
      </c>
    </row>
    <row r="268" spans="1:18" x14ac:dyDescent="0.3">
      <c r="A268">
        <v>267</v>
      </c>
      <c r="B268" s="4">
        <v>43241</v>
      </c>
      <c r="C268" t="s">
        <v>906</v>
      </c>
      <c r="D268" t="s">
        <v>50</v>
      </c>
      <c r="E268" t="s">
        <v>907</v>
      </c>
      <c r="F268" t="s">
        <v>230</v>
      </c>
      <c r="G268" t="s">
        <v>8623</v>
      </c>
      <c r="H268" t="str">
        <f t="shared" si="33"/>
        <v>Kalaari Capital</v>
      </c>
      <c r="I268">
        <f t="shared" si="34"/>
        <v>3</v>
      </c>
      <c r="J268" t="str">
        <f>IF(Table1[[#This Row],[Investor Count]]&gt;1,"Yes","No")</f>
        <v>Yes</v>
      </c>
      <c r="K268" t="s">
        <v>394</v>
      </c>
      <c r="L268" s="6">
        <v>7000000</v>
      </c>
      <c r="M268">
        <f t="shared" si="28"/>
        <v>2018</v>
      </c>
      <c r="N268" t="str">
        <f t="shared" si="29"/>
        <v>May</v>
      </c>
      <c r="O268" s="18">
        <v>67.179349999999999</v>
      </c>
      <c r="P268" t="str">
        <f t="shared" si="30"/>
        <v>Private Equity</v>
      </c>
      <c r="Q268" t="str">
        <f t="shared" si="31"/>
        <v>Technology</v>
      </c>
      <c r="R268" t="str">
        <f t="shared" si="32"/>
        <v>Delhi-NCR</v>
      </c>
    </row>
    <row r="269" spans="1:18" x14ac:dyDescent="0.3">
      <c r="A269">
        <v>268</v>
      </c>
      <c r="B269" s="4">
        <v>43242</v>
      </c>
      <c r="C269" t="s">
        <v>909</v>
      </c>
      <c r="D269" t="s">
        <v>77</v>
      </c>
      <c r="E269" t="s">
        <v>910</v>
      </c>
      <c r="F269" t="s">
        <v>13</v>
      </c>
      <c r="G269" t="s">
        <v>9304</v>
      </c>
      <c r="H269" t="str">
        <f t="shared" si="33"/>
        <v>Credika</v>
      </c>
      <c r="I269">
        <f t="shared" si="34"/>
        <v>2</v>
      </c>
      <c r="J269" t="str">
        <f>IF(Table1[[#This Row],[Investor Count]]&gt;1,"Yes","No")</f>
        <v>Yes</v>
      </c>
      <c r="K269" t="s">
        <v>419</v>
      </c>
      <c r="L269" s="6">
        <v>500000</v>
      </c>
      <c r="M269">
        <f t="shared" si="28"/>
        <v>2018</v>
      </c>
      <c r="N269" t="str">
        <f t="shared" si="29"/>
        <v>May</v>
      </c>
      <c r="O269" s="18">
        <v>4.7985249999999997</v>
      </c>
      <c r="P269" t="str">
        <f t="shared" si="30"/>
        <v>Seed</v>
      </c>
      <c r="Q269" t="str">
        <f t="shared" si="31"/>
        <v>FinTech</v>
      </c>
      <c r="R269" t="str">
        <f t="shared" si="32"/>
        <v>Bangalore</v>
      </c>
    </row>
    <row r="270" spans="1:18" x14ac:dyDescent="0.3">
      <c r="A270">
        <v>269</v>
      </c>
      <c r="B270" s="4">
        <v>43242</v>
      </c>
      <c r="C270" t="s">
        <v>912</v>
      </c>
      <c r="D270" t="s">
        <v>575</v>
      </c>
      <c r="E270" t="s">
        <v>891</v>
      </c>
      <c r="F270" t="s">
        <v>13</v>
      </c>
      <c r="G270" t="s">
        <v>7948</v>
      </c>
      <c r="H270" t="str">
        <f t="shared" si="33"/>
        <v>Letsventure</v>
      </c>
      <c r="I270">
        <f t="shared" si="34"/>
        <v>1</v>
      </c>
      <c r="J270" t="str">
        <f>IF(Table1[[#This Row],[Investor Count]]&gt;1,"Yes","No")</f>
        <v>No</v>
      </c>
      <c r="K270" t="s">
        <v>419</v>
      </c>
      <c r="L270" s="6">
        <v>735000</v>
      </c>
      <c r="M270">
        <f t="shared" si="28"/>
        <v>2018</v>
      </c>
      <c r="N270" t="str">
        <f t="shared" si="29"/>
        <v>May</v>
      </c>
      <c r="O270" s="18">
        <v>7.0538317499999996</v>
      </c>
      <c r="P270" t="str">
        <f t="shared" si="30"/>
        <v>Seed</v>
      </c>
      <c r="Q270" t="str">
        <f t="shared" si="31"/>
        <v>Others</v>
      </c>
      <c r="R270" t="str">
        <f t="shared" si="32"/>
        <v>Bangalore</v>
      </c>
    </row>
    <row r="271" spans="1:18" x14ac:dyDescent="0.3">
      <c r="A271">
        <v>270</v>
      </c>
      <c r="B271" s="4">
        <v>43243</v>
      </c>
      <c r="C271" t="s">
        <v>914</v>
      </c>
      <c r="D271" t="s">
        <v>441</v>
      </c>
      <c r="E271" t="s">
        <v>915</v>
      </c>
      <c r="F271" t="s">
        <v>13</v>
      </c>
      <c r="G271" t="s">
        <v>7949</v>
      </c>
      <c r="H271" t="str">
        <f t="shared" si="33"/>
        <v>Rs Shanbag</v>
      </c>
      <c r="I271">
        <f t="shared" si="34"/>
        <v>1</v>
      </c>
      <c r="J271" t="str">
        <f>IF(Table1[[#This Row],[Investor Count]]&gt;1,"Yes","No")</f>
        <v>No</v>
      </c>
      <c r="K271" t="s">
        <v>419</v>
      </c>
      <c r="L271" s="6">
        <v>735000</v>
      </c>
      <c r="M271">
        <f t="shared" si="28"/>
        <v>2018</v>
      </c>
      <c r="N271" t="str">
        <f t="shared" si="29"/>
        <v>May</v>
      </c>
      <c r="O271" s="18">
        <v>7.0538317499999996</v>
      </c>
      <c r="P271" t="str">
        <f t="shared" si="30"/>
        <v>Seed</v>
      </c>
      <c r="Q271" t="str">
        <f t="shared" si="31"/>
        <v>E-Commerce</v>
      </c>
      <c r="R271" t="str">
        <f t="shared" si="32"/>
        <v>Bangalore</v>
      </c>
    </row>
    <row r="272" spans="1:18" x14ac:dyDescent="0.3">
      <c r="A272">
        <v>271</v>
      </c>
      <c r="B272" s="4">
        <v>43243</v>
      </c>
      <c r="C272" t="s">
        <v>917</v>
      </c>
      <c r="D272" t="s">
        <v>77</v>
      </c>
      <c r="E272" t="s">
        <v>918</v>
      </c>
      <c r="F272" t="s">
        <v>919</v>
      </c>
      <c r="G272" t="s">
        <v>920</v>
      </c>
      <c r="H272" t="str">
        <f t="shared" si="33"/>
        <v>Insistor</v>
      </c>
      <c r="I272">
        <f t="shared" si="34"/>
        <v>2</v>
      </c>
      <c r="J272" t="str">
        <f>IF(Table1[[#This Row],[Investor Count]]&gt;1,"Yes","No")</f>
        <v>Yes</v>
      </c>
      <c r="K272" t="s">
        <v>419</v>
      </c>
      <c r="L272" s="6">
        <v>2000000</v>
      </c>
      <c r="M272">
        <f t="shared" si="28"/>
        <v>2018</v>
      </c>
      <c r="N272" t="str">
        <f t="shared" si="29"/>
        <v>May</v>
      </c>
      <c r="O272" s="18">
        <v>19.194099999999999</v>
      </c>
      <c r="P272" t="str">
        <f t="shared" si="30"/>
        <v>Seed</v>
      </c>
      <c r="Q272" t="str">
        <f t="shared" si="31"/>
        <v>FinTech</v>
      </c>
      <c r="R272" t="str">
        <f t="shared" si="32"/>
        <v>Kolkata</v>
      </c>
    </row>
    <row r="273" spans="1:18" x14ac:dyDescent="0.3">
      <c r="A273">
        <v>272</v>
      </c>
      <c r="B273" s="4">
        <v>43244</v>
      </c>
      <c r="C273" t="s">
        <v>921</v>
      </c>
      <c r="D273" t="s">
        <v>254</v>
      </c>
      <c r="E273" t="s">
        <v>8624</v>
      </c>
      <c r="F273" t="s">
        <v>139</v>
      </c>
      <c r="G273" t="s">
        <v>8625</v>
      </c>
      <c r="H273" t="str">
        <f t="shared" si="33"/>
        <v>Ashish Kacholi</v>
      </c>
      <c r="I273">
        <f t="shared" si="34"/>
        <v>3</v>
      </c>
      <c r="J273" t="str">
        <f>IF(Table1[[#This Row],[Investor Count]]&gt;1,"Yes","No")</f>
        <v>Yes</v>
      </c>
      <c r="K273" t="s">
        <v>419</v>
      </c>
      <c r="L273" s="6">
        <v>2000000</v>
      </c>
      <c r="M273">
        <f t="shared" si="28"/>
        <v>2018</v>
      </c>
      <c r="N273" t="str">
        <f t="shared" si="29"/>
        <v>May</v>
      </c>
      <c r="O273" s="18">
        <v>19.194099999999999</v>
      </c>
      <c r="P273" t="str">
        <f t="shared" si="30"/>
        <v>Seed</v>
      </c>
      <c r="Q273" t="str">
        <f t="shared" si="31"/>
        <v>Technology</v>
      </c>
      <c r="R273" t="str">
        <f t="shared" si="32"/>
        <v>Delhi-NCR</v>
      </c>
    </row>
    <row r="274" spans="1:18" x14ac:dyDescent="0.3">
      <c r="A274">
        <v>273</v>
      </c>
      <c r="B274" s="4">
        <v>43244</v>
      </c>
      <c r="C274" t="s">
        <v>925</v>
      </c>
      <c r="D274" t="s">
        <v>926</v>
      </c>
      <c r="E274" t="s">
        <v>927</v>
      </c>
      <c r="F274" t="s">
        <v>139</v>
      </c>
      <c r="G274" t="s">
        <v>8626</v>
      </c>
      <c r="H274" t="str">
        <f t="shared" si="33"/>
        <v>Atul Gupta</v>
      </c>
      <c r="I274">
        <f t="shared" si="34"/>
        <v>2</v>
      </c>
      <c r="J274" t="str">
        <f>IF(Table1[[#This Row],[Investor Count]]&gt;1,"Yes","No")</f>
        <v>Yes</v>
      </c>
      <c r="K274" t="s">
        <v>419</v>
      </c>
      <c r="L274" s="6">
        <v>293000</v>
      </c>
      <c r="M274">
        <f t="shared" si="28"/>
        <v>2018</v>
      </c>
      <c r="N274" t="str">
        <f t="shared" si="29"/>
        <v>May</v>
      </c>
      <c r="O274" s="18">
        <v>2.8119356500000001</v>
      </c>
      <c r="P274" t="str">
        <f t="shared" si="30"/>
        <v>Seed</v>
      </c>
      <c r="Q274" t="str">
        <f t="shared" si="31"/>
        <v>Technology</v>
      </c>
      <c r="R274" t="str">
        <f t="shared" si="32"/>
        <v>Delhi-NCR</v>
      </c>
    </row>
    <row r="275" spans="1:18" x14ac:dyDescent="0.3">
      <c r="A275">
        <v>274</v>
      </c>
      <c r="B275" s="4">
        <v>43247</v>
      </c>
      <c r="C275" t="s">
        <v>929</v>
      </c>
      <c r="D275" t="s">
        <v>575</v>
      </c>
      <c r="E275" t="s">
        <v>930</v>
      </c>
      <c r="F275" t="s">
        <v>36</v>
      </c>
      <c r="G275" t="s">
        <v>8955</v>
      </c>
      <c r="H275" t="str">
        <f t="shared" si="33"/>
        <v>Amazon</v>
      </c>
      <c r="I275">
        <f t="shared" si="34"/>
        <v>4</v>
      </c>
      <c r="J275" t="str">
        <f>IF(Table1[[#This Row],[Investor Count]]&gt;1,"Yes","No")</f>
        <v>Yes</v>
      </c>
      <c r="K275" t="s">
        <v>419</v>
      </c>
      <c r="L275" s="6">
        <v>12000000</v>
      </c>
      <c r="M275">
        <f t="shared" si="28"/>
        <v>2018</v>
      </c>
      <c r="N275" t="str">
        <f t="shared" si="29"/>
        <v>May</v>
      </c>
      <c r="O275" s="18">
        <v>115.16459999999999</v>
      </c>
      <c r="P275" t="str">
        <f t="shared" si="30"/>
        <v>Seed</v>
      </c>
      <c r="Q275" t="str">
        <f t="shared" si="31"/>
        <v>Others</v>
      </c>
      <c r="R275" t="str">
        <f t="shared" si="32"/>
        <v>Mumbai</v>
      </c>
    </row>
    <row r="276" spans="1:18" x14ac:dyDescent="0.3">
      <c r="A276">
        <v>275</v>
      </c>
      <c r="B276" s="4">
        <v>43248</v>
      </c>
      <c r="C276" t="s">
        <v>932</v>
      </c>
      <c r="D276" t="s">
        <v>142</v>
      </c>
      <c r="E276" t="s">
        <v>933</v>
      </c>
      <c r="F276" t="s">
        <v>36</v>
      </c>
      <c r="G276" t="s">
        <v>9305</v>
      </c>
      <c r="H276" t="str">
        <f t="shared" si="33"/>
        <v>Prashant Mehta</v>
      </c>
      <c r="I276">
        <f t="shared" si="34"/>
        <v>7</v>
      </c>
      <c r="J276" t="str">
        <f>IF(Table1[[#This Row],[Investor Count]]&gt;1,"Yes","No")</f>
        <v>Yes</v>
      </c>
      <c r="K276" t="s">
        <v>419</v>
      </c>
      <c r="L276" s="6">
        <v>200000</v>
      </c>
      <c r="M276">
        <f t="shared" si="28"/>
        <v>2018</v>
      </c>
      <c r="N276" t="str">
        <f t="shared" si="29"/>
        <v>May</v>
      </c>
      <c r="O276" s="18">
        <v>1.9194100000000001</v>
      </c>
      <c r="P276" t="str">
        <f t="shared" si="30"/>
        <v>Seed</v>
      </c>
      <c r="Q276" t="str">
        <f t="shared" si="31"/>
        <v>Healthcare</v>
      </c>
      <c r="R276" t="str">
        <f t="shared" si="32"/>
        <v>Mumbai</v>
      </c>
    </row>
    <row r="277" spans="1:18" x14ac:dyDescent="0.3">
      <c r="A277">
        <v>276</v>
      </c>
      <c r="B277" s="4">
        <v>43249</v>
      </c>
      <c r="C277" t="s">
        <v>935</v>
      </c>
      <c r="D277" t="s">
        <v>575</v>
      </c>
      <c r="E277" t="s">
        <v>930</v>
      </c>
      <c r="F277" t="s">
        <v>230</v>
      </c>
      <c r="G277" t="s">
        <v>8627</v>
      </c>
      <c r="H277" t="str">
        <f t="shared" si="33"/>
        <v>Kalaari Capital</v>
      </c>
      <c r="I277">
        <f t="shared" si="34"/>
        <v>3</v>
      </c>
      <c r="J277" t="str">
        <f>IF(Table1[[#This Row],[Investor Count]]&gt;1,"Yes","No")</f>
        <v>Yes</v>
      </c>
      <c r="K277" t="s">
        <v>419</v>
      </c>
      <c r="L277" s="6">
        <v>1500000</v>
      </c>
      <c r="M277">
        <f t="shared" si="28"/>
        <v>2018</v>
      </c>
      <c r="N277" t="str">
        <f t="shared" si="29"/>
        <v>May</v>
      </c>
      <c r="O277" s="18">
        <v>14.395574999999999</v>
      </c>
      <c r="P277" t="str">
        <f t="shared" si="30"/>
        <v>Seed</v>
      </c>
      <c r="Q277" t="str">
        <f t="shared" si="31"/>
        <v>Others</v>
      </c>
      <c r="R277" t="str">
        <f t="shared" si="32"/>
        <v>Delhi-NCR</v>
      </c>
    </row>
    <row r="278" spans="1:18" x14ac:dyDescent="0.3">
      <c r="A278">
        <v>277</v>
      </c>
      <c r="B278" s="4">
        <v>43249</v>
      </c>
      <c r="C278" t="s">
        <v>937</v>
      </c>
      <c r="D278" t="s">
        <v>50</v>
      </c>
      <c r="E278" t="s">
        <v>938</v>
      </c>
      <c r="F278" t="s">
        <v>13</v>
      </c>
      <c r="G278" t="s">
        <v>9306</v>
      </c>
      <c r="H278" t="str">
        <f t="shared" si="33"/>
        <v>Amazon Inc</v>
      </c>
      <c r="I278">
        <f t="shared" si="34"/>
        <v>2</v>
      </c>
      <c r="J278" t="str">
        <f>IF(Table1[[#This Row],[Investor Count]]&gt;1,"Yes","No")</f>
        <v>Yes</v>
      </c>
      <c r="K278" t="s">
        <v>394</v>
      </c>
      <c r="L278" s="6">
        <v>8000000</v>
      </c>
      <c r="M278">
        <f t="shared" si="28"/>
        <v>2018</v>
      </c>
      <c r="N278" t="str">
        <f t="shared" si="29"/>
        <v>May</v>
      </c>
      <c r="O278" s="18">
        <v>76.776399999999995</v>
      </c>
      <c r="P278" t="str">
        <f t="shared" si="30"/>
        <v>Private Equity</v>
      </c>
      <c r="Q278" t="str">
        <f t="shared" si="31"/>
        <v>Technology</v>
      </c>
      <c r="R278" t="str">
        <f t="shared" si="32"/>
        <v>Bangalore</v>
      </c>
    </row>
    <row r="279" spans="1:18" x14ac:dyDescent="0.3">
      <c r="A279">
        <v>278</v>
      </c>
      <c r="B279" s="4">
        <v>43250</v>
      </c>
      <c r="C279" t="s">
        <v>940</v>
      </c>
      <c r="D279" t="s">
        <v>575</v>
      </c>
      <c r="E279" t="s">
        <v>8628</v>
      </c>
      <c r="F279" t="s">
        <v>13</v>
      </c>
      <c r="G279" t="s">
        <v>942</v>
      </c>
      <c r="H279" t="str">
        <f t="shared" si="33"/>
        <v>Treebo</v>
      </c>
      <c r="I279">
        <f t="shared" si="34"/>
        <v>1</v>
      </c>
      <c r="J279" t="str">
        <f>IF(Table1[[#This Row],[Investor Count]]&gt;1,"Yes","No")</f>
        <v>No</v>
      </c>
      <c r="K279" t="s">
        <v>394</v>
      </c>
      <c r="M279">
        <f t="shared" si="28"/>
        <v>2018</v>
      </c>
      <c r="N279" t="str">
        <f t="shared" si="29"/>
        <v>May</v>
      </c>
      <c r="O279" s="18">
        <v>0</v>
      </c>
      <c r="P279" t="str">
        <f t="shared" si="30"/>
        <v>Private Equity</v>
      </c>
      <c r="Q279" t="str">
        <f t="shared" si="31"/>
        <v>Others</v>
      </c>
      <c r="R279" t="str">
        <f t="shared" si="32"/>
        <v>Bangalore</v>
      </c>
    </row>
    <row r="280" spans="1:18" x14ac:dyDescent="0.3">
      <c r="A280">
        <v>279</v>
      </c>
      <c r="B280" s="4">
        <v>43250</v>
      </c>
      <c r="C280" t="s">
        <v>943</v>
      </c>
      <c r="D280" t="s">
        <v>50</v>
      </c>
      <c r="E280" t="s">
        <v>944</v>
      </c>
      <c r="F280" t="s">
        <v>13</v>
      </c>
      <c r="G280" t="s">
        <v>8629</v>
      </c>
      <c r="H280" t="str">
        <f t="shared" si="33"/>
        <v>Indusage Partners</v>
      </c>
      <c r="I280">
        <f t="shared" si="34"/>
        <v>8</v>
      </c>
      <c r="J280" t="str">
        <f>IF(Table1[[#This Row],[Investor Count]]&gt;1,"Yes","No")</f>
        <v>Yes</v>
      </c>
      <c r="K280" t="s">
        <v>394</v>
      </c>
      <c r="L280" s="6">
        <v>14000000</v>
      </c>
      <c r="M280">
        <f t="shared" si="28"/>
        <v>2018</v>
      </c>
      <c r="N280" t="str">
        <f t="shared" si="29"/>
        <v>May</v>
      </c>
      <c r="O280" s="18">
        <v>134.3587</v>
      </c>
      <c r="P280" t="str">
        <f t="shared" si="30"/>
        <v>Private Equity</v>
      </c>
      <c r="Q280" t="str">
        <f t="shared" si="31"/>
        <v>Technology</v>
      </c>
      <c r="R280" t="str">
        <f t="shared" si="32"/>
        <v>Bangalore</v>
      </c>
    </row>
    <row r="281" spans="1:18" x14ac:dyDescent="0.3">
      <c r="A281">
        <v>280</v>
      </c>
      <c r="B281" s="4">
        <v>43251</v>
      </c>
      <c r="C281" t="s">
        <v>946</v>
      </c>
      <c r="D281" t="s">
        <v>575</v>
      </c>
      <c r="E281" t="s">
        <v>947</v>
      </c>
      <c r="F281" t="s">
        <v>184</v>
      </c>
      <c r="G281" t="s">
        <v>9307</v>
      </c>
      <c r="H281" t="str">
        <f t="shared" si="33"/>
        <v>Accion Venture Lab</v>
      </c>
      <c r="I281">
        <f t="shared" si="34"/>
        <v>3</v>
      </c>
      <c r="J281" t="str">
        <f>IF(Table1[[#This Row],[Investor Count]]&gt;1,"Yes","No")</f>
        <v>Yes</v>
      </c>
      <c r="K281" t="s">
        <v>419</v>
      </c>
      <c r="L281" s="6">
        <v>1300000</v>
      </c>
      <c r="M281">
        <f t="shared" si="28"/>
        <v>2018</v>
      </c>
      <c r="N281" t="str">
        <f t="shared" si="29"/>
        <v>May</v>
      </c>
      <c r="O281" s="18">
        <v>12.476165</v>
      </c>
      <c r="P281" t="str">
        <f t="shared" si="30"/>
        <v>Seed</v>
      </c>
      <c r="Q281" t="str">
        <f t="shared" si="31"/>
        <v>Others</v>
      </c>
      <c r="R281" t="str">
        <f t="shared" si="32"/>
        <v>Hyderabad</v>
      </c>
    </row>
    <row r="282" spans="1:18" x14ac:dyDescent="0.3">
      <c r="A282">
        <v>281</v>
      </c>
      <c r="B282" s="4">
        <v>43192</v>
      </c>
      <c r="C282" t="s">
        <v>950</v>
      </c>
      <c r="D282" t="s">
        <v>575</v>
      </c>
      <c r="E282" t="s">
        <v>951</v>
      </c>
      <c r="F282" t="s">
        <v>36</v>
      </c>
      <c r="G282" t="s">
        <v>9084</v>
      </c>
      <c r="H282" t="str">
        <f t="shared" si="33"/>
        <v>Exfinity Venture</v>
      </c>
      <c r="I282">
        <f t="shared" si="34"/>
        <v>8</v>
      </c>
      <c r="J282" t="str">
        <f>IF(Table1[[#This Row],[Investor Count]]&gt;1,"Yes","No")</f>
        <v>Yes</v>
      </c>
      <c r="K282" t="s">
        <v>394</v>
      </c>
      <c r="L282" s="6">
        <v>2000000</v>
      </c>
      <c r="M282">
        <f t="shared" si="28"/>
        <v>2018</v>
      </c>
      <c r="N282" t="str">
        <f t="shared" si="29"/>
        <v>April</v>
      </c>
      <c r="O282" s="18">
        <v>19.194099999999999</v>
      </c>
      <c r="P282" t="str">
        <f t="shared" si="30"/>
        <v>Private Equity</v>
      </c>
      <c r="Q282" t="str">
        <f t="shared" si="31"/>
        <v>Others</v>
      </c>
      <c r="R282" t="str">
        <f t="shared" si="32"/>
        <v>Mumbai</v>
      </c>
    </row>
    <row r="283" spans="1:18" x14ac:dyDescent="0.3">
      <c r="A283">
        <v>282</v>
      </c>
      <c r="B283" s="4">
        <v>43192</v>
      </c>
      <c r="C283" t="s">
        <v>953</v>
      </c>
      <c r="D283" t="s">
        <v>50</v>
      </c>
      <c r="E283" t="s">
        <v>954</v>
      </c>
      <c r="F283" t="s">
        <v>955</v>
      </c>
      <c r="G283" t="s">
        <v>9167</v>
      </c>
      <c r="H283" t="str">
        <f t="shared" si="33"/>
        <v>Subhkam Ventures</v>
      </c>
      <c r="I283">
        <f t="shared" si="34"/>
        <v>2</v>
      </c>
      <c r="J283" t="str">
        <f>IF(Table1[[#This Row],[Investor Count]]&gt;1,"Yes","No")</f>
        <v>Yes</v>
      </c>
      <c r="K283" t="s">
        <v>586</v>
      </c>
      <c r="L283" s="6">
        <v>307600</v>
      </c>
      <c r="M283">
        <f t="shared" si="28"/>
        <v>2018</v>
      </c>
      <c r="N283" t="str">
        <f t="shared" si="29"/>
        <v>April</v>
      </c>
      <c r="O283" s="18">
        <v>2.9520525800000001</v>
      </c>
      <c r="P283" t="str">
        <f t="shared" si="30"/>
        <v>Seed</v>
      </c>
      <c r="Q283" t="str">
        <f t="shared" si="31"/>
        <v>Technology</v>
      </c>
      <c r="R283" t="str">
        <f t="shared" si="32"/>
        <v>Coimbatore</v>
      </c>
    </row>
    <row r="284" spans="1:18" x14ac:dyDescent="0.3">
      <c r="A284">
        <v>283</v>
      </c>
      <c r="B284" s="4">
        <v>43192</v>
      </c>
      <c r="C284" t="s">
        <v>957</v>
      </c>
      <c r="D284" t="s">
        <v>50</v>
      </c>
      <c r="E284" t="s">
        <v>958</v>
      </c>
      <c r="F284" t="s">
        <v>230</v>
      </c>
      <c r="G284" t="s">
        <v>8932</v>
      </c>
      <c r="H284" t="str">
        <f t="shared" si="33"/>
        <v>Vishal Bali</v>
      </c>
      <c r="I284">
        <f t="shared" si="34"/>
        <v>3</v>
      </c>
      <c r="J284" t="str">
        <f>IF(Table1[[#This Row],[Investor Count]]&gt;1,"Yes","No")</f>
        <v>Yes</v>
      </c>
      <c r="K284" t="s">
        <v>586</v>
      </c>
      <c r="M284">
        <f t="shared" si="28"/>
        <v>2018</v>
      </c>
      <c r="N284" t="str">
        <f t="shared" si="29"/>
        <v>April</v>
      </c>
      <c r="O284" s="18">
        <v>0</v>
      </c>
      <c r="P284" t="str">
        <f t="shared" si="30"/>
        <v>Seed</v>
      </c>
      <c r="Q284" t="str">
        <f t="shared" si="31"/>
        <v>Technology</v>
      </c>
      <c r="R284" t="str">
        <f t="shared" si="32"/>
        <v>Delhi-NCR</v>
      </c>
    </row>
    <row r="285" spans="1:18" x14ac:dyDescent="0.3">
      <c r="A285">
        <v>284</v>
      </c>
      <c r="B285" s="4">
        <v>43192</v>
      </c>
      <c r="C285" t="s">
        <v>663</v>
      </c>
      <c r="D285" t="s">
        <v>575</v>
      </c>
      <c r="E285" t="s">
        <v>664</v>
      </c>
      <c r="F285" t="s">
        <v>13</v>
      </c>
      <c r="G285" t="s">
        <v>261</v>
      </c>
      <c r="H285" t="str">
        <f t="shared" si="33"/>
        <v>Undisclosed</v>
      </c>
      <c r="I285">
        <f t="shared" si="34"/>
        <v>1</v>
      </c>
      <c r="J285" t="str">
        <f>IF(Table1[[#This Row],[Investor Count]]&gt;1,"Yes","No")</f>
        <v>No</v>
      </c>
      <c r="K285" t="s">
        <v>586</v>
      </c>
      <c r="L285" s="6">
        <v>1300000</v>
      </c>
      <c r="M285">
        <f t="shared" si="28"/>
        <v>2018</v>
      </c>
      <c r="N285" t="str">
        <f t="shared" si="29"/>
        <v>April</v>
      </c>
      <c r="O285" s="18">
        <v>12.476165</v>
      </c>
      <c r="P285" t="str">
        <f t="shared" si="30"/>
        <v>Seed</v>
      </c>
      <c r="Q285" t="str">
        <f t="shared" si="31"/>
        <v>Others</v>
      </c>
      <c r="R285" t="str">
        <f t="shared" si="32"/>
        <v>Bangalore</v>
      </c>
    </row>
    <row r="286" spans="1:18" x14ac:dyDescent="0.3">
      <c r="A286">
        <v>285</v>
      </c>
      <c r="B286" s="4">
        <v>43194</v>
      </c>
      <c r="C286" t="s">
        <v>960</v>
      </c>
      <c r="D286" t="s">
        <v>77</v>
      </c>
      <c r="E286" t="s">
        <v>8630</v>
      </c>
      <c r="F286" t="s">
        <v>13</v>
      </c>
      <c r="G286" t="s">
        <v>9308</v>
      </c>
      <c r="H286" t="str">
        <f t="shared" si="33"/>
        <v>Chryscapital</v>
      </c>
      <c r="I286">
        <f t="shared" si="34"/>
        <v>6</v>
      </c>
      <c r="J286" t="str">
        <f>IF(Table1[[#This Row],[Investor Count]]&gt;1,"Yes","No")</f>
        <v>Yes</v>
      </c>
      <c r="K286" t="s">
        <v>394</v>
      </c>
      <c r="L286" s="6">
        <v>55000000</v>
      </c>
      <c r="M286">
        <f t="shared" si="28"/>
        <v>2018</v>
      </c>
      <c r="N286" t="str">
        <f t="shared" si="29"/>
        <v>April</v>
      </c>
      <c r="O286" s="18">
        <v>527.83775000000003</v>
      </c>
      <c r="P286" t="str">
        <f t="shared" si="30"/>
        <v>Private Equity</v>
      </c>
      <c r="Q286" t="str">
        <f t="shared" si="31"/>
        <v>FinTech</v>
      </c>
      <c r="R286" t="str">
        <f t="shared" si="32"/>
        <v>Bangalore</v>
      </c>
    </row>
    <row r="287" spans="1:18" x14ac:dyDescent="0.3">
      <c r="A287">
        <v>286</v>
      </c>
      <c r="B287" s="4">
        <v>43195</v>
      </c>
      <c r="C287" t="s">
        <v>963</v>
      </c>
      <c r="D287" t="s">
        <v>254</v>
      </c>
      <c r="E287" t="s">
        <v>877</v>
      </c>
      <c r="F287" t="s">
        <v>184</v>
      </c>
      <c r="G287" t="s">
        <v>9309</v>
      </c>
      <c r="H287" t="str">
        <f t="shared" si="33"/>
        <v>Maheshwar Peri</v>
      </c>
      <c r="I287">
        <f t="shared" si="34"/>
        <v>6</v>
      </c>
      <c r="J287" t="str">
        <f>IF(Table1[[#This Row],[Investor Count]]&gt;1,"Yes","No")</f>
        <v>Yes</v>
      </c>
      <c r="K287" t="s">
        <v>586</v>
      </c>
      <c r="L287" s="6">
        <v>150000</v>
      </c>
      <c r="M287">
        <f t="shared" si="28"/>
        <v>2018</v>
      </c>
      <c r="N287" t="str">
        <f t="shared" si="29"/>
        <v>April</v>
      </c>
      <c r="O287" s="18">
        <v>1.4395575</v>
      </c>
      <c r="P287" t="str">
        <f t="shared" si="30"/>
        <v>Seed</v>
      </c>
      <c r="Q287" t="str">
        <f t="shared" si="31"/>
        <v>Technology</v>
      </c>
      <c r="R287" t="str">
        <f t="shared" si="32"/>
        <v>Hyderabad</v>
      </c>
    </row>
    <row r="288" spans="1:18" x14ac:dyDescent="0.3">
      <c r="A288">
        <v>287</v>
      </c>
      <c r="B288" s="4">
        <v>43195</v>
      </c>
      <c r="C288" t="s">
        <v>965</v>
      </c>
      <c r="D288" t="s">
        <v>254</v>
      </c>
      <c r="E288" t="s">
        <v>966</v>
      </c>
      <c r="F288" t="s">
        <v>967</v>
      </c>
      <c r="G288" t="s">
        <v>8933</v>
      </c>
      <c r="H288" t="str">
        <f t="shared" si="33"/>
        <v>Accel Partners</v>
      </c>
      <c r="I288">
        <f t="shared" si="34"/>
        <v>2</v>
      </c>
      <c r="J288" t="str">
        <f>IF(Table1[[#This Row],[Investor Count]]&gt;1,"Yes","No")</f>
        <v>Yes</v>
      </c>
      <c r="K288" t="s">
        <v>394</v>
      </c>
      <c r="L288" s="6">
        <v>10000000</v>
      </c>
      <c r="M288">
        <f t="shared" si="28"/>
        <v>2018</v>
      </c>
      <c r="N288" t="str">
        <f t="shared" si="29"/>
        <v>April</v>
      </c>
      <c r="O288" s="18">
        <v>95.970500000000001</v>
      </c>
      <c r="P288" t="str">
        <f t="shared" si="30"/>
        <v>Private Equity</v>
      </c>
      <c r="Q288" t="str">
        <f t="shared" si="31"/>
        <v>Technology</v>
      </c>
      <c r="R288" t="str">
        <f t="shared" si="32"/>
        <v>Bangalore</v>
      </c>
    </row>
    <row r="289" spans="1:18" x14ac:dyDescent="0.3">
      <c r="A289">
        <v>288</v>
      </c>
      <c r="B289" s="4">
        <v>43199</v>
      </c>
      <c r="C289" t="s">
        <v>969</v>
      </c>
      <c r="D289" t="s">
        <v>970</v>
      </c>
      <c r="E289" t="s">
        <v>971</v>
      </c>
      <c r="F289" t="s">
        <v>42</v>
      </c>
      <c r="G289" t="s">
        <v>9310</v>
      </c>
      <c r="H289" t="str">
        <f t="shared" si="33"/>
        <v>Omidyar Network Blume Ventures</v>
      </c>
      <c r="I289">
        <f t="shared" si="34"/>
        <v>2</v>
      </c>
      <c r="J289" t="str">
        <f>IF(Table1[[#This Row],[Investor Count]]&gt;1,"Yes","No")</f>
        <v>Yes</v>
      </c>
      <c r="K289" t="s">
        <v>586</v>
      </c>
      <c r="L289" s="6">
        <v>2800000</v>
      </c>
      <c r="M289">
        <f t="shared" si="28"/>
        <v>2018</v>
      </c>
      <c r="N289" t="str">
        <f t="shared" si="29"/>
        <v>April</v>
      </c>
      <c r="O289" s="18">
        <v>26.871739999999999</v>
      </c>
      <c r="P289" t="str">
        <f t="shared" si="30"/>
        <v>Seed</v>
      </c>
      <c r="Q289" t="str">
        <f t="shared" si="31"/>
        <v>Others</v>
      </c>
      <c r="R289" t="str">
        <f t="shared" si="32"/>
        <v>Chennai</v>
      </c>
    </row>
    <row r="290" spans="1:18" x14ac:dyDescent="0.3">
      <c r="A290">
        <v>289</v>
      </c>
      <c r="B290" s="4">
        <v>43199</v>
      </c>
      <c r="C290" t="s">
        <v>973</v>
      </c>
      <c r="D290" t="s">
        <v>575</v>
      </c>
      <c r="E290" t="s">
        <v>974</v>
      </c>
      <c r="F290" t="s">
        <v>36</v>
      </c>
      <c r="G290" t="s">
        <v>975</v>
      </c>
      <c r="H290" t="str">
        <f t="shared" si="33"/>
        <v>Fireside Ventures</v>
      </c>
      <c r="I290">
        <f t="shared" si="34"/>
        <v>1</v>
      </c>
      <c r="J290" t="str">
        <f>IF(Table1[[#This Row],[Investor Count]]&gt;1,"Yes","No")</f>
        <v>No</v>
      </c>
      <c r="K290" t="s">
        <v>586</v>
      </c>
      <c r="L290" s="6">
        <v>1000000</v>
      </c>
      <c r="M290">
        <f t="shared" si="28"/>
        <v>2018</v>
      </c>
      <c r="N290" t="str">
        <f t="shared" si="29"/>
        <v>April</v>
      </c>
      <c r="O290" s="18">
        <v>9.5970499999999994</v>
      </c>
      <c r="P290" t="str">
        <f t="shared" si="30"/>
        <v>Seed</v>
      </c>
      <c r="Q290" t="str">
        <f t="shared" si="31"/>
        <v>Others</v>
      </c>
      <c r="R290" t="str">
        <f t="shared" si="32"/>
        <v>Mumbai</v>
      </c>
    </row>
    <row r="291" spans="1:18" x14ac:dyDescent="0.3">
      <c r="A291">
        <v>290</v>
      </c>
      <c r="B291" s="4">
        <v>43199</v>
      </c>
      <c r="C291" t="s">
        <v>977</v>
      </c>
      <c r="D291" t="s">
        <v>50</v>
      </c>
      <c r="E291" t="s">
        <v>978</v>
      </c>
      <c r="F291" t="s">
        <v>36</v>
      </c>
      <c r="G291" t="s">
        <v>8934</v>
      </c>
      <c r="H291" t="str">
        <f t="shared" si="33"/>
        <v>Matrix Partner</v>
      </c>
      <c r="I291">
        <f t="shared" si="34"/>
        <v>9</v>
      </c>
      <c r="J291" t="str">
        <f>IF(Table1[[#This Row],[Investor Count]]&gt;1,"Yes","No")</f>
        <v>Yes</v>
      </c>
      <c r="K291" t="s">
        <v>586</v>
      </c>
      <c r="M291">
        <f t="shared" si="28"/>
        <v>2018</v>
      </c>
      <c r="N291" t="str">
        <f t="shared" si="29"/>
        <v>April</v>
      </c>
      <c r="O291" s="18">
        <v>0</v>
      </c>
      <c r="P291" t="str">
        <f t="shared" si="30"/>
        <v>Seed</v>
      </c>
      <c r="Q291" t="str">
        <f t="shared" si="31"/>
        <v>Technology</v>
      </c>
      <c r="R291" t="str">
        <f t="shared" si="32"/>
        <v>Mumbai</v>
      </c>
    </row>
    <row r="292" spans="1:18" x14ac:dyDescent="0.3">
      <c r="A292">
        <v>291</v>
      </c>
      <c r="B292" s="4">
        <v>43199</v>
      </c>
      <c r="C292" t="s">
        <v>980</v>
      </c>
      <c r="D292" t="s">
        <v>254</v>
      </c>
      <c r="E292" t="s">
        <v>981</v>
      </c>
      <c r="F292" t="s">
        <v>139</v>
      </c>
      <c r="G292" t="s">
        <v>261</v>
      </c>
      <c r="H292" t="str">
        <f t="shared" si="33"/>
        <v>Undisclosed</v>
      </c>
      <c r="I292">
        <f t="shared" si="34"/>
        <v>1</v>
      </c>
      <c r="J292" t="str">
        <f>IF(Table1[[#This Row],[Investor Count]]&gt;1,"Yes","No")</f>
        <v>No</v>
      </c>
      <c r="K292" t="s">
        <v>586</v>
      </c>
      <c r="L292" s="6">
        <v>46140</v>
      </c>
      <c r="M292">
        <f t="shared" si="28"/>
        <v>2018</v>
      </c>
      <c r="N292" t="str">
        <f t="shared" si="29"/>
        <v>April</v>
      </c>
      <c r="O292" s="18">
        <v>0.44280788700000001</v>
      </c>
      <c r="P292" t="str">
        <f t="shared" si="30"/>
        <v>Seed</v>
      </c>
      <c r="Q292" t="str">
        <f t="shared" si="31"/>
        <v>Technology</v>
      </c>
      <c r="R292" t="str">
        <f t="shared" si="32"/>
        <v>Delhi-NCR</v>
      </c>
    </row>
    <row r="293" spans="1:18" x14ac:dyDescent="0.3">
      <c r="A293">
        <v>292</v>
      </c>
      <c r="B293" s="4">
        <v>43200</v>
      </c>
      <c r="C293" t="s">
        <v>982</v>
      </c>
      <c r="D293" t="s">
        <v>77</v>
      </c>
      <c r="E293" t="s">
        <v>983</v>
      </c>
      <c r="F293" t="s">
        <v>13</v>
      </c>
      <c r="G293" t="s">
        <v>984</v>
      </c>
      <c r="H293" t="str">
        <f t="shared" si="33"/>
        <v>Kae Capital Management</v>
      </c>
      <c r="I293">
        <f t="shared" si="34"/>
        <v>1</v>
      </c>
      <c r="J293" t="str">
        <f>IF(Table1[[#This Row],[Investor Count]]&gt;1,"Yes","No")</f>
        <v>No</v>
      </c>
      <c r="K293" t="s">
        <v>586</v>
      </c>
      <c r="M293">
        <f t="shared" si="28"/>
        <v>2018</v>
      </c>
      <c r="N293" t="str">
        <f t="shared" si="29"/>
        <v>April</v>
      </c>
      <c r="O293" s="18">
        <v>0</v>
      </c>
      <c r="P293" t="str">
        <f t="shared" si="30"/>
        <v>Seed</v>
      </c>
      <c r="Q293" t="str">
        <f t="shared" si="31"/>
        <v>FinTech</v>
      </c>
      <c r="R293" t="str">
        <f t="shared" si="32"/>
        <v>Bangalore</v>
      </c>
    </row>
    <row r="294" spans="1:18" x14ac:dyDescent="0.3">
      <c r="A294">
        <v>293</v>
      </c>
      <c r="B294" s="4">
        <v>43200</v>
      </c>
      <c r="C294" t="s">
        <v>985</v>
      </c>
      <c r="D294" t="s">
        <v>575</v>
      </c>
      <c r="E294" t="s">
        <v>986</v>
      </c>
      <c r="F294" t="s">
        <v>230</v>
      </c>
      <c r="G294" t="s">
        <v>7950</v>
      </c>
      <c r="H294" t="str">
        <f t="shared" si="33"/>
        <v>Fundamentum</v>
      </c>
      <c r="I294">
        <f t="shared" si="34"/>
        <v>4</v>
      </c>
      <c r="J294" t="str">
        <f>IF(Table1[[#This Row],[Investor Count]]&gt;1,"Yes","No")</f>
        <v>Yes</v>
      </c>
      <c r="K294" t="s">
        <v>394</v>
      </c>
      <c r="L294" s="6">
        <v>12000000</v>
      </c>
      <c r="M294">
        <f t="shared" si="28"/>
        <v>2018</v>
      </c>
      <c r="N294" t="str">
        <f t="shared" si="29"/>
        <v>April</v>
      </c>
      <c r="O294" s="18">
        <v>115.16459999999999</v>
      </c>
      <c r="P294" t="str">
        <f t="shared" si="30"/>
        <v>Private Equity</v>
      </c>
      <c r="Q294" t="str">
        <f t="shared" si="31"/>
        <v>Others</v>
      </c>
      <c r="R294" t="str">
        <f t="shared" si="32"/>
        <v>Delhi-NCR</v>
      </c>
    </row>
    <row r="295" spans="1:18" x14ac:dyDescent="0.3">
      <c r="A295">
        <v>294</v>
      </c>
      <c r="B295" s="4">
        <v>43202</v>
      </c>
      <c r="C295" t="s">
        <v>988</v>
      </c>
      <c r="D295" t="s">
        <v>142</v>
      </c>
      <c r="E295" t="s">
        <v>989</v>
      </c>
      <c r="F295" t="s">
        <v>139</v>
      </c>
      <c r="G295" t="s">
        <v>8631</v>
      </c>
      <c r="H295" t="str">
        <f t="shared" si="33"/>
        <v>Sri Capital</v>
      </c>
      <c r="I295">
        <f t="shared" si="34"/>
        <v>3</v>
      </c>
      <c r="J295" t="str">
        <f>IF(Table1[[#This Row],[Investor Count]]&gt;1,"Yes","No")</f>
        <v>Yes</v>
      </c>
      <c r="K295" t="s">
        <v>586</v>
      </c>
      <c r="L295" s="6">
        <v>1000000</v>
      </c>
      <c r="M295">
        <f t="shared" si="28"/>
        <v>2018</v>
      </c>
      <c r="N295" t="str">
        <f t="shared" si="29"/>
        <v>April</v>
      </c>
      <c r="O295" s="18">
        <v>9.5970499999999994</v>
      </c>
      <c r="P295" t="str">
        <f t="shared" si="30"/>
        <v>Seed</v>
      </c>
      <c r="Q295" t="str">
        <f t="shared" si="31"/>
        <v>Healthcare</v>
      </c>
      <c r="R295" t="str">
        <f t="shared" si="32"/>
        <v>Delhi-NCR</v>
      </c>
    </row>
    <row r="296" spans="1:18" x14ac:dyDescent="0.3">
      <c r="A296">
        <v>295</v>
      </c>
      <c r="B296" s="4">
        <v>43202</v>
      </c>
      <c r="C296" t="s">
        <v>809</v>
      </c>
      <c r="D296" t="s">
        <v>77</v>
      </c>
      <c r="E296" t="s">
        <v>355</v>
      </c>
      <c r="F296" t="s">
        <v>230</v>
      </c>
      <c r="G296" t="s">
        <v>8632</v>
      </c>
      <c r="H296" t="str">
        <f t="shared" si="33"/>
        <v>Blueorchard Finance Ltd</v>
      </c>
      <c r="I296">
        <f t="shared" si="34"/>
        <v>4</v>
      </c>
      <c r="J296" t="str">
        <f>IF(Table1[[#This Row],[Investor Count]]&gt;1,"Yes","No")</f>
        <v>Yes</v>
      </c>
      <c r="K296" t="s">
        <v>79</v>
      </c>
      <c r="L296" s="6">
        <v>4600000</v>
      </c>
      <c r="M296">
        <f t="shared" si="28"/>
        <v>2018</v>
      </c>
      <c r="N296" t="str">
        <f t="shared" si="29"/>
        <v>April</v>
      </c>
      <c r="O296" s="18">
        <v>44.146430000000002</v>
      </c>
      <c r="P296" t="str">
        <f t="shared" si="30"/>
        <v>Other</v>
      </c>
      <c r="Q296" t="str">
        <f t="shared" si="31"/>
        <v>FinTech</v>
      </c>
      <c r="R296" t="str">
        <f t="shared" si="32"/>
        <v>Delhi-NCR</v>
      </c>
    </row>
    <row r="297" spans="1:18" x14ac:dyDescent="0.3">
      <c r="A297">
        <v>296</v>
      </c>
      <c r="B297" s="4">
        <v>43203</v>
      </c>
      <c r="C297" t="s">
        <v>993</v>
      </c>
      <c r="D297" t="s">
        <v>77</v>
      </c>
      <c r="E297" t="s">
        <v>355</v>
      </c>
      <c r="F297" t="s">
        <v>36</v>
      </c>
      <c r="G297" t="s">
        <v>994</v>
      </c>
      <c r="H297" t="str">
        <f t="shared" si="33"/>
        <v>Lok Capital</v>
      </c>
      <c r="I297">
        <f t="shared" si="34"/>
        <v>1</v>
      </c>
      <c r="J297" t="str">
        <f>IF(Table1[[#This Row],[Investor Count]]&gt;1,"Yes","No")</f>
        <v>No</v>
      </c>
      <c r="K297" t="s">
        <v>586</v>
      </c>
      <c r="L297" s="6">
        <v>2000000</v>
      </c>
      <c r="M297">
        <f t="shared" si="28"/>
        <v>2018</v>
      </c>
      <c r="N297" t="str">
        <f t="shared" si="29"/>
        <v>April</v>
      </c>
      <c r="O297" s="18">
        <v>19.194099999999999</v>
      </c>
      <c r="P297" t="str">
        <f t="shared" si="30"/>
        <v>Seed</v>
      </c>
      <c r="Q297" t="str">
        <f t="shared" si="31"/>
        <v>FinTech</v>
      </c>
      <c r="R297" t="str">
        <f t="shared" si="32"/>
        <v>Mumbai</v>
      </c>
    </row>
    <row r="298" spans="1:18" x14ac:dyDescent="0.3">
      <c r="A298">
        <v>297</v>
      </c>
      <c r="B298" s="4">
        <v>43206</v>
      </c>
      <c r="C298" t="s">
        <v>995</v>
      </c>
      <c r="D298" t="s">
        <v>575</v>
      </c>
      <c r="E298" t="s">
        <v>996</v>
      </c>
      <c r="F298" t="s">
        <v>139</v>
      </c>
      <c r="G298" t="s">
        <v>9249</v>
      </c>
      <c r="H298" t="str">
        <f t="shared" si="33"/>
        <v>Mr Manoj Prasad</v>
      </c>
      <c r="I298">
        <f t="shared" si="34"/>
        <v>1</v>
      </c>
      <c r="J298" t="str">
        <f>IF(Table1[[#This Row],[Investor Count]]&gt;1,"Yes","No")</f>
        <v>No</v>
      </c>
      <c r="K298" t="s">
        <v>586</v>
      </c>
      <c r="L298" s="6">
        <v>500000</v>
      </c>
      <c r="M298">
        <f t="shared" si="28"/>
        <v>2018</v>
      </c>
      <c r="N298" t="str">
        <f t="shared" si="29"/>
        <v>April</v>
      </c>
      <c r="O298" s="18">
        <v>4.7985249999999997</v>
      </c>
      <c r="P298" t="str">
        <f t="shared" si="30"/>
        <v>Seed</v>
      </c>
      <c r="Q298" t="str">
        <f t="shared" si="31"/>
        <v>Others</v>
      </c>
      <c r="R298" t="str">
        <f t="shared" si="32"/>
        <v>Delhi-NCR</v>
      </c>
    </row>
    <row r="299" spans="1:18" x14ac:dyDescent="0.3">
      <c r="A299">
        <v>298</v>
      </c>
      <c r="B299" s="4">
        <v>43206</v>
      </c>
      <c r="C299" t="s">
        <v>998</v>
      </c>
      <c r="D299" t="s">
        <v>142</v>
      </c>
      <c r="E299" t="s">
        <v>999</v>
      </c>
      <c r="F299" t="s">
        <v>13</v>
      </c>
      <c r="G299" t="s">
        <v>9311</v>
      </c>
      <c r="H299" t="str">
        <f t="shared" si="33"/>
        <v>Rajan</v>
      </c>
      <c r="I299">
        <f t="shared" si="34"/>
        <v>5</v>
      </c>
      <c r="J299" t="str">
        <f>IF(Table1[[#This Row],[Investor Count]]&gt;1,"Yes","No")</f>
        <v>Yes</v>
      </c>
      <c r="K299" t="s">
        <v>586</v>
      </c>
      <c r="M299">
        <f t="shared" si="28"/>
        <v>2018</v>
      </c>
      <c r="N299" t="str">
        <f t="shared" si="29"/>
        <v>April</v>
      </c>
      <c r="O299" s="18">
        <v>0</v>
      </c>
      <c r="P299" t="str">
        <f t="shared" si="30"/>
        <v>Seed</v>
      </c>
      <c r="Q299" t="str">
        <f t="shared" si="31"/>
        <v>Healthcare</v>
      </c>
      <c r="R299" t="str">
        <f t="shared" si="32"/>
        <v>Bangalore</v>
      </c>
    </row>
    <row r="300" spans="1:18" x14ac:dyDescent="0.3">
      <c r="A300">
        <v>299</v>
      </c>
      <c r="B300" s="4">
        <v>43208</v>
      </c>
      <c r="C300" t="s">
        <v>1001</v>
      </c>
      <c r="D300" t="s">
        <v>575</v>
      </c>
      <c r="E300" t="s">
        <v>1002</v>
      </c>
      <c r="F300" t="s">
        <v>36</v>
      </c>
      <c r="G300" t="s">
        <v>9312</v>
      </c>
      <c r="H300" t="str">
        <f t="shared" si="33"/>
        <v>International Finance Corporation</v>
      </c>
      <c r="I300">
        <f t="shared" si="34"/>
        <v>2</v>
      </c>
      <c r="J300" t="str">
        <f>IF(Table1[[#This Row],[Investor Count]]&gt;1,"Yes","No")</f>
        <v>Yes</v>
      </c>
      <c r="K300" t="s">
        <v>394</v>
      </c>
      <c r="L300" s="6">
        <v>22000000</v>
      </c>
      <c r="M300">
        <f t="shared" si="28"/>
        <v>2018</v>
      </c>
      <c r="N300" t="str">
        <f t="shared" si="29"/>
        <v>April</v>
      </c>
      <c r="O300" s="18">
        <v>211.13509999999999</v>
      </c>
      <c r="P300" t="str">
        <f t="shared" si="30"/>
        <v>Private Equity</v>
      </c>
      <c r="Q300" t="str">
        <f t="shared" si="31"/>
        <v>Others</v>
      </c>
      <c r="R300" t="str">
        <f t="shared" si="32"/>
        <v>Mumbai</v>
      </c>
    </row>
    <row r="301" spans="1:18" x14ac:dyDescent="0.3">
      <c r="A301">
        <v>300</v>
      </c>
      <c r="B301" s="4">
        <v>43209</v>
      </c>
      <c r="C301" t="s">
        <v>1004</v>
      </c>
      <c r="D301" t="s">
        <v>575</v>
      </c>
      <c r="E301" t="s">
        <v>1005</v>
      </c>
      <c r="F301" t="s">
        <v>91</v>
      </c>
      <c r="G301" t="s">
        <v>7951</v>
      </c>
      <c r="H301" t="str">
        <f t="shared" si="33"/>
        <v>Tr Capital</v>
      </c>
      <c r="I301">
        <f t="shared" si="34"/>
        <v>1</v>
      </c>
      <c r="J301" t="str">
        <f>IF(Table1[[#This Row],[Investor Count]]&gt;1,"Yes","No")</f>
        <v>No</v>
      </c>
      <c r="K301" t="s">
        <v>394</v>
      </c>
      <c r="M301">
        <f t="shared" si="28"/>
        <v>2018</v>
      </c>
      <c r="N301" t="str">
        <f t="shared" si="29"/>
        <v>April</v>
      </c>
      <c r="O301" s="18">
        <v>0</v>
      </c>
      <c r="P301" t="str">
        <f t="shared" si="30"/>
        <v>Private Equity</v>
      </c>
      <c r="Q301" t="str">
        <f t="shared" si="31"/>
        <v>Others</v>
      </c>
      <c r="R301" t="str">
        <f t="shared" si="32"/>
        <v>Delhi-NCR</v>
      </c>
    </row>
    <row r="302" spans="1:18" x14ac:dyDescent="0.3">
      <c r="A302">
        <v>301</v>
      </c>
      <c r="B302" s="4">
        <v>43209</v>
      </c>
      <c r="C302" t="s">
        <v>1007</v>
      </c>
      <c r="D302" t="s">
        <v>142</v>
      </c>
      <c r="E302" t="s">
        <v>1008</v>
      </c>
      <c r="F302" t="s">
        <v>230</v>
      </c>
      <c r="G302" t="s">
        <v>1009</v>
      </c>
      <c r="H302" t="str">
        <f t="shared" si="33"/>
        <v>Shilpa Shetty Kundra</v>
      </c>
      <c r="I302">
        <f t="shared" si="34"/>
        <v>1</v>
      </c>
      <c r="J302" t="str">
        <f>IF(Table1[[#This Row],[Investor Count]]&gt;1,"Yes","No")</f>
        <v>No</v>
      </c>
      <c r="K302" t="s">
        <v>394</v>
      </c>
      <c r="M302">
        <f t="shared" si="28"/>
        <v>2018</v>
      </c>
      <c r="N302" t="str">
        <f t="shared" si="29"/>
        <v>April</v>
      </c>
      <c r="O302" s="18">
        <v>0</v>
      </c>
      <c r="P302" t="str">
        <f t="shared" si="30"/>
        <v>Private Equity</v>
      </c>
      <c r="Q302" t="str">
        <f t="shared" si="31"/>
        <v>Healthcare</v>
      </c>
      <c r="R302" t="str">
        <f t="shared" si="32"/>
        <v>Delhi-NCR</v>
      </c>
    </row>
    <row r="303" spans="1:18" x14ac:dyDescent="0.3">
      <c r="A303">
        <v>302</v>
      </c>
      <c r="B303" s="4">
        <v>43209</v>
      </c>
      <c r="C303" t="s">
        <v>1010</v>
      </c>
      <c r="D303" t="s">
        <v>50</v>
      </c>
      <c r="E303" t="s">
        <v>1011</v>
      </c>
      <c r="F303" t="s">
        <v>13</v>
      </c>
      <c r="G303" t="s">
        <v>8633</v>
      </c>
      <c r="H303" t="str">
        <f t="shared" si="33"/>
        <v>Pravega Ventures</v>
      </c>
      <c r="I303">
        <f t="shared" si="34"/>
        <v>2</v>
      </c>
      <c r="J303" t="str">
        <f>IF(Table1[[#This Row],[Investor Count]]&gt;1,"Yes","No")</f>
        <v>Yes</v>
      </c>
      <c r="K303" t="s">
        <v>586</v>
      </c>
      <c r="L303" s="6">
        <v>1100000</v>
      </c>
      <c r="M303">
        <f t="shared" si="28"/>
        <v>2018</v>
      </c>
      <c r="N303" t="str">
        <f t="shared" si="29"/>
        <v>April</v>
      </c>
      <c r="O303" s="18">
        <v>10.556755000000001</v>
      </c>
      <c r="P303" t="str">
        <f t="shared" si="30"/>
        <v>Seed</v>
      </c>
      <c r="Q303" t="str">
        <f t="shared" si="31"/>
        <v>Technology</v>
      </c>
      <c r="R303" t="str">
        <f t="shared" si="32"/>
        <v>Bangalore</v>
      </c>
    </row>
    <row r="304" spans="1:18" x14ac:dyDescent="0.3">
      <c r="A304">
        <v>303</v>
      </c>
      <c r="B304" s="4">
        <v>43209</v>
      </c>
      <c r="C304" t="s">
        <v>1014</v>
      </c>
      <c r="D304" t="s">
        <v>50</v>
      </c>
      <c r="E304" t="s">
        <v>1015</v>
      </c>
      <c r="F304" t="s">
        <v>230</v>
      </c>
      <c r="G304" t="s">
        <v>8634</v>
      </c>
      <c r="H304" t="str">
        <f t="shared" si="33"/>
        <v>Line Ventures Corporation</v>
      </c>
      <c r="I304">
        <f t="shared" si="34"/>
        <v>5</v>
      </c>
      <c r="J304" t="str">
        <f>IF(Table1[[#This Row],[Investor Count]]&gt;1,"Yes","No")</f>
        <v>Yes</v>
      </c>
      <c r="K304" t="s">
        <v>394</v>
      </c>
      <c r="L304" s="6">
        <v>23000000</v>
      </c>
      <c r="M304">
        <f t="shared" si="28"/>
        <v>2018</v>
      </c>
      <c r="N304" t="str">
        <f t="shared" si="29"/>
        <v>April</v>
      </c>
      <c r="O304" s="18">
        <v>220.73214999999999</v>
      </c>
      <c r="P304" t="str">
        <f t="shared" si="30"/>
        <v>Private Equity</v>
      </c>
      <c r="Q304" t="str">
        <f t="shared" si="31"/>
        <v>Technology</v>
      </c>
      <c r="R304" t="str">
        <f t="shared" si="32"/>
        <v>Delhi-NCR</v>
      </c>
    </row>
    <row r="305" spans="1:18" x14ac:dyDescent="0.3">
      <c r="A305">
        <v>304</v>
      </c>
      <c r="B305" s="4">
        <v>43212</v>
      </c>
      <c r="C305" t="s">
        <v>1017</v>
      </c>
      <c r="D305" t="s">
        <v>142</v>
      </c>
      <c r="E305" t="s">
        <v>1018</v>
      </c>
      <c r="F305" t="s">
        <v>139</v>
      </c>
      <c r="G305" t="s">
        <v>8635</v>
      </c>
      <c r="H305" t="str">
        <f t="shared" si="33"/>
        <v>Biz Stone</v>
      </c>
      <c r="I305">
        <f t="shared" si="34"/>
        <v>5</v>
      </c>
      <c r="J305" t="str">
        <f>IF(Table1[[#This Row],[Investor Count]]&gt;1,"Yes","No")</f>
        <v>Yes</v>
      </c>
      <c r="K305" t="s">
        <v>394</v>
      </c>
      <c r="M305">
        <f t="shared" si="28"/>
        <v>2018</v>
      </c>
      <c r="N305" t="str">
        <f t="shared" si="29"/>
        <v>April</v>
      </c>
      <c r="O305" s="18">
        <v>0</v>
      </c>
      <c r="P305" t="str">
        <f t="shared" si="30"/>
        <v>Private Equity</v>
      </c>
      <c r="Q305" t="str">
        <f t="shared" si="31"/>
        <v>Healthcare</v>
      </c>
      <c r="R305" t="str">
        <f t="shared" si="32"/>
        <v>Delhi-NCR</v>
      </c>
    </row>
    <row r="306" spans="1:18" x14ac:dyDescent="0.3">
      <c r="A306">
        <v>305</v>
      </c>
      <c r="B306" s="4">
        <v>43212</v>
      </c>
      <c r="C306" t="s">
        <v>1020</v>
      </c>
      <c r="D306" t="s">
        <v>142</v>
      </c>
      <c r="E306" t="s">
        <v>1021</v>
      </c>
      <c r="F306" t="s">
        <v>36</v>
      </c>
      <c r="G306" t="s">
        <v>1022</v>
      </c>
      <c r="H306" t="str">
        <f t="shared" si="33"/>
        <v>Vidal Healthcare</v>
      </c>
      <c r="I306">
        <f t="shared" si="34"/>
        <v>1</v>
      </c>
      <c r="J306" t="str">
        <f>IF(Table1[[#This Row],[Investor Count]]&gt;1,"Yes","No")</f>
        <v>No</v>
      </c>
      <c r="K306" t="s">
        <v>586</v>
      </c>
      <c r="L306" s="6">
        <v>1900000</v>
      </c>
      <c r="M306">
        <f t="shared" si="28"/>
        <v>2018</v>
      </c>
      <c r="N306" t="str">
        <f t="shared" si="29"/>
        <v>April</v>
      </c>
      <c r="O306" s="18">
        <v>18.234394999999999</v>
      </c>
      <c r="P306" t="str">
        <f t="shared" si="30"/>
        <v>Seed</v>
      </c>
      <c r="Q306" t="str">
        <f t="shared" si="31"/>
        <v>Healthcare</v>
      </c>
      <c r="R306" t="str">
        <f t="shared" si="32"/>
        <v>Mumbai</v>
      </c>
    </row>
    <row r="307" spans="1:18" x14ac:dyDescent="0.3">
      <c r="A307">
        <v>306</v>
      </c>
      <c r="B307" s="4">
        <v>43212</v>
      </c>
      <c r="C307" t="s">
        <v>590</v>
      </c>
      <c r="D307" t="s">
        <v>575</v>
      </c>
      <c r="E307" t="s">
        <v>898</v>
      </c>
      <c r="F307" t="s">
        <v>36</v>
      </c>
      <c r="G307" t="s">
        <v>8931</v>
      </c>
      <c r="H307" t="str">
        <f t="shared" si="33"/>
        <v>Sunil Munjal</v>
      </c>
      <c r="I307">
        <f t="shared" si="34"/>
        <v>3</v>
      </c>
      <c r="J307" t="str">
        <f>IF(Table1[[#This Row],[Investor Count]]&gt;1,"Yes","No")</f>
        <v>Yes</v>
      </c>
      <c r="K307" t="s">
        <v>394</v>
      </c>
      <c r="L307" s="6">
        <v>11000000</v>
      </c>
      <c r="M307">
        <f t="shared" si="28"/>
        <v>2018</v>
      </c>
      <c r="N307" t="str">
        <f t="shared" si="29"/>
        <v>April</v>
      </c>
      <c r="O307" s="18">
        <v>105.56755</v>
      </c>
      <c r="P307" t="str">
        <f t="shared" si="30"/>
        <v>Private Equity</v>
      </c>
      <c r="Q307" t="str">
        <f t="shared" si="31"/>
        <v>Others</v>
      </c>
      <c r="R307" t="str">
        <f t="shared" si="32"/>
        <v>Mumbai</v>
      </c>
    </row>
    <row r="308" spans="1:18" x14ac:dyDescent="0.3">
      <c r="A308">
        <v>307</v>
      </c>
      <c r="B308" s="4">
        <v>43213</v>
      </c>
      <c r="C308" t="s">
        <v>1023</v>
      </c>
      <c r="D308" t="s">
        <v>77</v>
      </c>
      <c r="E308" t="s">
        <v>1024</v>
      </c>
      <c r="F308" t="s">
        <v>36</v>
      </c>
      <c r="G308" t="s">
        <v>261</v>
      </c>
      <c r="H308" t="str">
        <f t="shared" si="33"/>
        <v>Undisclosed</v>
      </c>
      <c r="I308">
        <f t="shared" si="34"/>
        <v>1</v>
      </c>
      <c r="J308" t="str">
        <f>IF(Table1[[#This Row],[Investor Count]]&gt;1,"Yes","No")</f>
        <v>No</v>
      </c>
      <c r="K308" t="s">
        <v>586</v>
      </c>
      <c r="L308" s="6">
        <v>150000</v>
      </c>
      <c r="M308">
        <f t="shared" si="28"/>
        <v>2018</v>
      </c>
      <c r="N308" t="str">
        <f t="shared" si="29"/>
        <v>April</v>
      </c>
      <c r="O308" s="18">
        <v>1.4395575</v>
      </c>
      <c r="P308" t="str">
        <f t="shared" si="30"/>
        <v>Seed</v>
      </c>
      <c r="Q308" t="str">
        <f t="shared" si="31"/>
        <v>FinTech</v>
      </c>
      <c r="R308" t="str">
        <f t="shared" si="32"/>
        <v>Mumbai</v>
      </c>
    </row>
    <row r="309" spans="1:18" x14ac:dyDescent="0.3">
      <c r="A309">
        <v>308</v>
      </c>
      <c r="B309" s="4">
        <v>43213</v>
      </c>
      <c r="C309" t="s">
        <v>1025</v>
      </c>
      <c r="D309" t="s">
        <v>77</v>
      </c>
      <c r="E309" t="s">
        <v>355</v>
      </c>
      <c r="F309" t="s">
        <v>13</v>
      </c>
      <c r="G309" t="s">
        <v>1026</v>
      </c>
      <c r="H309" t="str">
        <f t="shared" si="33"/>
        <v>Amazon</v>
      </c>
      <c r="I309">
        <f t="shared" si="34"/>
        <v>1</v>
      </c>
      <c r="J309" t="str">
        <f>IF(Table1[[#This Row],[Investor Count]]&gt;1,"Yes","No")</f>
        <v>No</v>
      </c>
      <c r="K309" t="s">
        <v>394</v>
      </c>
      <c r="L309" s="6">
        <v>22000000</v>
      </c>
      <c r="M309">
        <f t="shared" si="28"/>
        <v>2018</v>
      </c>
      <c r="N309" t="str">
        <f t="shared" si="29"/>
        <v>April</v>
      </c>
      <c r="O309" s="18">
        <v>211.13509999999999</v>
      </c>
      <c r="P309" t="str">
        <f t="shared" si="30"/>
        <v>Private Equity</v>
      </c>
      <c r="Q309" t="str">
        <f t="shared" si="31"/>
        <v>FinTech</v>
      </c>
      <c r="R309" t="str">
        <f t="shared" si="32"/>
        <v>Bangalore</v>
      </c>
    </row>
    <row r="310" spans="1:18" x14ac:dyDescent="0.3">
      <c r="A310">
        <v>309</v>
      </c>
      <c r="B310" s="4">
        <v>43215</v>
      </c>
      <c r="C310" t="s">
        <v>1027</v>
      </c>
      <c r="D310" t="s">
        <v>575</v>
      </c>
      <c r="E310" t="s">
        <v>986</v>
      </c>
      <c r="F310" t="s">
        <v>139</v>
      </c>
      <c r="G310" t="s">
        <v>8636</v>
      </c>
      <c r="H310" t="str">
        <f t="shared" si="33"/>
        <v>Gems Advisory</v>
      </c>
      <c r="I310">
        <f t="shared" si="34"/>
        <v>3</v>
      </c>
      <c r="J310" t="str">
        <f>IF(Table1[[#This Row],[Investor Count]]&gt;1,"Yes","No")</f>
        <v>Yes</v>
      </c>
      <c r="K310" t="s">
        <v>586</v>
      </c>
      <c r="L310" s="6">
        <v>246000</v>
      </c>
      <c r="M310">
        <f t="shared" si="28"/>
        <v>2018</v>
      </c>
      <c r="N310" t="str">
        <f t="shared" si="29"/>
        <v>April</v>
      </c>
      <c r="O310" s="18">
        <v>2.3608742999999999</v>
      </c>
      <c r="P310" t="str">
        <f t="shared" si="30"/>
        <v>Seed</v>
      </c>
      <c r="Q310" t="str">
        <f t="shared" si="31"/>
        <v>Others</v>
      </c>
      <c r="R310" t="str">
        <f t="shared" si="32"/>
        <v>Delhi-NCR</v>
      </c>
    </row>
    <row r="311" spans="1:18" x14ac:dyDescent="0.3">
      <c r="A311">
        <v>310</v>
      </c>
      <c r="B311" s="4">
        <v>43216</v>
      </c>
      <c r="C311" t="s">
        <v>1029</v>
      </c>
      <c r="D311" t="s">
        <v>50</v>
      </c>
      <c r="E311" t="s">
        <v>1030</v>
      </c>
      <c r="F311" t="s">
        <v>139</v>
      </c>
      <c r="G311" t="s">
        <v>8637</v>
      </c>
      <c r="H311" t="str">
        <f t="shared" si="33"/>
        <v>Neoplux</v>
      </c>
      <c r="I311">
        <f t="shared" si="34"/>
        <v>6</v>
      </c>
      <c r="J311" t="str">
        <f>IF(Table1[[#This Row],[Investor Count]]&gt;1,"Yes","No")</f>
        <v>Yes</v>
      </c>
      <c r="K311" t="s">
        <v>394</v>
      </c>
      <c r="L311" s="6">
        <v>5500000</v>
      </c>
      <c r="M311">
        <f t="shared" si="28"/>
        <v>2018</v>
      </c>
      <c r="N311" t="str">
        <f t="shared" si="29"/>
        <v>April</v>
      </c>
      <c r="O311" s="18">
        <v>52.783774999999999</v>
      </c>
      <c r="P311" t="str">
        <f t="shared" si="30"/>
        <v>Private Equity</v>
      </c>
      <c r="Q311" t="str">
        <f t="shared" si="31"/>
        <v>Technology</v>
      </c>
      <c r="R311" t="str">
        <f t="shared" si="32"/>
        <v>Delhi-NCR</v>
      </c>
    </row>
    <row r="312" spans="1:18" x14ac:dyDescent="0.3">
      <c r="A312">
        <v>311</v>
      </c>
      <c r="B312" s="4">
        <v>43216</v>
      </c>
      <c r="C312" t="s">
        <v>1032</v>
      </c>
      <c r="D312" t="s">
        <v>575</v>
      </c>
      <c r="E312" t="s">
        <v>1033</v>
      </c>
      <c r="F312" t="s">
        <v>87</v>
      </c>
      <c r="G312" t="s">
        <v>9199</v>
      </c>
      <c r="H312" t="str">
        <f t="shared" si="33"/>
        <v>Omidyar Network</v>
      </c>
      <c r="I312">
        <f t="shared" si="34"/>
        <v>4</v>
      </c>
      <c r="J312" t="str">
        <f>IF(Table1[[#This Row],[Investor Count]]&gt;1,"Yes","No")</f>
        <v>Yes</v>
      </c>
      <c r="K312" t="s">
        <v>394</v>
      </c>
      <c r="M312">
        <f t="shared" si="28"/>
        <v>2018</v>
      </c>
      <c r="N312" t="str">
        <f t="shared" si="29"/>
        <v>April</v>
      </c>
      <c r="O312" s="18">
        <v>0</v>
      </c>
      <c r="P312" t="str">
        <f t="shared" si="30"/>
        <v>Private Equity</v>
      </c>
      <c r="Q312" t="str">
        <f t="shared" si="31"/>
        <v>Others</v>
      </c>
      <c r="R312" t="str">
        <f t="shared" si="32"/>
        <v>Delhi-NCR</v>
      </c>
    </row>
    <row r="313" spans="1:18" x14ac:dyDescent="0.3">
      <c r="A313">
        <v>312</v>
      </c>
      <c r="B313" s="4">
        <v>43217</v>
      </c>
      <c r="C313" t="s">
        <v>1035</v>
      </c>
      <c r="D313" t="s">
        <v>575</v>
      </c>
      <c r="E313" t="s">
        <v>1036</v>
      </c>
      <c r="F313" t="s">
        <v>230</v>
      </c>
      <c r="G313" t="s">
        <v>8638</v>
      </c>
      <c r="H313" t="str">
        <f t="shared" si="33"/>
        <v>Sequoia Capital</v>
      </c>
      <c r="I313">
        <f t="shared" si="34"/>
        <v>3</v>
      </c>
      <c r="J313" t="str">
        <f>IF(Table1[[#This Row],[Investor Count]]&gt;1,"Yes","No")</f>
        <v>Yes</v>
      </c>
      <c r="K313" t="s">
        <v>394</v>
      </c>
      <c r="L313" s="6">
        <v>10000000</v>
      </c>
      <c r="M313">
        <f t="shared" si="28"/>
        <v>2018</v>
      </c>
      <c r="N313" t="str">
        <f t="shared" si="29"/>
        <v>April</v>
      </c>
      <c r="O313" s="18">
        <v>95.970500000000001</v>
      </c>
      <c r="P313" t="str">
        <f t="shared" si="30"/>
        <v>Private Equity</v>
      </c>
      <c r="Q313" t="str">
        <f t="shared" si="31"/>
        <v>Others</v>
      </c>
      <c r="R313" t="str">
        <f t="shared" si="32"/>
        <v>Delhi-NCR</v>
      </c>
    </row>
    <row r="314" spans="1:18" x14ac:dyDescent="0.3">
      <c r="A314">
        <v>313</v>
      </c>
      <c r="B314" s="4">
        <v>43219</v>
      </c>
      <c r="C314" t="s">
        <v>1038</v>
      </c>
      <c r="D314" t="s">
        <v>575</v>
      </c>
      <c r="E314" t="s">
        <v>1039</v>
      </c>
      <c r="F314" t="s">
        <v>36</v>
      </c>
      <c r="G314" t="s">
        <v>8639</v>
      </c>
      <c r="H314" t="str">
        <f t="shared" si="33"/>
        <v>Emery Capital</v>
      </c>
      <c r="I314">
        <f t="shared" si="34"/>
        <v>3</v>
      </c>
      <c r="J314" t="str">
        <f>IF(Table1[[#This Row],[Investor Count]]&gt;1,"Yes","No")</f>
        <v>Yes</v>
      </c>
      <c r="K314" t="s">
        <v>394</v>
      </c>
      <c r="M314">
        <f t="shared" si="28"/>
        <v>2018</v>
      </c>
      <c r="N314" t="str">
        <f t="shared" si="29"/>
        <v>April</v>
      </c>
      <c r="O314" s="18">
        <v>0</v>
      </c>
      <c r="P314" t="str">
        <f t="shared" si="30"/>
        <v>Private Equity</v>
      </c>
      <c r="Q314" t="str">
        <f t="shared" si="31"/>
        <v>Others</v>
      </c>
      <c r="R314" t="str">
        <f t="shared" si="32"/>
        <v>Mumbai</v>
      </c>
    </row>
    <row r="315" spans="1:18" x14ac:dyDescent="0.3">
      <c r="A315">
        <v>314</v>
      </c>
      <c r="B315" s="4">
        <v>43220</v>
      </c>
      <c r="C315" t="s">
        <v>1041</v>
      </c>
      <c r="D315" t="s">
        <v>575</v>
      </c>
      <c r="E315" t="s">
        <v>1042</v>
      </c>
      <c r="F315" t="s">
        <v>36</v>
      </c>
      <c r="G315" t="s">
        <v>8935</v>
      </c>
      <c r="H315" t="str">
        <f t="shared" si="33"/>
        <v>Bay Capital Investments</v>
      </c>
      <c r="I315">
        <f t="shared" si="34"/>
        <v>1</v>
      </c>
      <c r="J315" t="str">
        <f>IF(Table1[[#This Row],[Investor Count]]&gt;1,"Yes","No")</f>
        <v>No</v>
      </c>
      <c r="K315" t="s">
        <v>394</v>
      </c>
      <c r="L315" s="6">
        <v>7500000</v>
      </c>
      <c r="M315">
        <f t="shared" si="28"/>
        <v>2018</v>
      </c>
      <c r="N315" t="str">
        <f t="shared" si="29"/>
        <v>April</v>
      </c>
      <c r="O315" s="18">
        <v>71.977874999999997</v>
      </c>
      <c r="P315" t="str">
        <f t="shared" si="30"/>
        <v>Private Equity</v>
      </c>
      <c r="Q315" t="str">
        <f t="shared" si="31"/>
        <v>Others</v>
      </c>
      <c r="R315" t="str">
        <f t="shared" si="32"/>
        <v>Mumbai</v>
      </c>
    </row>
    <row r="316" spans="1:18" x14ac:dyDescent="0.3">
      <c r="A316">
        <v>315</v>
      </c>
      <c r="B316" s="4">
        <v>43220</v>
      </c>
      <c r="C316" t="s">
        <v>1044</v>
      </c>
      <c r="D316" t="s">
        <v>77</v>
      </c>
      <c r="E316" t="s">
        <v>1045</v>
      </c>
      <c r="F316" t="s">
        <v>19</v>
      </c>
      <c r="G316" t="s">
        <v>7952</v>
      </c>
      <c r="H316" t="str">
        <f t="shared" si="33"/>
        <v>Sar Group</v>
      </c>
      <c r="I316">
        <f t="shared" si="34"/>
        <v>1</v>
      </c>
      <c r="J316" t="str">
        <f>IF(Table1[[#This Row],[Investor Count]]&gt;1,"Yes","No")</f>
        <v>No</v>
      </c>
      <c r="K316" t="s">
        <v>586</v>
      </c>
      <c r="L316" s="6">
        <v>978000</v>
      </c>
      <c r="M316">
        <f t="shared" si="28"/>
        <v>2018</v>
      </c>
      <c r="N316" t="str">
        <f t="shared" si="29"/>
        <v>April</v>
      </c>
      <c r="O316" s="18">
        <v>9.3859148999999995</v>
      </c>
      <c r="P316" t="str">
        <f t="shared" si="30"/>
        <v>Seed</v>
      </c>
      <c r="Q316" t="str">
        <f t="shared" si="31"/>
        <v>FinTech</v>
      </c>
      <c r="R316" t="str">
        <f t="shared" si="32"/>
        <v>Delhi-NCR</v>
      </c>
    </row>
    <row r="317" spans="1:18" x14ac:dyDescent="0.3">
      <c r="A317">
        <v>316</v>
      </c>
      <c r="B317" s="4">
        <v>43160</v>
      </c>
      <c r="C317" t="s">
        <v>1047</v>
      </c>
      <c r="D317" t="s">
        <v>575</v>
      </c>
      <c r="E317" t="s">
        <v>1036</v>
      </c>
      <c r="F317" t="s">
        <v>36</v>
      </c>
      <c r="G317" t="s">
        <v>8640</v>
      </c>
      <c r="H317" t="str">
        <f t="shared" si="33"/>
        <v>Bessemer Venture Partners</v>
      </c>
      <c r="I317">
        <f t="shared" si="34"/>
        <v>4</v>
      </c>
      <c r="J317" t="str">
        <f>IF(Table1[[#This Row],[Investor Count]]&gt;1,"Yes","No")</f>
        <v>Yes</v>
      </c>
      <c r="K317" t="s">
        <v>394</v>
      </c>
      <c r="M317">
        <f t="shared" si="28"/>
        <v>2018</v>
      </c>
      <c r="N317" t="str">
        <f t="shared" si="29"/>
        <v>March</v>
      </c>
      <c r="O317" s="18">
        <v>0</v>
      </c>
      <c r="P317" t="str">
        <f t="shared" si="30"/>
        <v>Private Equity</v>
      </c>
      <c r="Q317" t="str">
        <f t="shared" si="31"/>
        <v>Others</v>
      </c>
      <c r="R317" t="str">
        <f t="shared" si="32"/>
        <v>Mumbai</v>
      </c>
    </row>
    <row r="318" spans="1:18" x14ac:dyDescent="0.3">
      <c r="A318">
        <v>317</v>
      </c>
      <c r="B318" s="4">
        <v>43160</v>
      </c>
      <c r="C318" t="s">
        <v>1049</v>
      </c>
      <c r="D318" t="s">
        <v>575</v>
      </c>
      <c r="E318" t="s">
        <v>1050</v>
      </c>
      <c r="F318" t="s">
        <v>87</v>
      </c>
      <c r="G318" t="s">
        <v>8936</v>
      </c>
      <c r="H318" t="str">
        <f t="shared" si="33"/>
        <v>Cba Capital</v>
      </c>
      <c r="I318">
        <f t="shared" si="34"/>
        <v>1</v>
      </c>
      <c r="J318" t="str">
        <f>IF(Table1[[#This Row],[Investor Count]]&gt;1,"Yes","No")</f>
        <v>No</v>
      </c>
      <c r="K318" t="s">
        <v>394</v>
      </c>
      <c r="L318" s="6">
        <v>3000000</v>
      </c>
      <c r="M318">
        <f t="shared" si="28"/>
        <v>2018</v>
      </c>
      <c r="N318" t="str">
        <f t="shared" si="29"/>
        <v>March</v>
      </c>
      <c r="O318" s="18">
        <v>28.791149999999998</v>
      </c>
      <c r="P318" t="str">
        <f t="shared" si="30"/>
        <v>Private Equity</v>
      </c>
      <c r="Q318" t="str">
        <f t="shared" si="31"/>
        <v>Others</v>
      </c>
      <c r="R318" t="str">
        <f t="shared" si="32"/>
        <v>Delhi-NCR</v>
      </c>
    </row>
    <row r="319" spans="1:18" x14ac:dyDescent="0.3">
      <c r="A319">
        <v>318</v>
      </c>
      <c r="B319" s="4">
        <v>43160</v>
      </c>
      <c r="C319" t="s">
        <v>1052</v>
      </c>
      <c r="D319" t="s">
        <v>441</v>
      </c>
      <c r="E319" t="s">
        <v>1053</v>
      </c>
      <c r="F319" t="s">
        <v>13</v>
      </c>
      <c r="G319" t="s">
        <v>8641</v>
      </c>
      <c r="H319" t="str">
        <f t="shared" si="33"/>
        <v>Sequoia Capital</v>
      </c>
      <c r="I319">
        <f t="shared" si="34"/>
        <v>3</v>
      </c>
      <c r="J319" t="str">
        <f>IF(Table1[[#This Row],[Investor Count]]&gt;1,"Yes","No")</f>
        <v>Yes</v>
      </c>
      <c r="K319" t="s">
        <v>394</v>
      </c>
      <c r="L319" s="6">
        <v>12000000</v>
      </c>
      <c r="M319">
        <f t="shared" si="28"/>
        <v>2018</v>
      </c>
      <c r="N319" t="str">
        <f t="shared" si="29"/>
        <v>March</v>
      </c>
      <c r="O319" s="18">
        <v>115.16459999999999</v>
      </c>
      <c r="P319" t="str">
        <f t="shared" si="30"/>
        <v>Private Equity</v>
      </c>
      <c r="Q319" t="str">
        <f t="shared" si="31"/>
        <v>E-Commerce</v>
      </c>
      <c r="R319" t="str">
        <f t="shared" si="32"/>
        <v>Bangalore</v>
      </c>
    </row>
    <row r="320" spans="1:18" x14ac:dyDescent="0.3">
      <c r="A320">
        <v>319</v>
      </c>
      <c r="B320" s="4">
        <v>43162</v>
      </c>
      <c r="C320" t="s">
        <v>389</v>
      </c>
      <c r="D320" t="s">
        <v>575</v>
      </c>
      <c r="E320" t="s">
        <v>1055</v>
      </c>
      <c r="F320" t="s">
        <v>13</v>
      </c>
      <c r="G320" t="s">
        <v>8642</v>
      </c>
      <c r="H320" t="str">
        <f t="shared" si="33"/>
        <v>Baskar Subramanian</v>
      </c>
      <c r="I320">
        <f t="shared" si="34"/>
        <v>4</v>
      </c>
      <c r="J320" t="str">
        <f>IF(Table1[[#This Row],[Investor Count]]&gt;1,"Yes","No")</f>
        <v>Yes</v>
      </c>
      <c r="K320" t="s">
        <v>586</v>
      </c>
      <c r="L320" s="6">
        <v>250000</v>
      </c>
      <c r="M320">
        <f t="shared" si="28"/>
        <v>2018</v>
      </c>
      <c r="N320" t="str">
        <f t="shared" si="29"/>
        <v>March</v>
      </c>
      <c r="O320" s="18">
        <v>2.3992624999999999</v>
      </c>
      <c r="P320" t="str">
        <f t="shared" si="30"/>
        <v>Seed</v>
      </c>
      <c r="Q320" t="str">
        <f t="shared" si="31"/>
        <v>Others</v>
      </c>
      <c r="R320" t="str">
        <f t="shared" si="32"/>
        <v>Bangalore</v>
      </c>
    </row>
    <row r="321" spans="1:18" x14ac:dyDescent="0.3">
      <c r="A321">
        <v>320</v>
      </c>
      <c r="B321" s="4">
        <v>43163</v>
      </c>
      <c r="C321" t="s">
        <v>1057</v>
      </c>
      <c r="D321" t="s">
        <v>50</v>
      </c>
      <c r="E321" t="s">
        <v>896</v>
      </c>
      <c r="F321" t="s">
        <v>483</v>
      </c>
      <c r="G321" t="s">
        <v>7953</v>
      </c>
      <c r="H321" t="str">
        <f t="shared" si="33"/>
        <v>Infoedge</v>
      </c>
      <c r="I321">
        <f t="shared" si="34"/>
        <v>1</v>
      </c>
      <c r="J321" t="str">
        <f>IF(Table1[[#This Row],[Investor Count]]&gt;1,"Yes","No")</f>
        <v>No</v>
      </c>
      <c r="K321" t="s">
        <v>1059</v>
      </c>
      <c r="L321" s="6">
        <v>1000000</v>
      </c>
      <c r="M321">
        <f t="shared" si="28"/>
        <v>2018</v>
      </c>
      <c r="N321" t="str">
        <f t="shared" si="29"/>
        <v>March</v>
      </c>
      <c r="O321" s="18">
        <v>9.5970499999999994</v>
      </c>
      <c r="P321" t="str">
        <f t="shared" si="30"/>
        <v>Seed</v>
      </c>
      <c r="Q321" t="str">
        <f t="shared" si="31"/>
        <v>Technology</v>
      </c>
      <c r="R321" t="str">
        <f t="shared" si="32"/>
        <v>Other Cities</v>
      </c>
    </row>
    <row r="322" spans="1:18" x14ac:dyDescent="0.3">
      <c r="A322">
        <v>321</v>
      </c>
      <c r="B322" s="4">
        <v>43164</v>
      </c>
      <c r="C322" t="s">
        <v>1060</v>
      </c>
      <c r="D322" t="s">
        <v>142</v>
      </c>
      <c r="E322" t="s">
        <v>1061</v>
      </c>
      <c r="F322" t="s">
        <v>36</v>
      </c>
      <c r="G322" t="s">
        <v>7954</v>
      </c>
      <c r="H322" t="str">
        <f t="shared" si="33"/>
        <v>Ranjan Pai</v>
      </c>
      <c r="I322">
        <f t="shared" si="34"/>
        <v>4</v>
      </c>
      <c r="J322" t="str">
        <f>IF(Table1[[#This Row],[Investor Count]]&gt;1,"Yes","No")</f>
        <v>Yes</v>
      </c>
      <c r="K322" t="s">
        <v>394</v>
      </c>
      <c r="L322" s="6">
        <v>2100000</v>
      </c>
      <c r="M322">
        <f t="shared" ref="M322:M385" si="35">YEAR(B322)</f>
        <v>2018</v>
      </c>
      <c r="N322" t="str">
        <f t="shared" ref="N322:N385" si="36">TEXT(B322,"mmmm")</f>
        <v>March</v>
      </c>
      <c r="O322" s="18">
        <v>20.153804999999998</v>
      </c>
      <c r="P322" t="str">
        <f t="shared" ref="P322:P385" si="37">IF(ISBLANK(K322),"Unknown",IF(OR(ISNUMBER(SEARCH("seed",K322)),ISNUMBER(SEARCH("Seed",K322))),"Seed",IF(ISNUMBER(SEARCH("Series A",K322)),"Series A",IF(ISNUMBER(SEARCH("Series B",K322)),"Series B",IF(ISNUMBER(SEARCH("Series C",K322)),"Series C",IF(ISNUMBER(SEARCH("Series D",K322)),"Series D",IF(ISNUMBER(SEARCH("Private Equity",K322)),"Private Equity","Other")))))))</f>
        <v>Private Equity</v>
      </c>
      <c r="Q322" t="str">
        <f t="shared" ref="Q322:Q385" si="38">IF(IFERROR(SEARCH("ecom",D322),0)+IFERROR(SEARCH("commerce",D322),0)+IFERROR(SEARCH("retail",D322),0)&gt;0,"E-Commerce",
IF(IFERROR(SEARCH("fintech",D322),0)+IFERROR(SEARCH("finance",D322),0)+IFERROR(SEARCH("financial",D322),0)+IFERROR(SEARCH("lending",D322),0)+IFERROR(SEARCH("payment",D322),0)+IFERROR(SEARCH("banking",D322),0)+IFERROR(SEARCH("insurance",D322),0)&gt;0,"FinTech",
IF(IFERROR(SEARCH("tech",D322),0)+IFERROR(SEARCH("software",D322),0)+IFERROR(SEARCH("saas",D322),0)+IFERROR(SEARCH("ai",D322),0)+IFERROR(SEARCH("iot",D322),0)+IFERROR(SEARCH("cloud",D322),0)+IFERROR(SEARCH("data",D322),0)+IFERROR(SEARCH("analytics",D322),0)&gt;0,"Technology",
IF(IFERROR(SEARCH("food",D322),0)+IFERROR(SEARCH("restaurant",D322),0)+IFERROR(SEARCH("hospitality",D322),0)+IFERROR(SEARCH("beverage",D322),0)+IFERROR(SEARCH("delivery",D322),0)&gt;0,"Food &amp; Beverage",
IF(IFERROR(SEARCH("health",D322),0)+IFERROR(SEARCH("medical",D322),0)+IFERROR(SEARCH("pharma",D322),0)+IFERROR(SEARCH("wellness",D322),0)+IFERROR(SEARCH("fitness",D322),0)&gt;0,"Healthcare",
IF(IFERROR(SEARCH("edu",D322),0)+IFERROR(SEARCH("learning",D322),0)+IFERROR(SEARCH("school",D322),0)+IFERROR(SEARCH("e-tech",D322),0)&gt;0,"Education",
IF(IFERROR(SEARCH("logistics",D322),0)+IFERROR(SEARCH("transport",D322),0)+IFERROR(SEARCH("delivery",D322),0)+IFERROR(SEARCH("mobility",D322),0)+IFERROR(SEARCH("automobile",D322),0)&gt;0,"Logistics &amp; Transport",
IF(IFERROR(SEARCH("travel",D322),0)+IFERROR(SEARCH("hotel",D322),0)+IFERROR(SEARCH("booking",D322),0)+IFERROR(SEARCH("tourism",D322),0)&gt;0,"Travel &amp; Hospitality",
IF(IFERROR(SEARCH("fashion",D322),0)+IFERROR(SEARCH("apparel",D322),0)+IFERROR(SEARCH("clothing",D322),0)+IFERROR(SEARCH("jewelry",D322),0)+IFERROR(SEARCH("beauty",D322),0)&gt;0,"Fashion &amp; Lifestyle",
IF(IFERROR(SEARCH("media",D322),0)+IFERROR(SEARCH("entertainment",D322),0)+IFERROR(SEARCH("video",D322),0)+IFERROR(SEARCH("gaming",D322),0)+IFERROR(SEARCH("music",D322),0)+IFERROR(SEARCH("social",D322),0)&gt;0,"Media &amp; Entertainment",
IF(IFERROR(SEARCH("agri",D322),0)+IFERROR(SEARCH("farm",D322),0)+IFERROR(SEARCH("agtech",D322),0)&gt;0,"Agriculture",
IF(IFERROR(SEARCH("real estate",D322),0)+IFERROR(SEARCH("property",D322),0)+IFERROR(SEARCH("housing",D322),0)&gt;0,"Real Estate",
IF(IFERROR(SEARCH("energy",D322),0)+IFERROR(SEARCH("solar",D322),0)+IFERROR(SEARCH("clean tech",D322),0)+IFERROR(SEARCH("waste",D322),0)&gt;0,"Energy &amp; Environment",
IF(IFERROR(SEARCH("hr",D322),0)+IFERROR(SEARCH("recruit",D322),0)+IFERROR(SEARCH("hiring",D322),0)+IFERROR(SEARCH("job",D322),0)&gt;0,"HR &amp; Recruitment",
"Others"))))))))))))))</f>
        <v>Healthcare</v>
      </c>
      <c r="R322" t="str">
        <f t="shared" ref="R322:R385" si="39">IF(ISNUMBER(SEARCH("bang",F322)),"Bangalore",IF(ISNUMBER(SEARCH("beng",F322)),"Bangalore",IF(ISNUMBER(SEARCH("mumbai",F322)),"Mumbai",IF(ISNUMBER(SEARCH("delhi",F322)),"Delhi-NCR",IF(ISNUMBER(SEARCH("gurgaon",F322)),"Delhi-NCR",IF(ISNUMBER(SEARCH("gurugram",F322)),"Delhi-NCR",IF(ISNUMBER(SEARCH("noida",F322)),"Delhi-NCR",IF(ISNUMBER(SEARCH("faridabad",F322)),"Delhi-NCR",IF(ISNUMBER(SEARCH("chennai",F322)),"Chennai",IF(ISNUMBER(SEARCH("hyderabad",F322)),"Hyderabad",IF(ISNUMBER(SEARCH("pune",F322)),"Pune",IF(ISNUMBER(SEARCH("kolkata",F322)),"Kolkata",IF(ISNUMBER(SEARCH("ahmedabad",F322)),"Ahmedabad",IF(ISNUMBER(SEARCH("jaipur",F322)),"Jaipur",IF(ISNUMBER(SEARCH("coimbatore",F322)),"Coimbatore",IF(ISNUMBER(SEARCH("kochi",F322)),"Kerala Cities",IF(ISNUMBER(SEARCH("cochin",F322)),"Kerala Cities",IF(ISNUMBER(SEARCH("francisco",F322)),"USA",IF(ISNUMBER(SEARCH("new york",F322)),"USA",IF(ISNUMBER(SEARCH("california",F322)),"USA",IF(ISNUMBER(SEARCH("palo alto",F322)),"USA",IF(ISNUMBER(SEARCH("santa",F322)),"USA",IF(ISNUMBER(SEARCH("singapore",F322)),"Singapore",IF(ISNUMBER(SEARCH("london",F322)),"London/UK",IF(F322="","Unknown","Other Cities")))))))))))))))))))))))))</f>
        <v>Mumbai</v>
      </c>
    </row>
    <row r="323" spans="1:18" x14ac:dyDescent="0.3">
      <c r="A323">
        <v>322</v>
      </c>
      <c r="B323" s="4">
        <v>43164</v>
      </c>
      <c r="C323" t="s">
        <v>1063</v>
      </c>
      <c r="D323" t="s">
        <v>142</v>
      </c>
      <c r="E323" t="s">
        <v>1064</v>
      </c>
      <c r="F323" t="s">
        <v>13</v>
      </c>
      <c r="G323" t="s">
        <v>7955</v>
      </c>
      <c r="H323" t="str">
        <f t="shared" ref="H323:H386" si="40">IFERROR(TRIM(LEFT(G323,FIND(",",G323)-1)),TRIM(G323))</f>
        <v>Hdfc Life</v>
      </c>
      <c r="I323">
        <f t="shared" ref="I323:I386" si="41">IF(TRIM(G323)="",0,LEN(G323)-LEN(SUBSTITUTE(G323,",",""))+1)</f>
        <v>2</v>
      </c>
      <c r="J323" t="str">
        <f>IF(Table1[[#This Row],[Investor Count]]&gt;1,"Yes","No")</f>
        <v>Yes</v>
      </c>
      <c r="K323" t="s">
        <v>394</v>
      </c>
      <c r="L323" s="6">
        <v>10000000</v>
      </c>
      <c r="M323">
        <f t="shared" si="35"/>
        <v>2018</v>
      </c>
      <c r="N323" t="str">
        <f t="shared" si="36"/>
        <v>March</v>
      </c>
      <c r="O323" s="18">
        <v>95.970500000000001</v>
      </c>
      <c r="P323" t="str">
        <f t="shared" si="37"/>
        <v>Private Equity</v>
      </c>
      <c r="Q323" t="str">
        <f t="shared" si="38"/>
        <v>Healthcare</v>
      </c>
      <c r="R323" t="str">
        <f t="shared" si="39"/>
        <v>Bangalore</v>
      </c>
    </row>
    <row r="324" spans="1:18" x14ac:dyDescent="0.3">
      <c r="A324">
        <v>323</v>
      </c>
      <c r="B324" s="4">
        <v>43164</v>
      </c>
      <c r="C324" t="s">
        <v>1066</v>
      </c>
      <c r="D324" t="s">
        <v>575</v>
      </c>
      <c r="E324" t="s">
        <v>1067</v>
      </c>
      <c r="F324" t="s">
        <v>454</v>
      </c>
      <c r="G324" t="s">
        <v>1068</v>
      </c>
      <c r="H324" t="str">
        <f t="shared" si="40"/>
        <v>Sequoia Capital</v>
      </c>
      <c r="I324">
        <f t="shared" si="41"/>
        <v>1</v>
      </c>
      <c r="J324" t="str">
        <f>IF(Table1[[#This Row],[Investor Count]]&gt;1,"Yes","No")</f>
        <v>No</v>
      </c>
      <c r="K324" t="s">
        <v>394</v>
      </c>
      <c r="L324" s="6">
        <v>6000000</v>
      </c>
      <c r="M324">
        <f t="shared" si="35"/>
        <v>2018</v>
      </c>
      <c r="N324" t="str">
        <f t="shared" si="36"/>
        <v>March</v>
      </c>
      <c r="O324" s="18">
        <v>57.582299999999996</v>
      </c>
      <c r="P324" t="str">
        <f t="shared" si="37"/>
        <v>Private Equity</v>
      </c>
      <c r="Q324" t="str">
        <f t="shared" si="38"/>
        <v>Others</v>
      </c>
      <c r="R324" t="str">
        <f t="shared" si="39"/>
        <v>Jaipur</v>
      </c>
    </row>
    <row r="325" spans="1:18" x14ac:dyDescent="0.3">
      <c r="A325">
        <v>324</v>
      </c>
      <c r="B325" s="4">
        <v>43164</v>
      </c>
      <c r="C325" t="s">
        <v>1069</v>
      </c>
      <c r="D325" t="s">
        <v>50</v>
      </c>
      <c r="E325" t="s">
        <v>1070</v>
      </c>
      <c r="F325" t="s">
        <v>87</v>
      </c>
      <c r="G325" t="s">
        <v>8643</v>
      </c>
      <c r="H325" t="str">
        <f t="shared" si="40"/>
        <v>Vertex Ventures</v>
      </c>
      <c r="I325">
        <f t="shared" si="41"/>
        <v>3</v>
      </c>
      <c r="J325" t="str">
        <f>IF(Table1[[#This Row],[Investor Count]]&gt;1,"Yes","No")</f>
        <v>Yes</v>
      </c>
      <c r="K325" t="s">
        <v>394</v>
      </c>
      <c r="L325" s="6">
        <v>5000000</v>
      </c>
      <c r="M325">
        <f t="shared" si="35"/>
        <v>2018</v>
      </c>
      <c r="N325" t="str">
        <f t="shared" si="36"/>
        <v>March</v>
      </c>
      <c r="O325" s="18">
        <v>47.985250000000001</v>
      </c>
      <c r="P325" t="str">
        <f t="shared" si="37"/>
        <v>Private Equity</v>
      </c>
      <c r="Q325" t="str">
        <f t="shared" si="38"/>
        <v>Technology</v>
      </c>
      <c r="R325" t="str">
        <f t="shared" si="39"/>
        <v>Delhi-NCR</v>
      </c>
    </row>
    <row r="326" spans="1:18" x14ac:dyDescent="0.3">
      <c r="A326">
        <v>325</v>
      </c>
      <c r="B326" s="4">
        <v>43163</v>
      </c>
      <c r="C326" t="s">
        <v>1072</v>
      </c>
      <c r="D326" t="s">
        <v>575</v>
      </c>
      <c r="E326" t="s">
        <v>1073</v>
      </c>
      <c r="F326" t="s">
        <v>52</v>
      </c>
      <c r="G326" t="s">
        <v>351</v>
      </c>
      <c r="H326" t="str">
        <f t="shared" si="40"/>
        <v>Nexus Venture Partners</v>
      </c>
      <c r="I326">
        <f t="shared" si="41"/>
        <v>1</v>
      </c>
      <c r="J326" t="str">
        <f>IF(Table1[[#This Row],[Investor Count]]&gt;1,"Yes","No")</f>
        <v>No</v>
      </c>
      <c r="K326" t="s">
        <v>586</v>
      </c>
      <c r="L326" s="6">
        <v>1100000</v>
      </c>
      <c r="M326">
        <f t="shared" si="35"/>
        <v>2018</v>
      </c>
      <c r="N326" t="str">
        <f t="shared" si="36"/>
        <v>March</v>
      </c>
      <c r="O326" s="18">
        <v>10.556755000000001</v>
      </c>
      <c r="P326" t="str">
        <f t="shared" si="37"/>
        <v>Seed</v>
      </c>
      <c r="Q326" t="str">
        <f t="shared" si="38"/>
        <v>Others</v>
      </c>
      <c r="R326" t="str">
        <f t="shared" si="39"/>
        <v>Pune</v>
      </c>
    </row>
    <row r="327" spans="1:18" x14ac:dyDescent="0.3">
      <c r="A327">
        <v>326</v>
      </c>
      <c r="B327" s="4">
        <v>43165</v>
      </c>
      <c r="C327" t="s">
        <v>1074</v>
      </c>
      <c r="D327" t="s">
        <v>50</v>
      </c>
      <c r="E327" t="s">
        <v>8644</v>
      </c>
      <c r="F327" t="s">
        <v>42</v>
      </c>
      <c r="G327" t="s">
        <v>9236</v>
      </c>
      <c r="H327" t="str">
        <f t="shared" si="40"/>
        <v>Avendus Finance Pvt Ltd</v>
      </c>
      <c r="I327">
        <f t="shared" si="41"/>
        <v>1</v>
      </c>
      <c r="J327" t="str">
        <f>IF(Table1[[#This Row],[Investor Count]]&gt;1,"Yes","No")</f>
        <v>No</v>
      </c>
      <c r="K327" t="s">
        <v>79</v>
      </c>
      <c r="L327" s="6">
        <v>9700000</v>
      </c>
      <c r="M327">
        <f t="shared" si="35"/>
        <v>2018</v>
      </c>
      <c r="N327" t="str">
        <f t="shared" si="36"/>
        <v>March</v>
      </c>
      <c r="O327" s="18">
        <v>93.091385000000002</v>
      </c>
      <c r="P327" t="str">
        <f t="shared" si="37"/>
        <v>Other</v>
      </c>
      <c r="Q327" t="str">
        <f t="shared" si="38"/>
        <v>Technology</v>
      </c>
      <c r="R327" t="str">
        <f t="shared" si="39"/>
        <v>Chennai</v>
      </c>
    </row>
    <row r="328" spans="1:18" x14ac:dyDescent="0.3">
      <c r="A328">
        <v>327</v>
      </c>
      <c r="B328" s="4">
        <v>43165</v>
      </c>
      <c r="C328" t="s">
        <v>1001</v>
      </c>
      <c r="D328" t="s">
        <v>575</v>
      </c>
      <c r="E328" t="s">
        <v>1002</v>
      </c>
      <c r="F328" t="s">
        <v>36</v>
      </c>
      <c r="G328" t="s">
        <v>7956</v>
      </c>
      <c r="H328" t="str">
        <f t="shared" si="40"/>
        <v>Aegon Nv</v>
      </c>
      <c r="I328">
        <f t="shared" si="41"/>
        <v>1</v>
      </c>
      <c r="J328" t="str">
        <f>IF(Table1[[#This Row],[Investor Count]]&gt;1,"Yes","No")</f>
        <v>No</v>
      </c>
      <c r="K328" t="s">
        <v>394</v>
      </c>
      <c r="L328" s="6">
        <v>7600000</v>
      </c>
      <c r="M328">
        <f t="shared" si="35"/>
        <v>2018</v>
      </c>
      <c r="N328" t="str">
        <f t="shared" si="36"/>
        <v>March</v>
      </c>
      <c r="O328" s="18">
        <v>72.937579999999997</v>
      </c>
      <c r="P328" t="str">
        <f t="shared" si="37"/>
        <v>Private Equity</v>
      </c>
      <c r="Q328" t="str">
        <f t="shared" si="38"/>
        <v>Others</v>
      </c>
      <c r="R328" t="str">
        <f t="shared" si="39"/>
        <v>Mumbai</v>
      </c>
    </row>
    <row r="329" spans="1:18" x14ac:dyDescent="0.3">
      <c r="A329">
        <v>328</v>
      </c>
      <c r="B329" s="4">
        <v>43167</v>
      </c>
      <c r="C329" t="s">
        <v>1078</v>
      </c>
      <c r="D329" t="s">
        <v>575</v>
      </c>
      <c r="E329" t="s">
        <v>1079</v>
      </c>
      <c r="F329" t="s">
        <v>36</v>
      </c>
      <c r="G329" t="s">
        <v>1080</v>
      </c>
      <c r="H329" t="str">
        <f t="shared" si="40"/>
        <v>State Street Global Advisors</v>
      </c>
      <c r="I329">
        <f t="shared" si="41"/>
        <v>1</v>
      </c>
      <c r="J329" t="str">
        <f>IF(Table1[[#This Row],[Investor Count]]&gt;1,"Yes","No")</f>
        <v>No</v>
      </c>
      <c r="K329" t="s">
        <v>394</v>
      </c>
      <c r="L329" s="6">
        <v>38400000</v>
      </c>
      <c r="M329">
        <f t="shared" si="35"/>
        <v>2018</v>
      </c>
      <c r="N329" t="str">
        <f t="shared" si="36"/>
        <v>March</v>
      </c>
      <c r="O329" s="18">
        <v>368.52672000000001</v>
      </c>
      <c r="P329" t="str">
        <f t="shared" si="37"/>
        <v>Private Equity</v>
      </c>
      <c r="Q329" t="str">
        <f t="shared" si="38"/>
        <v>Others</v>
      </c>
      <c r="R329" t="str">
        <f t="shared" si="39"/>
        <v>Mumbai</v>
      </c>
    </row>
    <row r="330" spans="1:18" x14ac:dyDescent="0.3">
      <c r="A330">
        <v>329</v>
      </c>
      <c r="B330" s="4">
        <v>43167</v>
      </c>
      <c r="C330" t="s">
        <v>1081</v>
      </c>
      <c r="D330" t="s">
        <v>575</v>
      </c>
      <c r="E330" t="s">
        <v>1082</v>
      </c>
      <c r="F330" t="s">
        <v>230</v>
      </c>
      <c r="G330" t="s">
        <v>1083</v>
      </c>
      <c r="H330" t="str">
        <f t="shared" si="40"/>
        <v>Trifecta Capital</v>
      </c>
      <c r="I330">
        <f t="shared" si="41"/>
        <v>1</v>
      </c>
      <c r="J330" t="str">
        <f>IF(Table1[[#This Row],[Investor Count]]&gt;1,"Yes","No")</f>
        <v>No</v>
      </c>
      <c r="K330" t="s">
        <v>79</v>
      </c>
      <c r="L330" s="6">
        <v>1000000</v>
      </c>
      <c r="M330">
        <f t="shared" si="35"/>
        <v>2018</v>
      </c>
      <c r="N330" t="str">
        <f t="shared" si="36"/>
        <v>March</v>
      </c>
      <c r="O330" s="18">
        <v>9.5970499999999994</v>
      </c>
      <c r="P330" t="str">
        <f t="shared" si="37"/>
        <v>Other</v>
      </c>
      <c r="Q330" t="str">
        <f t="shared" si="38"/>
        <v>Others</v>
      </c>
      <c r="R330" t="str">
        <f t="shared" si="39"/>
        <v>Delhi-NCR</v>
      </c>
    </row>
    <row r="331" spans="1:18" x14ac:dyDescent="0.3">
      <c r="A331">
        <v>330</v>
      </c>
      <c r="B331" s="4">
        <v>43171</v>
      </c>
      <c r="C331" t="s">
        <v>1084</v>
      </c>
      <c r="D331" t="s">
        <v>575</v>
      </c>
      <c r="E331" t="s">
        <v>1085</v>
      </c>
      <c r="F331" t="s">
        <v>36</v>
      </c>
      <c r="G331" t="s">
        <v>7957</v>
      </c>
      <c r="H331" t="str">
        <f t="shared" si="40"/>
        <v>Hr Fund</v>
      </c>
      <c r="I331">
        <f t="shared" si="41"/>
        <v>1</v>
      </c>
      <c r="J331" t="str">
        <f>IF(Table1[[#This Row],[Investor Count]]&gt;1,"Yes","No")</f>
        <v>No</v>
      </c>
      <c r="K331" t="s">
        <v>586</v>
      </c>
      <c r="L331" s="6">
        <v>1000000</v>
      </c>
      <c r="M331">
        <f t="shared" si="35"/>
        <v>2018</v>
      </c>
      <c r="N331" t="str">
        <f t="shared" si="36"/>
        <v>March</v>
      </c>
      <c r="O331" s="18">
        <v>9.5970499999999994</v>
      </c>
      <c r="P331" t="str">
        <f t="shared" si="37"/>
        <v>Seed</v>
      </c>
      <c r="Q331" t="str">
        <f t="shared" si="38"/>
        <v>Others</v>
      </c>
      <c r="R331" t="str">
        <f t="shared" si="39"/>
        <v>Mumbai</v>
      </c>
    </row>
    <row r="332" spans="1:18" x14ac:dyDescent="0.3">
      <c r="A332">
        <v>331</v>
      </c>
      <c r="B332" s="4">
        <v>43172</v>
      </c>
      <c r="C332" t="s">
        <v>1087</v>
      </c>
      <c r="D332" t="s">
        <v>50</v>
      </c>
      <c r="E332" t="s">
        <v>865</v>
      </c>
      <c r="F332" t="s">
        <v>36</v>
      </c>
      <c r="G332" t="s">
        <v>1088</v>
      </c>
      <c r="H332" t="str">
        <f t="shared" si="40"/>
        <v>Actis</v>
      </c>
      <c r="I332">
        <f t="shared" si="41"/>
        <v>2</v>
      </c>
      <c r="J332" t="str">
        <f>IF(Table1[[#This Row],[Investor Count]]&gt;1,"Yes","No")</f>
        <v>Yes</v>
      </c>
      <c r="K332" t="s">
        <v>394</v>
      </c>
      <c r="L332" s="6">
        <v>82000000</v>
      </c>
      <c r="M332">
        <f t="shared" si="35"/>
        <v>2018</v>
      </c>
      <c r="N332" t="str">
        <f t="shared" si="36"/>
        <v>March</v>
      </c>
      <c r="O332" s="18">
        <v>786.95809999999994</v>
      </c>
      <c r="P332" t="str">
        <f t="shared" si="37"/>
        <v>Private Equity</v>
      </c>
      <c r="Q332" t="str">
        <f t="shared" si="38"/>
        <v>Technology</v>
      </c>
      <c r="R332" t="str">
        <f t="shared" si="39"/>
        <v>Mumbai</v>
      </c>
    </row>
    <row r="333" spans="1:18" x14ac:dyDescent="0.3">
      <c r="A333">
        <v>332</v>
      </c>
      <c r="B333" s="4">
        <v>43173</v>
      </c>
      <c r="C333" t="s">
        <v>1089</v>
      </c>
      <c r="D333" t="s">
        <v>575</v>
      </c>
      <c r="E333" t="s">
        <v>8645</v>
      </c>
      <c r="F333" t="s">
        <v>184</v>
      </c>
      <c r="G333" t="s">
        <v>9277</v>
      </c>
      <c r="H333" t="str">
        <f t="shared" si="40"/>
        <v>Venkat Subramanian</v>
      </c>
      <c r="I333">
        <f t="shared" si="41"/>
        <v>4</v>
      </c>
      <c r="J333" t="str">
        <f>IF(Table1[[#This Row],[Investor Count]]&gt;1,"Yes","No")</f>
        <v>Yes</v>
      </c>
      <c r="K333" t="s">
        <v>586</v>
      </c>
      <c r="M333">
        <f t="shared" si="35"/>
        <v>2018</v>
      </c>
      <c r="N333" t="str">
        <f t="shared" si="36"/>
        <v>March</v>
      </c>
      <c r="O333" s="18">
        <v>0</v>
      </c>
      <c r="P333" t="str">
        <f t="shared" si="37"/>
        <v>Seed</v>
      </c>
      <c r="Q333" t="str">
        <f t="shared" si="38"/>
        <v>Others</v>
      </c>
      <c r="R333" t="str">
        <f t="shared" si="39"/>
        <v>Hyderabad</v>
      </c>
    </row>
    <row r="334" spans="1:18" x14ac:dyDescent="0.3">
      <c r="A334">
        <v>333</v>
      </c>
      <c r="B334" s="4">
        <v>43173</v>
      </c>
      <c r="C334" t="s">
        <v>1092</v>
      </c>
      <c r="D334" t="s">
        <v>575</v>
      </c>
      <c r="E334" t="s">
        <v>355</v>
      </c>
      <c r="F334" t="s">
        <v>13</v>
      </c>
      <c r="G334" t="s">
        <v>9085</v>
      </c>
      <c r="H334" t="str">
        <f t="shared" si="40"/>
        <v>Matrix Partners</v>
      </c>
      <c r="I334">
        <f t="shared" si="41"/>
        <v>6</v>
      </c>
      <c r="J334" t="str">
        <f>IF(Table1[[#This Row],[Investor Count]]&gt;1,"Yes","No")</f>
        <v>Yes</v>
      </c>
      <c r="K334" t="s">
        <v>394</v>
      </c>
      <c r="L334" s="6">
        <v>17200000</v>
      </c>
      <c r="M334">
        <f t="shared" si="35"/>
        <v>2018</v>
      </c>
      <c r="N334" t="str">
        <f t="shared" si="36"/>
        <v>March</v>
      </c>
      <c r="O334" s="18">
        <v>165.06926000000001</v>
      </c>
      <c r="P334" t="str">
        <f t="shared" si="37"/>
        <v>Private Equity</v>
      </c>
      <c r="Q334" t="str">
        <f t="shared" si="38"/>
        <v>Others</v>
      </c>
      <c r="R334" t="str">
        <f t="shared" si="39"/>
        <v>Bangalore</v>
      </c>
    </row>
    <row r="335" spans="1:18" x14ac:dyDescent="0.3">
      <c r="A335">
        <v>334</v>
      </c>
      <c r="B335" s="4">
        <v>43174</v>
      </c>
      <c r="C335" t="s">
        <v>262</v>
      </c>
      <c r="D335" t="s">
        <v>575</v>
      </c>
      <c r="E335" t="s">
        <v>1094</v>
      </c>
      <c r="F335" t="s">
        <v>230</v>
      </c>
      <c r="G335" t="s">
        <v>9086</v>
      </c>
      <c r="H335" t="str">
        <f t="shared" si="40"/>
        <v>Softbank</v>
      </c>
      <c r="I335">
        <f t="shared" si="41"/>
        <v>3</v>
      </c>
      <c r="J335" t="str">
        <f>IF(Table1[[#This Row],[Investor Count]]&gt;1,"Yes","No")</f>
        <v>Yes</v>
      </c>
      <c r="K335" t="s">
        <v>394</v>
      </c>
      <c r="L335" s="6">
        <v>62000000</v>
      </c>
      <c r="M335">
        <f t="shared" si="35"/>
        <v>2018</v>
      </c>
      <c r="N335" t="str">
        <f t="shared" si="36"/>
        <v>March</v>
      </c>
      <c r="O335" s="18">
        <v>595.01710000000003</v>
      </c>
      <c r="P335" t="str">
        <f t="shared" si="37"/>
        <v>Private Equity</v>
      </c>
      <c r="Q335" t="str">
        <f t="shared" si="38"/>
        <v>Others</v>
      </c>
      <c r="R335" t="str">
        <f t="shared" si="39"/>
        <v>Delhi-NCR</v>
      </c>
    </row>
    <row r="336" spans="1:18" x14ac:dyDescent="0.3">
      <c r="A336">
        <v>335</v>
      </c>
      <c r="B336" s="4">
        <v>43178</v>
      </c>
      <c r="C336" t="s">
        <v>1096</v>
      </c>
      <c r="D336" t="s">
        <v>575</v>
      </c>
      <c r="E336" t="s">
        <v>1097</v>
      </c>
      <c r="F336" t="s">
        <v>36</v>
      </c>
      <c r="G336" t="s">
        <v>218</v>
      </c>
      <c r="H336" t="str">
        <f t="shared" si="40"/>
        <v>Alteria Capital</v>
      </c>
      <c r="I336">
        <f t="shared" si="41"/>
        <v>1</v>
      </c>
      <c r="J336" t="str">
        <f>IF(Table1[[#This Row],[Investor Count]]&gt;1,"Yes","No")</f>
        <v>No</v>
      </c>
      <c r="K336" t="s">
        <v>79</v>
      </c>
      <c r="L336" s="6">
        <v>1310000</v>
      </c>
      <c r="M336">
        <f t="shared" si="35"/>
        <v>2018</v>
      </c>
      <c r="N336" t="str">
        <f t="shared" si="36"/>
        <v>March</v>
      </c>
      <c r="O336" s="18">
        <v>12.5721355</v>
      </c>
      <c r="P336" t="str">
        <f t="shared" si="37"/>
        <v>Other</v>
      </c>
      <c r="Q336" t="str">
        <f t="shared" si="38"/>
        <v>Others</v>
      </c>
      <c r="R336" t="str">
        <f t="shared" si="39"/>
        <v>Mumbai</v>
      </c>
    </row>
    <row r="337" spans="1:18" x14ac:dyDescent="0.3">
      <c r="A337">
        <v>336</v>
      </c>
      <c r="B337" s="4">
        <v>43178</v>
      </c>
      <c r="C337" t="s">
        <v>1098</v>
      </c>
      <c r="D337" t="s">
        <v>142</v>
      </c>
      <c r="E337" t="s">
        <v>1099</v>
      </c>
      <c r="F337" t="s">
        <v>1100</v>
      </c>
      <c r="G337" t="s">
        <v>9458</v>
      </c>
      <c r="H337" t="str">
        <f t="shared" si="40"/>
        <v>1 Crowd</v>
      </c>
      <c r="I337">
        <f t="shared" si="41"/>
        <v>2</v>
      </c>
      <c r="J337" t="str">
        <f>IF(Table1[[#This Row],[Investor Count]]&gt;1,"Yes","No")</f>
        <v>Yes</v>
      </c>
      <c r="K337" t="s">
        <v>586</v>
      </c>
      <c r="L337" s="6">
        <v>500000</v>
      </c>
      <c r="M337">
        <f t="shared" si="35"/>
        <v>2018</v>
      </c>
      <c r="N337" t="str">
        <f t="shared" si="36"/>
        <v>March</v>
      </c>
      <c r="O337" s="18">
        <v>4.7985249999999997</v>
      </c>
      <c r="P337" t="str">
        <f t="shared" si="37"/>
        <v>Seed</v>
      </c>
      <c r="Q337" t="str">
        <f t="shared" si="38"/>
        <v>Healthcare</v>
      </c>
      <c r="R337" t="str">
        <f t="shared" si="39"/>
        <v>Other Cities</v>
      </c>
    </row>
    <row r="338" spans="1:18" x14ac:dyDescent="0.3">
      <c r="A338">
        <v>337</v>
      </c>
      <c r="B338" s="4">
        <v>43178</v>
      </c>
      <c r="C338" t="s">
        <v>1102</v>
      </c>
      <c r="D338" t="s">
        <v>1103</v>
      </c>
      <c r="E338" t="s">
        <v>1104</v>
      </c>
      <c r="F338" t="s">
        <v>230</v>
      </c>
      <c r="G338" t="s">
        <v>7958</v>
      </c>
      <c r="H338" t="str">
        <f t="shared" si="40"/>
        <v>Amit Burman</v>
      </c>
      <c r="I338">
        <f t="shared" si="41"/>
        <v>2</v>
      </c>
      <c r="J338" t="str">
        <f>IF(Table1[[#This Row],[Investor Count]]&gt;1,"Yes","No")</f>
        <v>Yes</v>
      </c>
      <c r="K338" t="s">
        <v>586</v>
      </c>
      <c r="L338" s="6">
        <v>3000000</v>
      </c>
      <c r="M338">
        <f t="shared" si="35"/>
        <v>2018</v>
      </c>
      <c r="N338" t="str">
        <f t="shared" si="36"/>
        <v>March</v>
      </c>
      <c r="O338" s="18">
        <v>28.791149999999998</v>
      </c>
      <c r="P338" t="str">
        <f t="shared" si="37"/>
        <v>Seed</v>
      </c>
      <c r="Q338" t="str">
        <f t="shared" si="38"/>
        <v>Food &amp; Beverage</v>
      </c>
      <c r="R338" t="str">
        <f t="shared" si="39"/>
        <v>Delhi-NCR</v>
      </c>
    </row>
    <row r="339" spans="1:18" x14ac:dyDescent="0.3">
      <c r="A339">
        <v>338</v>
      </c>
      <c r="B339" s="4">
        <v>43178</v>
      </c>
      <c r="C339" t="s">
        <v>1106</v>
      </c>
      <c r="D339" t="s">
        <v>50</v>
      </c>
      <c r="E339" t="s">
        <v>1107</v>
      </c>
      <c r="F339" t="s">
        <v>230</v>
      </c>
      <c r="G339" t="s">
        <v>1108</v>
      </c>
      <c r="H339" t="str">
        <f t="shared" si="40"/>
        <v>Pi Ventures</v>
      </c>
      <c r="I339">
        <f t="shared" si="41"/>
        <v>2</v>
      </c>
      <c r="J339" t="str">
        <f>IF(Table1[[#This Row],[Investor Count]]&gt;1,"Yes","No")</f>
        <v>Yes</v>
      </c>
      <c r="K339" t="s">
        <v>586</v>
      </c>
      <c r="L339" s="6">
        <v>1000000</v>
      </c>
      <c r="M339">
        <f t="shared" si="35"/>
        <v>2018</v>
      </c>
      <c r="N339" t="str">
        <f t="shared" si="36"/>
        <v>March</v>
      </c>
      <c r="O339" s="18">
        <v>9.5970499999999994</v>
      </c>
      <c r="P339" t="str">
        <f t="shared" si="37"/>
        <v>Seed</v>
      </c>
      <c r="Q339" t="str">
        <f t="shared" si="38"/>
        <v>Technology</v>
      </c>
      <c r="R339" t="str">
        <f t="shared" si="39"/>
        <v>Delhi-NCR</v>
      </c>
    </row>
    <row r="340" spans="1:18" x14ac:dyDescent="0.3">
      <c r="A340">
        <v>339</v>
      </c>
      <c r="B340" s="4">
        <v>43179</v>
      </c>
      <c r="C340" t="s">
        <v>1109</v>
      </c>
      <c r="D340" t="s">
        <v>575</v>
      </c>
      <c r="E340" t="s">
        <v>8646</v>
      </c>
      <c r="F340" t="s">
        <v>9031</v>
      </c>
      <c r="G340" t="s">
        <v>1111</v>
      </c>
      <c r="H340" t="str">
        <f t="shared" si="40"/>
        <v>Micromax Informatics Ltd</v>
      </c>
      <c r="I340">
        <f t="shared" si="41"/>
        <v>1</v>
      </c>
      <c r="J340" t="str">
        <f>IF(Table1[[#This Row],[Investor Count]]&gt;1,"Yes","No")</f>
        <v>No</v>
      </c>
      <c r="K340" t="s">
        <v>394</v>
      </c>
      <c r="M340">
        <f t="shared" si="35"/>
        <v>2018</v>
      </c>
      <c r="N340" t="str">
        <f t="shared" si="36"/>
        <v>March</v>
      </c>
      <c r="O340" s="18">
        <v>0</v>
      </c>
      <c r="P340" t="str">
        <f t="shared" si="37"/>
        <v>Private Equity</v>
      </c>
      <c r="Q340" t="str">
        <f t="shared" si="38"/>
        <v>Others</v>
      </c>
      <c r="R340" t="str">
        <f t="shared" si="39"/>
        <v>Other Cities</v>
      </c>
    </row>
    <row r="341" spans="1:18" x14ac:dyDescent="0.3">
      <c r="A341">
        <v>340</v>
      </c>
      <c r="B341" s="4">
        <v>43180</v>
      </c>
      <c r="C341" t="s">
        <v>1112</v>
      </c>
      <c r="D341" t="s">
        <v>575</v>
      </c>
      <c r="E341" t="s">
        <v>1113</v>
      </c>
      <c r="F341" t="s">
        <v>52</v>
      </c>
      <c r="G341" t="s">
        <v>9087</v>
      </c>
      <c r="H341" t="str">
        <f t="shared" si="40"/>
        <v>Jessica Wong</v>
      </c>
      <c r="I341">
        <f t="shared" si="41"/>
        <v>4</v>
      </c>
      <c r="J341" t="str">
        <f>IF(Table1[[#This Row],[Investor Count]]&gt;1,"Yes","No")</f>
        <v>Yes</v>
      </c>
      <c r="K341" t="s">
        <v>586</v>
      </c>
      <c r="M341">
        <f t="shared" si="35"/>
        <v>2018</v>
      </c>
      <c r="N341" t="str">
        <f t="shared" si="36"/>
        <v>March</v>
      </c>
      <c r="O341" s="18">
        <v>0</v>
      </c>
      <c r="P341" t="str">
        <f t="shared" si="37"/>
        <v>Seed</v>
      </c>
      <c r="Q341" t="str">
        <f t="shared" si="38"/>
        <v>Others</v>
      </c>
      <c r="R341" t="str">
        <f t="shared" si="39"/>
        <v>Pune</v>
      </c>
    </row>
    <row r="342" spans="1:18" x14ac:dyDescent="0.3">
      <c r="A342">
        <v>341</v>
      </c>
      <c r="B342" s="4">
        <v>43181</v>
      </c>
      <c r="C342" t="s">
        <v>1115</v>
      </c>
      <c r="D342" t="s">
        <v>50</v>
      </c>
      <c r="E342" t="s">
        <v>1116</v>
      </c>
      <c r="F342" t="s">
        <v>42</v>
      </c>
      <c r="G342" t="s">
        <v>9088</v>
      </c>
      <c r="H342" t="str">
        <f t="shared" si="40"/>
        <v>Insight Venture Partners</v>
      </c>
      <c r="I342">
        <f t="shared" si="41"/>
        <v>3</v>
      </c>
      <c r="J342" t="str">
        <f>IF(Table1[[#This Row],[Investor Count]]&gt;1,"Yes","No")</f>
        <v>Yes</v>
      </c>
      <c r="K342" t="s">
        <v>394</v>
      </c>
      <c r="L342" s="6">
        <v>18000000</v>
      </c>
      <c r="M342">
        <f t="shared" si="35"/>
        <v>2018</v>
      </c>
      <c r="N342" t="str">
        <f t="shared" si="36"/>
        <v>March</v>
      </c>
      <c r="O342" s="18">
        <v>172.74690000000001</v>
      </c>
      <c r="P342" t="str">
        <f t="shared" si="37"/>
        <v>Private Equity</v>
      </c>
      <c r="Q342" t="str">
        <f t="shared" si="38"/>
        <v>Technology</v>
      </c>
      <c r="R342" t="str">
        <f t="shared" si="39"/>
        <v>Chennai</v>
      </c>
    </row>
    <row r="343" spans="1:18" x14ac:dyDescent="0.3">
      <c r="A343">
        <v>342</v>
      </c>
      <c r="B343" s="4">
        <v>43181</v>
      </c>
      <c r="C343" t="s">
        <v>1118</v>
      </c>
      <c r="D343" t="s">
        <v>575</v>
      </c>
      <c r="E343" t="s">
        <v>1119</v>
      </c>
      <c r="F343" t="s">
        <v>87</v>
      </c>
      <c r="G343" t="s">
        <v>7959</v>
      </c>
      <c r="H343" t="str">
        <f t="shared" si="40"/>
        <v>Sucseed Venture Partners</v>
      </c>
      <c r="I343">
        <f t="shared" si="41"/>
        <v>1</v>
      </c>
      <c r="J343" t="str">
        <f>IF(Table1[[#This Row],[Investor Count]]&gt;1,"Yes","No")</f>
        <v>No</v>
      </c>
      <c r="K343" t="s">
        <v>586</v>
      </c>
      <c r="L343" s="6">
        <v>768000</v>
      </c>
      <c r="M343">
        <f t="shared" si="35"/>
        <v>2018</v>
      </c>
      <c r="N343" t="str">
        <f t="shared" si="36"/>
        <v>March</v>
      </c>
      <c r="O343" s="18">
        <v>7.3705344000000004</v>
      </c>
      <c r="P343" t="str">
        <f t="shared" si="37"/>
        <v>Seed</v>
      </c>
      <c r="Q343" t="str">
        <f t="shared" si="38"/>
        <v>Others</v>
      </c>
      <c r="R343" t="str">
        <f t="shared" si="39"/>
        <v>Delhi-NCR</v>
      </c>
    </row>
    <row r="344" spans="1:18" x14ac:dyDescent="0.3">
      <c r="A344">
        <v>343</v>
      </c>
      <c r="B344" s="4">
        <v>43181</v>
      </c>
      <c r="C344" t="s">
        <v>1121</v>
      </c>
      <c r="D344" t="s">
        <v>50</v>
      </c>
      <c r="E344" t="s">
        <v>1122</v>
      </c>
      <c r="F344" t="s">
        <v>13</v>
      </c>
      <c r="G344" t="s">
        <v>195</v>
      </c>
      <c r="H344" t="str">
        <f t="shared" si="40"/>
        <v>Endiya Partners</v>
      </c>
      <c r="I344">
        <f t="shared" si="41"/>
        <v>1</v>
      </c>
      <c r="J344" t="str">
        <f>IF(Table1[[#This Row],[Investor Count]]&gt;1,"Yes","No")</f>
        <v>No</v>
      </c>
      <c r="K344" t="s">
        <v>586</v>
      </c>
      <c r="L344" s="6">
        <v>1240000</v>
      </c>
      <c r="M344">
        <f t="shared" si="35"/>
        <v>2018</v>
      </c>
      <c r="N344" t="str">
        <f t="shared" si="36"/>
        <v>March</v>
      </c>
      <c r="O344" s="18">
        <v>11.900342</v>
      </c>
      <c r="P344" t="str">
        <f t="shared" si="37"/>
        <v>Seed</v>
      </c>
      <c r="Q344" t="str">
        <f t="shared" si="38"/>
        <v>Technology</v>
      </c>
      <c r="R344" t="str">
        <f t="shared" si="39"/>
        <v>Bangalore</v>
      </c>
    </row>
    <row r="345" spans="1:18" x14ac:dyDescent="0.3">
      <c r="A345">
        <v>344</v>
      </c>
      <c r="B345" s="4">
        <v>43181</v>
      </c>
      <c r="C345" t="s">
        <v>1123</v>
      </c>
      <c r="D345" t="s">
        <v>50</v>
      </c>
      <c r="E345" t="s">
        <v>8647</v>
      </c>
      <c r="F345" t="s">
        <v>13</v>
      </c>
      <c r="G345" t="s">
        <v>1125</v>
      </c>
      <c r="H345" t="str">
        <f t="shared" si="40"/>
        <v>Kumar Vembu</v>
      </c>
      <c r="I345">
        <f t="shared" si="41"/>
        <v>2</v>
      </c>
      <c r="J345" t="str">
        <f>IF(Table1[[#This Row],[Investor Count]]&gt;1,"Yes","No")</f>
        <v>Yes</v>
      </c>
      <c r="K345" t="s">
        <v>586</v>
      </c>
      <c r="M345">
        <f t="shared" si="35"/>
        <v>2018</v>
      </c>
      <c r="N345" t="str">
        <f t="shared" si="36"/>
        <v>March</v>
      </c>
      <c r="O345" s="18">
        <v>0</v>
      </c>
      <c r="P345" t="str">
        <f t="shared" si="37"/>
        <v>Seed</v>
      </c>
      <c r="Q345" t="str">
        <f t="shared" si="38"/>
        <v>Technology</v>
      </c>
      <c r="R345" t="str">
        <f t="shared" si="39"/>
        <v>Bangalore</v>
      </c>
    </row>
    <row r="346" spans="1:18" x14ac:dyDescent="0.3">
      <c r="A346">
        <v>345</v>
      </c>
      <c r="B346" s="4">
        <v>43185</v>
      </c>
      <c r="C346" t="s">
        <v>1126</v>
      </c>
      <c r="D346" t="s">
        <v>575</v>
      </c>
      <c r="E346" t="s">
        <v>1119</v>
      </c>
      <c r="F346" t="s">
        <v>139</v>
      </c>
      <c r="G346" t="s">
        <v>9313</v>
      </c>
      <c r="H346" t="str">
        <f t="shared" si="40"/>
        <v>Initia Holdings</v>
      </c>
      <c r="I346">
        <f t="shared" si="41"/>
        <v>2</v>
      </c>
      <c r="J346" t="str">
        <f>IF(Table1[[#This Row],[Investor Count]]&gt;1,"Yes","No")</f>
        <v>Yes</v>
      </c>
      <c r="K346" t="s">
        <v>586</v>
      </c>
      <c r="L346" s="6">
        <v>1000000</v>
      </c>
      <c r="M346">
        <f t="shared" si="35"/>
        <v>2018</v>
      </c>
      <c r="N346" t="str">
        <f t="shared" si="36"/>
        <v>March</v>
      </c>
      <c r="O346" s="18">
        <v>9.5970499999999994</v>
      </c>
      <c r="P346" t="str">
        <f t="shared" si="37"/>
        <v>Seed</v>
      </c>
      <c r="Q346" t="str">
        <f t="shared" si="38"/>
        <v>Others</v>
      </c>
      <c r="R346" t="str">
        <f t="shared" si="39"/>
        <v>Delhi-NCR</v>
      </c>
    </row>
    <row r="347" spans="1:18" x14ac:dyDescent="0.3">
      <c r="A347">
        <v>346</v>
      </c>
      <c r="B347" s="4">
        <v>43187</v>
      </c>
      <c r="C347" t="s">
        <v>1128</v>
      </c>
      <c r="D347" t="s">
        <v>50</v>
      </c>
      <c r="E347" t="s">
        <v>8648</v>
      </c>
      <c r="F347" t="s">
        <v>139</v>
      </c>
      <c r="G347" t="s">
        <v>261</v>
      </c>
      <c r="H347" t="str">
        <f t="shared" si="40"/>
        <v>Undisclosed</v>
      </c>
      <c r="I347">
        <f t="shared" si="41"/>
        <v>1</v>
      </c>
      <c r="J347" t="str">
        <f>IF(Table1[[#This Row],[Investor Count]]&gt;1,"Yes","No")</f>
        <v>No</v>
      </c>
      <c r="K347" t="s">
        <v>394</v>
      </c>
      <c r="L347" s="6">
        <v>250000</v>
      </c>
      <c r="M347">
        <f t="shared" si="35"/>
        <v>2018</v>
      </c>
      <c r="N347" t="str">
        <f t="shared" si="36"/>
        <v>March</v>
      </c>
      <c r="O347" s="18">
        <v>2.3992624999999999</v>
      </c>
      <c r="P347" t="str">
        <f t="shared" si="37"/>
        <v>Private Equity</v>
      </c>
      <c r="Q347" t="str">
        <f t="shared" si="38"/>
        <v>Technology</v>
      </c>
      <c r="R347" t="str">
        <f t="shared" si="39"/>
        <v>Delhi-NCR</v>
      </c>
    </row>
    <row r="348" spans="1:18" x14ac:dyDescent="0.3">
      <c r="A348">
        <v>347</v>
      </c>
      <c r="B348" s="4">
        <v>43187</v>
      </c>
      <c r="C348" t="s">
        <v>1130</v>
      </c>
      <c r="D348" t="s">
        <v>77</v>
      </c>
      <c r="E348" t="s">
        <v>1131</v>
      </c>
      <c r="F348" t="s">
        <v>13</v>
      </c>
      <c r="G348" t="s">
        <v>9089</v>
      </c>
      <c r="H348" t="str">
        <f t="shared" si="40"/>
        <v>Accion Venture Lab</v>
      </c>
      <c r="I348">
        <f t="shared" si="41"/>
        <v>3</v>
      </c>
      <c r="J348" t="str">
        <f>IF(Table1[[#This Row],[Investor Count]]&gt;1,"Yes","No")</f>
        <v>Yes</v>
      </c>
      <c r="K348" t="s">
        <v>586</v>
      </c>
      <c r="L348" s="6">
        <v>2000000</v>
      </c>
      <c r="M348">
        <f t="shared" si="35"/>
        <v>2018</v>
      </c>
      <c r="N348" t="str">
        <f t="shared" si="36"/>
        <v>March</v>
      </c>
      <c r="O348" s="18">
        <v>19.194099999999999</v>
      </c>
      <c r="P348" t="str">
        <f t="shared" si="37"/>
        <v>Seed</v>
      </c>
      <c r="Q348" t="str">
        <f t="shared" si="38"/>
        <v>FinTech</v>
      </c>
      <c r="R348" t="str">
        <f t="shared" si="39"/>
        <v>Bangalore</v>
      </c>
    </row>
    <row r="349" spans="1:18" x14ac:dyDescent="0.3">
      <c r="A349">
        <v>348</v>
      </c>
      <c r="B349" s="4">
        <v>43186</v>
      </c>
      <c r="C349" t="s">
        <v>1133</v>
      </c>
      <c r="D349" t="s">
        <v>1134</v>
      </c>
      <c r="E349" t="s">
        <v>1135</v>
      </c>
      <c r="F349" t="s">
        <v>139</v>
      </c>
      <c r="G349" t="s">
        <v>1136</v>
      </c>
      <c r="H349" t="str">
        <f t="shared" si="40"/>
        <v>Ratan Tata</v>
      </c>
      <c r="I349">
        <f t="shared" si="41"/>
        <v>1</v>
      </c>
      <c r="J349" t="str">
        <f>IF(Table1[[#This Row],[Investor Count]]&gt;1,"Yes","No")</f>
        <v>No</v>
      </c>
      <c r="K349" t="s">
        <v>586</v>
      </c>
      <c r="L349" s="6">
        <v>535000</v>
      </c>
      <c r="M349">
        <f t="shared" si="35"/>
        <v>2018</v>
      </c>
      <c r="N349" t="str">
        <f t="shared" si="36"/>
        <v>March</v>
      </c>
      <c r="O349" s="18">
        <v>5.1344217499999996</v>
      </c>
      <c r="P349" t="str">
        <f t="shared" si="37"/>
        <v>Seed</v>
      </c>
      <c r="Q349" t="str">
        <f t="shared" si="38"/>
        <v>Media &amp; Entertainment</v>
      </c>
      <c r="R349" t="str">
        <f t="shared" si="39"/>
        <v>Delhi-NCR</v>
      </c>
    </row>
    <row r="350" spans="1:18" x14ac:dyDescent="0.3">
      <c r="A350">
        <v>349</v>
      </c>
      <c r="B350" s="4">
        <v>43186</v>
      </c>
      <c r="C350" t="s">
        <v>511</v>
      </c>
      <c r="D350" t="s">
        <v>50</v>
      </c>
      <c r="E350" t="s">
        <v>1137</v>
      </c>
      <c r="F350" t="s">
        <v>13</v>
      </c>
      <c r="G350" t="s">
        <v>8649</v>
      </c>
      <c r="H350" t="str">
        <f t="shared" si="40"/>
        <v>Amit Singhal</v>
      </c>
      <c r="I350">
        <f t="shared" si="41"/>
        <v>2</v>
      </c>
      <c r="J350" t="str">
        <f>IF(Table1[[#This Row],[Investor Count]]&gt;1,"Yes","No")</f>
        <v>Yes</v>
      </c>
      <c r="K350" t="s">
        <v>394</v>
      </c>
      <c r="L350" s="6">
        <v>3000000</v>
      </c>
      <c r="M350">
        <f t="shared" si="35"/>
        <v>2018</v>
      </c>
      <c r="N350" t="str">
        <f t="shared" si="36"/>
        <v>March</v>
      </c>
      <c r="O350" s="18">
        <v>28.791149999999998</v>
      </c>
      <c r="P350" t="str">
        <f t="shared" si="37"/>
        <v>Private Equity</v>
      </c>
      <c r="Q350" t="str">
        <f t="shared" si="38"/>
        <v>Technology</v>
      </c>
      <c r="R350" t="str">
        <f t="shared" si="39"/>
        <v>Bangalore</v>
      </c>
    </row>
    <row r="351" spans="1:18" x14ac:dyDescent="0.3">
      <c r="A351">
        <v>350</v>
      </c>
      <c r="B351" s="4">
        <v>43188</v>
      </c>
      <c r="C351" t="s">
        <v>1139</v>
      </c>
      <c r="D351" t="s">
        <v>575</v>
      </c>
      <c r="E351" t="s">
        <v>1140</v>
      </c>
      <c r="F351" t="s">
        <v>36</v>
      </c>
      <c r="G351" t="s">
        <v>9090</v>
      </c>
      <c r="H351" t="str">
        <f t="shared" si="40"/>
        <v>Google</v>
      </c>
      <c r="I351">
        <f t="shared" si="41"/>
        <v>9</v>
      </c>
      <c r="J351" t="str">
        <f>IF(Table1[[#This Row],[Investor Count]]&gt;1,"Yes","No")</f>
        <v>Yes</v>
      </c>
      <c r="K351" t="s">
        <v>586</v>
      </c>
      <c r="M351">
        <f t="shared" si="35"/>
        <v>2018</v>
      </c>
      <c r="N351" t="str">
        <f t="shared" si="36"/>
        <v>March</v>
      </c>
      <c r="O351" s="18">
        <v>0</v>
      </c>
      <c r="P351" t="str">
        <f t="shared" si="37"/>
        <v>Seed</v>
      </c>
      <c r="Q351" t="str">
        <f t="shared" si="38"/>
        <v>Others</v>
      </c>
      <c r="R351" t="str">
        <f t="shared" si="39"/>
        <v>Mumbai</v>
      </c>
    </row>
    <row r="352" spans="1:18" x14ac:dyDescent="0.3">
      <c r="A352">
        <v>351</v>
      </c>
      <c r="B352" s="4">
        <v>43132</v>
      </c>
      <c r="C352" t="s">
        <v>1142</v>
      </c>
      <c r="D352" t="s">
        <v>575</v>
      </c>
      <c r="E352" t="s">
        <v>1143</v>
      </c>
      <c r="F352" t="s">
        <v>13</v>
      </c>
      <c r="G352" t="s">
        <v>1144</v>
      </c>
      <c r="H352" t="str">
        <f t="shared" si="40"/>
        <v>Alibaba</v>
      </c>
      <c r="I352">
        <f t="shared" si="41"/>
        <v>4</v>
      </c>
      <c r="J352" t="str">
        <f>IF(Table1[[#This Row],[Investor Count]]&gt;1,"Yes","No")</f>
        <v>Yes</v>
      </c>
      <c r="K352" t="s">
        <v>394</v>
      </c>
      <c r="L352" s="6">
        <v>300000000</v>
      </c>
      <c r="M352">
        <f t="shared" si="35"/>
        <v>2018</v>
      </c>
      <c r="N352" t="str">
        <f t="shared" si="36"/>
        <v>February</v>
      </c>
      <c r="O352" s="18">
        <v>2879.1149999999998</v>
      </c>
      <c r="P352" t="str">
        <f t="shared" si="37"/>
        <v>Private Equity</v>
      </c>
      <c r="Q352" t="str">
        <f t="shared" si="38"/>
        <v>Others</v>
      </c>
      <c r="R352" t="str">
        <f t="shared" si="39"/>
        <v>Bangalore</v>
      </c>
    </row>
    <row r="353" spans="1:18" x14ac:dyDescent="0.3">
      <c r="A353">
        <v>352</v>
      </c>
      <c r="B353" s="4">
        <v>43132</v>
      </c>
      <c r="C353" t="s">
        <v>45</v>
      </c>
      <c r="D353" t="s">
        <v>1103</v>
      </c>
      <c r="E353" t="s">
        <v>8651</v>
      </c>
      <c r="F353" t="s">
        <v>230</v>
      </c>
      <c r="G353" t="s">
        <v>1147</v>
      </c>
      <c r="H353" t="str">
        <f t="shared" si="40"/>
        <v>Ant Financials</v>
      </c>
      <c r="I353">
        <f t="shared" si="41"/>
        <v>1</v>
      </c>
      <c r="J353" t="str">
        <f>IF(Table1[[#This Row],[Investor Count]]&gt;1,"Yes","No")</f>
        <v>No</v>
      </c>
      <c r="K353" t="s">
        <v>394</v>
      </c>
      <c r="L353" s="6">
        <v>200000000</v>
      </c>
      <c r="M353">
        <f t="shared" si="35"/>
        <v>2018</v>
      </c>
      <c r="N353" t="str">
        <f t="shared" si="36"/>
        <v>February</v>
      </c>
      <c r="O353" s="18">
        <v>1919.41</v>
      </c>
      <c r="P353" t="str">
        <f t="shared" si="37"/>
        <v>Private Equity</v>
      </c>
      <c r="Q353" t="str">
        <f t="shared" si="38"/>
        <v>Food &amp; Beverage</v>
      </c>
      <c r="R353" t="str">
        <f t="shared" si="39"/>
        <v>Delhi-NCR</v>
      </c>
    </row>
    <row r="354" spans="1:18" x14ac:dyDescent="0.3">
      <c r="A354">
        <v>353</v>
      </c>
      <c r="B354" s="4">
        <v>43136</v>
      </c>
      <c r="C354" t="s">
        <v>345</v>
      </c>
      <c r="D354" t="s">
        <v>1148</v>
      </c>
      <c r="E354" t="s">
        <v>1149</v>
      </c>
      <c r="F354" t="s">
        <v>13</v>
      </c>
      <c r="G354" t="s">
        <v>1150</v>
      </c>
      <c r="H354" t="str">
        <f t="shared" si="40"/>
        <v>Omidyar Network</v>
      </c>
      <c r="I354">
        <f t="shared" si="41"/>
        <v>1</v>
      </c>
      <c r="J354" t="str">
        <f>IF(Table1[[#This Row],[Investor Count]]&gt;1,"Yes","No")</f>
        <v>No</v>
      </c>
      <c r="K354" t="s">
        <v>394</v>
      </c>
      <c r="L354" s="6">
        <v>4300000</v>
      </c>
      <c r="M354">
        <f t="shared" si="35"/>
        <v>2018</v>
      </c>
      <c r="N354" t="str">
        <f t="shared" si="36"/>
        <v>February</v>
      </c>
      <c r="O354" s="18">
        <v>41.267315000000004</v>
      </c>
      <c r="P354" t="str">
        <f t="shared" si="37"/>
        <v>Private Equity</v>
      </c>
      <c r="Q354" t="str">
        <f t="shared" si="38"/>
        <v>Others</v>
      </c>
      <c r="R354" t="str">
        <f t="shared" si="39"/>
        <v>Bangalore</v>
      </c>
    </row>
    <row r="355" spans="1:18" x14ac:dyDescent="0.3">
      <c r="A355">
        <v>354</v>
      </c>
      <c r="B355" s="4">
        <v>43136</v>
      </c>
      <c r="C355" t="s">
        <v>1151</v>
      </c>
      <c r="D355" t="s">
        <v>142</v>
      </c>
      <c r="E355" t="s">
        <v>1152</v>
      </c>
      <c r="F355" t="s">
        <v>91</v>
      </c>
      <c r="G355" t="s">
        <v>7931</v>
      </c>
      <c r="H355" t="str">
        <f t="shared" si="40"/>
        <v>Cdc Group Plc</v>
      </c>
      <c r="I355">
        <f t="shared" si="41"/>
        <v>1</v>
      </c>
      <c r="J355" t="str">
        <f>IF(Table1[[#This Row],[Investor Count]]&gt;1,"Yes","No")</f>
        <v>No</v>
      </c>
      <c r="K355" t="s">
        <v>394</v>
      </c>
      <c r="L355" s="6">
        <v>21000000</v>
      </c>
      <c r="M355">
        <f t="shared" si="35"/>
        <v>2018</v>
      </c>
      <c r="N355" t="str">
        <f t="shared" si="36"/>
        <v>February</v>
      </c>
      <c r="O355" s="18">
        <v>201.53805</v>
      </c>
      <c r="P355" t="str">
        <f t="shared" si="37"/>
        <v>Private Equity</v>
      </c>
      <c r="Q355" t="str">
        <f t="shared" si="38"/>
        <v>Healthcare</v>
      </c>
      <c r="R355" t="str">
        <f t="shared" si="39"/>
        <v>Delhi-NCR</v>
      </c>
    </row>
    <row r="356" spans="1:18" x14ac:dyDescent="0.3">
      <c r="A356">
        <v>355</v>
      </c>
      <c r="B356" s="4">
        <v>43136</v>
      </c>
      <c r="C356" t="s">
        <v>1154</v>
      </c>
      <c r="D356" t="s">
        <v>575</v>
      </c>
      <c r="E356" t="s">
        <v>1155</v>
      </c>
      <c r="F356" t="s">
        <v>230</v>
      </c>
      <c r="G356" t="s">
        <v>8937</v>
      </c>
      <c r="H356" t="str">
        <f t="shared" si="40"/>
        <v>Man Capital Llp</v>
      </c>
      <c r="I356">
        <f t="shared" si="41"/>
        <v>2</v>
      </c>
      <c r="J356" t="str">
        <f>IF(Table1[[#This Row],[Investor Count]]&gt;1,"Yes","No")</f>
        <v>Yes</v>
      </c>
      <c r="K356" t="s">
        <v>394</v>
      </c>
      <c r="L356" s="6">
        <v>2000000</v>
      </c>
      <c r="M356">
        <f t="shared" si="35"/>
        <v>2018</v>
      </c>
      <c r="N356" t="str">
        <f t="shared" si="36"/>
        <v>February</v>
      </c>
      <c r="O356" s="18">
        <v>19.194099999999999</v>
      </c>
      <c r="P356" t="str">
        <f t="shared" si="37"/>
        <v>Private Equity</v>
      </c>
      <c r="Q356" t="str">
        <f t="shared" si="38"/>
        <v>Others</v>
      </c>
      <c r="R356" t="str">
        <f t="shared" si="39"/>
        <v>Delhi-NCR</v>
      </c>
    </row>
    <row r="357" spans="1:18" x14ac:dyDescent="0.3">
      <c r="A357">
        <v>356</v>
      </c>
      <c r="B357" s="4">
        <v>43137</v>
      </c>
      <c r="C357" t="s">
        <v>1157</v>
      </c>
      <c r="D357" t="s">
        <v>575</v>
      </c>
      <c r="E357" t="s">
        <v>1158</v>
      </c>
      <c r="F357" t="s">
        <v>1159</v>
      </c>
      <c r="G357" t="s">
        <v>7960</v>
      </c>
      <c r="H357" t="str">
        <f t="shared" si="40"/>
        <v>Bhavesh Manglani</v>
      </c>
      <c r="I357">
        <f t="shared" si="41"/>
        <v>4</v>
      </c>
      <c r="J357" t="str">
        <f>IF(Table1[[#This Row],[Investor Count]]&gt;1,"Yes","No")</f>
        <v>Yes</v>
      </c>
      <c r="K357" t="s">
        <v>1161</v>
      </c>
      <c r="M357">
        <f t="shared" si="35"/>
        <v>2018</v>
      </c>
      <c r="N357" t="str">
        <f t="shared" si="36"/>
        <v>February</v>
      </c>
      <c r="O357" s="18">
        <v>0</v>
      </c>
      <c r="P357" t="str">
        <f t="shared" si="37"/>
        <v>Seed</v>
      </c>
      <c r="Q357" t="str">
        <f t="shared" si="38"/>
        <v>Others</v>
      </c>
      <c r="R357" t="str">
        <f t="shared" si="39"/>
        <v>Other Cities</v>
      </c>
    </row>
    <row r="358" spans="1:18" x14ac:dyDescent="0.3">
      <c r="A358">
        <v>357</v>
      </c>
      <c r="B358" s="4">
        <v>43137</v>
      </c>
      <c r="C358" t="s">
        <v>1162</v>
      </c>
      <c r="D358" t="s">
        <v>142</v>
      </c>
      <c r="E358" t="s">
        <v>1163</v>
      </c>
      <c r="F358" t="s">
        <v>13</v>
      </c>
      <c r="G358" t="s">
        <v>1164</v>
      </c>
      <c r="H358" t="str">
        <f t="shared" si="40"/>
        <v>Montane Ventures</v>
      </c>
      <c r="I358">
        <f t="shared" si="41"/>
        <v>1</v>
      </c>
      <c r="J358" t="str">
        <f>IF(Table1[[#This Row],[Investor Count]]&gt;1,"Yes","No")</f>
        <v>No</v>
      </c>
      <c r="K358" t="s">
        <v>394</v>
      </c>
      <c r="L358" s="6">
        <v>3100000</v>
      </c>
      <c r="M358">
        <f t="shared" si="35"/>
        <v>2018</v>
      </c>
      <c r="N358" t="str">
        <f t="shared" si="36"/>
        <v>February</v>
      </c>
      <c r="O358" s="18">
        <v>29.750855000000001</v>
      </c>
      <c r="P358" t="str">
        <f t="shared" si="37"/>
        <v>Private Equity</v>
      </c>
      <c r="Q358" t="str">
        <f t="shared" si="38"/>
        <v>Healthcare</v>
      </c>
      <c r="R358" t="str">
        <f t="shared" si="39"/>
        <v>Bangalore</v>
      </c>
    </row>
    <row r="359" spans="1:18" x14ac:dyDescent="0.3">
      <c r="A359">
        <v>358</v>
      </c>
      <c r="B359" s="4">
        <v>43138</v>
      </c>
      <c r="C359" t="s">
        <v>1165</v>
      </c>
      <c r="D359" t="s">
        <v>1103</v>
      </c>
      <c r="E359" t="s">
        <v>690</v>
      </c>
      <c r="F359" t="s">
        <v>13</v>
      </c>
      <c r="G359" t="s">
        <v>227</v>
      </c>
      <c r="H359" t="str">
        <f t="shared" si="40"/>
        <v>Naspers</v>
      </c>
      <c r="I359">
        <f t="shared" si="41"/>
        <v>1</v>
      </c>
      <c r="J359" t="str">
        <f>IF(Table1[[#This Row],[Investor Count]]&gt;1,"Yes","No")</f>
        <v>No</v>
      </c>
      <c r="K359" t="s">
        <v>394</v>
      </c>
      <c r="L359" s="6">
        <v>100000000</v>
      </c>
      <c r="M359">
        <f t="shared" si="35"/>
        <v>2018</v>
      </c>
      <c r="N359" t="str">
        <f t="shared" si="36"/>
        <v>February</v>
      </c>
      <c r="O359" s="18">
        <v>959.70500000000004</v>
      </c>
      <c r="P359" t="str">
        <f t="shared" si="37"/>
        <v>Private Equity</v>
      </c>
      <c r="Q359" t="str">
        <f t="shared" si="38"/>
        <v>Food &amp; Beverage</v>
      </c>
      <c r="R359" t="str">
        <f t="shared" si="39"/>
        <v>Bangalore</v>
      </c>
    </row>
    <row r="360" spans="1:18" x14ac:dyDescent="0.3">
      <c r="A360">
        <v>359</v>
      </c>
      <c r="B360" s="4">
        <v>43139</v>
      </c>
      <c r="C360" t="s">
        <v>1166</v>
      </c>
      <c r="D360" t="s">
        <v>142</v>
      </c>
      <c r="E360" t="s">
        <v>8652</v>
      </c>
      <c r="F360" t="s">
        <v>52</v>
      </c>
      <c r="G360" t="s">
        <v>9074</v>
      </c>
      <c r="H360" t="str">
        <f t="shared" si="40"/>
        <v>Seep Mathur</v>
      </c>
      <c r="I360">
        <f t="shared" si="41"/>
        <v>1</v>
      </c>
      <c r="J360" t="str">
        <f>IF(Table1[[#This Row],[Investor Count]]&gt;1,"Yes","No")</f>
        <v>No</v>
      </c>
      <c r="K360" t="s">
        <v>1169</v>
      </c>
      <c r="L360" s="6">
        <v>100000000</v>
      </c>
      <c r="M360">
        <f t="shared" si="35"/>
        <v>2018</v>
      </c>
      <c r="N360" t="str">
        <f t="shared" si="36"/>
        <v>February</v>
      </c>
      <c r="O360" s="18">
        <v>959.70500000000004</v>
      </c>
      <c r="P360" t="str">
        <f t="shared" si="37"/>
        <v>Seed</v>
      </c>
      <c r="Q360" t="str">
        <f t="shared" si="38"/>
        <v>Healthcare</v>
      </c>
      <c r="R360" t="str">
        <f t="shared" si="39"/>
        <v>Pune</v>
      </c>
    </row>
    <row r="361" spans="1:18" x14ac:dyDescent="0.3">
      <c r="A361">
        <v>360</v>
      </c>
      <c r="B361" s="4">
        <v>43139</v>
      </c>
      <c r="C361" t="s">
        <v>1170</v>
      </c>
      <c r="D361" t="s">
        <v>575</v>
      </c>
      <c r="E361" t="s">
        <v>1171</v>
      </c>
      <c r="F361" t="s">
        <v>52</v>
      </c>
      <c r="G361" t="s">
        <v>1172</v>
      </c>
      <c r="H361" t="str">
        <f t="shared" si="40"/>
        <v>Meritech Capital Partners</v>
      </c>
      <c r="I361">
        <f t="shared" si="41"/>
        <v>1</v>
      </c>
      <c r="J361" t="str">
        <f>IF(Table1[[#This Row],[Investor Count]]&gt;1,"Yes","No")</f>
        <v>No</v>
      </c>
      <c r="K361" t="s">
        <v>394</v>
      </c>
      <c r="L361" s="6">
        <v>50000000</v>
      </c>
      <c r="M361">
        <f t="shared" si="35"/>
        <v>2018</v>
      </c>
      <c r="N361" t="str">
        <f t="shared" si="36"/>
        <v>February</v>
      </c>
      <c r="O361" s="18">
        <v>479.85250000000002</v>
      </c>
      <c r="P361" t="str">
        <f t="shared" si="37"/>
        <v>Private Equity</v>
      </c>
      <c r="Q361" t="str">
        <f t="shared" si="38"/>
        <v>Others</v>
      </c>
      <c r="R361" t="str">
        <f t="shared" si="39"/>
        <v>Pune</v>
      </c>
    </row>
    <row r="362" spans="1:18" x14ac:dyDescent="0.3">
      <c r="A362">
        <v>361</v>
      </c>
      <c r="B362" s="4">
        <v>43140</v>
      </c>
      <c r="C362" t="s">
        <v>1173</v>
      </c>
      <c r="D362" t="s">
        <v>142</v>
      </c>
      <c r="E362" t="s">
        <v>1174</v>
      </c>
      <c r="F362" t="s">
        <v>13</v>
      </c>
      <c r="G362" t="s">
        <v>1175</v>
      </c>
      <c r="H362" t="str">
        <f t="shared" si="40"/>
        <v>Sistema Asia Fund</v>
      </c>
      <c r="I362">
        <f t="shared" si="41"/>
        <v>1</v>
      </c>
      <c r="J362" t="str">
        <f>IF(Table1[[#This Row],[Investor Count]]&gt;1,"Yes","No")</f>
        <v>No</v>
      </c>
      <c r="K362" t="s">
        <v>394</v>
      </c>
      <c r="L362" s="6">
        <v>12000000</v>
      </c>
      <c r="M362">
        <f t="shared" si="35"/>
        <v>2018</v>
      </c>
      <c r="N362" t="str">
        <f t="shared" si="36"/>
        <v>February</v>
      </c>
      <c r="O362" s="18">
        <v>115.16459999999999</v>
      </c>
      <c r="P362" t="str">
        <f t="shared" si="37"/>
        <v>Private Equity</v>
      </c>
      <c r="Q362" t="str">
        <f t="shared" si="38"/>
        <v>Healthcare</v>
      </c>
      <c r="R362" t="str">
        <f t="shared" si="39"/>
        <v>Bangalore</v>
      </c>
    </row>
    <row r="363" spans="1:18" x14ac:dyDescent="0.3">
      <c r="A363">
        <v>362</v>
      </c>
      <c r="B363" s="4">
        <v>43140</v>
      </c>
      <c r="C363" t="s">
        <v>1176</v>
      </c>
      <c r="D363" t="s">
        <v>142</v>
      </c>
      <c r="E363" t="s">
        <v>1177</v>
      </c>
      <c r="F363" t="s">
        <v>1178</v>
      </c>
      <c r="G363" t="s">
        <v>8653</v>
      </c>
      <c r="H363" t="str">
        <f t="shared" si="40"/>
        <v>British</v>
      </c>
      <c r="I363">
        <f t="shared" si="41"/>
        <v>2</v>
      </c>
      <c r="J363" t="str">
        <f>IF(Table1[[#This Row],[Investor Count]]&gt;1,"Yes","No")</f>
        <v>Yes</v>
      </c>
      <c r="K363" t="s">
        <v>394</v>
      </c>
      <c r="M363">
        <f t="shared" si="35"/>
        <v>2018</v>
      </c>
      <c r="N363" t="str">
        <f t="shared" si="36"/>
        <v>February</v>
      </c>
      <c r="O363" s="18">
        <v>0</v>
      </c>
      <c r="P363" t="str">
        <f t="shared" si="37"/>
        <v>Private Equity</v>
      </c>
      <c r="Q363" t="str">
        <f t="shared" si="38"/>
        <v>Healthcare</v>
      </c>
      <c r="R363" t="str">
        <f t="shared" si="39"/>
        <v>Other Cities</v>
      </c>
    </row>
    <row r="364" spans="1:18" x14ac:dyDescent="0.3">
      <c r="A364">
        <v>363</v>
      </c>
      <c r="B364" s="4">
        <v>43140</v>
      </c>
      <c r="C364" t="s">
        <v>1180</v>
      </c>
      <c r="D364" t="s">
        <v>575</v>
      </c>
      <c r="E364" t="s">
        <v>1181</v>
      </c>
      <c r="F364" t="s">
        <v>13</v>
      </c>
      <c r="G364" t="s">
        <v>1182</v>
      </c>
      <c r="H364" t="str">
        <f t="shared" si="40"/>
        <v>Accel Partners</v>
      </c>
      <c r="I364">
        <f t="shared" si="41"/>
        <v>2</v>
      </c>
      <c r="J364" t="str">
        <f>IF(Table1[[#This Row],[Investor Count]]&gt;1,"Yes","No")</f>
        <v>Yes</v>
      </c>
      <c r="K364" t="s">
        <v>394</v>
      </c>
      <c r="L364" s="6">
        <v>6830000</v>
      </c>
      <c r="M364">
        <f t="shared" si="35"/>
        <v>2018</v>
      </c>
      <c r="N364" t="str">
        <f t="shared" si="36"/>
        <v>February</v>
      </c>
      <c r="O364" s="18">
        <v>65.547851499999993</v>
      </c>
      <c r="P364" t="str">
        <f t="shared" si="37"/>
        <v>Private Equity</v>
      </c>
      <c r="Q364" t="str">
        <f t="shared" si="38"/>
        <v>Others</v>
      </c>
      <c r="R364" t="str">
        <f t="shared" si="39"/>
        <v>Bangalore</v>
      </c>
    </row>
    <row r="365" spans="1:18" x14ac:dyDescent="0.3">
      <c r="A365">
        <v>364</v>
      </c>
      <c r="B365" s="4">
        <v>43140</v>
      </c>
      <c r="C365" t="s">
        <v>1183</v>
      </c>
      <c r="D365" t="s">
        <v>50</v>
      </c>
      <c r="E365" t="s">
        <v>1184</v>
      </c>
      <c r="F365" t="s">
        <v>36</v>
      </c>
      <c r="G365" t="s">
        <v>1185</v>
      </c>
      <c r="H365" t="str">
        <f t="shared" si="40"/>
        <v>Social Capital</v>
      </c>
      <c r="I365">
        <f t="shared" si="41"/>
        <v>1</v>
      </c>
      <c r="J365" t="str">
        <f>IF(Table1[[#This Row],[Investor Count]]&gt;1,"Yes","No")</f>
        <v>No</v>
      </c>
      <c r="K365" t="s">
        <v>394</v>
      </c>
      <c r="M365">
        <f t="shared" si="35"/>
        <v>2018</v>
      </c>
      <c r="N365" t="str">
        <f t="shared" si="36"/>
        <v>February</v>
      </c>
      <c r="O365" s="18">
        <v>0</v>
      </c>
      <c r="P365" t="str">
        <f t="shared" si="37"/>
        <v>Private Equity</v>
      </c>
      <c r="Q365" t="str">
        <f t="shared" si="38"/>
        <v>Technology</v>
      </c>
      <c r="R365" t="str">
        <f t="shared" si="39"/>
        <v>Mumbai</v>
      </c>
    </row>
    <row r="366" spans="1:18" x14ac:dyDescent="0.3">
      <c r="A366">
        <v>365</v>
      </c>
      <c r="B366" s="4">
        <v>43143</v>
      </c>
      <c r="C366" t="s">
        <v>1186</v>
      </c>
      <c r="D366" t="s">
        <v>77</v>
      </c>
      <c r="E366" t="s">
        <v>355</v>
      </c>
      <c r="F366" t="s">
        <v>13</v>
      </c>
      <c r="G366" t="s">
        <v>7961</v>
      </c>
      <c r="H366" t="str">
        <f t="shared" si="40"/>
        <v>Fullerton Financial Holdings Pte Ltd</v>
      </c>
      <c r="I366">
        <f t="shared" si="41"/>
        <v>1</v>
      </c>
      <c r="J366" t="str">
        <f>IF(Table1[[#This Row],[Investor Count]]&gt;1,"Yes","No")</f>
        <v>No</v>
      </c>
      <c r="K366" t="s">
        <v>394</v>
      </c>
      <c r="L366" s="6">
        <v>87000000</v>
      </c>
      <c r="M366">
        <f t="shared" si="35"/>
        <v>2018</v>
      </c>
      <c r="N366" t="str">
        <f t="shared" si="36"/>
        <v>February</v>
      </c>
      <c r="O366" s="18">
        <v>834.94335000000001</v>
      </c>
      <c r="P366" t="str">
        <f t="shared" si="37"/>
        <v>Private Equity</v>
      </c>
      <c r="Q366" t="str">
        <f t="shared" si="38"/>
        <v>FinTech</v>
      </c>
      <c r="R366" t="str">
        <f t="shared" si="39"/>
        <v>Bangalore</v>
      </c>
    </row>
    <row r="367" spans="1:18" x14ac:dyDescent="0.3">
      <c r="A367">
        <v>366</v>
      </c>
      <c r="B367" s="4">
        <v>43143</v>
      </c>
      <c r="C367" t="s">
        <v>1188</v>
      </c>
      <c r="D367" t="s">
        <v>575</v>
      </c>
      <c r="E367" t="s">
        <v>1189</v>
      </c>
      <c r="F367" t="s">
        <v>230</v>
      </c>
      <c r="G367" t="s">
        <v>1190</v>
      </c>
      <c r="H367" t="str">
        <f t="shared" si="40"/>
        <v>Bessemer Venture Partners</v>
      </c>
      <c r="I367">
        <f t="shared" si="41"/>
        <v>5</v>
      </c>
      <c r="J367" t="str">
        <f>IF(Table1[[#This Row],[Investor Count]]&gt;1,"Yes","No")</f>
        <v>Yes</v>
      </c>
      <c r="K367" t="s">
        <v>394</v>
      </c>
      <c r="M367">
        <f t="shared" si="35"/>
        <v>2018</v>
      </c>
      <c r="N367" t="str">
        <f t="shared" si="36"/>
        <v>February</v>
      </c>
      <c r="O367" s="18">
        <v>0</v>
      </c>
      <c r="P367" t="str">
        <f t="shared" si="37"/>
        <v>Private Equity</v>
      </c>
      <c r="Q367" t="str">
        <f t="shared" si="38"/>
        <v>Others</v>
      </c>
      <c r="R367" t="str">
        <f t="shared" si="39"/>
        <v>Delhi-NCR</v>
      </c>
    </row>
    <row r="368" spans="1:18" x14ac:dyDescent="0.3">
      <c r="A368">
        <v>367</v>
      </c>
      <c r="B368" s="4">
        <v>43143</v>
      </c>
      <c r="C368" t="s">
        <v>1191</v>
      </c>
      <c r="D368" t="s">
        <v>441</v>
      </c>
      <c r="E368" t="s">
        <v>1192</v>
      </c>
      <c r="F368" t="s">
        <v>230</v>
      </c>
      <c r="G368" t="s">
        <v>1083</v>
      </c>
      <c r="H368" t="str">
        <f t="shared" si="40"/>
        <v>Trifecta Capital</v>
      </c>
      <c r="I368">
        <f t="shared" si="41"/>
        <v>1</v>
      </c>
      <c r="J368" t="str">
        <f>IF(Table1[[#This Row],[Investor Count]]&gt;1,"Yes","No")</f>
        <v>No</v>
      </c>
      <c r="K368" t="s">
        <v>79</v>
      </c>
      <c r="L368" s="6">
        <v>935089</v>
      </c>
      <c r="M368">
        <f t="shared" si="35"/>
        <v>2018</v>
      </c>
      <c r="N368" t="str">
        <f t="shared" si="36"/>
        <v>February</v>
      </c>
      <c r="O368" s="18">
        <v>8.9740958874499999</v>
      </c>
      <c r="P368" t="str">
        <f t="shared" si="37"/>
        <v>Other</v>
      </c>
      <c r="Q368" t="str">
        <f t="shared" si="38"/>
        <v>E-Commerce</v>
      </c>
      <c r="R368" t="str">
        <f t="shared" si="39"/>
        <v>Delhi-NCR</v>
      </c>
    </row>
    <row r="369" spans="1:20" x14ac:dyDescent="0.3">
      <c r="A369">
        <v>368</v>
      </c>
      <c r="B369" s="4">
        <v>43144</v>
      </c>
      <c r="C369" t="s">
        <v>1193</v>
      </c>
      <c r="D369" t="s">
        <v>1103</v>
      </c>
      <c r="E369" t="s">
        <v>690</v>
      </c>
      <c r="F369" t="s">
        <v>36</v>
      </c>
      <c r="G369" t="s">
        <v>1194</v>
      </c>
      <c r="H369" t="str">
        <f t="shared" si="40"/>
        <v>Ashok Kumar Gajera</v>
      </c>
      <c r="I369">
        <f t="shared" si="41"/>
        <v>1</v>
      </c>
      <c r="J369" t="str">
        <f>IF(Table1[[#This Row],[Investor Count]]&gt;1,"Yes","No")</f>
        <v>No</v>
      </c>
      <c r="K369" t="s">
        <v>1169</v>
      </c>
      <c r="L369" s="6">
        <v>311200</v>
      </c>
      <c r="M369">
        <f t="shared" si="35"/>
        <v>2018</v>
      </c>
      <c r="N369" t="str">
        <f t="shared" si="36"/>
        <v>February</v>
      </c>
      <c r="O369" s="18">
        <v>2.9866019600000002</v>
      </c>
      <c r="P369" t="str">
        <f t="shared" si="37"/>
        <v>Seed</v>
      </c>
      <c r="Q369" t="str">
        <f t="shared" si="38"/>
        <v>Food &amp; Beverage</v>
      </c>
      <c r="R369" t="str">
        <f t="shared" si="39"/>
        <v>Mumbai</v>
      </c>
    </row>
    <row r="370" spans="1:20" x14ac:dyDescent="0.3">
      <c r="A370">
        <v>369</v>
      </c>
      <c r="B370" s="4">
        <v>43144</v>
      </c>
      <c r="C370" t="s">
        <v>1195</v>
      </c>
      <c r="D370" t="s">
        <v>50</v>
      </c>
      <c r="E370" t="s">
        <v>1196</v>
      </c>
      <c r="F370" t="s">
        <v>1197</v>
      </c>
      <c r="G370" t="s">
        <v>7962</v>
      </c>
      <c r="H370" t="str">
        <f t="shared" si="40"/>
        <v>Tribe Impact Capital Llp</v>
      </c>
      <c r="I370">
        <f t="shared" si="41"/>
        <v>1</v>
      </c>
      <c r="J370" t="str">
        <f>IF(Table1[[#This Row],[Investor Count]]&gt;1,"Yes","No")</f>
        <v>No</v>
      </c>
      <c r="K370" t="s">
        <v>1169</v>
      </c>
      <c r="M370">
        <f t="shared" si="35"/>
        <v>2018</v>
      </c>
      <c r="N370" t="str">
        <f t="shared" si="36"/>
        <v>February</v>
      </c>
      <c r="O370" s="18">
        <v>0</v>
      </c>
      <c r="P370" t="str">
        <f t="shared" si="37"/>
        <v>Seed</v>
      </c>
      <c r="Q370" t="str">
        <f t="shared" si="38"/>
        <v>Technology</v>
      </c>
      <c r="R370" t="str">
        <f t="shared" si="39"/>
        <v>Ahmedabad</v>
      </c>
    </row>
    <row r="371" spans="1:20" x14ac:dyDescent="0.3">
      <c r="A371">
        <v>370</v>
      </c>
      <c r="B371" s="4">
        <v>43144</v>
      </c>
      <c r="C371" t="s">
        <v>1199</v>
      </c>
      <c r="D371" t="s">
        <v>254</v>
      </c>
      <c r="E371" t="s">
        <v>1200</v>
      </c>
      <c r="F371" t="s">
        <v>13</v>
      </c>
      <c r="G371" t="s">
        <v>7963</v>
      </c>
      <c r="H371" t="str">
        <f t="shared" si="40"/>
        <v>Michael &amp; Susan Dell Foundation</v>
      </c>
      <c r="I371">
        <f t="shared" si="41"/>
        <v>2</v>
      </c>
      <c r="J371" t="str">
        <f>IF(Table1[[#This Row],[Investor Count]]&gt;1,"Yes","No")</f>
        <v>Yes</v>
      </c>
      <c r="K371" t="s">
        <v>394</v>
      </c>
      <c r="L371" s="6">
        <v>13500000</v>
      </c>
      <c r="M371">
        <f t="shared" si="35"/>
        <v>2018</v>
      </c>
      <c r="N371" t="str">
        <f t="shared" si="36"/>
        <v>February</v>
      </c>
      <c r="O371" s="18">
        <v>129.56017499999999</v>
      </c>
      <c r="P371" t="str">
        <f t="shared" si="37"/>
        <v>Private Equity</v>
      </c>
      <c r="Q371" t="str">
        <f t="shared" si="38"/>
        <v>Technology</v>
      </c>
      <c r="R371" t="str">
        <f t="shared" si="39"/>
        <v>Bangalore</v>
      </c>
    </row>
    <row r="372" spans="1:20" x14ac:dyDescent="0.3">
      <c r="A372">
        <v>371</v>
      </c>
      <c r="B372" s="4">
        <v>43145</v>
      </c>
      <c r="C372" t="s">
        <v>1202</v>
      </c>
      <c r="D372" t="s">
        <v>254</v>
      </c>
      <c r="E372" t="s">
        <v>877</v>
      </c>
      <c r="F372" t="s">
        <v>42</v>
      </c>
      <c r="G372" t="s">
        <v>1203</v>
      </c>
      <c r="H372" t="str">
        <f t="shared" si="40"/>
        <v>Kalpavriksh</v>
      </c>
      <c r="I372">
        <f t="shared" si="41"/>
        <v>1</v>
      </c>
      <c r="J372" t="str">
        <f>IF(Table1[[#This Row],[Investor Count]]&gt;1,"Yes","No")</f>
        <v>No</v>
      </c>
      <c r="K372" t="s">
        <v>394</v>
      </c>
      <c r="L372" s="6">
        <v>3000000</v>
      </c>
      <c r="M372">
        <f t="shared" si="35"/>
        <v>2018</v>
      </c>
      <c r="N372" t="str">
        <f t="shared" si="36"/>
        <v>February</v>
      </c>
      <c r="O372" s="18">
        <v>28.791149999999998</v>
      </c>
      <c r="P372" t="str">
        <f t="shared" si="37"/>
        <v>Private Equity</v>
      </c>
      <c r="Q372" t="str">
        <f t="shared" si="38"/>
        <v>Technology</v>
      </c>
      <c r="R372" t="str">
        <f t="shared" si="39"/>
        <v>Chennai</v>
      </c>
    </row>
    <row r="373" spans="1:20" x14ac:dyDescent="0.3">
      <c r="A373">
        <v>372</v>
      </c>
      <c r="B373" s="4">
        <v>43145</v>
      </c>
      <c r="C373" t="s">
        <v>410</v>
      </c>
      <c r="D373" t="s">
        <v>254</v>
      </c>
      <c r="E373" t="s">
        <v>877</v>
      </c>
      <c r="F373" t="s">
        <v>36</v>
      </c>
      <c r="G373" t="s">
        <v>1204</v>
      </c>
      <c r="H373" t="str">
        <f t="shared" si="40"/>
        <v>Axis Capital Partners</v>
      </c>
      <c r="I373">
        <f t="shared" si="41"/>
        <v>1</v>
      </c>
      <c r="J373" t="str">
        <f>IF(Table1[[#This Row],[Investor Count]]&gt;1,"Yes","No")</f>
        <v>No</v>
      </c>
      <c r="K373" t="s">
        <v>394</v>
      </c>
      <c r="L373" s="6">
        <v>100000</v>
      </c>
      <c r="M373">
        <f t="shared" si="35"/>
        <v>2018</v>
      </c>
      <c r="N373" t="str">
        <f t="shared" si="36"/>
        <v>February</v>
      </c>
      <c r="O373" s="18">
        <v>0.95970500000000003</v>
      </c>
      <c r="P373" t="str">
        <f t="shared" si="37"/>
        <v>Private Equity</v>
      </c>
      <c r="Q373" t="str">
        <f t="shared" si="38"/>
        <v>Technology</v>
      </c>
      <c r="R373" t="str">
        <f t="shared" si="39"/>
        <v>Mumbai</v>
      </c>
    </row>
    <row r="374" spans="1:20" x14ac:dyDescent="0.3">
      <c r="A374">
        <v>373</v>
      </c>
      <c r="B374" s="4">
        <v>43145</v>
      </c>
      <c r="C374" t="s">
        <v>1205</v>
      </c>
      <c r="D374" t="s">
        <v>254</v>
      </c>
      <c r="E374" t="s">
        <v>1206</v>
      </c>
      <c r="F374" t="s">
        <v>36</v>
      </c>
      <c r="G374" t="s">
        <v>1207</v>
      </c>
      <c r="H374" t="str">
        <f t="shared" si="40"/>
        <v>Dewang Neralla</v>
      </c>
      <c r="I374">
        <f t="shared" si="41"/>
        <v>3</v>
      </c>
      <c r="J374" t="str">
        <f>IF(Table1[[#This Row],[Investor Count]]&gt;1,"Yes","No")</f>
        <v>Yes</v>
      </c>
      <c r="K374" t="s">
        <v>394</v>
      </c>
      <c r="L374" s="6">
        <v>500000</v>
      </c>
      <c r="M374">
        <f t="shared" si="35"/>
        <v>2018</v>
      </c>
      <c r="N374" t="str">
        <f t="shared" si="36"/>
        <v>February</v>
      </c>
      <c r="O374" s="18">
        <v>4.7985249999999997</v>
      </c>
      <c r="P374" t="str">
        <f t="shared" si="37"/>
        <v>Private Equity</v>
      </c>
      <c r="Q374" t="str">
        <f t="shared" si="38"/>
        <v>Technology</v>
      </c>
      <c r="R374" t="str">
        <f t="shared" si="39"/>
        <v>Mumbai</v>
      </c>
    </row>
    <row r="375" spans="1:20" x14ac:dyDescent="0.3">
      <c r="A375">
        <v>374</v>
      </c>
      <c r="B375" s="4">
        <v>43145</v>
      </c>
      <c r="C375" t="s">
        <v>1208</v>
      </c>
      <c r="D375" t="s">
        <v>50</v>
      </c>
      <c r="E375" t="s">
        <v>1209</v>
      </c>
      <c r="F375" t="s">
        <v>36</v>
      </c>
      <c r="G375" t="s">
        <v>1210</v>
      </c>
      <c r="H375" t="str">
        <f t="shared" si="40"/>
        <v>S7 Group</v>
      </c>
      <c r="I375">
        <f t="shared" si="41"/>
        <v>1</v>
      </c>
      <c r="J375" t="str">
        <f>IF(Table1[[#This Row],[Investor Count]]&gt;1,"Yes","No")</f>
        <v>No</v>
      </c>
      <c r="K375" t="s">
        <v>394</v>
      </c>
      <c r="L375" s="6">
        <v>5000000</v>
      </c>
      <c r="M375">
        <f t="shared" si="35"/>
        <v>2018</v>
      </c>
      <c r="N375" t="str">
        <f t="shared" si="36"/>
        <v>February</v>
      </c>
      <c r="O375" s="18">
        <v>47.985250000000001</v>
      </c>
      <c r="P375" t="str">
        <f t="shared" si="37"/>
        <v>Private Equity</v>
      </c>
      <c r="Q375" t="str">
        <f t="shared" si="38"/>
        <v>Technology</v>
      </c>
      <c r="R375" t="str">
        <f t="shared" si="39"/>
        <v>Mumbai</v>
      </c>
    </row>
    <row r="376" spans="1:20" x14ac:dyDescent="0.3">
      <c r="A376">
        <v>375</v>
      </c>
      <c r="B376" s="4">
        <v>43146</v>
      </c>
      <c r="C376" t="s">
        <v>1211</v>
      </c>
      <c r="D376" t="s">
        <v>575</v>
      </c>
      <c r="E376" t="s">
        <v>1212</v>
      </c>
      <c r="F376" t="s">
        <v>230</v>
      </c>
      <c r="G376" t="s">
        <v>1213</v>
      </c>
      <c r="H376" t="str">
        <f t="shared" si="40"/>
        <v>Michael Patrick Hickey</v>
      </c>
      <c r="I376">
        <f t="shared" si="41"/>
        <v>1</v>
      </c>
      <c r="J376" t="str">
        <f>IF(Table1[[#This Row],[Investor Count]]&gt;1,"Yes","No")</f>
        <v>No</v>
      </c>
      <c r="K376" t="s">
        <v>586</v>
      </c>
      <c r="L376" s="6">
        <v>148434</v>
      </c>
      <c r="M376">
        <f t="shared" si="35"/>
        <v>2018</v>
      </c>
      <c r="N376" t="str">
        <f t="shared" si="36"/>
        <v>February</v>
      </c>
      <c r="O376" s="18">
        <v>1.4245285197000002</v>
      </c>
      <c r="P376" t="str">
        <f t="shared" si="37"/>
        <v>Seed</v>
      </c>
      <c r="Q376" t="str">
        <f t="shared" si="38"/>
        <v>Others</v>
      </c>
      <c r="R376" t="str">
        <f t="shared" si="39"/>
        <v>Delhi-NCR</v>
      </c>
    </row>
    <row r="377" spans="1:20" x14ac:dyDescent="0.3">
      <c r="A377">
        <v>376</v>
      </c>
      <c r="B377" s="4">
        <v>43146</v>
      </c>
      <c r="C377" t="s">
        <v>1214</v>
      </c>
      <c r="D377" t="s">
        <v>441</v>
      </c>
      <c r="E377" t="s">
        <v>1215</v>
      </c>
      <c r="F377" t="s">
        <v>659</v>
      </c>
      <c r="G377" t="s">
        <v>1216</v>
      </c>
      <c r="H377" t="str">
        <f t="shared" si="40"/>
        <v>Network 18</v>
      </c>
      <c r="I377">
        <f t="shared" si="41"/>
        <v>1</v>
      </c>
      <c r="J377" t="str">
        <f>IF(Table1[[#This Row],[Investor Count]]&gt;1,"Yes","No")</f>
        <v>No</v>
      </c>
      <c r="K377" t="s">
        <v>394</v>
      </c>
      <c r="L377" s="6">
        <v>6230000</v>
      </c>
      <c r="M377">
        <f t="shared" si="35"/>
        <v>2018</v>
      </c>
      <c r="N377" t="str">
        <f t="shared" si="36"/>
        <v>February</v>
      </c>
      <c r="O377" s="18">
        <v>59.789621500000003</v>
      </c>
      <c r="P377" t="str">
        <f t="shared" si="37"/>
        <v>Private Equity</v>
      </c>
      <c r="Q377" t="str">
        <f t="shared" si="38"/>
        <v>E-Commerce</v>
      </c>
      <c r="R377" t="str">
        <f t="shared" si="39"/>
        <v>Other Cities</v>
      </c>
    </row>
    <row r="378" spans="1:20" x14ac:dyDescent="0.3">
      <c r="A378">
        <v>377</v>
      </c>
      <c r="B378" s="4">
        <v>43147</v>
      </c>
      <c r="C378" t="s">
        <v>1217</v>
      </c>
      <c r="D378" t="s">
        <v>77</v>
      </c>
      <c r="E378" t="s">
        <v>1218</v>
      </c>
      <c r="F378" t="s">
        <v>13</v>
      </c>
      <c r="G378" t="s">
        <v>8654</v>
      </c>
      <c r="H378" t="str">
        <f t="shared" si="40"/>
        <v>Sequoia</v>
      </c>
      <c r="I378">
        <f t="shared" si="41"/>
        <v>2</v>
      </c>
      <c r="J378" t="str">
        <f>IF(Table1[[#This Row],[Investor Count]]&gt;1,"Yes","No")</f>
        <v>Yes</v>
      </c>
      <c r="K378" t="s">
        <v>586</v>
      </c>
      <c r="L378" s="6">
        <v>250000</v>
      </c>
      <c r="M378">
        <f t="shared" si="35"/>
        <v>2018</v>
      </c>
      <c r="N378" t="str">
        <f t="shared" si="36"/>
        <v>February</v>
      </c>
      <c r="O378" s="18">
        <v>2.3992624999999999</v>
      </c>
      <c r="P378" t="str">
        <f t="shared" si="37"/>
        <v>Seed</v>
      </c>
      <c r="Q378" t="str">
        <f t="shared" si="38"/>
        <v>FinTech</v>
      </c>
      <c r="R378" t="str">
        <f t="shared" si="39"/>
        <v>Bangalore</v>
      </c>
      <c r="T378">
        <f>COUNTBLANK(H2)</f>
        <v>0</v>
      </c>
    </row>
    <row r="379" spans="1:20" x14ac:dyDescent="0.3">
      <c r="A379">
        <v>378</v>
      </c>
      <c r="B379" s="4">
        <v>43147</v>
      </c>
      <c r="C379" t="s">
        <v>1220</v>
      </c>
      <c r="D379" t="s">
        <v>77</v>
      </c>
      <c r="E379" t="s">
        <v>28</v>
      </c>
      <c r="F379" t="s">
        <v>36</v>
      </c>
      <c r="G379" t="s">
        <v>9168</v>
      </c>
      <c r="H379" t="str">
        <f t="shared" si="40"/>
        <v>Mohas Paiammed Khan</v>
      </c>
      <c r="I379">
        <f t="shared" si="41"/>
        <v>2</v>
      </c>
      <c r="J379" t="str">
        <f>IF(Table1[[#This Row],[Investor Count]]&gt;1,"Yes","No")</f>
        <v>Yes</v>
      </c>
      <c r="K379" t="s">
        <v>586</v>
      </c>
      <c r="L379" s="6">
        <v>150000</v>
      </c>
      <c r="M379">
        <f t="shared" si="35"/>
        <v>2018</v>
      </c>
      <c r="N379" t="str">
        <f t="shared" si="36"/>
        <v>February</v>
      </c>
      <c r="O379" s="18">
        <v>1.4395575</v>
      </c>
      <c r="P379" t="str">
        <f t="shared" si="37"/>
        <v>Seed</v>
      </c>
      <c r="Q379" t="str">
        <f t="shared" si="38"/>
        <v>FinTech</v>
      </c>
      <c r="R379" t="str">
        <f t="shared" si="39"/>
        <v>Mumbai</v>
      </c>
    </row>
    <row r="380" spans="1:20" x14ac:dyDescent="0.3">
      <c r="A380">
        <v>379</v>
      </c>
      <c r="B380" s="4">
        <v>43150</v>
      </c>
      <c r="C380" t="s">
        <v>809</v>
      </c>
      <c r="D380" t="s">
        <v>77</v>
      </c>
      <c r="E380" t="s">
        <v>1067</v>
      </c>
      <c r="F380" t="s">
        <v>230</v>
      </c>
      <c r="G380" t="s">
        <v>8655</v>
      </c>
      <c r="H380" t="str">
        <f t="shared" si="40"/>
        <v>Hinduja Leyl</v>
      </c>
      <c r="I380">
        <f t="shared" si="41"/>
        <v>3</v>
      </c>
      <c r="J380" t="str">
        <f>IF(Table1[[#This Row],[Investor Count]]&gt;1,"Yes","No")</f>
        <v>Yes</v>
      </c>
      <c r="K380" t="s">
        <v>394</v>
      </c>
      <c r="L380" s="6">
        <v>3800000</v>
      </c>
      <c r="M380">
        <f t="shared" si="35"/>
        <v>2018</v>
      </c>
      <c r="N380" t="str">
        <f t="shared" si="36"/>
        <v>February</v>
      </c>
      <c r="O380" s="18">
        <v>36.468789999999998</v>
      </c>
      <c r="P380" t="str">
        <f t="shared" si="37"/>
        <v>Private Equity</v>
      </c>
      <c r="Q380" t="str">
        <f t="shared" si="38"/>
        <v>FinTech</v>
      </c>
      <c r="R380" t="str">
        <f t="shared" si="39"/>
        <v>Delhi-NCR</v>
      </c>
    </row>
    <row r="381" spans="1:20" x14ac:dyDescent="0.3">
      <c r="A381">
        <v>380</v>
      </c>
      <c r="B381" s="4">
        <v>43151</v>
      </c>
      <c r="C381" t="s">
        <v>1223</v>
      </c>
      <c r="D381" t="s">
        <v>337</v>
      </c>
      <c r="E381" t="s">
        <v>896</v>
      </c>
      <c r="F381" t="s">
        <v>36</v>
      </c>
      <c r="G381" t="s">
        <v>1224</v>
      </c>
      <c r="H381" t="str">
        <f t="shared" si="40"/>
        <v>Ankur Capital</v>
      </c>
      <c r="I381">
        <f t="shared" si="41"/>
        <v>1</v>
      </c>
      <c r="J381" t="str">
        <f>IF(Table1[[#This Row],[Investor Count]]&gt;1,"Yes","No")</f>
        <v>No</v>
      </c>
      <c r="K381" t="s">
        <v>586</v>
      </c>
      <c r="L381" s="6">
        <v>500000</v>
      </c>
      <c r="M381">
        <f t="shared" si="35"/>
        <v>2018</v>
      </c>
      <c r="N381" t="str">
        <f t="shared" si="36"/>
        <v>February</v>
      </c>
      <c r="O381" s="18">
        <v>4.7985249999999997</v>
      </c>
      <c r="P381" t="str">
        <f t="shared" si="37"/>
        <v>Seed</v>
      </c>
      <c r="Q381" t="str">
        <f t="shared" si="38"/>
        <v>Agriculture</v>
      </c>
      <c r="R381" t="str">
        <f t="shared" si="39"/>
        <v>Mumbai</v>
      </c>
    </row>
    <row r="382" spans="1:20" x14ac:dyDescent="0.3">
      <c r="A382">
        <v>381</v>
      </c>
      <c r="B382" s="4">
        <v>43152</v>
      </c>
      <c r="C382" t="s">
        <v>161</v>
      </c>
      <c r="D382" t="s">
        <v>441</v>
      </c>
      <c r="E382" t="s">
        <v>1189</v>
      </c>
      <c r="F382" t="s">
        <v>13</v>
      </c>
      <c r="G382" t="s">
        <v>1225</v>
      </c>
      <c r="H382" t="str">
        <f t="shared" si="40"/>
        <v>Lightspeed &amp; Yuri Milner</v>
      </c>
      <c r="I382">
        <f t="shared" si="41"/>
        <v>1</v>
      </c>
      <c r="J382" t="str">
        <f>IF(Table1[[#This Row],[Investor Count]]&gt;1,"Yes","No")</f>
        <v>No</v>
      </c>
      <c r="K382" t="s">
        <v>394</v>
      </c>
      <c r="L382" s="6">
        <v>50000000</v>
      </c>
      <c r="M382">
        <f t="shared" si="35"/>
        <v>2018</v>
      </c>
      <c r="N382" t="str">
        <f t="shared" si="36"/>
        <v>February</v>
      </c>
      <c r="O382" s="18">
        <v>479.85250000000002</v>
      </c>
      <c r="P382" t="str">
        <f t="shared" si="37"/>
        <v>Private Equity</v>
      </c>
      <c r="Q382" t="str">
        <f t="shared" si="38"/>
        <v>E-Commerce</v>
      </c>
      <c r="R382" t="str">
        <f t="shared" si="39"/>
        <v>Bangalore</v>
      </c>
    </row>
    <row r="383" spans="1:20" x14ac:dyDescent="0.3">
      <c r="A383">
        <v>382</v>
      </c>
      <c r="B383" s="4">
        <v>43152</v>
      </c>
      <c r="C383" t="s">
        <v>1226</v>
      </c>
      <c r="D383" t="s">
        <v>682</v>
      </c>
      <c r="E383" t="s">
        <v>128</v>
      </c>
      <c r="F383" t="s">
        <v>13</v>
      </c>
      <c r="G383" t="s">
        <v>1227</v>
      </c>
      <c r="H383" t="str">
        <f t="shared" si="40"/>
        <v>Wargburg Pincus</v>
      </c>
      <c r="I383">
        <f t="shared" si="41"/>
        <v>2</v>
      </c>
      <c r="J383" t="str">
        <f>IF(Table1[[#This Row],[Investor Count]]&gt;1,"Yes","No")</f>
        <v>Yes</v>
      </c>
      <c r="K383" t="s">
        <v>394</v>
      </c>
      <c r="L383" s="6">
        <v>20000000</v>
      </c>
      <c r="M383">
        <f t="shared" si="35"/>
        <v>2018</v>
      </c>
      <c r="N383" t="str">
        <f t="shared" si="36"/>
        <v>February</v>
      </c>
      <c r="O383" s="18">
        <v>191.941</v>
      </c>
      <c r="P383" t="str">
        <f t="shared" si="37"/>
        <v>Private Equity</v>
      </c>
      <c r="Q383" t="str">
        <f t="shared" si="38"/>
        <v>Others</v>
      </c>
      <c r="R383" t="str">
        <f t="shared" si="39"/>
        <v>Bangalore</v>
      </c>
    </row>
    <row r="384" spans="1:20" x14ac:dyDescent="0.3">
      <c r="A384">
        <v>383</v>
      </c>
      <c r="B384" s="4">
        <v>43152</v>
      </c>
      <c r="C384" t="s">
        <v>1228</v>
      </c>
      <c r="D384" t="s">
        <v>142</v>
      </c>
      <c r="E384" t="s">
        <v>1229</v>
      </c>
      <c r="F384" t="s">
        <v>230</v>
      </c>
      <c r="G384" t="s">
        <v>8656</v>
      </c>
      <c r="H384" t="str">
        <f t="shared" si="40"/>
        <v>Blume Ventures</v>
      </c>
      <c r="I384">
        <f t="shared" si="41"/>
        <v>3</v>
      </c>
      <c r="J384" t="str">
        <f>IF(Table1[[#This Row],[Investor Count]]&gt;1,"Yes","No")</f>
        <v>Yes</v>
      </c>
      <c r="K384" t="s">
        <v>394</v>
      </c>
      <c r="L384" s="6">
        <v>2100000</v>
      </c>
      <c r="M384">
        <f t="shared" si="35"/>
        <v>2018</v>
      </c>
      <c r="N384" t="str">
        <f t="shared" si="36"/>
        <v>February</v>
      </c>
      <c r="O384" s="18">
        <v>20.153804999999998</v>
      </c>
      <c r="P384" t="str">
        <f t="shared" si="37"/>
        <v>Private Equity</v>
      </c>
      <c r="Q384" t="str">
        <f t="shared" si="38"/>
        <v>Healthcare</v>
      </c>
      <c r="R384" t="str">
        <f t="shared" si="39"/>
        <v>Delhi-NCR</v>
      </c>
    </row>
    <row r="385" spans="1:18" x14ac:dyDescent="0.3">
      <c r="A385">
        <v>384</v>
      </c>
      <c r="B385" s="4">
        <v>43152</v>
      </c>
      <c r="C385" t="s">
        <v>1231</v>
      </c>
      <c r="D385" t="s">
        <v>50</v>
      </c>
      <c r="E385" t="s">
        <v>1232</v>
      </c>
      <c r="F385" t="s">
        <v>184</v>
      </c>
      <c r="G385" t="s">
        <v>7964</v>
      </c>
      <c r="H385" t="str">
        <f t="shared" si="40"/>
        <v>Pnc</v>
      </c>
      <c r="I385">
        <f t="shared" si="41"/>
        <v>2</v>
      </c>
      <c r="J385" t="str">
        <f>IF(Table1[[#This Row],[Investor Count]]&gt;1,"Yes","No")</f>
        <v>Yes</v>
      </c>
      <c r="K385" t="s">
        <v>394</v>
      </c>
      <c r="M385">
        <f t="shared" si="35"/>
        <v>2018</v>
      </c>
      <c r="N385" t="str">
        <f t="shared" si="36"/>
        <v>February</v>
      </c>
      <c r="O385" s="18">
        <v>0</v>
      </c>
      <c r="P385" t="str">
        <f t="shared" si="37"/>
        <v>Private Equity</v>
      </c>
      <c r="Q385" t="str">
        <f t="shared" si="38"/>
        <v>Technology</v>
      </c>
      <c r="R385" t="str">
        <f t="shared" si="39"/>
        <v>Hyderabad</v>
      </c>
    </row>
    <row r="386" spans="1:18" x14ac:dyDescent="0.3">
      <c r="A386">
        <v>385</v>
      </c>
      <c r="B386" s="4">
        <v>43157</v>
      </c>
      <c r="C386" t="s">
        <v>1234</v>
      </c>
      <c r="D386" t="s">
        <v>254</v>
      </c>
      <c r="E386" t="s">
        <v>105</v>
      </c>
      <c r="F386" t="s">
        <v>139</v>
      </c>
      <c r="G386" t="s">
        <v>1235</v>
      </c>
      <c r="H386" t="str">
        <f t="shared" si="40"/>
        <v>Auxano Deals</v>
      </c>
      <c r="I386">
        <f t="shared" si="41"/>
        <v>1</v>
      </c>
      <c r="J386" t="str">
        <f>IF(Table1[[#This Row],[Investor Count]]&gt;1,"Yes","No")</f>
        <v>No</v>
      </c>
      <c r="K386" t="s">
        <v>394</v>
      </c>
      <c r="L386" s="6">
        <v>772500</v>
      </c>
      <c r="M386">
        <f t="shared" ref="M386:M449" si="42">YEAR(B386)</f>
        <v>2018</v>
      </c>
      <c r="N386" t="str">
        <f t="shared" ref="N386:N449" si="43">TEXT(B386,"mmmm")</f>
        <v>February</v>
      </c>
      <c r="O386" s="18">
        <v>7.4137211250000004</v>
      </c>
      <c r="P386" t="str">
        <f t="shared" ref="P386:P449" si="44">IF(ISBLANK(K386),"Unknown",IF(OR(ISNUMBER(SEARCH("seed",K386)),ISNUMBER(SEARCH("Seed",K386))),"Seed",IF(ISNUMBER(SEARCH("Series A",K386)),"Series A",IF(ISNUMBER(SEARCH("Series B",K386)),"Series B",IF(ISNUMBER(SEARCH("Series C",K386)),"Series C",IF(ISNUMBER(SEARCH("Series D",K386)),"Series D",IF(ISNUMBER(SEARCH("Private Equity",K386)),"Private Equity","Other")))))))</f>
        <v>Private Equity</v>
      </c>
      <c r="Q386" t="str">
        <f t="shared" ref="Q386:Q449" si="45">IF(IFERROR(SEARCH("ecom",D386),0)+IFERROR(SEARCH("commerce",D386),0)+IFERROR(SEARCH("retail",D386),0)&gt;0,"E-Commerce",
IF(IFERROR(SEARCH("fintech",D386),0)+IFERROR(SEARCH("finance",D386),0)+IFERROR(SEARCH("financial",D386),0)+IFERROR(SEARCH("lending",D386),0)+IFERROR(SEARCH("payment",D386),0)+IFERROR(SEARCH("banking",D386),0)+IFERROR(SEARCH("insurance",D386),0)&gt;0,"FinTech",
IF(IFERROR(SEARCH("tech",D386),0)+IFERROR(SEARCH("software",D386),0)+IFERROR(SEARCH("saas",D386),0)+IFERROR(SEARCH("ai",D386),0)+IFERROR(SEARCH("iot",D386),0)+IFERROR(SEARCH("cloud",D386),0)+IFERROR(SEARCH("data",D386),0)+IFERROR(SEARCH("analytics",D386),0)&gt;0,"Technology",
IF(IFERROR(SEARCH("food",D386),0)+IFERROR(SEARCH("restaurant",D386),0)+IFERROR(SEARCH("hospitality",D386),0)+IFERROR(SEARCH("beverage",D386),0)+IFERROR(SEARCH("delivery",D386),0)&gt;0,"Food &amp; Beverage",
IF(IFERROR(SEARCH("health",D386),0)+IFERROR(SEARCH("medical",D386),0)+IFERROR(SEARCH("pharma",D386),0)+IFERROR(SEARCH("wellness",D386),0)+IFERROR(SEARCH("fitness",D386),0)&gt;0,"Healthcare",
IF(IFERROR(SEARCH("edu",D386),0)+IFERROR(SEARCH("learning",D386),0)+IFERROR(SEARCH("school",D386),0)+IFERROR(SEARCH("e-tech",D386),0)&gt;0,"Education",
IF(IFERROR(SEARCH("logistics",D386),0)+IFERROR(SEARCH("transport",D386),0)+IFERROR(SEARCH("delivery",D386),0)+IFERROR(SEARCH("mobility",D386),0)+IFERROR(SEARCH("automobile",D386),0)&gt;0,"Logistics &amp; Transport",
IF(IFERROR(SEARCH("travel",D386),0)+IFERROR(SEARCH("hotel",D386),0)+IFERROR(SEARCH("booking",D386),0)+IFERROR(SEARCH("tourism",D386),0)&gt;0,"Travel &amp; Hospitality",
IF(IFERROR(SEARCH("fashion",D386),0)+IFERROR(SEARCH("apparel",D386),0)+IFERROR(SEARCH("clothing",D386),0)+IFERROR(SEARCH("jewelry",D386),0)+IFERROR(SEARCH("beauty",D386),0)&gt;0,"Fashion &amp; Lifestyle",
IF(IFERROR(SEARCH("media",D386),0)+IFERROR(SEARCH("entertainment",D386),0)+IFERROR(SEARCH("video",D386),0)+IFERROR(SEARCH("gaming",D386),0)+IFERROR(SEARCH("music",D386),0)+IFERROR(SEARCH("social",D386),0)&gt;0,"Media &amp; Entertainment",
IF(IFERROR(SEARCH("agri",D386),0)+IFERROR(SEARCH("farm",D386),0)+IFERROR(SEARCH("agtech",D386),0)&gt;0,"Agriculture",
IF(IFERROR(SEARCH("real estate",D386),0)+IFERROR(SEARCH("property",D386),0)+IFERROR(SEARCH("housing",D386),0)&gt;0,"Real Estate",
IF(IFERROR(SEARCH("energy",D386),0)+IFERROR(SEARCH("solar",D386),0)+IFERROR(SEARCH("clean tech",D386),0)+IFERROR(SEARCH("waste",D386),0)&gt;0,"Energy &amp; Environment",
IF(IFERROR(SEARCH("hr",D386),0)+IFERROR(SEARCH("recruit",D386),0)+IFERROR(SEARCH("hiring",D386),0)+IFERROR(SEARCH("job",D386),0)&gt;0,"HR &amp; Recruitment",
"Others"))))))))))))))</f>
        <v>Technology</v>
      </c>
      <c r="R386" t="str">
        <f t="shared" ref="R386:R449" si="46">IF(ISNUMBER(SEARCH("bang",F386)),"Bangalore",IF(ISNUMBER(SEARCH("beng",F386)),"Bangalore",IF(ISNUMBER(SEARCH("mumbai",F386)),"Mumbai",IF(ISNUMBER(SEARCH("delhi",F386)),"Delhi-NCR",IF(ISNUMBER(SEARCH("gurgaon",F386)),"Delhi-NCR",IF(ISNUMBER(SEARCH("gurugram",F386)),"Delhi-NCR",IF(ISNUMBER(SEARCH("noida",F386)),"Delhi-NCR",IF(ISNUMBER(SEARCH("faridabad",F386)),"Delhi-NCR",IF(ISNUMBER(SEARCH("chennai",F386)),"Chennai",IF(ISNUMBER(SEARCH("hyderabad",F386)),"Hyderabad",IF(ISNUMBER(SEARCH("pune",F386)),"Pune",IF(ISNUMBER(SEARCH("kolkata",F386)),"Kolkata",IF(ISNUMBER(SEARCH("ahmedabad",F386)),"Ahmedabad",IF(ISNUMBER(SEARCH("jaipur",F386)),"Jaipur",IF(ISNUMBER(SEARCH("coimbatore",F386)),"Coimbatore",IF(ISNUMBER(SEARCH("kochi",F386)),"Kerala Cities",IF(ISNUMBER(SEARCH("cochin",F386)),"Kerala Cities",IF(ISNUMBER(SEARCH("francisco",F386)),"USA",IF(ISNUMBER(SEARCH("new york",F386)),"USA",IF(ISNUMBER(SEARCH("california",F386)),"USA",IF(ISNUMBER(SEARCH("palo alto",F386)),"USA",IF(ISNUMBER(SEARCH("santa",F386)),"USA",IF(ISNUMBER(SEARCH("singapore",F386)),"Singapore",IF(ISNUMBER(SEARCH("london",F386)),"London/UK",IF(F386="","Unknown","Other Cities")))))))))))))))))))))))))</f>
        <v>Delhi-NCR</v>
      </c>
    </row>
    <row r="387" spans="1:18" x14ac:dyDescent="0.3">
      <c r="A387">
        <v>386</v>
      </c>
      <c r="B387" s="4">
        <v>43157</v>
      </c>
      <c r="C387" t="s">
        <v>1236</v>
      </c>
      <c r="D387" t="s">
        <v>50</v>
      </c>
      <c r="E387" t="s">
        <v>1237</v>
      </c>
      <c r="F387" t="s">
        <v>42</v>
      </c>
      <c r="G387" t="s">
        <v>7965</v>
      </c>
      <c r="H387" t="str">
        <f t="shared" ref="H387:H450" si="47">IFERROR(TRIM(LEFT(G387,FIND(",",G387)-1)),TRIM(G387))</f>
        <v>Kris Gopalakrishnan</v>
      </c>
      <c r="I387">
        <f t="shared" ref="I387:I450" si="48">IF(TRIM(G387)="",0,LEN(G387)-LEN(SUBSTITUTE(G387,",",""))+1)</f>
        <v>4</v>
      </c>
      <c r="J387" t="str">
        <f>IF(Table1[[#This Row],[Investor Count]]&gt;1,"Yes","No")</f>
        <v>Yes</v>
      </c>
      <c r="K387" t="s">
        <v>394</v>
      </c>
      <c r="L387" s="6">
        <v>1040000</v>
      </c>
      <c r="M387">
        <f t="shared" si="42"/>
        <v>2018</v>
      </c>
      <c r="N387" t="str">
        <f t="shared" si="43"/>
        <v>February</v>
      </c>
      <c r="O387" s="18">
        <v>9.9809319999999992</v>
      </c>
      <c r="P387" t="str">
        <f t="shared" si="44"/>
        <v>Private Equity</v>
      </c>
      <c r="Q387" t="str">
        <f t="shared" si="45"/>
        <v>Technology</v>
      </c>
      <c r="R387" t="str">
        <f t="shared" si="46"/>
        <v>Chennai</v>
      </c>
    </row>
    <row r="388" spans="1:18" x14ac:dyDescent="0.3">
      <c r="A388">
        <v>387</v>
      </c>
      <c r="B388" s="4">
        <v>43158</v>
      </c>
      <c r="C388" t="s">
        <v>1239</v>
      </c>
      <c r="D388" t="s">
        <v>50</v>
      </c>
      <c r="E388" t="s">
        <v>1240</v>
      </c>
      <c r="F388" t="s">
        <v>13</v>
      </c>
      <c r="G388" t="s">
        <v>1241</v>
      </c>
      <c r="H388" t="str">
        <f t="shared" si="47"/>
        <v>Dr Devi Shetty</v>
      </c>
      <c r="I388">
        <f t="shared" si="48"/>
        <v>1</v>
      </c>
      <c r="J388" t="str">
        <f>IF(Table1[[#This Row],[Investor Count]]&gt;1,"Yes","No")</f>
        <v>No</v>
      </c>
      <c r="K388" t="s">
        <v>586</v>
      </c>
      <c r="M388">
        <f t="shared" si="42"/>
        <v>2018</v>
      </c>
      <c r="N388" t="str">
        <f t="shared" si="43"/>
        <v>February</v>
      </c>
      <c r="O388" s="18">
        <v>0</v>
      </c>
      <c r="P388" t="str">
        <f t="shared" si="44"/>
        <v>Seed</v>
      </c>
      <c r="Q388" t="str">
        <f t="shared" si="45"/>
        <v>Technology</v>
      </c>
      <c r="R388" t="str">
        <f t="shared" si="46"/>
        <v>Bangalore</v>
      </c>
    </row>
    <row r="389" spans="1:18" x14ac:dyDescent="0.3">
      <c r="A389">
        <v>388</v>
      </c>
      <c r="B389" s="4">
        <v>43158</v>
      </c>
      <c r="C389" t="s">
        <v>1242</v>
      </c>
      <c r="D389" t="s">
        <v>50</v>
      </c>
      <c r="E389" t="s">
        <v>1243</v>
      </c>
      <c r="F389" t="s">
        <v>36</v>
      </c>
      <c r="G389" t="s">
        <v>8938</v>
      </c>
      <c r="H389" t="str">
        <f t="shared" si="47"/>
        <v>Startup Buddy</v>
      </c>
      <c r="I389">
        <f t="shared" si="48"/>
        <v>2</v>
      </c>
      <c r="J389" t="str">
        <f>IF(Table1[[#This Row],[Investor Count]]&gt;1,"Yes","No")</f>
        <v>Yes</v>
      </c>
      <c r="K389" t="s">
        <v>586</v>
      </c>
      <c r="L389" s="6">
        <v>250000</v>
      </c>
      <c r="M389">
        <f t="shared" si="42"/>
        <v>2018</v>
      </c>
      <c r="N389" t="str">
        <f t="shared" si="43"/>
        <v>February</v>
      </c>
      <c r="O389" s="18">
        <v>2.3992624999999999</v>
      </c>
      <c r="P389" t="str">
        <f t="shared" si="44"/>
        <v>Seed</v>
      </c>
      <c r="Q389" t="str">
        <f t="shared" si="45"/>
        <v>Technology</v>
      </c>
      <c r="R389" t="str">
        <f t="shared" si="46"/>
        <v>Mumbai</v>
      </c>
    </row>
    <row r="390" spans="1:18" x14ac:dyDescent="0.3">
      <c r="A390">
        <v>389</v>
      </c>
      <c r="B390" s="4">
        <v>43159</v>
      </c>
      <c r="C390" t="s">
        <v>1245</v>
      </c>
      <c r="D390" t="s">
        <v>50</v>
      </c>
      <c r="E390" t="s">
        <v>1246</v>
      </c>
      <c r="F390" t="s">
        <v>230</v>
      </c>
      <c r="G390" t="s">
        <v>1247</v>
      </c>
      <c r="H390" t="str">
        <f t="shared" si="47"/>
        <v>Tencent Holdings Ltd</v>
      </c>
      <c r="I390">
        <f t="shared" si="48"/>
        <v>2</v>
      </c>
      <c r="J390" t="str">
        <f>IF(Table1[[#This Row],[Investor Count]]&gt;1,"Yes","No")</f>
        <v>Yes</v>
      </c>
      <c r="K390" t="s">
        <v>394</v>
      </c>
      <c r="L390" s="6">
        <v>115000000</v>
      </c>
      <c r="M390">
        <f t="shared" si="42"/>
        <v>2018</v>
      </c>
      <c r="N390" t="str">
        <f t="shared" si="43"/>
        <v>February</v>
      </c>
      <c r="O390" s="18">
        <v>1103.66075</v>
      </c>
      <c r="P390" t="str">
        <f t="shared" si="44"/>
        <v>Private Equity</v>
      </c>
      <c r="Q390" t="str">
        <f t="shared" si="45"/>
        <v>Technology</v>
      </c>
      <c r="R390" t="str">
        <f t="shared" si="46"/>
        <v>Delhi-NCR</v>
      </c>
    </row>
    <row r="391" spans="1:18" x14ac:dyDescent="0.3">
      <c r="A391">
        <v>390</v>
      </c>
      <c r="B391" s="4">
        <v>43159</v>
      </c>
      <c r="C391" t="s">
        <v>1248</v>
      </c>
      <c r="D391" t="s">
        <v>682</v>
      </c>
      <c r="E391" t="s">
        <v>128</v>
      </c>
      <c r="F391" t="s">
        <v>13</v>
      </c>
      <c r="G391" t="s">
        <v>8939</v>
      </c>
      <c r="H391" t="str">
        <f t="shared" si="47"/>
        <v>Y Combinator</v>
      </c>
      <c r="I391">
        <f t="shared" si="48"/>
        <v>3</v>
      </c>
      <c r="J391" t="str">
        <f>IF(Table1[[#This Row],[Investor Count]]&gt;1,"Yes","No")</f>
        <v>Yes</v>
      </c>
      <c r="K391" t="s">
        <v>586</v>
      </c>
      <c r="L391" s="6">
        <v>1400000</v>
      </c>
      <c r="M391">
        <f t="shared" si="42"/>
        <v>2018</v>
      </c>
      <c r="N391" t="str">
        <f t="shared" si="43"/>
        <v>February</v>
      </c>
      <c r="O391" s="18">
        <v>13.43587</v>
      </c>
      <c r="P391" t="str">
        <f t="shared" si="44"/>
        <v>Seed</v>
      </c>
      <c r="Q391" t="str">
        <f t="shared" si="45"/>
        <v>Others</v>
      </c>
      <c r="R391" t="str">
        <f t="shared" si="46"/>
        <v>Bangalore</v>
      </c>
    </row>
    <row r="392" spans="1:18" x14ac:dyDescent="0.3">
      <c r="A392">
        <v>391</v>
      </c>
      <c r="B392" s="4">
        <v>43159</v>
      </c>
      <c r="C392" t="s">
        <v>1250</v>
      </c>
      <c r="D392" t="s">
        <v>142</v>
      </c>
      <c r="E392" t="s">
        <v>1251</v>
      </c>
      <c r="F392" t="s">
        <v>13</v>
      </c>
      <c r="G392" t="s">
        <v>1252</v>
      </c>
      <c r="H392" t="str">
        <f t="shared" si="47"/>
        <v>Unitus Seed Fund</v>
      </c>
      <c r="I392">
        <f t="shared" si="48"/>
        <v>1</v>
      </c>
      <c r="J392" t="str">
        <f>IF(Table1[[#This Row],[Investor Count]]&gt;1,"Yes","No")</f>
        <v>No</v>
      </c>
      <c r="K392" t="s">
        <v>1059</v>
      </c>
      <c r="M392">
        <f t="shared" si="42"/>
        <v>2018</v>
      </c>
      <c r="N392" t="str">
        <f t="shared" si="43"/>
        <v>February</v>
      </c>
      <c r="O392" s="18">
        <v>0</v>
      </c>
      <c r="P392" t="str">
        <f t="shared" si="44"/>
        <v>Seed</v>
      </c>
      <c r="Q392" t="str">
        <f t="shared" si="45"/>
        <v>Healthcare</v>
      </c>
      <c r="R392" t="str">
        <f t="shared" si="46"/>
        <v>Bangalore</v>
      </c>
    </row>
    <row r="393" spans="1:18" x14ac:dyDescent="0.3">
      <c r="A393">
        <v>392</v>
      </c>
      <c r="B393" s="4">
        <v>43102</v>
      </c>
      <c r="C393" t="s">
        <v>420</v>
      </c>
      <c r="D393" t="s">
        <v>50</v>
      </c>
      <c r="E393" t="s">
        <v>1253</v>
      </c>
      <c r="F393" t="s">
        <v>36</v>
      </c>
      <c r="G393" t="s">
        <v>1254</v>
      </c>
      <c r="H393" t="str">
        <f t="shared" si="47"/>
        <v>Recruit Holdings</v>
      </c>
      <c r="I393">
        <f t="shared" si="48"/>
        <v>3</v>
      </c>
      <c r="J393" t="str">
        <f>IF(Table1[[#This Row],[Investor Count]]&gt;1,"Yes","No")</f>
        <v>Yes</v>
      </c>
      <c r="K393" t="s">
        <v>1255</v>
      </c>
      <c r="M393">
        <f t="shared" si="42"/>
        <v>2018</v>
      </c>
      <c r="N393" t="str">
        <f t="shared" si="43"/>
        <v>January</v>
      </c>
      <c r="O393" s="18">
        <v>0</v>
      </c>
      <c r="P393" t="str">
        <f t="shared" si="44"/>
        <v>Seed</v>
      </c>
      <c r="Q393" t="str">
        <f t="shared" si="45"/>
        <v>Technology</v>
      </c>
      <c r="R393" t="str">
        <f t="shared" si="46"/>
        <v>Mumbai</v>
      </c>
    </row>
    <row r="394" spans="1:18" x14ac:dyDescent="0.3">
      <c r="A394">
        <v>393</v>
      </c>
      <c r="B394" s="4">
        <v>43104</v>
      </c>
      <c r="C394" t="s">
        <v>1256</v>
      </c>
      <c r="D394" t="s">
        <v>77</v>
      </c>
      <c r="E394" t="s">
        <v>1067</v>
      </c>
      <c r="F394" t="s">
        <v>52</v>
      </c>
      <c r="G394" t="s">
        <v>1257</v>
      </c>
      <c r="H394" t="str">
        <f t="shared" si="47"/>
        <v>Eight Roads Ventures India</v>
      </c>
      <c r="I394">
        <f t="shared" si="48"/>
        <v>1</v>
      </c>
      <c r="J394" t="str">
        <f>IF(Table1[[#This Row],[Investor Count]]&gt;1,"Yes","No")</f>
        <v>No</v>
      </c>
      <c r="K394" t="s">
        <v>1258</v>
      </c>
      <c r="L394" s="6">
        <v>15700000</v>
      </c>
      <c r="M394">
        <f t="shared" si="42"/>
        <v>2018</v>
      </c>
      <c r="N394" t="str">
        <f t="shared" si="43"/>
        <v>January</v>
      </c>
      <c r="O394" s="18">
        <v>150.67368500000001</v>
      </c>
      <c r="P394" t="str">
        <f t="shared" si="44"/>
        <v>Other</v>
      </c>
      <c r="Q394" t="str">
        <f t="shared" si="45"/>
        <v>FinTech</v>
      </c>
      <c r="R394" t="str">
        <f t="shared" si="46"/>
        <v>Pune</v>
      </c>
    </row>
    <row r="395" spans="1:18" x14ac:dyDescent="0.3">
      <c r="A395">
        <v>394</v>
      </c>
      <c r="B395" s="4">
        <v>43105</v>
      </c>
      <c r="C395" t="s">
        <v>1259</v>
      </c>
      <c r="D395" t="s">
        <v>441</v>
      </c>
      <c r="E395" t="s">
        <v>8650</v>
      </c>
      <c r="F395" t="s">
        <v>13</v>
      </c>
      <c r="G395" t="s">
        <v>1260</v>
      </c>
      <c r="H395" t="str">
        <f t="shared" si="47"/>
        <v>Claris Capital</v>
      </c>
      <c r="I395">
        <f t="shared" si="48"/>
        <v>2</v>
      </c>
      <c r="J395" t="str">
        <f>IF(Table1[[#This Row],[Investor Count]]&gt;1,"Yes","No")</f>
        <v>Yes</v>
      </c>
      <c r="K395" t="s">
        <v>1255</v>
      </c>
      <c r="M395">
        <f t="shared" si="42"/>
        <v>2018</v>
      </c>
      <c r="N395" t="str">
        <f t="shared" si="43"/>
        <v>January</v>
      </c>
      <c r="O395" s="18">
        <v>0</v>
      </c>
      <c r="P395" t="str">
        <f t="shared" si="44"/>
        <v>Seed</v>
      </c>
      <c r="Q395" t="str">
        <f t="shared" si="45"/>
        <v>E-Commerce</v>
      </c>
      <c r="R395" t="str">
        <f t="shared" si="46"/>
        <v>Bangalore</v>
      </c>
    </row>
    <row r="396" spans="1:18" x14ac:dyDescent="0.3">
      <c r="A396">
        <v>395</v>
      </c>
      <c r="B396" s="4">
        <v>43108</v>
      </c>
      <c r="C396" t="s">
        <v>1261</v>
      </c>
      <c r="D396" t="s">
        <v>441</v>
      </c>
      <c r="E396" t="s">
        <v>1262</v>
      </c>
      <c r="F396" t="s">
        <v>13</v>
      </c>
      <c r="G396" t="s">
        <v>1263</v>
      </c>
      <c r="H396" t="str">
        <f t="shared" si="47"/>
        <v>Rohan Agila</v>
      </c>
      <c r="I396">
        <f t="shared" si="48"/>
        <v>1</v>
      </c>
      <c r="J396" t="str">
        <f>IF(Table1[[#This Row],[Investor Count]]&gt;1,"Yes","No")</f>
        <v>No</v>
      </c>
      <c r="K396" t="s">
        <v>1255</v>
      </c>
      <c r="M396">
        <f t="shared" si="42"/>
        <v>2018</v>
      </c>
      <c r="N396" t="str">
        <f t="shared" si="43"/>
        <v>January</v>
      </c>
      <c r="O396" s="18">
        <v>0</v>
      </c>
      <c r="P396" t="str">
        <f t="shared" si="44"/>
        <v>Seed</v>
      </c>
      <c r="Q396" t="str">
        <f t="shared" si="45"/>
        <v>E-Commerce</v>
      </c>
      <c r="R396" t="str">
        <f t="shared" si="46"/>
        <v>Bangalore</v>
      </c>
    </row>
    <row r="397" spans="1:18" x14ac:dyDescent="0.3">
      <c r="A397">
        <v>396</v>
      </c>
      <c r="B397" s="4">
        <v>43109</v>
      </c>
      <c r="C397" t="s">
        <v>1186</v>
      </c>
      <c r="D397" t="s">
        <v>77</v>
      </c>
      <c r="E397" t="s">
        <v>1067</v>
      </c>
      <c r="F397" t="s">
        <v>1197</v>
      </c>
      <c r="G397" t="s">
        <v>9091</v>
      </c>
      <c r="H397" t="str">
        <f t="shared" si="47"/>
        <v>Nederl</v>
      </c>
      <c r="I397">
        <f t="shared" si="48"/>
        <v>3</v>
      </c>
      <c r="J397" t="str">
        <f>IF(Table1[[#This Row],[Investor Count]]&gt;1,"Yes","No")</f>
        <v>Yes</v>
      </c>
      <c r="K397" t="s">
        <v>79</v>
      </c>
      <c r="L397" s="6">
        <v>4700000</v>
      </c>
      <c r="M397">
        <f t="shared" si="42"/>
        <v>2018</v>
      </c>
      <c r="N397" t="str">
        <f t="shared" si="43"/>
        <v>January</v>
      </c>
      <c r="O397" s="18">
        <v>45.106135000000002</v>
      </c>
      <c r="P397" t="str">
        <f t="shared" si="44"/>
        <v>Other</v>
      </c>
      <c r="Q397" t="str">
        <f t="shared" si="45"/>
        <v>FinTech</v>
      </c>
      <c r="R397" t="str">
        <f t="shared" si="46"/>
        <v>Ahmedabad</v>
      </c>
    </row>
    <row r="398" spans="1:18" x14ac:dyDescent="0.3">
      <c r="A398">
        <v>397</v>
      </c>
      <c r="B398" s="4">
        <v>43109</v>
      </c>
      <c r="C398" t="s">
        <v>1265</v>
      </c>
      <c r="D398" t="s">
        <v>1266</v>
      </c>
      <c r="E398" t="s">
        <v>1267</v>
      </c>
      <c r="F398" t="s">
        <v>36</v>
      </c>
      <c r="G398" t="s">
        <v>261</v>
      </c>
      <c r="H398" t="str">
        <f t="shared" si="47"/>
        <v>Undisclosed</v>
      </c>
      <c r="I398">
        <f t="shared" si="48"/>
        <v>1</v>
      </c>
      <c r="J398" t="str">
        <f>IF(Table1[[#This Row],[Investor Count]]&gt;1,"Yes","No")</f>
        <v>No</v>
      </c>
      <c r="K398" t="s">
        <v>1059</v>
      </c>
      <c r="L398" s="6">
        <v>2500000</v>
      </c>
      <c r="M398">
        <f t="shared" si="42"/>
        <v>2018</v>
      </c>
      <c r="N398" t="str">
        <f t="shared" si="43"/>
        <v>January</v>
      </c>
      <c r="O398" s="18">
        <v>23.992625</v>
      </c>
      <c r="P398" t="str">
        <f t="shared" si="44"/>
        <v>Seed</v>
      </c>
      <c r="Q398" t="str">
        <f t="shared" si="45"/>
        <v>Technology</v>
      </c>
      <c r="R398" t="str">
        <f t="shared" si="46"/>
        <v>Mumbai</v>
      </c>
    </row>
    <row r="399" spans="1:18" x14ac:dyDescent="0.3">
      <c r="A399">
        <v>398</v>
      </c>
      <c r="B399" s="4">
        <v>43110</v>
      </c>
      <c r="C399" t="s">
        <v>1268</v>
      </c>
      <c r="D399" t="s">
        <v>50</v>
      </c>
      <c r="E399" t="s">
        <v>1269</v>
      </c>
      <c r="F399" t="s">
        <v>13</v>
      </c>
      <c r="G399" t="s">
        <v>7966</v>
      </c>
      <c r="H399" t="str">
        <f t="shared" si="47"/>
        <v>Runet &amp; Other</v>
      </c>
      <c r="I399">
        <f t="shared" si="48"/>
        <v>1</v>
      </c>
      <c r="J399" t="str">
        <f>IF(Table1[[#This Row],[Investor Count]]&gt;1,"Yes","No")</f>
        <v>No</v>
      </c>
      <c r="K399" t="s">
        <v>394</v>
      </c>
      <c r="L399" s="6">
        <v>1930000</v>
      </c>
      <c r="M399">
        <f t="shared" si="42"/>
        <v>2018</v>
      </c>
      <c r="N399" t="str">
        <f t="shared" si="43"/>
        <v>January</v>
      </c>
      <c r="O399" s="18">
        <v>18.522306499999999</v>
      </c>
      <c r="P399" t="str">
        <f t="shared" si="44"/>
        <v>Private Equity</v>
      </c>
      <c r="Q399" t="str">
        <f t="shared" si="45"/>
        <v>Technology</v>
      </c>
      <c r="R399" t="str">
        <f t="shared" si="46"/>
        <v>Bangalore</v>
      </c>
    </row>
    <row r="400" spans="1:18" x14ac:dyDescent="0.3">
      <c r="A400">
        <v>399</v>
      </c>
      <c r="B400" s="4">
        <v>43110</v>
      </c>
      <c r="C400" t="s">
        <v>1271</v>
      </c>
      <c r="D400" t="s">
        <v>441</v>
      </c>
      <c r="E400" t="s">
        <v>215</v>
      </c>
      <c r="F400" t="s">
        <v>139</v>
      </c>
      <c r="G400" t="s">
        <v>7967</v>
      </c>
      <c r="H400" t="str">
        <f t="shared" si="47"/>
        <v>Amazon-Patni Jv</v>
      </c>
      <c r="I400">
        <f t="shared" si="48"/>
        <v>1</v>
      </c>
      <c r="J400" t="str">
        <f>IF(Table1[[#This Row],[Investor Count]]&gt;1,"Yes","No")</f>
        <v>No</v>
      </c>
      <c r="K400" t="s">
        <v>394</v>
      </c>
      <c r="L400" s="6">
        <v>18840000</v>
      </c>
      <c r="M400">
        <f t="shared" si="42"/>
        <v>2018</v>
      </c>
      <c r="N400" t="str">
        <f t="shared" si="43"/>
        <v>January</v>
      </c>
      <c r="O400" s="18">
        <v>180.80842200000001</v>
      </c>
      <c r="P400" t="str">
        <f t="shared" si="44"/>
        <v>Private Equity</v>
      </c>
      <c r="Q400" t="str">
        <f t="shared" si="45"/>
        <v>E-Commerce</v>
      </c>
      <c r="R400" t="str">
        <f t="shared" si="46"/>
        <v>Delhi-NCR</v>
      </c>
    </row>
    <row r="401" spans="1:18" x14ac:dyDescent="0.3">
      <c r="A401">
        <v>400</v>
      </c>
      <c r="B401" s="4">
        <v>43110</v>
      </c>
      <c r="C401" t="s">
        <v>1273</v>
      </c>
      <c r="D401" t="s">
        <v>77</v>
      </c>
      <c r="E401" t="s">
        <v>1274</v>
      </c>
      <c r="F401" t="s">
        <v>42</v>
      </c>
      <c r="G401" t="s">
        <v>8657</v>
      </c>
      <c r="H401" t="str">
        <f t="shared" si="47"/>
        <v>Responsability</v>
      </c>
      <c r="I401">
        <f t="shared" si="48"/>
        <v>3</v>
      </c>
      <c r="J401" t="str">
        <f>IF(Table1[[#This Row],[Investor Count]]&gt;1,"Yes","No")</f>
        <v>Yes</v>
      </c>
      <c r="K401" t="s">
        <v>394</v>
      </c>
      <c r="L401" s="6">
        <v>23500000</v>
      </c>
      <c r="M401">
        <f t="shared" si="42"/>
        <v>2018</v>
      </c>
      <c r="N401" t="str">
        <f t="shared" si="43"/>
        <v>January</v>
      </c>
      <c r="O401" s="18">
        <v>225.530675</v>
      </c>
      <c r="P401" t="str">
        <f t="shared" si="44"/>
        <v>Private Equity</v>
      </c>
      <c r="Q401" t="str">
        <f t="shared" si="45"/>
        <v>FinTech</v>
      </c>
      <c r="R401" t="str">
        <f t="shared" si="46"/>
        <v>Chennai</v>
      </c>
    </row>
    <row r="402" spans="1:18" x14ac:dyDescent="0.3">
      <c r="A402">
        <v>401</v>
      </c>
      <c r="B402" s="4">
        <v>43110</v>
      </c>
      <c r="C402" t="s">
        <v>8658</v>
      </c>
      <c r="D402" t="s">
        <v>50</v>
      </c>
      <c r="E402" t="s">
        <v>1277</v>
      </c>
      <c r="F402" t="s">
        <v>1278</v>
      </c>
      <c r="G402" t="s">
        <v>1279</v>
      </c>
      <c r="H402" t="str">
        <f t="shared" si="47"/>
        <v>Morgan Stanley Private Equity Asia</v>
      </c>
      <c r="I402">
        <f t="shared" si="48"/>
        <v>1</v>
      </c>
      <c r="J402" t="str">
        <f>IF(Table1[[#This Row],[Investor Count]]&gt;1,"Yes","No")</f>
        <v>No</v>
      </c>
      <c r="K402" t="s">
        <v>394</v>
      </c>
      <c r="L402" s="6">
        <v>36230000</v>
      </c>
      <c r="M402">
        <f t="shared" si="42"/>
        <v>2018</v>
      </c>
      <c r="N402" t="str">
        <f t="shared" si="43"/>
        <v>January</v>
      </c>
      <c r="O402" s="18">
        <v>347.7011215</v>
      </c>
      <c r="P402" t="str">
        <f t="shared" si="44"/>
        <v>Private Equity</v>
      </c>
      <c r="Q402" t="str">
        <f t="shared" si="45"/>
        <v>Technology</v>
      </c>
      <c r="R402" t="str">
        <f t="shared" si="46"/>
        <v>Other Cities</v>
      </c>
    </row>
    <row r="403" spans="1:18" x14ac:dyDescent="0.3">
      <c r="A403">
        <v>402</v>
      </c>
      <c r="B403" s="4">
        <v>43112</v>
      </c>
      <c r="C403" t="s">
        <v>1280</v>
      </c>
      <c r="D403" t="s">
        <v>50</v>
      </c>
      <c r="E403" t="s">
        <v>1281</v>
      </c>
      <c r="F403" t="s">
        <v>19</v>
      </c>
      <c r="G403" t="s">
        <v>1282</v>
      </c>
      <c r="H403" t="str">
        <f t="shared" si="47"/>
        <v>Pankaj Chopra</v>
      </c>
      <c r="I403">
        <f t="shared" si="48"/>
        <v>2</v>
      </c>
      <c r="J403" t="str">
        <f>IF(Table1[[#This Row],[Investor Count]]&gt;1,"Yes","No")</f>
        <v>Yes</v>
      </c>
      <c r="K403" t="s">
        <v>1255</v>
      </c>
      <c r="L403" s="6">
        <v>80000</v>
      </c>
      <c r="M403">
        <f t="shared" si="42"/>
        <v>2018</v>
      </c>
      <c r="N403" t="str">
        <f t="shared" si="43"/>
        <v>January</v>
      </c>
      <c r="O403" s="18">
        <v>0.767764</v>
      </c>
      <c r="P403" t="str">
        <f t="shared" si="44"/>
        <v>Seed</v>
      </c>
      <c r="Q403" t="str">
        <f t="shared" si="45"/>
        <v>Technology</v>
      </c>
      <c r="R403" t="str">
        <f t="shared" si="46"/>
        <v>Delhi-NCR</v>
      </c>
    </row>
    <row r="404" spans="1:18" x14ac:dyDescent="0.3">
      <c r="A404">
        <v>403</v>
      </c>
      <c r="B404" s="4">
        <v>43112</v>
      </c>
      <c r="C404" t="s">
        <v>1283</v>
      </c>
      <c r="D404" t="s">
        <v>50</v>
      </c>
      <c r="E404" t="s">
        <v>1284</v>
      </c>
      <c r="F404" t="s">
        <v>13</v>
      </c>
      <c r="G404" t="s">
        <v>1285</v>
      </c>
      <c r="H404" t="str">
        <f t="shared" si="47"/>
        <v>Tiger Global</v>
      </c>
      <c r="I404">
        <f t="shared" si="48"/>
        <v>2</v>
      </c>
      <c r="J404" t="str">
        <f>IF(Table1[[#This Row],[Investor Count]]&gt;1,"Yes","No")</f>
        <v>Yes</v>
      </c>
      <c r="K404" t="s">
        <v>394</v>
      </c>
      <c r="L404" s="6">
        <v>20000000</v>
      </c>
      <c r="M404">
        <f t="shared" si="42"/>
        <v>2018</v>
      </c>
      <c r="N404" t="str">
        <f t="shared" si="43"/>
        <v>January</v>
      </c>
      <c r="O404" s="18">
        <v>191.941</v>
      </c>
      <c r="P404" t="str">
        <f t="shared" si="44"/>
        <v>Private Equity</v>
      </c>
      <c r="Q404" t="str">
        <f t="shared" si="45"/>
        <v>Technology</v>
      </c>
      <c r="R404" t="str">
        <f t="shared" si="46"/>
        <v>Bangalore</v>
      </c>
    </row>
    <row r="405" spans="1:18" x14ac:dyDescent="0.3">
      <c r="A405">
        <v>404</v>
      </c>
      <c r="B405" s="4">
        <v>43115</v>
      </c>
      <c r="C405" t="s">
        <v>1286</v>
      </c>
      <c r="D405" t="s">
        <v>50</v>
      </c>
      <c r="E405" t="s">
        <v>1281</v>
      </c>
      <c r="F405" t="s">
        <v>13</v>
      </c>
      <c r="G405" t="s">
        <v>7968</v>
      </c>
      <c r="H405" t="str">
        <f t="shared" si="47"/>
        <v>Indian Fintech Fund</v>
      </c>
      <c r="I405">
        <f t="shared" si="48"/>
        <v>2</v>
      </c>
      <c r="J405" t="str">
        <f>IF(Table1[[#This Row],[Investor Count]]&gt;1,"Yes","No")</f>
        <v>Yes</v>
      </c>
      <c r="K405" t="s">
        <v>1255</v>
      </c>
      <c r="L405" s="6">
        <v>354600</v>
      </c>
      <c r="M405">
        <f t="shared" si="42"/>
        <v>2018</v>
      </c>
      <c r="N405" t="str">
        <f t="shared" si="43"/>
        <v>January</v>
      </c>
      <c r="O405" s="18">
        <v>3.4031139299999995</v>
      </c>
      <c r="P405" t="str">
        <f t="shared" si="44"/>
        <v>Seed</v>
      </c>
      <c r="Q405" t="str">
        <f t="shared" si="45"/>
        <v>Technology</v>
      </c>
      <c r="R405" t="str">
        <f t="shared" si="46"/>
        <v>Bangalore</v>
      </c>
    </row>
    <row r="406" spans="1:18" x14ac:dyDescent="0.3">
      <c r="A406">
        <v>405</v>
      </c>
      <c r="B406" s="4">
        <v>43115</v>
      </c>
      <c r="C406" t="s">
        <v>1288</v>
      </c>
      <c r="D406" t="s">
        <v>77</v>
      </c>
      <c r="E406" t="s">
        <v>1289</v>
      </c>
      <c r="F406" t="s">
        <v>13</v>
      </c>
      <c r="G406" t="s">
        <v>7969</v>
      </c>
      <c r="H406" t="str">
        <f t="shared" si="47"/>
        <v>Sunil Kant Munjal</v>
      </c>
      <c r="I406">
        <f t="shared" si="48"/>
        <v>3</v>
      </c>
      <c r="J406" t="str">
        <f>IF(Table1[[#This Row],[Investor Count]]&gt;1,"Yes","No")</f>
        <v>Yes</v>
      </c>
      <c r="K406" t="s">
        <v>394</v>
      </c>
      <c r="L406" s="6">
        <v>25000000</v>
      </c>
      <c r="M406">
        <f t="shared" si="42"/>
        <v>2018</v>
      </c>
      <c r="N406" t="str">
        <f t="shared" si="43"/>
        <v>January</v>
      </c>
      <c r="O406" s="18">
        <v>239.92625000000001</v>
      </c>
      <c r="P406" t="str">
        <f t="shared" si="44"/>
        <v>Private Equity</v>
      </c>
      <c r="Q406" t="str">
        <f t="shared" si="45"/>
        <v>FinTech</v>
      </c>
      <c r="R406" t="str">
        <f t="shared" si="46"/>
        <v>Bangalore</v>
      </c>
    </row>
    <row r="407" spans="1:18" x14ac:dyDescent="0.3">
      <c r="A407">
        <v>406</v>
      </c>
      <c r="B407" s="4">
        <v>43115</v>
      </c>
      <c r="C407" t="s">
        <v>1291</v>
      </c>
      <c r="D407" t="s">
        <v>50</v>
      </c>
      <c r="E407" t="s">
        <v>682</v>
      </c>
      <c r="F407" t="s">
        <v>30</v>
      </c>
      <c r="G407" t="s">
        <v>7970</v>
      </c>
      <c r="H407" t="str">
        <f t="shared" si="47"/>
        <v>Goldman Sachs</v>
      </c>
      <c r="I407">
        <f t="shared" si="48"/>
        <v>2</v>
      </c>
      <c r="J407" t="str">
        <f>IF(Table1[[#This Row],[Investor Count]]&gt;1,"Yes","No")</f>
        <v>Yes</v>
      </c>
      <c r="K407" t="s">
        <v>394</v>
      </c>
      <c r="L407" s="6">
        <v>20000000</v>
      </c>
      <c r="M407">
        <f t="shared" si="42"/>
        <v>2018</v>
      </c>
      <c r="N407" t="str">
        <f t="shared" si="43"/>
        <v>January</v>
      </c>
      <c r="O407" s="18">
        <v>191.941</v>
      </c>
      <c r="P407" t="str">
        <f t="shared" si="44"/>
        <v>Private Equity</v>
      </c>
      <c r="Q407" t="str">
        <f t="shared" si="45"/>
        <v>Technology</v>
      </c>
      <c r="R407" t="str">
        <f t="shared" si="46"/>
        <v>Delhi-NCR</v>
      </c>
    </row>
    <row r="408" spans="1:18" x14ac:dyDescent="0.3">
      <c r="A408">
        <v>407</v>
      </c>
      <c r="B408" s="4">
        <v>43117</v>
      </c>
      <c r="C408" t="s">
        <v>1293</v>
      </c>
      <c r="D408" t="s">
        <v>50</v>
      </c>
      <c r="E408" t="s">
        <v>105</v>
      </c>
      <c r="F408" t="s">
        <v>52</v>
      </c>
      <c r="G408" t="s">
        <v>1294</v>
      </c>
      <c r="H408" t="str">
        <f t="shared" si="47"/>
        <v>Polaris Fund</v>
      </c>
      <c r="I408">
        <f t="shared" si="48"/>
        <v>1</v>
      </c>
      <c r="J408" t="str">
        <f>IF(Table1[[#This Row],[Investor Count]]&gt;1,"Yes","No")</f>
        <v>No</v>
      </c>
      <c r="K408" t="s">
        <v>394</v>
      </c>
      <c r="L408" s="6">
        <v>1000000</v>
      </c>
      <c r="M408">
        <f t="shared" si="42"/>
        <v>2018</v>
      </c>
      <c r="N408" t="str">
        <f t="shared" si="43"/>
        <v>January</v>
      </c>
      <c r="O408" s="18">
        <v>9.5970499999999994</v>
      </c>
      <c r="P408" t="str">
        <f t="shared" si="44"/>
        <v>Private Equity</v>
      </c>
      <c r="Q408" t="str">
        <f t="shared" si="45"/>
        <v>Technology</v>
      </c>
      <c r="R408" t="str">
        <f t="shared" si="46"/>
        <v>Pune</v>
      </c>
    </row>
    <row r="409" spans="1:18" x14ac:dyDescent="0.3">
      <c r="A409">
        <v>408</v>
      </c>
      <c r="B409" s="4">
        <v>43118</v>
      </c>
      <c r="C409" t="s">
        <v>1295</v>
      </c>
      <c r="D409" t="s">
        <v>50</v>
      </c>
      <c r="E409" t="s">
        <v>1296</v>
      </c>
      <c r="F409" t="s">
        <v>13</v>
      </c>
      <c r="G409" t="s">
        <v>1297</v>
      </c>
      <c r="H409" t="str">
        <f t="shared" si="47"/>
        <v>Xiaomi Singapore</v>
      </c>
      <c r="I409">
        <f t="shared" si="48"/>
        <v>2</v>
      </c>
      <c r="J409" t="str">
        <f>IF(Table1[[#This Row],[Investor Count]]&gt;1,"Yes","No")</f>
        <v>Yes</v>
      </c>
      <c r="K409" t="s">
        <v>394</v>
      </c>
      <c r="L409" s="6">
        <v>18200000</v>
      </c>
      <c r="M409">
        <f t="shared" si="42"/>
        <v>2018</v>
      </c>
      <c r="N409" t="str">
        <f t="shared" si="43"/>
        <v>January</v>
      </c>
      <c r="O409" s="18">
        <v>174.66631000000001</v>
      </c>
      <c r="P409" t="str">
        <f t="shared" si="44"/>
        <v>Private Equity</v>
      </c>
      <c r="Q409" t="str">
        <f t="shared" si="45"/>
        <v>Technology</v>
      </c>
      <c r="R409" t="str">
        <f t="shared" si="46"/>
        <v>Bangalore</v>
      </c>
    </row>
    <row r="410" spans="1:18" x14ac:dyDescent="0.3">
      <c r="A410">
        <v>409</v>
      </c>
      <c r="B410" s="4">
        <v>43122</v>
      </c>
      <c r="C410" t="s">
        <v>1298</v>
      </c>
      <c r="D410" t="s">
        <v>50</v>
      </c>
      <c r="E410" t="s">
        <v>682</v>
      </c>
      <c r="F410" t="s">
        <v>42</v>
      </c>
      <c r="G410" t="s">
        <v>1299</v>
      </c>
      <c r="H410" t="str">
        <f t="shared" si="47"/>
        <v>The Chennai Angels</v>
      </c>
      <c r="I410">
        <f t="shared" si="48"/>
        <v>1</v>
      </c>
      <c r="J410" t="str">
        <f>IF(Table1[[#This Row],[Investor Count]]&gt;1,"Yes","No")</f>
        <v>No</v>
      </c>
      <c r="K410" t="s">
        <v>1255</v>
      </c>
      <c r="L410" s="6">
        <v>400000</v>
      </c>
      <c r="M410">
        <f t="shared" si="42"/>
        <v>2018</v>
      </c>
      <c r="N410" t="str">
        <f t="shared" si="43"/>
        <v>January</v>
      </c>
      <c r="O410" s="18">
        <v>3.8388200000000001</v>
      </c>
      <c r="P410" t="str">
        <f t="shared" si="44"/>
        <v>Seed</v>
      </c>
      <c r="Q410" t="str">
        <f t="shared" si="45"/>
        <v>Technology</v>
      </c>
      <c r="R410" t="str">
        <f t="shared" si="46"/>
        <v>Chennai</v>
      </c>
    </row>
    <row r="411" spans="1:18" x14ac:dyDescent="0.3">
      <c r="A411">
        <v>410</v>
      </c>
      <c r="B411" s="4">
        <v>43122</v>
      </c>
      <c r="C411" t="s">
        <v>250</v>
      </c>
      <c r="D411" t="s">
        <v>575</v>
      </c>
      <c r="E411" t="s">
        <v>8650</v>
      </c>
      <c r="F411" t="s">
        <v>967</v>
      </c>
      <c r="G411" t="s">
        <v>1300</v>
      </c>
      <c r="H411" t="str">
        <f t="shared" si="47"/>
        <v>Lionrock Capital</v>
      </c>
      <c r="I411">
        <f t="shared" si="48"/>
        <v>1</v>
      </c>
      <c r="J411" t="str">
        <f>IF(Table1[[#This Row],[Investor Count]]&gt;1,"Yes","No")</f>
        <v>No</v>
      </c>
      <c r="K411" t="s">
        <v>394</v>
      </c>
      <c r="L411" s="6">
        <v>2500000</v>
      </c>
      <c r="M411">
        <f t="shared" si="42"/>
        <v>2018</v>
      </c>
      <c r="N411" t="str">
        <f t="shared" si="43"/>
        <v>January</v>
      </c>
      <c r="O411" s="18">
        <v>23.992625</v>
      </c>
      <c r="P411" t="str">
        <f t="shared" si="44"/>
        <v>Private Equity</v>
      </c>
      <c r="Q411" t="str">
        <f t="shared" si="45"/>
        <v>Others</v>
      </c>
      <c r="R411" t="str">
        <f t="shared" si="46"/>
        <v>Bangalore</v>
      </c>
    </row>
    <row r="412" spans="1:18" x14ac:dyDescent="0.3">
      <c r="A412">
        <v>411</v>
      </c>
      <c r="B412" s="4">
        <v>43122</v>
      </c>
      <c r="C412" t="s">
        <v>1301</v>
      </c>
      <c r="D412" t="s">
        <v>50</v>
      </c>
      <c r="E412" t="s">
        <v>1302</v>
      </c>
      <c r="F412" t="s">
        <v>13</v>
      </c>
      <c r="G412" t="s">
        <v>1303</v>
      </c>
      <c r="H412" t="str">
        <f t="shared" si="47"/>
        <v>Incubate Fund India</v>
      </c>
      <c r="I412">
        <f t="shared" si="48"/>
        <v>2</v>
      </c>
      <c r="J412" t="str">
        <f>IF(Table1[[#This Row],[Investor Count]]&gt;1,"Yes","No")</f>
        <v>Yes</v>
      </c>
      <c r="K412" t="s">
        <v>394</v>
      </c>
      <c r="M412">
        <f t="shared" si="42"/>
        <v>2018</v>
      </c>
      <c r="N412" t="str">
        <f t="shared" si="43"/>
        <v>January</v>
      </c>
      <c r="O412" s="18">
        <v>0</v>
      </c>
      <c r="P412" t="str">
        <f t="shared" si="44"/>
        <v>Private Equity</v>
      </c>
      <c r="Q412" t="str">
        <f t="shared" si="45"/>
        <v>Technology</v>
      </c>
      <c r="R412" t="str">
        <f t="shared" si="46"/>
        <v>Bangalore</v>
      </c>
    </row>
    <row r="413" spans="1:18" x14ac:dyDescent="0.3">
      <c r="A413">
        <v>412</v>
      </c>
      <c r="B413" s="4">
        <v>43122</v>
      </c>
      <c r="C413" t="s">
        <v>1304</v>
      </c>
      <c r="D413" t="s">
        <v>77</v>
      </c>
      <c r="E413" t="s">
        <v>1305</v>
      </c>
      <c r="F413" t="s">
        <v>42</v>
      </c>
      <c r="G413" t="s">
        <v>7971</v>
      </c>
      <c r="H413" t="str">
        <f t="shared" si="47"/>
        <v>Dmi Finance</v>
      </c>
      <c r="I413">
        <f t="shared" si="48"/>
        <v>1</v>
      </c>
      <c r="J413" t="str">
        <f>IF(Table1[[#This Row],[Investor Count]]&gt;1,"Yes","No")</f>
        <v>No</v>
      </c>
      <c r="K413" t="s">
        <v>394</v>
      </c>
      <c r="L413" s="6">
        <v>4000000</v>
      </c>
      <c r="M413">
        <f t="shared" si="42"/>
        <v>2018</v>
      </c>
      <c r="N413" t="str">
        <f t="shared" si="43"/>
        <v>January</v>
      </c>
      <c r="O413" s="18">
        <v>38.388199999999998</v>
      </c>
      <c r="P413" t="str">
        <f t="shared" si="44"/>
        <v>Private Equity</v>
      </c>
      <c r="Q413" t="str">
        <f t="shared" si="45"/>
        <v>FinTech</v>
      </c>
      <c r="R413" t="str">
        <f t="shared" si="46"/>
        <v>Chennai</v>
      </c>
    </row>
    <row r="414" spans="1:18" x14ac:dyDescent="0.3">
      <c r="A414">
        <v>413</v>
      </c>
      <c r="B414" s="4">
        <v>43122</v>
      </c>
      <c r="C414" t="s">
        <v>1307</v>
      </c>
      <c r="D414" t="s">
        <v>50</v>
      </c>
      <c r="E414" t="s">
        <v>105</v>
      </c>
      <c r="F414" t="s">
        <v>13</v>
      </c>
      <c r="G414" t="s">
        <v>9240</v>
      </c>
      <c r="H414" t="str">
        <f t="shared" si="47"/>
        <v>Dr Ranjan Pai</v>
      </c>
      <c r="I414">
        <f t="shared" si="48"/>
        <v>1</v>
      </c>
      <c r="J414" t="str">
        <f>IF(Table1[[#This Row],[Investor Count]]&gt;1,"Yes","No")</f>
        <v>No</v>
      </c>
      <c r="K414" t="s">
        <v>394</v>
      </c>
      <c r="L414" s="6">
        <v>3200000</v>
      </c>
      <c r="M414">
        <f t="shared" si="42"/>
        <v>2018</v>
      </c>
      <c r="N414" t="str">
        <f t="shared" si="43"/>
        <v>January</v>
      </c>
      <c r="O414" s="18">
        <v>30.710560000000001</v>
      </c>
      <c r="P414" t="str">
        <f t="shared" si="44"/>
        <v>Private Equity</v>
      </c>
      <c r="Q414" t="str">
        <f t="shared" si="45"/>
        <v>Technology</v>
      </c>
      <c r="R414" t="str">
        <f t="shared" si="46"/>
        <v>Bangalore</v>
      </c>
    </row>
    <row r="415" spans="1:18" x14ac:dyDescent="0.3">
      <c r="A415">
        <v>414</v>
      </c>
      <c r="B415" s="4">
        <v>43123</v>
      </c>
      <c r="C415" t="s">
        <v>1309</v>
      </c>
      <c r="D415" t="s">
        <v>441</v>
      </c>
      <c r="E415" t="s">
        <v>1310</v>
      </c>
      <c r="F415" t="s">
        <v>230</v>
      </c>
      <c r="G415" t="s">
        <v>1311</v>
      </c>
      <c r="H415" t="str">
        <f t="shared" si="47"/>
        <v>Unilever Ventures</v>
      </c>
      <c r="I415">
        <f t="shared" si="48"/>
        <v>1</v>
      </c>
      <c r="J415" t="str">
        <f>IF(Table1[[#This Row],[Investor Count]]&gt;1,"Yes","No")</f>
        <v>No</v>
      </c>
      <c r="K415" t="s">
        <v>394</v>
      </c>
      <c r="L415" s="6">
        <v>3000000</v>
      </c>
      <c r="M415">
        <f t="shared" si="42"/>
        <v>2018</v>
      </c>
      <c r="N415" t="str">
        <f t="shared" si="43"/>
        <v>January</v>
      </c>
      <c r="O415" s="18">
        <v>28.791149999999998</v>
      </c>
      <c r="P415" t="str">
        <f t="shared" si="44"/>
        <v>Private Equity</v>
      </c>
      <c r="Q415" t="str">
        <f t="shared" si="45"/>
        <v>E-Commerce</v>
      </c>
      <c r="R415" t="str">
        <f t="shared" si="46"/>
        <v>Delhi-NCR</v>
      </c>
    </row>
    <row r="416" spans="1:18" x14ac:dyDescent="0.3">
      <c r="A416">
        <v>415</v>
      </c>
      <c r="B416" s="4">
        <v>43124</v>
      </c>
      <c r="C416" t="s">
        <v>1312</v>
      </c>
      <c r="D416" t="s">
        <v>77</v>
      </c>
      <c r="E416" t="s">
        <v>1313</v>
      </c>
      <c r="F416" t="s">
        <v>36</v>
      </c>
      <c r="G416" t="s">
        <v>7972</v>
      </c>
      <c r="H416" t="str">
        <f t="shared" si="47"/>
        <v>Leapfrog Investments</v>
      </c>
      <c r="I416">
        <f t="shared" si="48"/>
        <v>3</v>
      </c>
      <c r="J416" t="str">
        <f>IF(Table1[[#This Row],[Investor Count]]&gt;1,"Yes","No")</f>
        <v>Yes</v>
      </c>
      <c r="K416" t="s">
        <v>394</v>
      </c>
      <c r="L416" s="6">
        <v>47000000</v>
      </c>
      <c r="M416">
        <f t="shared" si="42"/>
        <v>2018</v>
      </c>
      <c r="N416" t="str">
        <f t="shared" si="43"/>
        <v>January</v>
      </c>
      <c r="O416" s="18">
        <v>451.06135</v>
      </c>
      <c r="P416" t="str">
        <f t="shared" si="44"/>
        <v>Private Equity</v>
      </c>
      <c r="Q416" t="str">
        <f t="shared" si="45"/>
        <v>FinTech</v>
      </c>
      <c r="R416" t="str">
        <f t="shared" si="46"/>
        <v>Mumbai</v>
      </c>
    </row>
    <row r="417" spans="1:18" x14ac:dyDescent="0.3">
      <c r="A417">
        <v>416</v>
      </c>
      <c r="B417" s="4">
        <v>43124</v>
      </c>
      <c r="C417" t="s">
        <v>1315</v>
      </c>
      <c r="D417" t="s">
        <v>105</v>
      </c>
      <c r="E417" t="s">
        <v>1316</v>
      </c>
      <c r="F417" t="s">
        <v>36</v>
      </c>
      <c r="G417" t="s">
        <v>1317</v>
      </c>
      <c r="H417" t="str">
        <f t="shared" si="47"/>
        <v>Avendus Finance</v>
      </c>
      <c r="I417">
        <f t="shared" si="48"/>
        <v>1</v>
      </c>
      <c r="J417" t="str">
        <f>IF(Table1[[#This Row],[Investor Count]]&gt;1,"Yes","No")</f>
        <v>No</v>
      </c>
      <c r="K417" t="s">
        <v>1318</v>
      </c>
      <c r="L417" s="6">
        <v>8600000</v>
      </c>
      <c r="M417">
        <f t="shared" si="42"/>
        <v>2018</v>
      </c>
      <c r="N417" t="str">
        <f t="shared" si="43"/>
        <v>January</v>
      </c>
      <c r="O417" s="18">
        <v>82.534630000000007</v>
      </c>
      <c r="P417" t="str">
        <f t="shared" si="44"/>
        <v>Other</v>
      </c>
      <c r="Q417" t="str">
        <f t="shared" si="45"/>
        <v>Education</v>
      </c>
      <c r="R417" t="str">
        <f t="shared" si="46"/>
        <v>Mumbai</v>
      </c>
    </row>
    <row r="418" spans="1:18" x14ac:dyDescent="0.3">
      <c r="A418">
        <v>417</v>
      </c>
      <c r="B418" s="4">
        <v>43124</v>
      </c>
      <c r="C418" t="s">
        <v>120</v>
      </c>
      <c r="D418" t="s">
        <v>77</v>
      </c>
      <c r="E418" t="s">
        <v>1067</v>
      </c>
      <c r="F418" t="s">
        <v>230</v>
      </c>
      <c r="G418" t="s">
        <v>7973</v>
      </c>
      <c r="H418" t="str">
        <f t="shared" si="47"/>
        <v>Ifmr Capital</v>
      </c>
      <c r="I418">
        <f t="shared" si="48"/>
        <v>1</v>
      </c>
      <c r="J418" t="str">
        <f>IF(Table1[[#This Row],[Investor Count]]&gt;1,"Yes","No")</f>
        <v>No</v>
      </c>
      <c r="K418" t="s">
        <v>1320</v>
      </c>
      <c r="L418" s="6">
        <v>6240000</v>
      </c>
      <c r="M418">
        <f t="shared" si="42"/>
        <v>2018</v>
      </c>
      <c r="N418" t="str">
        <f t="shared" si="43"/>
        <v>January</v>
      </c>
      <c r="O418" s="18">
        <v>59.885592000000003</v>
      </c>
      <c r="P418" t="str">
        <f t="shared" si="44"/>
        <v>Other</v>
      </c>
      <c r="Q418" t="str">
        <f t="shared" si="45"/>
        <v>FinTech</v>
      </c>
      <c r="R418" t="str">
        <f t="shared" si="46"/>
        <v>Delhi-NCR</v>
      </c>
    </row>
    <row r="419" spans="1:18" x14ac:dyDescent="0.3">
      <c r="A419">
        <v>418</v>
      </c>
      <c r="B419" s="4">
        <v>43125</v>
      </c>
      <c r="C419" t="s">
        <v>1321</v>
      </c>
      <c r="D419" t="s">
        <v>441</v>
      </c>
      <c r="E419" t="s">
        <v>1322</v>
      </c>
      <c r="F419" t="s">
        <v>13</v>
      </c>
      <c r="G419" t="s">
        <v>7974</v>
      </c>
      <c r="H419" t="str">
        <f t="shared" si="47"/>
        <v>Chennai Angels</v>
      </c>
      <c r="I419">
        <f t="shared" si="48"/>
        <v>3</v>
      </c>
      <c r="J419" t="str">
        <f>IF(Table1[[#This Row],[Investor Count]]&gt;1,"Yes","No")</f>
        <v>Yes</v>
      </c>
      <c r="K419" t="s">
        <v>1255</v>
      </c>
      <c r="M419">
        <f t="shared" si="42"/>
        <v>2018</v>
      </c>
      <c r="N419" t="str">
        <f t="shared" si="43"/>
        <v>January</v>
      </c>
      <c r="O419" s="18">
        <v>0</v>
      </c>
      <c r="P419" t="str">
        <f t="shared" si="44"/>
        <v>Seed</v>
      </c>
      <c r="Q419" t="str">
        <f t="shared" si="45"/>
        <v>E-Commerce</v>
      </c>
      <c r="R419" t="str">
        <f t="shared" si="46"/>
        <v>Bangalore</v>
      </c>
    </row>
    <row r="420" spans="1:18" x14ac:dyDescent="0.3">
      <c r="A420">
        <v>419</v>
      </c>
      <c r="B420" s="4">
        <v>43125</v>
      </c>
      <c r="C420" t="s">
        <v>1324</v>
      </c>
      <c r="D420" t="s">
        <v>50</v>
      </c>
      <c r="E420" t="s">
        <v>105</v>
      </c>
      <c r="F420" t="s">
        <v>36</v>
      </c>
      <c r="G420" t="s">
        <v>1325</v>
      </c>
      <c r="H420" t="str">
        <f t="shared" si="47"/>
        <v>Pravega Ventures</v>
      </c>
      <c r="I420">
        <f t="shared" si="48"/>
        <v>1</v>
      </c>
      <c r="J420" t="str">
        <f>IF(Table1[[#This Row],[Investor Count]]&gt;1,"Yes","No")</f>
        <v>No</v>
      </c>
      <c r="K420" t="s">
        <v>394</v>
      </c>
      <c r="L420" s="6">
        <v>1000000</v>
      </c>
      <c r="M420">
        <f t="shared" si="42"/>
        <v>2018</v>
      </c>
      <c r="N420" t="str">
        <f t="shared" si="43"/>
        <v>January</v>
      </c>
      <c r="O420" s="18">
        <v>9.5970499999999994</v>
      </c>
      <c r="P420" t="str">
        <f t="shared" si="44"/>
        <v>Private Equity</v>
      </c>
      <c r="Q420" t="str">
        <f t="shared" si="45"/>
        <v>Technology</v>
      </c>
      <c r="R420" t="str">
        <f t="shared" si="46"/>
        <v>Mumbai</v>
      </c>
    </row>
    <row r="421" spans="1:18" x14ac:dyDescent="0.3">
      <c r="A421">
        <v>420</v>
      </c>
      <c r="B421" s="4">
        <v>43126</v>
      </c>
      <c r="C421" t="s">
        <v>1326</v>
      </c>
      <c r="D421" t="s">
        <v>142</v>
      </c>
      <c r="E421" t="s">
        <v>1327</v>
      </c>
      <c r="F421" t="s">
        <v>13</v>
      </c>
      <c r="G421" t="s">
        <v>7975</v>
      </c>
      <c r="H421" t="str">
        <f t="shared" si="47"/>
        <v>Rnt Capital</v>
      </c>
      <c r="I421">
        <f t="shared" si="48"/>
        <v>1</v>
      </c>
      <c r="J421" t="str">
        <f>IF(Table1[[#This Row],[Investor Count]]&gt;1,"Yes","No")</f>
        <v>No</v>
      </c>
      <c r="K421" t="s">
        <v>394</v>
      </c>
      <c r="L421" s="6">
        <v>7400000</v>
      </c>
      <c r="M421">
        <f t="shared" si="42"/>
        <v>2018</v>
      </c>
      <c r="N421" t="str">
        <f t="shared" si="43"/>
        <v>January</v>
      </c>
      <c r="O421" s="18">
        <v>71.018169999999998</v>
      </c>
      <c r="P421" t="str">
        <f t="shared" si="44"/>
        <v>Private Equity</v>
      </c>
      <c r="Q421" t="str">
        <f t="shared" si="45"/>
        <v>Healthcare</v>
      </c>
      <c r="R421" t="str">
        <f t="shared" si="46"/>
        <v>Bangalore</v>
      </c>
    </row>
    <row r="422" spans="1:18" x14ac:dyDescent="0.3">
      <c r="A422">
        <v>421</v>
      </c>
      <c r="B422" s="4">
        <v>43129</v>
      </c>
      <c r="C422" t="s">
        <v>1329</v>
      </c>
      <c r="D422" t="s">
        <v>142</v>
      </c>
      <c r="E422" t="s">
        <v>50</v>
      </c>
      <c r="F422" t="s">
        <v>184</v>
      </c>
      <c r="G422" t="s">
        <v>9169</v>
      </c>
      <c r="H422" t="str">
        <f t="shared" si="47"/>
        <v>Ventureast</v>
      </c>
      <c r="I422">
        <f t="shared" si="48"/>
        <v>5</v>
      </c>
      <c r="J422" t="str">
        <f>IF(Table1[[#This Row],[Investor Count]]&gt;1,"Yes","No")</f>
        <v>Yes</v>
      </c>
      <c r="K422" t="s">
        <v>394</v>
      </c>
      <c r="L422" s="6">
        <v>1500000</v>
      </c>
      <c r="M422">
        <f t="shared" si="42"/>
        <v>2018</v>
      </c>
      <c r="N422" t="str">
        <f t="shared" si="43"/>
        <v>January</v>
      </c>
      <c r="O422" s="18">
        <v>14.395574999999999</v>
      </c>
      <c r="P422" t="str">
        <f t="shared" si="44"/>
        <v>Private Equity</v>
      </c>
      <c r="Q422" t="str">
        <f t="shared" si="45"/>
        <v>Healthcare</v>
      </c>
      <c r="R422" t="str">
        <f t="shared" si="46"/>
        <v>Hyderabad</v>
      </c>
    </row>
    <row r="423" spans="1:18" x14ac:dyDescent="0.3">
      <c r="A423">
        <v>422</v>
      </c>
      <c r="B423" s="4">
        <v>43129</v>
      </c>
      <c r="C423" t="s">
        <v>1331</v>
      </c>
      <c r="D423" t="s">
        <v>1332</v>
      </c>
      <c r="E423" t="s">
        <v>1333</v>
      </c>
      <c r="F423" t="s">
        <v>36</v>
      </c>
      <c r="G423" t="s">
        <v>306</v>
      </c>
      <c r="H423" t="str">
        <f t="shared" si="47"/>
        <v>Blume Ventures</v>
      </c>
      <c r="I423">
        <f t="shared" si="48"/>
        <v>1</v>
      </c>
      <c r="J423" t="str">
        <f>IF(Table1[[#This Row],[Investor Count]]&gt;1,"Yes","No")</f>
        <v>No</v>
      </c>
      <c r="K423" t="s">
        <v>394</v>
      </c>
      <c r="L423" s="6">
        <v>1000000</v>
      </c>
      <c r="M423">
        <f t="shared" si="42"/>
        <v>2018</v>
      </c>
      <c r="N423" t="str">
        <f t="shared" si="43"/>
        <v>January</v>
      </c>
      <c r="O423" s="18">
        <v>9.5970499999999994</v>
      </c>
      <c r="P423" t="str">
        <f t="shared" si="44"/>
        <v>Private Equity</v>
      </c>
      <c r="Q423" t="str">
        <f t="shared" si="45"/>
        <v>Others</v>
      </c>
      <c r="R423" t="str">
        <f t="shared" si="46"/>
        <v>Mumbai</v>
      </c>
    </row>
    <row r="424" spans="1:18" x14ac:dyDescent="0.3">
      <c r="A424">
        <v>423</v>
      </c>
      <c r="B424" s="4">
        <v>43130</v>
      </c>
      <c r="C424" t="s">
        <v>1334</v>
      </c>
      <c r="D424" t="s">
        <v>142</v>
      </c>
      <c r="E424" t="s">
        <v>1335</v>
      </c>
      <c r="F424" t="s">
        <v>230</v>
      </c>
      <c r="G424" t="s">
        <v>9092</v>
      </c>
      <c r="H424" t="str">
        <f t="shared" si="47"/>
        <v>Shivani Singh</v>
      </c>
      <c r="I424">
        <f t="shared" si="48"/>
        <v>7</v>
      </c>
      <c r="J424" t="str">
        <f>IF(Table1[[#This Row],[Investor Count]]&gt;1,"Yes","No")</f>
        <v>Yes</v>
      </c>
      <c r="K424" t="s">
        <v>394</v>
      </c>
      <c r="L424" s="6">
        <v>1000000</v>
      </c>
      <c r="M424">
        <f t="shared" si="42"/>
        <v>2018</v>
      </c>
      <c r="N424" t="str">
        <f t="shared" si="43"/>
        <v>January</v>
      </c>
      <c r="O424" s="18">
        <v>9.5970499999999994</v>
      </c>
      <c r="P424" t="str">
        <f t="shared" si="44"/>
        <v>Private Equity</v>
      </c>
      <c r="Q424" t="str">
        <f t="shared" si="45"/>
        <v>Healthcare</v>
      </c>
      <c r="R424" t="str">
        <f t="shared" si="46"/>
        <v>Delhi-NCR</v>
      </c>
    </row>
    <row r="425" spans="1:18" x14ac:dyDescent="0.3">
      <c r="A425">
        <v>424</v>
      </c>
      <c r="B425" s="4">
        <v>43130</v>
      </c>
      <c r="C425" t="s">
        <v>1337</v>
      </c>
      <c r="D425" t="s">
        <v>50</v>
      </c>
      <c r="E425" t="s">
        <v>1338</v>
      </c>
      <c r="F425" t="s">
        <v>36</v>
      </c>
      <c r="G425" t="s">
        <v>1339</v>
      </c>
      <c r="H425" t="str">
        <f t="shared" si="47"/>
        <v>Accel Partners</v>
      </c>
      <c r="I425">
        <f t="shared" si="48"/>
        <v>1</v>
      </c>
      <c r="J425" t="str">
        <f>IF(Table1[[#This Row],[Investor Count]]&gt;1,"Yes","No")</f>
        <v>No</v>
      </c>
      <c r="K425" t="s">
        <v>394</v>
      </c>
      <c r="L425" s="6">
        <v>50000000</v>
      </c>
      <c r="M425">
        <f t="shared" si="42"/>
        <v>2018</v>
      </c>
      <c r="N425" t="str">
        <f t="shared" si="43"/>
        <v>January</v>
      </c>
      <c r="O425" s="18">
        <v>479.85250000000002</v>
      </c>
      <c r="P425" t="str">
        <f t="shared" si="44"/>
        <v>Private Equity</v>
      </c>
      <c r="Q425" t="str">
        <f t="shared" si="45"/>
        <v>Technology</v>
      </c>
      <c r="R425" t="str">
        <f t="shared" si="46"/>
        <v>Mumbai</v>
      </c>
    </row>
    <row r="426" spans="1:18" x14ac:dyDescent="0.3">
      <c r="A426">
        <v>425</v>
      </c>
      <c r="B426" s="4">
        <v>43130</v>
      </c>
      <c r="C426" t="s">
        <v>1340</v>
      </c>
      <c r="D426" t="s">
        <v>50</v>
      </c>
      <c r="E426" t="s">
        <v>1341</v>
      </c>
      <c r="F426" t="s">
        <v>13</v>
      </c>
      <c r="G426" t="s">
        <v>1342</v>
      </c>
      <c r="H426" t="str">
        <f t="shared" si="47"/>
        <v>Axilor Ventures</v>
      </c>
      <c r="I426">
        <f t="shared" si="48"/>
        <v>2</v>
      </c>
      <c r="J426" t="str">
        <f>IF(Table1[[#This Row],[Investor Count]]&gt;1,"Yes","No")</f>
        <v>Yes</v>
      </c>
      <c r="K426" t="s">
        <v>1255</v>
      </c>
      <c r="L426" s="6">
        <v>500000</v>
      </c>
      <c r="M426">
        <f t="shared" si="42"/>
        <v>2018</v>
      </c>
      <c r="N426" t="str">
        <f t="shared" si="43"/>
        <v>January</v>
      </c>
      <c r="O426" s="18">
        <v>4.7985249999999997</v>
      </c>
      <c r="P426" t="str">
        <f t="shared" si="44"/>
        <v>Seed</v>
      </c>
      <c r="Q426" t="str">
        <f t="shared" si="45"/>
        <v>Technology</v>
      </c>
      <c r="R426" t="str">
        <f t="shared" si="46"/>
        <v>Bangalore</v>
      </c>
    </row>
    <row r="427" spans="1:18" x14ac:dyDescent="0.3">
      <c r="A427">
        <v>426</v>
      </c>
      <c r="B427" s="4">
        <v>43130</v>
      </c>
      <c r="C427" t="s">
        <v>1208</v>
      </c>
      <c r="D427" t="s">
        <v>50</v>
      </c>
      <c r="E427" t="s">
        <v>1343</v>
      </c>
      <c r="F427" t="s">
        <v>36</v>
      </c>
      <c r="G427" t="s">
        <v>261</v>
      </c>
      <c r="H427" t="str">
        <f t="shared" si="47"/>
        <v>Undisclosed</v>
      </c>
      <c r="I427">
        <f t="shared" si="48"/>
        <v>1</v>
      </c>
      <c r="J427" t="str">
        <f>IF(Table1[[#This Row],[Investor Count]]&gt;1,"Yes","No")</f>
        <v>No</v>
      </c>
      <c r="K427" t="s">
        <v>394</v>
      </c>
      <c r="L427" s="6">
        <v>7600000</v>
      </c>
      <c r="M427">
        <f t="shared" si="42"/>
        <v>2018</v>
      </c>
      <c r="N427" t="str">
        <f t="shared" si="43"/>
        <v>January</v>
      </c>
      <c r="O427" s="18">
        <v>72.937579999999997</v>
      </c>
      <c r="P427" t="str">
        <f t="shared" si="44"/>
        <v>Private Equity</v>
      </c>
      <c r="Q427" t="str">
        <f t="shared" si="45"/>
        <v>Technology</v>
      </c>
      <c r="R427" t="str">
        <f t="shared" si="46"/>
        <v>Mumbai</v>
      </c>
    </row>
    <row r="428" spans="1:18" x14ac:dyDescent="0.3">
      <c r="A428">
        <v>427</v>
      </c>
      <c r="B428" s="4">
        <v>43130</v>
      </c>
      <c r="C428" t="s">
        <v>1345</v>
      </c>
      <c r="D428" t="s">
        <v>142</v>
      </c>
      <c r="E428" t="s">
        <v>1346</v>
      </c>
      <c r="F428" t="s">
        <v>13</v>
      </c>
      <c r="G428" t="s">
        <v>7976</v>
      </c>
      <c r="H428" t="str">
        <f t="shared" si="47"/>
        <v>Hdfc Bank</v>
      </c>
      <c r="I428">
        <f t="shared" si="48"/>
        <v>2</v>
      </c>
      <c r="J428" t="str">
        <f>IF(Table1[[#This Row],[Investor Count]]&gt;1,"Yes","No")</f>
        <v>Yes</v>
      </c>
      <c r="K428" t="s">
        <v>79</v>
      </c>
      <c r="L428" s="6">
        <v>10000000</v>
      </c>
      <c r="M428">
        <f t="shared" si="42"/>
        <v>2018</v>
      </c>
      <c r="N428" t="str">
        <f t="shared" si="43"/>
        <v>January</v>
      </c>
      <c r="O428" s="18">
        <v>95.970500000000001</v>
      </c>
      <c r="P428" t="str">
        <f t="shared" si="44"/>
        <v>Other</v>
      </c>
      <c r="Q428" t="str">
        <f t="shared" si="45"/>
        <v>Healthcare</v>
      </c>
      <c r="R428" t="str">
        <f t="shared" si="46"/>
        <v>Bangalore</v>
      </c>
    </row>
    <row r="429" spans="1:18" x14ac:dyDescent="0.3">
      <c r="A429">
        <v>428</v>
      </c>
      <c r="B429" s="4">
        <v>43131</v>
      </c>
      <c r="C429" t="s">
        <v>1348</v>
      </c>
      <c r="D429" t="s">
        <v>50</v>
      </c>
      <c r="E429" t="s">
        <v>1349</v>
      </c>
      <c r="F429" t="s">
        <v>13</v>
      </c>
      <c r="G429" t="s">
        <v>302</v>
      </c>
      <c r="H429" t="str">
        <f t="shared" si="47"/>
        <v>Ventureast</v>
      </c>
      <c r="I429">
        <f t="shared" si="48"/>
        <v>1</v>
      </c>
      <c r="J429" t="str">
        <f>IF(Table1[[#This Row],[Investor Count]]&gt;1,"Yes","No")</f>
        <v>No</v>
      </c>
      <c r="K429" t="s">
        <v>394</v>
      </c>
      <c r="L429" s="6">
        <v>4400000</v>
      </c>
      <c r="M429">
        <f t="shared" si="42"/>
        <v>2018</v>
      </c>
      <c r="N429" t="str">
        <f t="shared" si="43"/>
        <v>January</v>
      </c>
      <c r="O429" s="18">
        <v>42.227020000000003</v>
      </c>
      <c r="P429" t="str">
        <f t="shared" si="44"/>
        <v>Private Equity</v>
      </c>
      <c r="Q429" t="str">
        <f t="shared" si="45"/>
        <v>Technology</v>
      </c>
      <c r="R429" t="str">
        <f t="shared" si="46"/>
        <v>Bangalore</v>
      </c>
    </row>
    <row r="430" spans="1:18" x14ac:dyDescent="0.3">
      <c r="A430">
        <v>429</v>
      </c>
      <c r="B430" s="4">
        <v>43070</v>
      </c>
      <c r="C430" t="s">
        <v>1350</v>
      </c>
      <c r="D430" t="s">
        <v>50</v>
      </c>
      <c r="E430" t="s">
        <v>1351</v>
      </c>
      <c r="F430" t="s">
        <v>36</v>
      </c>
      <c r="G430" t="s">
        <v>1352</v>
      </c>
      <c r="H430" t="str">
        <f t="shared" si="47"/>
        <v>Scale Minds</v>
      </c>
      <c r="I430">
        <f t="shared" si="48"/>
        <v>1</v>
      </c>
      <c r="J430" t="str">
        <f>IF(Table1[[#This Row],[Investor Count]]&gt;1,"Yes","No")</f>
        <v>No</v>
      </c>
      <c r="K430" t="s">
        <v>394</v>
      </c>
      <c r="M430">
        <f t="shared" si="42"/>
        <v>2017</v>
      </c>
      <c r="N430" t="str">
        <f t="shared" si="43"/>
        <v>December</v>
      </c>
      <c r="O430" s="18">
        <v>0</v>
      </c>
      <c r="P430" t="str">
        <f t="shared" si="44"/>
        <v>Private Equity</v>
      </c>
      <c r="Q430" t="str">
        <f t="shared" si="45"/>
        <v>Technology</v>
      </c>
      <c r="R430" t="str">
        <f t="shared" si="46"/>
        <v>Mumbai</v>
      </c>
    </row>
    <row r="431" spans="1:18" x14ac:dyDescent="0.3">
      <c r="A431">
        <v>430</v>
      </c>
      <c r="B431" s="4">
        <v>43074</v>
      </c>
      <c r="C431" t="s">
        <v>157</v>
      </c>
      <c r="D431" t="s">
        <v>50</v>
      </c>
      <c r="E431" t="s">
        <v>1353</v>
      </c>
      <c r="F431" t="s">
        <v>967</v>
      </c>
      <c r="G431" t="s">
        <v>1354</v>
      </c>
      <c r="H431" t="str">
        <f t="shared" si="47"/>
        <v>Google</v>
      </c>
      <c r="I431">
        <f t="shared" si="48"/>
        <v>1</v>
      </c>
      <c r="J431" t="str">
        <f>IF(Table1[[#This Row],[Investor Count]]&gt;1,"Yes","No")</f>
        <v>No</v>
      </c>
      <c r="K431" t="s">
        <v>394</v>
      </c>
      <c r="L431" s="6">
        <v>12300000</v>
      </c>
      <c r="M431">
        <f t="shared" si="42"/>
        <v>2017</v>
      </c>
      <c r="N431" t="str">
        <f t="shared" si="43"/>
        <v>December</v>
      </c>
      <c r="O431" s="18">
        <v>118.04371500000001</v>
      </c>
      <c r="P431" t="str">
        <f t="shared" si="44"/>
        <v>Private Equity</v>
      </c>
      <c r="Q431" t="str">
        <f t="shared" si="45"/>
        <v>Technology</v>
      </c>
      <c r="R431" t="str">
        <f t="shared" si="46"/>
        <v>Bangalore</v>
      </c>
    </row>
    <row r="432" spans="1:18" x14ac:dyDescent="0.3">
      <c r="A432">
        <v>431</v>
      </c>
      <c r="B432" s="4">
        <v>43074</v>
      </c>
      <c r="C432" t="s">
        <v>1355</v>
      </c>
      <c r="D432" t="s">
        <v>317</v>
      </c>
      <c r="E432" t="s">
        <v>1356</v>
      </c>
      <c r="F432" t="s">
        <v>36</v>
      </c>
      <c r="G432" t="s">
        <v>1357</v>
      </c>
      <c r="H432" t="str">
        <f t="shared" si="47"/>
        <v>Hines</v>
      </c>
      <c r="I432">
        <f t="shared" si="48"/>
        <v>1</v>
      </c>
      <c r="J432" t="str">
        <f>IF(Table1[[#This Row],[Investor Count]]&gt;1,"Yes","No")</f>
        <v>No</v>
      </c>
      <c r="K432" t="s">
        <v>394</v>
      </c>
      <c r="L432" s="6">
        <v>23000000</v>
      </c>
      <c r="M432">
        <f t="shared" si="42"/>
        <v>2017</v>
      </c>
      <c r="N432" t="str">
        <f t="shared" si="43"/>
        <v>December</v>
      </c>
      <c r="O432" s="18">
        <v>220.73214999999999</v>
      </c>
      <c r="P432" t="str">
        <f t="shared" si="44"/>
        <v>Private Equity</v>
      </c>
      <c r="Q432" t="str">
        <f t="shared" si="45"/>
        <v>Real Estate</v>
      </c>
      <c r="R432" t="str">
        <f t="shared" si="46"/>
        <v>Mumbai</v>
      </c>
    </row>
    <row r="433" spans="1:18" x14ac:dyDescent="0.3">
      <c r="A433">
        <v>432</v>
      </c>
      <c r="B433" s="4">
        <v>43074</v>
      </c>
      <c r="C433" t="s">
        <v>8659</v>
      </c>
      <c r="D433" t="s">
        <v>50</v>
      </c>
      <c r="E433" t="s">
        <v>1359</v>
      </c>
      <c r="F433" t="s">
        <v>1360</v>
      </c>
      <c r="G433" t="s">
        <v>7977</v>
      </c>
      <c r="H433" t="str">
        <f t="shared" si="47"/>
        <v>Nb Ventures</v>
      </c>
      <c r="I433">
        <f t="shared" si="48"/>
        <v>1</v>
      </c>
      <c r="J433" t="str">
        <f>IF(Table1[[#This Row],[Investor Count]]&gt;1,"Yes","No")</f>
        <v>No</v>
      </c>
      <c r="K433" t="s">
        <v>394</v>
      </c>
      <c r="L433" s="6">
        <v>1000000</v>
      </c>
      <c r="M433">
        <f t="shared" si="42"/>
        <v>2017</v>
      </c>
      <c r="N433" t="str">
        <f t="shared" si="43"/>
        <v>December</v>
      </c>
      <c r="O433" s="18">
        <v>9.5970499999999994</v>
      </c>
      <c r="P433" t="str">
        <f t="shared" si="44"/>
        <v>Private Equity</v>
      </c>
      <c r="Q433" t="str">
        <f t="shared" si="45"/>
        <v>Technology</v>
      </c>
      <c r="R433" t="str">
        <f t="shared" si="46"/>
        <v>Other Cities</v>
      </c>
    </row>
    <row r="434" spans="1:18" x14ac:dyDescent="0.3">
      <c r="A434">
        <v>433</v>
      </c>
      <c r="B434" s="4">
        <v>43074</v>
      </c>
      <c r="C434" t="s">
        <v>1362</v>
      </c>
      <c r="D434" t="s">
        <v>50</v>
      </c>
      <c r="E434" t="s">
        <v>1363</v>
      </c>
      <c r="F434" t="s">
        <v>19</v>
      </c>
      <c r="G434" t="s">
        <v>261</v>
      </c>
      <c r="H434" t="str">
        <f t="shared" si="47"/>
        <v>Undisclosed</v>
      </c>
      <c r="I434">
        <f t="shared" si="48"/>
        <v>1</v>
      </c>
      <c r="J434" t="str">
        <f>IF(Table1[[#This Row],[Investor Count]]&gt;1,"Yes","No")</f>
        <v>No</v>
      </c>
      <c r="K434" t="s">
        <v>1059</v>
      </c>
      <c r="L434" s="6">
        <v>500000</v>
      </c>
      <c r="M434">
        <f t="shared" si="42"/>
        <v>2017</v>
      </c>
      <c r="N434" t="str">
        <f t="shared" si="43"/>
        <v>December</v>
      </c>
      <c r="O434" s="18">
        <v>4.7985249999999997</v>
      </c>
      <c r="P434" t="str">
        <f t="shared" si="44"/>
        <v>Seed</v>
      </c>
      <c r="Q434" t="str">
        <f t="shared" si="45"/>
        <v>Technology</v>
      </c>
      <c r="R434" t="str">
        <f t="shared" si="46"/>
        <v>Delhi-NCR</v>
      </c>
    </row>
    <row r="435" spans="1:18" x14ac:dyDescent="0.3">
      <c r="A435">
        <v>434</v>
      </c>
      <c r="B435" s="4">
        <v>43075</v>
      </c>
      <c r="C435" t="s">
        <v>1364</v>
      </c>
      <c r="D435" t="s">
        <v>50</v>
      </c>
      <c r="E435" t="s">
        <v>1365</v>
      </c>
      <c r="F435" t="s">
        <v>36</v>
      </c>
      <c r="G435" t="s">
        <v>1366</v>
      </c>
      <c r="H435" t="str">
        <f t="shared" si="47"/>
        <v>Apis Partner</v>
      </c>
      <c r="I435">
        <f t="shared" si="48"/>
        <v>3</v>
      </c>
      <c r="J435" t="str">
        <f>IF(Table1[[#This Row],[Investor Count]]&gt;1,"Yes","No")</f>
        <v>Yes</v>
      </c>
      <c r="K435" t="s">
        <v>394</v>
      </c>
      <c r="L435" s="6">
        <v>60000000</v>
      </c>
      <c r="M435">
        <f t="shared" si="42"/>
        <v>2017</v>
      </c>
      <c r="N435" t="str">
        <f t="shared" si="43"/>
        <v>December</v>
      </c>
      <c r="O435" s="18">
        <v>575.82299999999998</v>
      </c>
      <c r="P435" t="str">
        <f t="shared" si="44"/>
        <v>Private Equity</v>
      </c>
      <c r="Q435" t="str">
        <f t="shared" si="45"/>
        <v>Technology</v>
      </c>
      <c r="R435" t="str">
        <f t="shared" si="46"/>
        <v>Mumbai</v>
      </c>
    </row>
    <row r="436" spans="1:18" x14ac:dyDescent="0.3">
      <c r="A436">
        <v>435</v>
      </c>
      <c r="B436" s="4">
        <v>43075</v>
      </c>
      <c r="C436" t="s">
        <v>1367</v>
      </c>
      <c r="D436" t="s">
        <v>50</v>
      </c>
      <c r="E436" t="s">
        <v>1368</v>
      </c>
      <c r="F436" t="s">
        <v>42</v>
      </c>
      <c r="G436" t="s">
        <v>160</v>
      </c>
      <c r="H436" t="str">
        <f t="shared" si="47"/>
        <v>Lightbox</v>
      </c>
      <c r="I436">
        <f t="shared" si="48"/>
        <v>1</v>
      </c>
      <c r="J436" t="str">
        <f>IF(Table1[[#This Row],[Investor Count]]&gt;1,"Yes","No")</f>
        <v>No</v>
      </c>
      <c r="K436" t="s">
        <v>394</v>
      </c>
      <c r="L436" s="6">
        <v>7000000</v>
      </c>
      <c r="M436">
        <f t="shared" si="42"/>
        <v>2017</v>
      </c>
      <c r="N436" t="str">
        <f t="shared" si="43"/>
        <v>December</v>
      </c>
      <c r="O436" s="18">
        <v>67.179349999999999</v>
      </c>
      <c r="P436" t="str">
        <f t="shared" si="44"/>
        <v>Private Equity</v>
      </c>
      <c r="Q436" t="str">
        <f t="shared" si="45"/>
        <v>Technology</v>
      </c>
      <c r="R436" t="str">
        <f t="shared" si="46"/>
        <v>Chennai</v>
      </c>
    </row>
    <row r="437" spans="1:18" x14ac:dyDescent="0.3">
      <c r="A437">
        <v>436</v>
      </c>
      <c r="B437" s="4">
        <v>43076</v>
      </c>
      <c r="C437" t="s">
        <v>1369</v>
      </c>
      <c r="D437" t="s">
        <v>50</v>
      </c>
      <c r="E437" t="s">
        <v>1370</v>
      </c>
      <c r="F437" t="s">
        <v>36</v>
      </c>
      <c r="G437" t="s">
        <v>1371</v>
      </c>
      <c r="H437" t="str">
        <f t="shared" si="47"/>
        <v>Eduardo Saverin</v>
      </c>
      <c r="I437">
        <f t="shared" si="48"/>
        <v>1</v>
      </c>
      <c r="J437" t="str">
        <f>IF(Table1[[#This Row],[Investor Count]]&gt;1,"Yes","No")</f>
        <v>No</v>
      </c>
      <c r="K437" t="s">
        <v>394</v>
      </c>
      <c r="L437" s="6">
        <v>10000000</v>
      </c>
      <c r="M437">
        <f t="shared" si="42"/>
        <v>2017</v>
      </c>
      <c r="N437" t="str">
        <f t="shared" si="43"/>
        <v>December</v>
      </c>
      <c r="O437" s="18">
        <v>95.970500000000001</v>
      </c>
      <c r="P437" t="str">
        <f t="shared" si="44"/>
        <v>Private Equity</v>
      </c>
      <c r="Q437" t="str">
        <f t="shared" si="45"/>
        <v>Technology</v>
      </c>
      <c r="R437" t="str">
        <f t="shared" si="46"/>
        <v>Mumbai</v>
      </c>
    </row>
    <row r="438" spans="1:18" x14ac:dyDescent="0.3">
      <c r="A438">
        <v>437</v>
      </c>
      <c r="B438" s="4">
        <v>43076</v>
      </c>
      <c r="C438" t="s">
        <v>1372</v>
      </c>
      <c r="D438" t="s">
        <v>441</v>
      </c>
      <c r="E438" t="s">
        <v>8660</v>
      </c>
      <c r="F438" t="s">
        <v>36</v>
      </c>
      <c r="G438" t="s">
        <v>1374</v>
      </c>
      <c r="H438" t="str">
        <f t="shared" si="47"/>
        <v>Kalpvriksh</v>
      </c>
      <c r="I438">
        <f t="shared" si="48"/>
        <v>1</v>
      </c>
      <c r="J438" t="str">
        <f>IF(Table1[[#This Row],[Investor Count]]&gt;1,"Yes","No")</f>
        <v>No</v>
      </c>
      <c r="K438" t="s">
        <v>394</v>
      </c>
      <c r="L438" s="6">
        <v>3100000</v>
      </c>
      <c r="M438">
        <f t="shared" si="42"/>
        <v>2017</v>
      </c>
      <c r="N438" t="str">
        <f t="shared" si="43"/>
        <v>December</v>
      </c>
      <c r="O438" s="18">
        <v>29.750855000000001</v>
      </c>
      <c r="P438" t="str">
        <f t="shared" si="44"/>
        <v>Private Equity</v>
      </c>
      <c r="Q438" t="str">
        <f t="shared" si="45"/>
        <v>E-Commerce</v>
      </c>
      <c r="R438" t="str">
        <f t="shared" si="46"/>
        <v>Mumbai</v>
      </c>
    </row>
    <row r="439" spans="1:18" x14ac:dyDescent="0.3">
      <c r="A439">
        <v>438</v>
      </c>
      <c r="B439" s="4">
        <v>43076</v>
      </c>
      <c r="C439" t="s">
        <v>1375</v>
      </c>
      <c r="D439" t="s">
        <v>142</v>
      </c>
      <c r="E439" t="s">
        <v>1376</v>
      </c>
      <c r="F439" t="s">
        <v>19</v>
      </c>
      <c r="G439" t="s">
        <v>1377</v>
      </c>
      <c r="H439" t="str">
        <f t="shared" si="47"/>
        <v>Somerset Indus Capital Ventures</v>
      </c>
      <c r="I439">
        <f t="shared" si="48"/>
        <v>1</v>
      </c>
      <c r="J439" t="str">
        <f>IF(Table1[[#This Row],[Investor Count]]&gt;1,"Yes","No")</f>
        <v>No</v>
      </c>
      <c r="K439" t="s">
        <v>1059</v>
      </c>
      <c r="L439" s="6">
        <v>750000</v>
      </c>
      <c r="M439">
        <f t="shared" si="42"/>
        <v>2017</v>
      </c>
      <c r="N439" t="str">
        <f t="shared" si="43"/>
        <v>December</v>
      </c>
      <c r="O439" s="18">
        <v>7.1977874999999996</v>
      </c>
      <c r="P439" t="str">
        <f t="shared" si="44"/>
        <v>Seed</v>
      </c>
      <c r="Q439" t="str">
        <f t="shared" si="45"/>
        <v>Healthcare</v>
      </c>
      <c r="R439" t="str">
        <f t="shared" si="46"/>
        <v>Delhi-NCR</v>
      </c>
    </row>
    <row r="440" spans="1:18" x14ac:dyDescent="0.3">
      <c r="A440">
        <v>439</v>
      </c>
      <c r="B440" s="4">
        <v>43076</v>
      </c>
      <c r="C440" t="s">
        <v>1378</v>
      </c>
      <c r="D440" t="s">
        <v>441</v>
      </c>
      <c r="E440" t="s">
        <v>7875</v>
      </c>
      <c r="F440" t="s">
        <v>42</v>
      </c>
      <c r="G440" t="s">
        <v>7978</v>
      </c>
      <c r="H440" t="str">
        <f t="shared" si="47"/>
        <v>Idg Ventures</v>
      </c>
      <c r="I440">
        <f t="shared" si="48"/>
        <v>1</v>
      </c>
      <c r="J440" t="str">
        <f>IF(Table1[[#This Row],[Investor Count]]&gt;1,"Yes","No")</f>
        <v>No</v>
      </c>
      <c r="K440" t="s">
        <v>79</v>
      </c>
      <c r="L440" s="6">
        <v>2300000</v>
      </c>
      <c r="M440">
        <f t="shared" si="42"/>
        <v>2017</v>
      </c>
      <c r="N440" t="str">
        <f t="shared" si="43"/>
        <v>December</v>
      </c>
      <c r="O440" s="18">
        <v>22.073215000000001</v>
      </c>
      <c r="P440" t="str">
        <f t="shared" si="44"/>
        <v>Other</v>
      </c>
      <c r="Q440" t="str">
        <f t="shared" si="45"/>
        <v>E-Commerce</v>
      </c>
      <c r="R440" t="str">
        <f t="shared" si="46"/>
        <v>Chennai</v>
      </c>
    </row>
    <row r="441" spans="1:18" x14ac:dyDescent="0.3">
      <c r="A441">
        <v>440</v>
      </c>
      <c r="B441" s="4">
        <v>43077</v>
      </c>
      <c r="C441" t="s">
        <v>1381</v>
      </c>
      <c r="D441" t="s">
        <v>50</v>
      </c>
      <c r="E441" t="s">
        <v>1382</v>
      </c>
      <c r="F441" t="s">
        <v>87</v>
      </c>
      <c r="G441" t="s">
        <v>507</v>
      </c>
      <c r="H441" t="str">
        <f t="shared" si="47"/>
        <v>Tiger Global</v>
      </c>
      <c r="I441">
        <f t="shared" si="48"/>
        <v>1</v>
      </c>
      <c r="J441" t="str">
        <f>IF(Table1[[#This Row],[Investor Count]]&gt;1,"Yes","No")</f>
        <v>No</v>
      </c>
      <c r="K441" t="s">
        <v>394</v>
      </c>
      <c r="L441" s="6">
        <v>5000000</v>
      </c>
      <c r="M441">
        <f t="shared" si="42"/>
        <v>2017</v>
      </c>
      <c r="N441" t="str">
        <f t="shared" si="43"/>
        <v>December</v>
      </c>
      <c r="O441" s="18">
        <v>47.985250000000001</v>
      </c>
      <c r="P441" t="str">
        <f t="shared" si="44"/>
        <v>Private Equity</v>
      </c>
      <c r="Q441" t="str">
        <f t="shared" si="45"/>
        <v>Technology</v>
      </c>
      <c r="R441" t="str">
        <f t="shared" si="46"/>
        <v>Delhi-NCR</v>
      </c>
    </row>
    <row r="442" spans="1:18" x14ac:dyDescent="0.3">
      <c r="A442">
        <v>441</v>
      </c>
      <c r="B442" s="4">
        <v>43080</v>
      </c>
      <c r="C442" t="s">
        <v>1383</v>
      </c>
      <c r="D442" t="s">
        <v>441</v>
      </c>
      <c r="E442" t="s">
        <v>1384</v>
      </c>
      <c r="F442" t="s">
        <v>139</v>
      </c>
      <c r="G442" t="s">
        <v>1385</v>
      </c>
      <c r="H442" t="str">
        <f t="shared" si="47"/>
        <v>Singapore Angel Network</v>
      </c>
      <c r="I442">
        <f t="shared" si="48"/>
        <v>2</v>
      </c>
      <c r="J442" t="str">
        <f>IF(Table1[[#This Row],[Investor Count]]&gt;1,"Yes","No")</f>
        <v>Yes</v>
      </c>
      <c r="K442" t="s">
        <v>394</v>
      </c>
      <c r="L442" s="6">
        <v>1500000</v>
      </c>
      <c r="M442">
        <f t="shared" si="42"/>
        <v>2017</v>
      </c>
      <c r="N442" t="str">
        <f t="shared" si="43"/>
        <v>December</v>
      </c>
      <c r="O442" s="18">
        <v>14.395574999999999</v>
      </c>
      <c r="P442" t="str">
        <f t="shared" si="44"/>
        <v>Private Equity</v>
      </c>
      <c r="Q442" t="str">
        <f t="shared" si="45"/>
        <v>E-Commerce</v>
      </c>
      <c r="R442" t="str">
        <f t="shared" si="46"/>
        <v>Delhi-NCR</v>
      </c>
    </row>
    <row r="443" spans="1:18" x14ac:dyDescent="0.3">
      <c r="A443">
        <v>442</v>
      </c>
      <c r="B443" s="4">
        <v>43080</v>
      </c>
      <c r="C443" t="s">
        <v>1386</v>
      </c>
      <c r="D443" t="s">
        <v>50</v>
      </c>
      <c r="E443" t="s">
        <v>1387</v>
      </c>
      <c r="F443" t="s">
        <v>36</v>
      </c>
      <c r="G443" t="s">
        <v>1388</v>
      </c>
      <c r="H443" t="str">
        <f t="shared" si="47"/>
        <v>Village Capital</v>
      </c>
      <c r="I443">
        <f t="shared" si="48"/>
        <v>1</v>
      </c>
      <c r="J443" t="str">
        <f>IF(Table1[[#This Row],[Investor Count]]&gt;1,"Yes","No")</f>
        <v>No</v>
      </c>
      <c r="K443" t="s">
        <v>1059</v>
      </c>
      <c r="L443" s="6">
        <v>50000</v>
      </c>
      <c r="M443">
        <f t="shared" si="42"/>
        <v>2017</v>
      </c>
      <c r="N443" t="str">
        <f t="shared" si="43"/>
        <v>December</v>
      </c>
      <c r="O443" s="18">
        <v>0.47985250000000002</v>
      </c>
      <c r="P443" t="str">
        <f t="shared" si="44"/>
        <v>Seed</v>
      </c>
      <c r="Q443" t="str">
        <f t="shared" si="45"/>
        <v>Technology</v>
      </c>
      <c r="R443" t="str">
        <f t="shared" si="46"/>
        <v>Mumbai</v>
      </c>
    </row>
    <row r="444" spans="1:18" x14ac:dyDescent="0.3">
      <c r="A444">
        <v>443</v>
      </c>
      <c r="B444" s="4">
        <v>43080</v>
      </c>
      <c r="C444" t="s">
        <v>1389</v>
      </c>
      <c r="D444" t="s">
        <v>50</v>
      </c>
      <c r="E444" t="s">
        <v>1390</v>
      </c>
      <c r="F444" t="s">
        <v>13</v>
      </c>
      <c r="G444" t="s">
        <v>1388</v>
      </c>
      <c r="H444" t="str">
        <f t="shared" si="47"/>
        <v>Village Capital</v>
      </c>
      <c r="I444">
        <f t="shared" si="48"/>
        <v>1</v>
      </c>
      <c r="J444" t="str">
        <f>IF(Table1[[#This Row],[Investor Count]]&gt;1,"Yes","No")</f>
        <v>No</v>
      </c>
      <c r="K444" t="s">
        <v>1059</v>
      </c>
      <c r="L444" s="6">
        <v>50000</v>
      </c>
      <c r="M444">
        <f t="shared" si="42"/>
        <v>2017</v>
      </c>
      <c r="N444" t="str">
        <f t="shared" si="43"/>
        <v>December</v>
      </c>
      <c r="O444" s="18">
        <v>0.47985250000000002</v>
      </c>
      <c r="P444" t="str">
        <f t="shared" si="44"/>
        <v>Seed</v>
      </c>
      <c r="Q444" t="str">
        <f t="shared" si="45"/>
        <v>Technology</v>
      </c>
      <c r="R444" t="str">
        <f t="shared" si="46"/>
        <v>Bangalore</v>
      </c>
    </row>
    <row r="445" spans="1:18" x14ac:dyDescent="0.3">
      <c r="A445">
        <v>444</v>
      </c>
      <c r="B445" s="4">
        <v>43080</v>
      </c>
      <c r="C445" t="s">
        <v>1391</v>
      </c>
      <c r="D445" t="s">
        <v>50</v>
      </c>
      <c r="E445" t="s">
        <v>1392</v>
      </c>
      <c r="F445" t="s">
        <v>13</v>
      </c>
      <c r="G445" t="s">
        <v>1393</v>
      </c>
      <c r="H445" t="str">
        <f t="shared" si="47"/>
        <v>Aamir Khan</v>
      </c>
      <c r="I445">
        <f t="shared" si="48"/>
        <v>1</v>
      </c>
      <c r="J445" t="str">
        <f>IF(Table1[[#This Row],[Investor Count]]&gt;1,"Yes","No")</f>
        <v>No</v>
      </c>
      <c r="K445" t="s">
        <v>79</v>
      </c>
      <c r="L445" s="6">
        <v>1200000</v>
      </c>
      <c r="M445">
        <f t="shared" si="42"/>
        <v>2017</v>
      </c>
      <c r="N445" t="str">
        <f t="shared" si="43"/>
        <v>December</v>
      </c>
      <c r="O445" s="18">
        <v>11.51646</v>
      </c>
      <c r="P445" t="str">
        <f t="shared" si="44"/>
        <v>Other</v>
      </c>
      <c r="Q445" t="str">
        <f t="shared" si="45"/>
        <v>Technology</v>
      </c>
      <c r="R445" t="str">
        <f t="shared" si="46"/>
        <v>Bangalore</v>
      </c>
    </row>
    <row r="446" spans="1:18" x14ac:dyDescent="0.3">
      <c r="A446">
        <v>445</v>
      </c>
      <c r="B446" s="4">
        <v>43081</v>
      </c>
      <c r="C446" t="s">
        <v>1394</v>
      </c>
      <c r="D446" t="s">
        <v>50</v>
      </c>
      <c r="E446" t="s">
        <v>1395</v>
      </c>
      <c r="F446" t="s">
        <v>139</v>
      </c>
      <c r="G446" t="s">
        <v>7979</v>
      </c>
      <c r="H446" t="str">
        <f t="shared" si="47"/>
        <v>Ht Media</v>
      </c>
      <c r="I446">
        <f t="shared" si="48"/>
        <v>1</v>
      </c>
      <c r="J446" t="str">
        <f>IF(Table1[[#This Row],[Investor Count]]&gt;1,"Yes","No")</f>
        <v>No</v>
      </c>
      <c r="K446" t="s">
        <v>394</v>
      </c>
      <c r="L446" s="6">
        <v>1800000</v>
      </c>
      <c r="M446">
        <f t="shared" si="42"/>
        <v>2017</v>
      </c>
      <c r="N446" t="str">
        <f t="shared" si="43"/>
        <v>December</v>
      </c>
      <c r="O446" s="18">
        <v>17.27469</v>
      </c>
      <c r="P446" t="str">
        <f t="shared" si="44"/>
        <v>Private Equity</v>
      </c>
      <c r="Q446" t="str">
        <f t="shared" si="45"/>
        <v>Technology</v>
      </c>
      <c r="R446" t="str">
        <f t="shared" si="46"/>
        <v>Delhi-NCR</v>
      </c>
    </row>
    <row r="447" spans="1:18" x14ac:dyDescent="0.3">
      <c r="A447">
        <v>446</v>
      </c>
      <c r="B447" s="4">
        <v>43081</v>
      </c>
      <c r="C447" t="s">
        <v>1397</v>
      </c>
      <c r="D447" t="s">
        <v>50</v>
      </c>
      <c r="E447" t="s">
        <v>8661</v>
      </c>
      <c r="F447" t="s">
        <v>13</v>
      </c>
      <c r="G447" t="s">
        <v>1399</v>
      </c>
      <c r="H447" t="str">
        <f t="shared" si="47"/>
        <v>Hyderabad Angels</v>
      </c>
      <c r="I447">
        <f t="shared" si="48"/>
        <v>1</v>
      </c>
      <c r="J447" t="str">
        <f>IF(Table1[[#This Row],[Investor Count]]&gt;1,"Yes","No")</f>
        <v>No</v>
      </c>
      <c r="K447" t="s">
        <v>1059</v>
      </c>
      <c r="M447">
        <f t="shared" si="42"/>
        <v>2017</v>
      </c>
      <c r="N447" t="str">
        <f t="shared" si="43"/>
        <v>December</v>
      </c>
      <c r="O447" s="18">
        <v>0</v>
      </c>
      <c r="P447" t="str">
        <f t="shared" si="44"/>
        <v>Seed</v>
      </c>
      <c r="Q447" t="str">
        <f t="shared" si="45"/>
        <v>Technology</v>
      </c>
      <c r="R447" t="str">
        <f t="shared" si="46"/>
        <v>Bangalore</v>
      </c>
    </row>
    <row r="448" spans="1:18" x14ac:dyDescent="0.3">
      <c r="A448">
        <v>447</v>
      </c>
      <c r="B448" s="4">
        <v>43081</v>
      </c>
      <c r="C448" t="s">
        <v>1400</v>
      </c>
      <c r="D448" t="s">
        <v>50</v>
      </c>
      <c r="E448" t="s">
        <v>1401</v>
      </c>
      <c r="F448" t="s">
        <v>184</v>
      </c>
      <c r="G448" t="s">
        <v>1339</v>
      </c>
      <c r="H448" t="str">
        <f t="shared" si="47"/>
        <v>Accel Partners</v>
      </c>
      <c r="I448">
        <f t="shared" si="48"/>
        <v>1</v>
      </c>
      <c r="J448" t="str">
        <f>IF(Table1[[#This Row],[Investor Count]]&gt;1,"Yes","No")</f>
        <v>No</v>
      </c>
      <c r="K448" t="s">
        <v>394</v>
      </c>
      <c r="L448" s="6">
        <v>17500000</v>
      </c>
      <c r="M448">
        <f t="shared" si="42"/>
        <v>2017</v>
      </c>
      <c r="N448" t="str">
        <f t="shared" si="43"/>
        <v>December</v>
      </c>
      <c r="O448" s="18">
        <v>167.948375</v>
      </c>
      <c r="P448" t="str">
        <f t="shared" si="44"/>
        <v>Private Equity</v>
      </c>
      <c r="Q448" t="str">
        <f t="shared" si="45"/>
        <v>Technology</v>
      </c>
      <c r="R448" t="str">
        <f t="shared" si="46"/>
        <v>Hyderabad</v>
      </c>
    </row>
    <row r="449" spans="1:18" x14ac:dyDescent="0.3">
      <c r="A449">
        <v>448</v>
      </c>
      <c r="B449" s="4">
        <v>43081</v>
      </c>
      <c r="C449" t="s">
        <v>1402</v>
      </c>
      <c r="D449" t="s">
        <v>441</v>
      </c>
      <c r="E449" t="s">
        <v>8662</v>
      </c>
      <c r="F449" t="s">
        <v>19</v>
      </c>
      <c r="G449" t="s">
        <v>1404</v>
      </c>
      <c r="H449" t="str">
        <f t="shared" si="47"/>
        <v>Munesh Khanna</v>
      </c>
      <c r="I449">
        <f t="shared" si="48"/>
        <v>1</v>
      </c>
      <c r="J449" t="str">
        <f>IF(Table1[[#This Row],[Investor Count]]&gt;1,"Yes","No")</f>
        <v>No</v>
      </c>
      <c r="K449" t="s">
        <v>1059</v>
      </c>
      <c r="L449" s="6">
        <v>233000</v>
      </c>
      <c r="M449">
        <f t="shared" si="42"/>
        <v>2017</v>
      </c>
      <c r="N449" t="str">
        <f t="shared" si="43"/>
        <v>December</v>
      </c>
      <c r="O449" s="18">
        <v>2.2361126499999999</v>
      </c>
      <c r="P449" t="str">
        <f t="shared" si="44"/>
        <v>Seed</v>
      </c>
      <c r="Q449" t="str">
        <f t="shared" si="45"/>
        <v>E-Commerce</v>
      </c>
      <c r="R449" t="str">
        <f t="shared" si="46"/>
        <v>Delhi-NCR</v>
      </c>
    </row>
    <row r="450" spans="1:18" x14ac:dyDescent="0.3">
      <c r="A450">
        <v>449</v>
      </c>
      <c r="B450" s="4">
        <v>43082</v>
      </c>
      <c r="C450" t="s">
        <v>1405</v>
      </c>
      <c r="D450" t="s">
        <v>50</v>
      </c>
      <c r="E450" t="s">
        <v>1406</v>
      </c>
      <c r="F450" t="s">
        <v>52</v>
      </c>
      <c r="G450" t="s">
        <v>1407</v>
      </c>
      <c r="H450" t="str">
        <f t="shared" si="47"/>
        <v>Canaan Partners</v>
      </c>
      <c r="I450">
        <f t="shared" si="48"/>
        <v>1</v>
      </c>
      <c r="J450" t="str">
        <f>IF(Table1[[#This Row],[Investor Count]]&gt;1,"Yes","No")</f>
        <v>No</v>
      </c>
      <c r="K450" t="s">
        <v>394</v>
      </c>
      <c r="L450" s="6">
        <v>27000000</v>
      </c>
      <c r="M450">
        <f t="shared" ref="M450:M513" si="49">YEAR(B450)</f>
        <v>2017</v>
      </c>
      <c r="N450" t="str">
        <f t="shared" ref="N450:N513" si="50">TEXT(B450,"mmmm")</f>
        <v>December</v>
      </c>
      <c r="O450" s="18">
        <v>259.12034999999997</v>
      </c>
      <c r="P450" t="str">
        <f t="shared" ref="P450:P513" si="51">IF(ISBLANK(K450),"Unknown",IF(OR(ISNUMBER(SEARCH("seed",K450)),ISNUMBER(SEARCH("Seed",K450))),"Seed",IF(ISNUMBER(SEARCH("Series A",K450)),"Series A",IF(ISNUMBER(SEARCH("Series B",K450)),"Series B",IF(ISNUMBER(SEARCH("Series C",K450)),"Series C",IF(ISNUMBER(SEARCH("Series D",K450)),"Series D",IF(ISNUMBER(SEARCH("Private Equity",K450)),"Private Equity","Other")))))))</f>
        <v>Private Equity</v>
      </c>
      <c r="Q450" t="str">
        <f t="shared" ref="Q450:Q513" si="52">IF(IFERROR(SEARCH("ecom",D450),0)+IFERROR(SEARCH("commerce",D450),0)+IFERROR(SEARCH("retail",D450),0)&gt;0,"E-Commerce",
IF(IFERROR(SEARCH("fintech",D450),0)+IFERROR(SEARCH("finance",D450),0)+IFERROR(SEARCH("financial",D450),0)+IFERROR(SEARCH("lending",D450),0)+IFERROR(SEARCH("payment",D450),0)+IFERROR(SEARCH("banking",D450),0)+IFERROR(SEARCH("insurance",D450),0)&gt;0,"FinTech",
IF(IFERROR(SEARCH("tech",D450),0)+IFERROR(SEARCH("software",D450),0)+IFERROR(SEARCH("saas",D450),0)+IFERROR(SEARCH("ai",D450),0)+IFERROR(SEARCH("iot",D450),0)+IFERROR(SEARCH("cloud",D450),0)+IFERROR(SEARCH("data",D450),0)+IFERROR(SEARCH("analytics",D450),0)&gt;0,"Technology",
IF(IFERROR(SEARCH("food",D450),0)+IFERROR(SEARCH("restaurant",D450),0)+IFERROR(SEARCH("hospitality",D450),0)+IFERROR(SEARCH("beverage",D450),0)+IFERROR(SEARCH("delivery",D450),0)&gt;0,"Food &amp; Beverage",
IF(IFERROR(SEARCH("health",D450),0)+IFERROR(SEARCH("medical",D450),0)+IFERROR(SEARCH("pharma",D450),0)+IFERROR(SEARCH("wellness",D450),0)+IFERROR(SEARCH("fitness",D450),0)&gt;0,"Healthcare",
IF(IFERROR(SEARCH("edu",D450),0)+IFERROR(SEARCH("learning",D450),0)+IFERROR(SEARCH("school",D450),0)+IFERROR(SEARCH("e-tech",D450),0)&gt;0,"Education",
IF(IFERROR(SEARCH("logistics",D450),0)+IFERROR(SEARCH("transport",D450),0)+IFERROR(SEARCH("delivery",D450),0)+IFERROR(SEARCH("mobility",D450),0)+IFERROR(SEARCH("automobile",D450),0)&gt;0,"Logistics &amp; Transport",
IF(IFERROR(SEARCH("travel",D450),0)+IFERROR(SEARCH("hotel",D450),0)+IFERROR(SEARCH("booking",D450),0)+IFERROR(SEARCH("tourism",D450),0)&gt;0,"Travel &amp; Hospitality",
IF(IFERROR(SEARCH("fashion",D450),0)+IFERROR(SEARCH("apparel",D450),0)+IFERROR(SEARCH("clothing",D450),0)+IFERROR(SEARCH("jewelry",D450),0)+IFERROR(SEARCH("beauty",D450),0)&gt;0,"Fashion &amp; Lifestyle",
IF(IFERROR(SEARCH("media",D450),0)+IFERROR(SEARCH("entertainment",D450),0)+IFERROR(SEARCH("video",D450),0)+IFERROR(SEARCH("gaming",D450),0)+IFERROR(SEARCH("music",D450),0)+IFERROR(SEARCH("social",D450),0)&gt;0,"Media &amp; Entertainment",
IF(IFERROR(SEARCH("agri",D450),0)+IFERROR(SEARCH("farm",D450),0)+IFERROR(SEARCH("agtech",D450),0)&gt;0,"Agriculture",
IF(IFERROR(SEARCH("real estate",D450),0)+IFERROR(SEARCH("property",D450),0)+IFERROR(SEARCH("housing",D450),0)&gt;0,"Real Estate",
IF(IFERROR(SEARCH("energy",D450),0)+IFERROR(SEARCH("solar",D450),0)+IFERROR(SEARCH("clean tech",D450),0)+IFERROR(SEARCH("waste",D450),0)&gt;0,"Energy &amp; Environment",
IF(IFERROR(SEARCH("hr",D450),0)+IFERROR(SEARCH("recruit",D450),0)+IFERROR(SEARCH("hiring",D450),0)+IFERROR(SEARCH("job",D450),0)&gt;0,"HR &amp; Recruitment",
"Others"))))))))))))))</f>
        <v>Technology</v>
      </c>
      <c r="R450" t="str">
        <f t="shared" ref="R450:R513" si="53">IF(ISNUMBER(SEARCH("bang",F450)),"Bangalore",IF(ISNUMBER(SEARCH("beng",F450)),"Bangalore",IF(ISNUMBER(SEARCH("mumbai",F450)),"Mumbai",IF(ISNUMBER(SEARCH("delhi",F450)),"Delhi-NCR",IF(ISNUMBER(SEARCH("gurgaon",F450)),"Delhi-NCR",IF(ISNUMBER(SEARCH("gurugram",F450)),"Delhi-NCR",IF(ISNUMBER(SEARCH("noida",F450)),"Delhi-NCR",IF(ISNUMBER(SEARCH("faridabad",F450)),"Delhi-NCR",IF(ISNUMBER(SEARCH("chennai",F450)),"Chennai",IF(ISNUMBER(SEARCH("hyderabad",F450)),"Hyderabad",IF(ISNUMBER(SEARCH("pune",F450)),"Pune",IF(ISNUMBER(SEARCH("kolkata",F450)),"Kolkata",IF(ISNUMBER(SEARCH("ahmedabad",F450)),"Ahmedabad",IF(ISNUMBER(SEARCH("jaipur",F450)),"Jaipur",IF(ISNUMBER(SEARCH("coimbatore",F450)),"Coimbatore",IF(ISNUMBER(SEARCH("kochi",F450)),"Kerala Cities",IF(ISNUMBER(SEARCH("cochin",F450)),"Kerala Cities",IF(ISNUMBER(SEARCH("francisco",F450)),"USA",IF(ISNUMBER(SEARCH("new york",F450)),"USA",IF(ISNUMBER(SEARCH("california",F450)),"USA",IF(ISNUMBER(SEARCH("palo alto",F450)),"USA",IF(ISNUMBER(SEARCH("santa",F450)),"USA",IF(ISNUMBER(SEARCH("singapore",F450)),"Singapore",IF(ISNUMBER(SEARCH("london",F450)),"London/UK",IF(F450="","Unknown","Other Cities")))))))))))))))))))))))))</f>
        <v>Pune</v>
      </c>
    </row>
    <row r="451" spans="1:18" x14ac:dyDescent="0.3">
      <c r="A451">
        <v>450</v>
      </c>
      <c r="B451" s="4">
        <v>43082</v>
      </c>
      <c r="C451" t="s">
        <v>1408</v>
      </c>
      <c r="D451" t="s">
        <v>50</v>
      </c>
      <c r="E451" t="s">
        <v>1409</v>
      </c>
      <c r="F451" t="s">
        <v>36</v>
      </c>
      <c r="G451" t="s">
        <v>1410</v>
      </c>
      <c r="H451" t="str">
        <f t="shared" ref="H451:H514" si="54">IFERROR(TRIM(LEFT(G451,FIND(",",G451)-1)),TRIM(G451))</f>
        <v>Rakesh Jhunjhunwala</v>
      </c>
      <c r="I451">
        <f t="shared" ref="I451:I514" si="55">IF(TRIM(G451)="",0,LEN(G451)-LEN(SUBSTITUTE(G451,",",""))+1)</f>
        <v>1</v>
      </c>
      <c r="J451" t="str">
        <f>IF(Table1[[#This Row],[Investor Count]]&gt;1,"Yes","No")</f>
        <v>No</v>
      </c>
      <c r="K451" t="s">
        <v>394</v>
      </c>
      <c r="L451" s="6">
        <v>27000000</v>
      </c>
      <c r="M451">
        <f t="shared" si="49"/>
        <v>2017</v>
      </c>
      <c r="N451" t="str">
        <f t="shared" si="50"/>
        <v>December</v>
      </c>
      <c r="O451" s="18">
        <v>259.12034999999997</v>
      </c>
      <c r="P451" t="str">
        <f t="shared" si="51"/>
        <v>Private Equity</v>
      </c>
      <c r="Q451" t="str">
        <f t="shared" si="52"/>
        <v>Technology</v>
      </c>
      <c r="R451" t="str">
        <f t="shared" si="53"/>
        <v>Mumbai</v>
      </c>
    </row>
    <row r="452" spans="1:18" x14ac:dyDescent="0.3">
      <c r="A452">
        <v>451</v>
      </c>
      <c r="B452" s="4">
        <v>43082</v>
      </c>
      <c r="C452" t="s">
        <v>1411</v>
      </c>
      <c r="D452" t="s">
        <v>50</v>
      </c>
      <c r="E452" t="s">
        <v>1412</v>
      </c>
      <c r="F452" t="s">
        <v>13</v>
      </c>
      <c r="G452" t="s">
        <v>1413</v>
      </c>
      <c r="H452" t="str">
        <f t="shared" si="54"/>
        <v>Bessemer Venture Partners</v>
      </c>
      <c r="I452">
        <f t="shared" si="55"/>
        <v>1</v>
      </c>
      <c r="J452" t="str">
        <f>IF(Table1[[#This Row],[Investor Count]]&gt;1,"Yes","No")</f>
        <v>No</v>
      </c>
      <c r="K452" t="s">
        <v>394</v>
      </c>
      <c r="L452" s="6">
        <v>7200000</v>
      </c>
      <c r="M452">
        <f t="shared" si="49"/>
        <v>2017</v>
      </c>
      <c r="N452" t="str">
        <f t="shared" si="50"/>
        <v>December</v>
      </c>
      <c r="O452" s="18">
        <v>69.098759999999999</v>
      </c>
      <c r="P452" t="str">
        <f t="shared" si="51"/>
        <v>Private Equity</v>
      </c>
      <c r="Q452" t="str">
        <f t="shared" si="52"/>
        <v>Technology</v>
      </c>
      <c r="R452" t="str">
        <f t="shared" si="53"/>
        <v>Bangalore</v>
      </c>
    </row>
    <row r="453" spans="1:18" x14ac:dyDescent="0.3">
      <c r="A453">
        <v>452</v>
      </c>
      <c r="B453" s="4">
        <v>43082</v>
      </c>
      <c r="C453" t="s">
        <v>1414</v>
      </c>
      <c r="D453" t="s">
        <v>50</v>
      </c>
      <c r="E453" t="s">
        <v>1415</v>
      </c>
      <c r="F453" t="s">
        <v>36</v>
      </c>
      <c r="G453" t="s">
        <v>9170</v>
      </c>
      <c r="H453" t="str">
        <f t="shared" si="54"/>
        <v>Mohas Paian Tanksale</v>
      </c>
      <c r="I453">
        <f t="shared" si="55"/>
        <v>5</v>
      </c>
      <c r="J453" t="str">
        <f>IF(Table1[[#This Row],[Investor Count]]&gt;1,"Yes","No")</f>
        <v>Yes</v>
      </c>
      <c r="K453" t="s">
        <v>394</v>
      </c>
      <c r="M453">
        <f t="shared" si="49"/>
        <v>2017</v>
      </c>
      <c r="N453" t="str">
        <f t="shared" si="50"/>
        <v>December</v>
      </c>
      <c r="O453" s="18">
        <v>0</v>
      </c>
      <c r="P453" t="str">
        <f t="shared" si="51"/>
        <v>Private Equity</v>
      </c>
      <c r="Q453" t="str">
        <f t="shared" si="52"/>
        <v>Technology</v>
      </c>
      <c r="R453" t="str">
        <f t="shared" si="53"/>
        <v>Mumbai</v>
      </c>
    </row>
    <row r="454" spans="1:18" x14ac:dyDescent="0.3">
      <c r="A454">
        <v>453</v>
      </c>
      <c r="B454" s="4">
        <v>43083</v>
      </c>
      <c r="C454" t="s">
        <v>1417</v>
      </c>
      <c r="D454" t="s">
        <v>441</v>
      </c>
      <c r="E454" t="s">
        <v>1418</v>
      </c>
      <c r="F454" t="s">
        <v>13</v>
      </c>
      <c r="G454" t="s">
        <v>7906</v>
      </c>
      <c r="H454" t="str">
        <f t="shared" si="54"/>
        <v>Rb Investments</v>
      </c>
      <c r="I454">
        <f t="shared" si="55"/>
        <v>1</v>
      </c>
      <c r="J454" t="str">
        <f>IF(Table1[[#This Row],[Investor Count]]&gt;1,"Yes","No")</f>
        <v>No</v>
      </c>
      <c r="K454" t="s">
        <v>394</v>
      </c>
      <c r="L454" s="6">
        <v>7000000</v>
      </c>
      <c r="M454">
        <f t="shared" si="49"/>
        <v>2017</v>
      </c>
      <c r="N454" t="str">
        <f t="shared" si="50"/>
        <v>December</v>
      </c>
      <c r="O454" s="18">
        <v>67.179349999999999</v>
      </c>
      <c r="P454" t="str">
        <f t="shared" si="51"/>
        <v>Private Equity</v>
      </c>
      <c r="Q454" t="str">
        <f t="shared" si="52"/>
        <v>E-Commerce</v>
      </c>
      <c r="R454" t="str">
        <f t="shared" si="53"/>
        <v>Bangalore</v>
      </c>
    </row>
    <row r="455" spans="1:18" x14ac:dyDescent="0.3">
      <c r="A455">
        <v>454</v>
      </c>
      <c r="B455" s="4">
        <v>43083</v>
      </c>
      <c r="C455" t="s">
        <v>1419</v>
      </c>
      <c r="D455" t="s">
        <v>50</v>
      </c>
      <c r="E455" t="s">
        <v>1420</v>
      </c>
      <c r="F455" t="s">
        <v>13</v>
      </c>
      <c r="G455" t="s">
        <v>325</v>
      </c>
      <c r="H455" t="str">
        <f t="shared" si="54"/>
        <v>Matrix Partners</v>
      </c>
      <c r="I455">
        <f t="shared" si="55"/>
        <v>1</v>
      </c>
      <c r="J455" t="str">
        <f>IF(Table1[[#This Row],[Investor Count]]&gt;1,"Yes","No")</f>
        <v>No</v>
      </c>
      <c r="K455" t="s">
        <v>394</v>
      </c>
      <c r="L455" s="6">
        <v>6000000</v>
      </c>
      <c r="M455">
        <f t="shared" si="49"/>
        <v>2017</v>
      </c>
      <c r="N455" t="str">
        <f t="shared" si="50"/>
        <v>December</v>
      </c>
      <c r="O455" s="18">
        <v>57.582299999999996</v>
      </c>
      <c r="P455" t="str">
        <f t="shared" si="51"/>
        <v>Private Equity</v>
      </c>
      <c r="Q455" t="str">
        <f t="shared" si="52"/>
        <v>Technology</v>
      </c>
      <c r="R455" t="str">
        <f t="shared" si="53"/>
        <v>Bangalore</v>
      </c>
    </row>
    <row r="456" spans="1:18" x14ac:dyDescent="0.3">
      <c r="A456">
        <v>455</v>
      </c>
      <c r="B456" s="4">
        <v>43083</v>
      </c>
      <c r="C456" t="s">
        <v>1421</v>
      </c>
      <c r="D456" t="s">
        <v>50</v>
      </c>
      <c r="E456" t="s">
        <v>1422</v>
      </c>
      <c r="F456" t="s">
        <v>19</v>
      </c>
      <c r="G456" t="s">
        <v>7980</v>
      </c>
      <c r="H456" t="str">
        <f t="shared" si="54"/>
        <v>Roundglass Partners Llc</v>
      </c>
      <c r="I456">
        <f t="shared" si="55"/>
        <v>1</v>
      </c>
      <c r="J456" t="str">
        <f>IF(Table1[[#This Row],[Investor Count]]&gt;1,"Yes","No")</f>
        <v>No</v>
      </c>
      <c r="K456" t="s">
        <v>1059</v>
      </c>
      <c r="L456" s="6">
        <v>250000</v>
      </c>
      <c r="M456">
        <f t="shared" si="49"/>
        <v>2017</v>
      </c>
      <c r="N456" t="str">
        <f t="shared" si="50"/>
        <v>December</v>
      </c>
      <c r="O456" s="18">
        <v>2.3992624999999999</v>
      </c>
      <c r="P456" t="str">
        <f t="shared" si="51"/>
        <v>Seed</v>
      </c>
      <c r="Q456" t="str">
        <f t="shared" si="52"/>
        <v>Technology</v>
      </c>
      <c r="R456" t="str">
        <f t="shared" si="53"/>
        <v>Delhi-NCR</v>
      </c>
    </row>
    <row r="457" spans="1:18" x14ac:dyDescent="0.3">
      <c r="A457">
        <v>456</v>
      </c>
      <c r="B457" s="4">
        <v>43083</v>
      </c>
      <c r="C457" t="s">
        <v>832</v>
      </c>
      <c r="D457" t="s">
        <v>441</v>
      </c>
      <c r="E457" t="s">
        <v>1424</v>
      </c>
      <c r="F457" t="s">
        <v>13</v>
      </c>
      <c r="G457" t="s">
        <v>7981</v>
      </c>
      <c r="H457" t="str">
        <f t="shared" si="54"/>
        <v>Accel Partners</v>
      </c>
      <c r="I457">
        <f t="shared" si="55"/>
        <v>3</v>
      </c>
      <c r="J457" t="str">
        <f>IF(Table1[[#This Row],[Investor Count]]&gt;1,"Yes","No")</f>
        <v>Yes</v>
      </c>
      <c r="K457" t="s">
        <v>394</v>
      </c>
      <c r="L457" s="6">
        <v>10000000</v>
      </c>
      <c r="M457">
        <f t="shared" si="49"/>
        <v>2017</v>
      </c>
      <c r="N457" t="str">
        <f t="shared" si="50"/>
        <v>December</v>
      </c>
      <c r="O457" s="18">
        <v>95.970500000000001</v>
      </c>
      <c r="P457" t="str">
        <f t="shared" si="51"/>
        <v>Private Equity</v>
      </c>
      <c r="Q457" t="str">
        <f t="shared" si="52"/>
        <v>E-Commerce</v>
      </c>
      <c r="R457" t="str">
        <f t="shared" si="53"/>
        <v>Bangalore</v>
      </c>
    </row>
    <row r="458" spans="1:18" x14ac:dyDescent="0.3">
      <c r="A458">
        <v>457</v>
      </c>
      <c r="B458" s="4">
        <v>43083</v>
      </c>
      <c r="C458" t="s">
        <v>1426</v>
      </c>
      <c r="D458" t="s">
        <v>50</v>
      </c>
      <c r="E458" t="s">
        <v>1427</v>
      </c>
      <c r="F458" t="s">
        <v>139</v>
      </c>
      <c r="G458" t="s">
        <v>813</v>
      </c>
      <c r="H458" t="str">
        <f t="shared" si="54"/>
        <v>Mumbai Angels Network</v>
      </c>
      <c r="I458">
        <f t="shared" si="55"/>
        <v>1</v>
      </c>
      <c r="J458" t="str">
        <f>IF(Table1[[#This Row],[Investor Count]]&gt;1,"Yes","No")</f>
        <v>No</v>
      </c>
      <c r="K458" t="s">
        <v>394</v>
      </c>
      <c r="M458">
        <f t="shared" si="49"/>
        <v>2017</v>
      </c>
      <c r="N458" t="str">
        <f t="shared" si="50"/>
        <v>December</v>
      </c>
      <c r="O458" s="18">
        <v>0</v>
      </c>
      <c r="P458" t="str">
        <f t="shared" si="51"/>
        <v>Private Equity</v>
      </c>
      <c r="Q458" t="str">
        <f t="shared" si="52"/>
        <v>Technology</v>
      </c>
      <c r="R458" t="str">
        <f t="shared" si="53"/>
        <v>Delhi-NCR</v>
      </c>
    </row>
    <row r="459" spans="1:18" x14ac:dyDescent="0.3">
      <c r="A459">
        <v>458</v>
      </c>
      <c r="B459" s="4">
        <v>43084</v>
      </c>
      <c r="C459" t="s">
        <v>1428</v>
      </c>
      <c r="D459" t="s">
        <v>441</v>
      </c>
      <c r="E459" t="s">
        <v>1429</v>
      </c>
      <c r="F459" t="s">
        <v>36</v>
      </c>
      <c r="G459" t="s">
        <v>1430</v>
      </c>
      <c r="H459" t="str">
        <f t="shared" si="54"/>
        <v>Mountain Pain Capital</v>
      </c>
      <c r="I459">
        <f t="shared" si="55"/>
        <v>2</v>
      </c>
      <c r="J459" t="str">
        <f>IF(Table1[[#This Row],[Investor Count]]&gt;1,"Yes","No")</f>
        <v>Yes</v>
      </c>
      <c r="K459" t="s">
        <v>1059</v>
      </c>
      <c r="L459" s="6">
        <v>537000</v>
      </c>
      <c r="M459">
        <f t="shared" si="49"/>
        <v>2017</v>
      </c>
      <c r="N459" t="str">
        <f t="shared" si="50"/>
        <v>December</v>
      </c>
      <c r="O459" s="18">
        <v>5.1536158500000004</v>
      </c>
      <c r="P459" t="str">
        <f t="shared" si="51"/>
        <v>Seed</v>
      </c>
      <c r="Q459" t="str">
        <f t="shared" si="52"/>
        <v>E-Commerce</v>
      </c>
      <c r="R459" t="str">
        <f t="shared" si="53"/>
        <v>Mumbai</v>
      </c>
    </row>
    <row r="460" spans="1:18" x14ac:dyDescent="0.3">
      <c r="A460">
        <v>459</v>
      </c>
      <c r="B460" s="4">
        <v>43084</v>
      </c>
      <c r="C460" t="s">
        <v>1126</v>
      </c>
      <c r="D460" t="s">
        <v>441</v>
      </c>
      <c r="E460" t="s">
        <v>1431</v>
      </c>
      <c r="F460" t="s">
        <v>139</v>
      </c>
      <c r="G460" t="s">
        <v>261</v>
      </c>
      <c r="H460" t="str">
        <f>IFERROR(TRIM(LEFT(G460,FIND(",",G460)-1)),TRIM(G460))</f>
        <v>Undisclosed</v>
      </c>
      <c r="I460">
        <f t="shared" si="55"/>
        <v>1</v>
      </c>
      <c r="J460" t="str">
        <f>IF(Table1[[#This Row],[Investor Count]]&gt;1,"Yes","No")</f>
        <v>No</v>
      </c>
      <c r="K460" t="s">
        <v>79</v>
      </c>
      <c r="L460" s="6">
        <v>2700000</v>
      </c>
      <c r="M460">
        <f t="shared" si="49"/>
        <v>2017</v>
      </c>
      <c r="N460" t="str">
        <f t="shared" si="50"/>
        <v>December</v>
      </c>
      <c r="O460" s="18">
        <v>25.912034999999999</v>
      </c>
      <c r="P460" t="str">
        <f t="shared" si="51"/>
        <v>Other</v>
      </c>
      <c r="Q460" t="str">
        <f t="shared" si="52"/>
        <v>E-Commerce</v>
      </c>
      <c r="R460" t="str">
        <f t="shared" si="53"/>
        <v>Delhi-NCR</v>
      </c>
    </row>
    <row r="461" spans="1:18" x14ac:dyDescent="0.3">
      <c r="A461">
        <v>460</v>
      </c>
      <c r="B461" s="4">
        <v>43087</v>
      </c>
      <c r="C461" t="s">
        <v>1432</v>
      </c>
      <c r="D461" t="s">
        <v>50</v>
      </c>
      <c r="E461" t="s">
        <v>1433</v>
      </c>
      <c r="F461" t="s">
        <v>87</v>
      </c>
      <c r="G461" t="s">
        <v>7982</v>
      </c>
      <c r="H461" t="str">
        <f t="shared" si="54"/>
        <v>Insuresillience Investment Fund</v>
      </c>
      <c r="I461">
        <f t="shared" si="55"/>
        <v>1</v>
      </c>
      <c r="J461" t="str">
        <f>IF(Table1[[#This Row],[Investor Count]]&gt;1,"Yes","No")</f>
        <v>No</v>
      </c>
      <c r="K461" t="s">
        <v>394</v>
      </c>
      <c r="M461">
        <f t="shared" si="49"/>
        <v>2017</v>
      </c>
      <c r="N461" t="str">
        <f t="shared" si="50"/>
        <v>December</v>
      </c>
      <c r="O461" s="18">
        <v>0</v>
      </c>
      <c r="P461" t="str">
        <f t="shared" si="51"/>
        <v>Private Equity</v>
      </c>
      <c r="Q461" t="str">
        <f t="shared" si="52"/>
        <v>Technology</v>
      </c>
      <c r="R461" t="str">
        <f t="shared" si="53"/>
        <v>Delhi-NCR</v>
      </c>
    </row>
    <row r="462" spans="1:18" x14ac:dyDescent="0.3">
      <c r="A462">
        <v>461</v>
      </c>
      <c r="B462" s="4">
        <v>43088</v>
      </c>
      <c r="C462" t="s">
        <v>1435</v>
      </c>
      <c r="D462" t="s">
        <v>50</v>
      </c>
      <c r="E462" t="s">
        <v>8663</v>
      </c>
      <c r="F462" t="s">
        <v>13</v>
      </c>
      <c r="G462" t="s">
        <v>1437</v>
      </c>
      <c r="H462" t="str">
        <f t="shared" si="54"/>
        <v>Costanoa</v>
      </c>
      <c r="I462">
        <f t="shared" si="55"/>
        <v>3</v>
      </c>
      <c r="J462" t="str">
        <f>IF(Table1[[#This Row],[Investor Count]]&gt;1,"Yes","No")</f>
        <v>Yes</v>
      </c>
      <c r="K462" t="s">
        <v>394</v>
      </c>
      <c r="L462" s="6">
        <v>9500000</v>
      </c>
      <c r="M462">
        <f t="shared" si="49"/>
        <v>2017</v>
      </c>
      <c r="N462" t="str">
        <f t="shared" si="50"/>
        <v>December</v>
      </c>
      <c r="O462" s="18">
        <v>91.171975000000003</v>
      </c>
      <c r="P462" t="str">
        <f t="shared" si="51"/>
        <v>Private Equity</v>
      </c>
      <c r="Q462" t="str">
        <f t="shared" si="52"/>
        <v>Technology</v>
      </c>
      <c r="R462" t="str">
        <f t="shared" si="53"/>
        <v>Bangalore</v>
      </c>
    </row>
    <row r="463" spans="1:18" x14ac:dyDescent="0.3">
      <c r="A463">
        <v>462</v>
      </c>
      <c r="B463" s="4">
        <v>43088</v>
      </c>
      <c r="C463" t="s">
        <v>1438</v>
      </c>
      <c r="D463" t="s">
        <v>50</v>
      </c>
      <c r="E463" t="s">
        <v>1439</v>
      </c>
      <c r="F463" t="s">
        <v>36</v>
      </c>
      <c r="G463" t="s">
        <v>1311</v>
      </c>
      <c r="H463" t="str">
        <f t="shared" si="54"/>
        <v>Unilever Ventures</v>
      </c>
      <c r="I463">
        <f t="shared" si="55"/>
        <v>1</v>
      </c>
      <c r="J463" t="str">
        <f>IF(Table1[[#This Row],[Investor Count]]&gt;1,"Yes","No")</f>
        <v>No</v>
      </c>
      <c r="K463" t="s">
        <v>394</v>
      </c>
      <c r="M463">
        <f t="shared" si="49"/>
        <v>2017</v>
      </c>
      <c r="N463" t="str">
        <f t="shared" si="50"/>
        <v>December</v>
      </c>
      <c r="O463" s="18">
        <v>0</v>
      </c>
      <c r="P463" t="str">
        <f t="shared" si="51"/>
        <v>Private Equity</v>
      </c>
      <c r="Q463" t="str">
        <f t="shared" si="52"/>
        <v>Technology</v>
      </c>
      <c r="R463" t="str">
        <f t="shared" si="53"/>
        <v>Mumbai</v>
      </c>
    </row>
    <row r="464" spans="1:18" x14ac:dyDescent="0.3">
      <c r="A464">
        <v>463</v>
      </c>
      <c r="B464" s="4">
        <v>43088</v>
      </c>
      <c r="C464" t="s">
        <v>1440</v>
      </c>
      <c r="D464" t="s">
        <v>50</v>
      </c>
      <c r="E464" t="s">
        <v>1441</v>
      </c>
      <c r="F464" t="s">
        <v>139</v>
      </c>
      <c r="G464" t="s">
        <v>8664</v>
      </c>
      <c r="H464" t="str">
        <f t="shared" si="54"/>
        <v>Swati Gupta</v>
      </c>
      <c r="I464">
        <f t="shared" si="55"/>
        <v>5</v>
      </c>
      <c r="J464" t="str">
        <f>IF(Table1[[#This Row],[Investor Count]]&gt;1,"Yes","No")</f>
        <v>Yes</v>
      </c>
      <c r="K464" t="s">
        <v>394</v>
      </c>
      <c r="L464" s="6">
        <v>1500000</v>
      </c>
      <c r="M464">
        <f t="shared" si="49"/>
        <v>2017</v>
      </c>
      <c r="N464" t="str">
        <f t="shared" si="50"/>
        <v>December</v>
      </c>
      <c r="O464" s="18">
        <v>14.395574999999999</v>
      </c>
      <c r="P464" t="str">
        <f t="shared" si="51"/>
        <v>Private Equity</v>
      </c>
      <c r="Q464" t="str">
        <f t="shared" si="52"/>
        <v>Technology</v>
      </c>
      <c r="R464" t="str">
        <f t="shared" si="53"/>
        <v>Delhi-NCR</v>
      </c>
    </row>
    <row r="465" spans="1:18" x14ac:dyDescent="0.3">
      <c r="A465">
        <v>464</v>
      </c>
      <c r="B465" s="4">
        <v>43089</v>
      </c>
      <c r="C465" t="s">
        <v>1443</v>
      </c>
      <c r="D465" t="s">
        <v>50</v>
      </c>
      <c r="E465" t="s">
        <v>8665</v>
      </c>
      <c r="F465" t="s">
        <v>13</v>
      </c>
      <c r="G465" t="s">
        <v>7983</v>
      </c>
      <c r="H465" t="str">
        <f t="shared" si="54"/>
        <v>Axilor Ventures</v>
      </c>
      <c r="I465">
        <f t="shared" si="55"/>
        <v>2</v>
      </c>
      <c r="J465" t="str">
        <f>IF(Table1[[#This Row],[Investor Count]]&gt;1,"Yes","No")</f>
        <v>Yes</v>
      </c>
      <c r="K465" t="s">
        <v>394</v>
      </c>
      <c r="L465" s="6">
        <v>1000000</v>
      </c>
      <c r="M465">
        <f t="shared" si="49"/>
        <v>2017</v>
      </c>
      <c r="N465" t="str">
        <f t="shared" si="50"/>
        <v>December</v>
      </c>
      <c r="O465" s="18">
        <v>9.5970499999999994</v>
      </c>
      <c r="P465" t="str">
        <f t="shared" si="51"/>
        <v>Private Equity</v>
      </c>
      <c r="Q465" t="str">
        <f t="shared" si="52"/>
        <v>Technology</v>
      </c>
      <c r="R465" t="str">
        <f t="shared" si="53"/>
        <v>Bangalore</v>
      </c>
    </row>
    <row r="466" spans="1:18" x14ac:dyDescent="0.3">
      <c r="A466">
        <v>465</v>
      </c>
      <c r="B466" s="4">
        <v>43089</v>
      </c>
      <c r="C466" t="s">
        <v>8666</v>
      </c>
      <c r="D466" t="s">
        <v>77</v>
      </c>
      <c r="E466" t="s">
        <v>1447</v>
      </c>
      <c r="F466" t="s">
        <v>184</v>
      </c>
      <c r="G466" t="s">
        <v>9129</v>
      </c>
      <c r="H466" t="str">
        <f t="shared" si="54"/>
        <v>Kedaraa Capital</v>
      </c>
      <c r="I466">
        <f t="shared" si="55"/>
        <v>2</v>
      </c>
      <c r="J466" t="str">
        <f>IF(Table1[[#This Row],[Investor Count]]&gt;1,"Yes","No")</f>
        <v>Yes</v>
      </c>
      <c r="K466" t="s">
        <v>394</v>
      </c>
      <c r="L466" s="6">
        <v>19500000</v>
      </c>
      <c r="M466">
        <f t="shared" si="49"/>
        <v>2017</v>
      </c>
      <c r="N466" t="str">
        <f t="shared" si="50"/>
        <v>December</v>
      </c>
      <c r="O466" s="18">
        <v>187.14247499999999</v>
      </c>
      <c r="P466" t="str">
        <f t="shared" si="51"/>
        <v>Private Equity</v>
      </c>
      <c r="Q466" t="str">
        <f t="shared" si="52"/>
        <v>FinTech</v>
      </c>
      <c r="R466" t="str">
        <f t="shared" si="53"/>
        <v>Hyderabad</v>
      </c>
    </row>
    <row r="467" spans="1:18" x14ac:dyDescent="0.3">
      <c r="A467">
        <v>466</v>
      </c>
      <c r="B467" s="4">
        <v>43090</v>
      </c>
      <c r="C467" t="s">
        <v>299</v>
      </c>
      <c r="D467" t="s">
        <v>50</v>
      </c>
      <c r="E467" t="s">
        <v>1449</v>
      </c>
      <c r="F467" t="s">
        <v>36</v>
      </c>
      <c r="G467" t="s">
        <v>1150</v>
      </c>
      <c r="H467" t="str">
        <f t="shared" si="54"/>
        <v>Omidyar Network</v>
      </c>
      <c r="I467">
        <f t="shared" si="55"/>
        <v>1</v>
      </c>
      <c r="J467" t="str">
        <f>IF(Table1[[#This Row],[Investor Count]]&gt;1,"Yes","No")</f>
        <v>No</v>
      </c>
      <c r="K467" t="s">
        <v>394</v>
      </c>
      <c r="L467" s="6">
        <v>4000000</v>
      </c>
      <c r="M467">
        <f t="shared" si="49"/>
        <v>2017</v>
      </c>
      <c r="N467" t="str">
        <f t="shared" si="50"/>
        <v>December</v>
      </c>
      <c r="O467" s="18">
        <v>38.388199999999998</v>
      </c>
      <c r="P467" t="str">
        <f t="shared" si="51"/>
        <v>Private Equity</v>
      </c>
      <c r="Q467" t="str">
        <f t="shared" si="52"/>
        <v>Technology</v>
      </c>
      <c r="R467" t="str">
        <f t="shared" si="53"/>
        <v>Mumbai</v>
      </c>
    </row>
    <row r="468" spans="1:18" x14ac:dyDescent="0.3">
      <c r="A468">
        <v>467</v>
      </c>
      <c r="B468" s="4">
        <v>43090</v>
      </c>
      <c r="C468" t="s">
        <v>1450</v>
      </c>
      <c r="D468" t="s">
        <v>441</v>
      </c>
      <c r="E468" t="s">
        <v>1451</v>
      </c>
      <c r="F468" t="s">
        <v>13</v>
      </c>
      <c r="G468" t="s">
        <v>1452</v>
      </c>
      <c r="H468" t="str">
        <f t="shared" si="54"/>
        <v>Ambarish Gupta</v>
      </c>
      <c r="I468">
        <f t="shared" si="55"/>
        <v>4</v>
      </c>
      <c r="J468" t="str">
        <f>IF(Table1[[#This Row],[Investor Count]]&gt;1,"Yes","No")</f>
        <v>Yes</v>
      </c>
      <c r="K468" t="s">
        <v>1059</v>
      </c>
      <c r="L468" s="6">
        <v>150000</v>
      </c>
      <c r="M468">
        <f t="shared" si="49"/>
        <v>2017</v>
      </c>
      <c r="N468" t="str">
        <f t="shared" si="50"/>
        <v>December</v>
      </c>
      <c r="O468" s="18">
        <v>1.4395575</v>
      </c>
      <c r="P468" t="str">
        <f t="shared" si="51"/>
        <v>Seed</v>
      </c>
      <c r="Q468" t="str">
        <f t="shared" si="52"/>
        <v>E-Commerce</v>
      </c>
      <c r="R468" t="str">
        <f t="shared" si="53"/>
        <v>Bangalore</v>
      </c>
    </row>
    <row r="469" spans="1:18" x14ac:dyDescent="0.3">
      <c r="A469">
        <v>468</v>
      </c>
      <c r="B469" s="4">
        <v>43090</v>
      </c>
      <c r="C469" t="s">
        <v>1453</v>
      </c>
      <c r="D469" t="s">
        <v>441</v>
      </c>
      <c r="E469" t="s">
        <v>1454</v>
      </c>
      <c r="F469" t="s">
        <v>1455</v>
      </c>
      <c r="G469" t="s">
        <v>517</v>
      </c>
      <c r="H469" t="str">
        <f t="shared" si="54"/>
        <v>Venture Catalysts</v>
      </c>
      <c r="I469">
        <f t="shared" si="55"/>
        <v>1</v>
      </c>
      <c r="J469" t="str">
        <f>IF(Table1[[#This Row],[Investor Count]]&gt;1,"Yes","No")</f>
        <v>No</v>
      </c>
      <c r="K469" t="s">
        <v>394</v>
      </c>
      <c r="M469">
        <f t="shared" si="49"/>
        <v>2017</v>
      </c>
      <c r="N469" t="str">
        <f t="shared" si="50"/>
        <v>December</v>
      </c>
      <c r="O469" s="18">
        <v>0</v>
      </c>
      <c r="P469" t="str">
        <f t="shared" si="51"/>
        <v>Private Equity</v>
      </c>
      <c r="Q469" t="str">
        <f t="shared" si="52"/>
        <v>E-Commerce</v>
      </c>
      <c r="R469" t="str">
        <f t="shared" si="53"/>
        <v>Other Cities</v>
      </c>
    </row>
    <row r="470" spans="1:18" x14ac:dyDescent="0.3">
      <c r="A470">
        <v>469</v>
      </c>
      <c r="B470" s="4">
        <v>43095</v>
      </c>
      <c r="C470" t="s">
        <v>1456</v>
      </c>
      <c r="D470" t="s">
        <v>441</v>
      </c>
      <c r="E470" t="s">
        <v>8667</v>
      </c>
      <c r="F470" t="s">
        <v>42</v>
      </c>
      <c r="G470" t="s">
        <v>1257</v>
      </c>
      <c r="H470" t="str">
        <f t="shared" si="54"/>
        <v>Eight Roads Ventures India</v>
      </c>
      <c r="I470">
        <f t="shared" si="55"/>
        <v>1</v>
      </c>
      <c r="J470" t="str">
        <f>IF(Table1[[#This Row],[Investor Count]]&gt;1,"Yes","No")</f>
        <v>No</v>
      </c>
      <c r="K470" t="s">
        <v>394</v>
      </c>
      <c r="L470" s="6">
        <v>10000000</v>
      </c>
      <c r="M470">
        <f t="shared" si="49"/>
        <v>2017</v>
      </c>
      <c r="N470" t="str">
        <f t="shared" si="50"/>
        <v>December</v>
      </c>
      <c r="O470" s="18">
        <v>95.970500000000001</v>
      </c>
      <c r="P470" t="str">
        <f t="shared" si="51"/>
        <v>Private Equity</v>
      </c>
      <c r="Q470" t="str">
        <f t="shared" si="52"/>
        <v>E-Commerce</v>
      </c>
      <c r="R470" t="str">
        <f t="shared" si="53"/>
        <v>Chennai</v>
      </c>
    </row>
    <row r="471" spans="1:18" x14ac:dyDescent="0.3">
      <c r="A471">
        <v>470</v>
      </c>
      <c r="B471" s="4">
        <v>43096</v>
      </c>
      <c r="C471" t="s">
        <v>1458</v>
      </c>
      <c r="D471" t="s">
        <v>441</v>
      </c>
      <c r="E471" t="s">
        <v>1459</v>
      </c>
      <c r="F471" t="s">
        <v>87</v>
      </c>
      <c r="G471" t="s">
        <v>1460</v>
      </c>
      <c r="H471" t="str">
        <f t="shared" si="54"/>
        <v>Gaurav Gupta</v>
      </c>
      <c r="I471">
        <f t="shared" si="55"/>
        <v>1</v>
      </c>
      <c r="J471" t="str">
        <f>IF(Table1[[#This Row],[Investor Count]]&gt;1,"Yes","No")</f>
        <v>No</v>
      </c>
      <c r="K471" t="s">
        <v>394</v>
      </c>
      <c r="M471">
        <f t="shared" si="49"/>
        <v>2017</v>
      </c>
      <c r="N471" t="str">
        <f t="shared" si="50"/>
        <v>December</v>
      </c>
      <c r="O471" s="18">
        <v>0</v>
      </c>
      <c r="P471" t="str">
        <f t="shared" si="51"/>
        <v>Private Equity</v>
      </c>
      <c r="Q471" t="str">
        <f t="shared" si="52"/>
        <v>E-Commerce</v>
      </c>
      <c r="R471" t="str">
        <f t="shared" si="53"/>
        <v>Delhi-NCR</v>
      </c>
    </row>
    <row r="472" spans="1:18" x14ac:dyDescent="0.3">
      <c r="A472">
        <v>471</v>
      </c>
      <c r="B472" s="4">
        <v>43096</v>
      </c>
      <c r="C472" t="s">
        <v>1461</v>
      </c>
      <c r="D472" t="s">
        <v>50</v>
      </c>
      <c r="E472" t="s">
        <v>1462</v>
      </c>
      <c r="F472" t="s">
        <v>184</v>
      </c>
      <c r="G472" t="s">
        <v>7984</v>
      </c>
      <c r="H472" t="str">
        <f t="shared" si="54"/>
        <v>Jones Lang Lasalle</v>
      </c>
      <c r="I472">
        <f t="shared" si="55"/>
        <v>1</v>
      </c>
      <c r="J472" t="str">
        <f>IF(Table1[[#This Row],[Investor Count]]&gt;1,"Yes","No")</f>
        <v>No</v>
      </c>
      <c r="K472" t="s">
        <v>394</v>
      </c>
      <c r="L472" s="6">
        <v>3800000</v>
      </c>
      <c r="M472">
        <f t="shared" si="49"/>
        <v>2017</v>
      </c>
      <c r="N472" t="str">
        <f t="shared" si="50"/>
        <v>December</v>
      </c>
      <c r="O472" s="18">
        <v>36.468789999999998</v>
      </c>
      <c r="P472" t="str">
        <f t="shared" si="51"/>
        <v>Private Equity</v>
      </c>
      <c r="Q472" t="str">
        <f t="shared" si="52"/>
        <v>Technology</v>
      </c>
      <c r="R472" t="str">
        <f t="shared" si="53"/>
        <v>Hyderabad</v>
      </c>
    </row>
    <row r="473" spans="1:18" x14ac:dyDescent="0.3">
      <c r="A473">
        <v>472</v>
      </c>
      <c r="B473" s="4">
        <v>43041</v>
      </c>
      <c r="C473" t="s">
        <v>1464</v>
      </c>
      <c r="D473" t="s">
        <v>77</v>
      </c>
      <c r="E473" t="s">
        <v>1465</v>
      </c>
      <c r="F473" t="s">
        <v>30</v>
      </c>
      <c r="G473" t="s">
        <v>1466</v>
      </c>
      <c r="H473" t="str">
        <f t="shared" si="54"/>
        <v>Manish Poddar</v>
      </c>
      <c r="I473">
        <f t="shared" si="55"/>
        <v>3</v>
      </c>
      <c r="J473" t="str">
        <f>IF(Table1[[#This Row],[Investor Count]]&gt;1,"Yes","No")</f>
        <v>Yes</v>
      </c>
      <c r="K473" t="s">
        <v>126</v>
      </c>
      <c r="L473" s="6">
        <v>570000</v>
      </c>
      <c r="M473">
        <f t="shared" si="49"/>
        <v>2017</v>
      </c>
      <c r="N473" t="str">
        <f t="shared" si="50"/>
        <v>November</v>
      </c>
      <c r="O473" s="18">
        <v>5.4703185000000003</v>
      </c>
      <c r="P473" t="str">
        <f t="shared" si="51"/>
        <v>Seed</v>
      </c>
      <c r="Q473" t="str">
        <f t="shared" si="52"/>
        <v>FinTech</v>
      </c>
      <c r="R473" t="str">
        <f t="shared" si="53"/>
        <v>Delhi-NCR</v>
      </c>
    </row>
    <row r="474" spans="1:18" x14ac:dyDescent="0.3">
      <c r="A474">
        <v>473</v>
      </c>
      <c r="B474" s="4">
        <v>43041</v>
      </c>
      <c r="C474" t="s">
        <v>1467</v>
      </c>
      <c r="D474" t="s">
        <v>50</v>
      </c>
      <c r="E474" t="s">
        <v>1468</v>
      </c>
      <c r="F474" t="s">
        <v>52</v>
      </c>
      <c r="G474" t="s">
        <v>7985</v>
      </c>
      <c r="H474" t="str">
        <f t="shared" si="54"/>
        <v>Cio Angel Network</v>
      </c>
      <c r="I474">
        <f t="shared" si="55"/>
        <v>1</v>
      </c>
      <c r="J474" t="str">
        <f>IF(Table1[[#This Row],[Investor Count]]&gt;1,"Yes","No")</f>
        <v>No</v>
      </c>
      <c r="K474" t="s">
        <v>126</v>
      </c>
      <c r="M474">
        <f t="shared" si="49"/>
        <v>2017</v>
      </c>
      <c r="N474" t="str">
        <f t="shared" si="50"/>
        <v>November</v>
      </c>
      <c r="O474" s="18">
        <v>0</v>
      </c>
      <c r="P474" t="str">
        <f t="shared" si="51"/>
        <v>Seed</v>
      </c>
      <c r="Q474" t="str">
        <f t="shared" si="52"/>
        <v>Technology</v>
      </c>
      <c r="R474" t="str">
        <f t="shared" si="53"/>
        <v>Pune</v>
      </c>
    </row>
    <row r="475" spans="1:18" x14ac:dyDescent="0.3">
      <c r="A475">
        <v>474</v>
      </c>
      <c r="B475" s="4">
        <v>43041</v>
      </c>
      <c r="C475" t="s">
        <v>1470</v>
      </c>
      <c r="D475" t="s">
        <v>1471</v>
      </c>
      <c r="E475" t="s">
        <v>1472</v>
      </c>
      <c r="F475" t="s">
        <v>967</v>
      </c>
      <c r="G475" t="s">
        <v>1473</v>
      </c>
      <c r="H475" t="str">
        <f t="shared" si="54"/>
        <v>Jayant Humbarwadi</v>
      </c>
      <c r="I475">
        <f t="shared" si="55"/>
        <v>1</v>
      </c>
      <c r="J475" t="str">
        <f>IF(Table1[[#This Row],[Investor Count]]&gt;1,"Yes","No")</f>
        <v>No</v>
      </c>
      <c r="K475" t="s">
        <v>126</v>
      </c>
      <c r="M475">
        <f t="shared" si="49"/>
        <v>2017</v>
      </c>
      <c r="N475" t="str">
        <f t="shared" si="50"/>
        <v>November</v>
      </c>
      <c r="O475" s="18">
        <v>0</v>
      </c>
      <c r="P475" t="str">
        <f t="shared" si="51"/>
        <v>Seed</v>
      </c>
      <c r="Q475" t="str">
        <f t="shared" si="52"/>
        <v>E-Commerce</v>
      </c>
      <c r="R475" t="str">
        <f t="shared" si="53"/>
        <v>Bangalore</v>
      </c>
    </row>
    <row r="476" spans="1:18" x14ac:dyDescent="0.3">
      <c r="A476">
        <v>475</v>
      </c>
      <c r="B476" s="4">
        <v>43042</v>
      </c>
      <c r="C476" t="s">
        <v>1474</v>
      </c>
      <c r="D476" t="s">
        <v>50</v>
      </c>
      <c r="E476" t="s">
        <v>1475</v>
      </c>
      <c r="F476" t="s">
        <v>967</v>
      </c>
      <c r="G476" t="s">
        <v>261</v>
      </c>
      <c r="H476" t="str">
        <f t="shared" si="54"/>
        <v>Undisclosed</v>
      </c>
      <c r="I476">
        <f t="shared" si="55"/>
        <v>1</v>
      </c>
      <c r="J476" t="str">
        <f>IF(Table1[[#This Row],[Investor Count]]&gt;1,"Yes","No")</f>
        <v>No</v>
      </c>
      <c r="K476" t="s">
        <v>126</v>
      </c>
      <c r="L476" s="6">
        <v>1000000</v>
      </c>
      <c r="M476">
        <f t="shared" si="49"/>
        <v>2017</v>
      </c>
      <c r="N476" t="str">
        <f t="shared" si="50"/>
        <v>November</v>
      </c>
      <c r="O476" s="18">
        <v>9.5970499999999994</v>
      </c>
      <c r="P476" t="str">
        <f t="shared" si="51"/>
        <v>Seed</v>
      </c>
      <c r="Q476" t="str">
        <f t="shared" si="52"/>
        <v>Technology</v>
      </c>
      <c r="R476" t="str">
        <f t="shared" si="53"/>
        <v>Bangalore</v>
      </c>
    </row>
    <row r="477" spans="1:18" x14ac:dyDescent="0.3">
      <c r="A477">
        <v>476</v>
      </c>
      <c r="B477" s="4">
        <v>43042</v>
      </c>
      <c r="C477" t="s">
        <v>1476</v>
      </c>
      <c r="D477" t="s">
        <v>575</v>
      </c>
      <c r="E477" t="s">
        <v>1477</v>
      </c>
      <c r="F477" t="s">
        <v>36</v>
      </c>
      <c r="G477" t="s">
        <v>1478</v>
      </c>
      <c r="H477" t="str">
        <f t="shared" si="54"/>
        <v>Kae Capital Management</v>
      </c>
      <c r="I477">
        <f t="shared" si="55"/>
        <v>2</v>
      </c>
      <c r="J477" t="str">
        <f>IF(Table1[[#This Row],[Investor Count]]&gt;1,"Yes","No")</f>
        <v>Yes</v>
      </c>
      <c r="K477" t="s">
        <v>126</v>
      </c>
      <c r="M477">
        <f t="shared" si="49"/>
        <v>2017</v>
      </c>
      <c r="N477" t="str">
        <f t="shared" si="50"/>
        <v>November</v>
      </c>
      <c r="O477" s="18">
        <v>0</v>
      </c>
      <c r="P477" t="str">
        <f t="shared" si="51"/>
        <v>Seed</v>
      </c>
      <c r="Q477" t="str">
        <f t="shared" si="52"/>
        <v>Others</v>
      </c>
      <c r="R477" t="str">
        <f t="shared" si="53"/>
        <v>Mumbai</v>
      </c>
    </row>
    <row r="478" spans="1:18" x14ac:dyDescent="0.3">
      <c r="A478">
        <v>477</v>
      </c>
      <c r="B478" s="4">
        <v>43042</v>
      </c>
      <c r="C478" t="s">
        <v>1479</v>
      </c>
      <c r="D478" t="s">
        <v>50</v>
      </c>
      <c r="E478" t="s">
        <v>1480</v>
      </c>
      <c r="F478" t="s">
        <v>967</v>
      </c>
      <c r="G478" t="s">
        <v>517</v>
      </c>
      <c r="H478" t="str">
        <f t="shared" si="54"/>
        <v>Venture Catalysts</v>
      </c>
      <c r="I478">
        <f t="shared" si="55"/>
        <v>1</v>
      </c>
      <c r="J478" t="str">
        <f>IF(Table1[[#This Row],[Investor Count]]&gt;1,"Yes","No")</f>
        <v>No</v>
      </c>
      <c r="K478" t="s">
        <v>126</v>
      </c>
      <c r="L478" s="6">
        <v>500000</v>
      </c>
      <c r="M478">
        <f t="shared" si="49"/>
        <v>2017</v>
      </c>
      <c r="N478" t="str">
        <f t="shared" si="50"/>
        <v>November</v>
      </c>
      <c r="O478" s="18">
        <v>4.7985249999999997</v>
      </c>
      <c r="P478" t="str">
        <f t="shared" si="51"/>
        <v>Seed</v>
      </c>
      <c r="Q478" t="str">
        <f t="shared" si="52"/>
        <v>Technology</v>
      </c>
      <c r="R478" t="str">
        <f t="shared" si="53"/>
        <v>Bangalore</v>
      </c>
    </row>
    <row r="479" spans="1:18" x14ac:dyDescent="0.3">
      <c r="A479">
        <v>478</v>
      </c>
      <c r="B479" s="4">
        <v>43043</v>
      </c>
      <c r="C479" t="s">
        <v>1481</v>
      </c>
      <c r="D479" t="s">
        <v>50</v>
      </c>
      <c r="E479" t="s">
        <v>1482</v>
      </c>
      <c r="F479" t="s">
        <v>967</v>
      </c>
      <c r="G479" t="s">
        <v>7986</v>
      </c>
      <c r="H479" t="str">
        <f t="shared" si="54"/>
        <v>Idg Ventures India</v>
      </c>
      <c r="I479">
        <f t="shared" si="55"/>
        <v>1</v>
      </c>
      <c r="J479" t="str">
        <f>IF(Table1[[#This Row],[Investor Count]]&gt;1,"Yes","No")</f>
        <v>No</v>
      </c>
      <c r="K479" t="s">
        <v>394</v>
      </c>
      <c r="L479" s="6">
        <v>1000000</v>
      </c>
      <c r="M479">
        <f t="shared" si="49"/>
        <v>2017</v>
      </c>
      <c r="N479" t="str">
        <f t="shared" si="50"/>
        <v>November</v>
      </c>
      <c r="O479" s="18">
        <v>9.5970499999999994</v>
      </c>
      <c r="P479" t="str">
        <f t="shared" si="51"/>
        <v>Private Equity</v>
      </c>
      <c r="Q479" t="str">
        <f t="shared" si="52"/>
        <v>Technology</v>
      </c>
      <c r="R479" t="str">
        <f t="shared" si="53"/>
        <v>Bangalore</v>
      </c>
    </row>
    <row r="480" spans="1:18" x14ac:dyDescent="0.3">
      <c r="A480">
        <v>479</v>
      </c>
      <c r="B480" s="4">
        <v>43045</v>
      </c>
      <c r="C480" t="s">
        <v>1484</v>
      </c>
      <c r="D480" t="s">
        <v>50</v>
      </c>
      <c r="E480" t="s">
        <v>1485</v>
      </c>
      <c r="F480" t="s">
        <v>967</v>
      </c>
      <c r="G480" t="s">
        <v>7986</v>
      </c>
      <c r="H480" t="str">
        <f t="shared" si="54"/>
        <v>Idg Ventures India</v>
      </c>
      <c r="I480">
        <f t="shared" si="55"/>
        <v>1</v>
      </c>
      <c r="J480" t="str">
        <f>IF(Table1[[#This Row],[Investor Count]]&gt;1,"Yes","No")</f>
        <v>No</v>
      </c>
      <c r="K480" t="s">
        <v>394</v>
      </c>
      <c r="M480">
        <f t="shared" si="49"/>
        <v>2017</v>
      </c>
      <c r="N480" t="str">
        <f t="shared" si="50"/>
        <v>November</v>
      </c>
      <c r="O480" s="18">
        <v>0</v>
      </c>
      <c r="P480" t="str">
        <f t="shared" si="51"/>
        <v>Private Equity</v>
      </c>
      <c r="Q480" t="str">
        <f t="shared" si="52"/>
        <v>Technology</v>
      </c>
      <c r="R480" t="str">
        <f t="shared" si="53"/>
        <v>Bangalore</v>
      </c>
    </row>
    <row r="481" spans="1:18" x14ac:dyDescent="0.3">
      <c r="A481">
        <v>480</v>
      </c>
      <c r="B481" s="4">
        <v>43045</v>
      </c>
      <c r="C481" t="s">
        <v>1486</v>
      </c>
      <c r="D481" t="s">
        <v>1471</v>
      </c>
      <c r="E481" t="s">
        <v>1155</v>
      </c>
      <c r="F481" t="s">
        <v>30</v>
      </c>
      <c r="G481" t="s">
        <v>1487</v>
      </c>
      <c r="H481" t="str">
        <f t="shared" si="54"/>
        <v>Alok Mittal</v>
      </c>
      <c r="I481">
        <f t="shared" si="55"/>
        <v>4</v>
      </c>
      <c r="J481" t="str">
        <f>IF(Table1[[#This Row],[Investor Count]]&gt;1,"Yes","No")</f>
        <v>Yes</v>
      </c>
      <c r="K481" t="s">
        <v>126</v>
      </c>
      <c r="M481">
        <f t="shared" si="49"/>
        <v>2017</v>
      </c>
      <c r="N481" t="str">
        <f t="shared" si="50"/>
        <v>November</v>
      </c>
      <c r="O481" s="18">
        <v>0</v>
      </c>
      <c r="P481" t="str">
        <f t="shared" si="51"/>
        <v>Seed</v>
      </c>
      <c r="Q481" t="str">
        <f t="shared" si="52"/>
        <v>E-Commerce</v>
      </c>
      <c r="R481" t="str">
        <f t="shared" si="53"/>
        <v>Delhi-NCR</v>
      </c>
    </row>
    <row r="482" spans="1:18" x14ac:dyDescent="0.3">
      <c r="A482">
        <v>481</v>
      </c>
      <c r="B482" s="4">
        <v>43046</v>
      </c>
      <c r="C482" t="s">
        <v>1488</v>
      </c>
      <c r="D482" t="s">
        <v>50</v>
      </c>
      <c r="E482" t="s">
        <v>1489</v>
      </c>
      <c r="F482" t="s">
        <v>30</v>
      </c>
      <c r="G482" t="s">
        <v>7987</v>
      </c>
      <c r="H482" t="str">
        <f t="shared" si="54"/>
        <v>Infosys Co-Founder Kris Gopalakrishnan</v>
      </c>
      <c r="I482">
        <f t="shared" si="55"/>
        <v>1</v>
      </c>
      <c r="J482" t="str">
        <f>IF(Table1[[#This Row],[Investor Count]]&gt;1,"Yes","No")</f>
        <v>No</v>
      </c>
      <c r="K482" t="s">
        <v>126</v>
      </c>
      <c r="M482">
        <f t="shared" si="49"/>
        <v>2017</v>
      </c>
      <c r="N482" t="str">
        <f t="shared" si="50"/>
        <v>November</v>
      </c>
      <c r="O482" s="18">
        <v>0</v>
      </c>
      <c r="P482" t="str">
        <f t="shared" si="51"/>
        <v>Seed</v>
      </c>
      <c r="Q482" t="str">
        <f t="shared" si="52"/>
        <v>Technology</v>
      </c>
      <c r="R482" t="str">
        <f t="shared" si="53"/>
        <v>Delhi-NCR</v>
      </c>
    </row>
    <row r="483" spans="1:18" x14ac:dyDescent="0.3">
      <c r="A483">
        <v>482</v>
      </c>
      <c r="B483" s="4">
        <v>43046</v>
      </c>
      <c r="C483" t="s">
        <v>1491</v>
      </c>
      <c r="D483" t="s">
        <v>50</v>
      </c>
      <c r="E483" t="s">
        <v>1492</v>
      </c>
      <c r="F483" t="s">
        <v>36</v>
      </c>
      <c r="G483" t="s">
        <v>1493</v>
      </c>
      <c r="H483" t="str">
        <f t="shared" si="54"/>
        <v>Matrix Partners India</v>
      </c>
      <c r="I483">
        <f t="shared" si="55"/>
        <v>2</v>
      </c>
      <c r="J483" t="str">
        <f>IF(Table1[[#This Row],[Investor Count]]&gt;1,"Yes","No")</f>
        <v>Yes</v>
      </c>
      <c r="K483" t="s">
        <v>394</v>
      </c>
      <c r="L483" s="6">
        <v>5000000</v>
      </c>
      <c r="M483">
        <f t="shared" si="49"/>
        <v>2017</v>
      </c>
      <c r="N483" t="str">
        <f t="shared" si="50"/>
        <v>November</v>
      </c>
      <c r="O483" s="18">
        <v>47.985250000000001</v>
      </c>
      <c r="P483" t="str">
        <f t="shared" si="51"/>
        <v>Private Equity</v>
      </c>
      <c r="Q483" t="str">
        <f t="shared" si="52"/>
        <v>Technology</v>
      </c>
      <c r="R483" t="str">
        <f t="shared" si="53"/>
        <v>Mumbai</v>
      </c>
    </row>
    <row r="484" spans="1:18" x14ac:dyDescent="0.3">
      <c r="A484">
        <v>483</v>
      </c>
      <c r="B484" s="4">
        <v>43046</v>
      </c>
      <c r="C484" t="s">
        <v>1494</v>
      </c>
      <c r="D484" t="s">
        <v>50</v>
      </c>
      <c r="E484" t="s">
        <v>8668</v>
      </c>
      <c r="F484" t="s">
        <v>967</v>
      </c>
      <c r="G484" t="s">
        <v>8669</v>
      </c>
      <c r="H484" t="str">
        <f t="shared" si="54"/>
        <v>Titan Co Ltd</v>
      </c>
      <c r="I484">
        <f t="shared" si="55"/>
        <v>3</v>
      </c>
      <c r="J484" t="str">
        <f>IF(Table1[[#This Row],[Investor Count]]&gt;1,"Yes","No")</f>
        <v>Yes</v>
      </c>
      <c r="K484" t="s">
        <v>394</v>
      </c>
      <c r="L484" s="6">
        <v>5000000</v>
      </c>
      <c r="M484">
        <f t="shared" si="49"/>
        <v>2017</v>
      </c>
      <c r="N484" t="str">
        <f t="shared" si="50"/>
        <v>November</v>
      </c>
      <c r="O484" s="18">
        <v>47.985250000000001</v>
      </c>
      <c r="P484" t="str">
        <f t="shared" si="51"/>
        <v>Private Equity</v>
      </c>
      <c r="Q484" t="str">
        <f t="shared" si="52"/>
        <v>Technology</v>
      </c>
      <c r="R484" t="str">
        <f t="shared" si="53"/>
        <v>Bangalore</v>
      </c>
    </row>
    <row r="485" spans="1:18" x14ac:dyDescent="0.3">
      <c r="A485">
        <v>484</v>
      </c>
      <c r="B485" s="4">
        <v>43047</v>
      </c>
      <c r="C485" t="s">
        <v>1497</v>
      </c>
      <c r="D485" t="s">
        <v>50</v>
      </c>
      <c r="E485" t="s">
        <v>1498</v>
      </c>
      <c r="F485" t="s">
        <v>967</v>
      </c>
      <c r="G485" t="s">
        <v>1499</v>
      </c>
      <c r="H485" t="str">
        <f t="shared" si="54"/>
        <v>Lumis Partners</v>
      </c>
      <c r="I485">
        <f t="shared" si="55"/>
        <v>1</v>
      </c>
      <c r="J485" t="str">
        <f>IF(Table1[[#This Row],[Investor Count]]&gt;1,"Yes","No")</f>
        <v>No</v>
      </c>
      <c r="K485" t="s">
        <v>394</v>
      </c>
      <c r="L485" s="6">
        <v>7600000</v>
      </c>
      <c r="M485">
        <f t="shared" si="49"/>
        <v>2017</v>
      </c>
      <c r="N485" t="str">
        <f t="shared" si="50"/>
        <v>November</v>
      </c>
      <c r="O485" s="18">
        <v>72.937579999999997</v>
      </c>
      <c r="P485" t="str">
        <f t="shared" si="51"/>
        <v>Private Equity</v>
      </c>
      <c r="Q485" t="str">
        <f t="shared" si="52"/>
        <v>Technology</v>
      </c>
      <c r="R485" t="str">
        <f t="shared" si="53"/>
        <v>Bangalore</v>
      </c>
    </row>
    <row r="486" spans="1:18" x14ac:dyDescent="0.3">
      <c r="A486">
        <v>485</v>
      </c>
      <c r="B486" s="4">
        <v>43047</v>
      </c>
      <c r="C486" t="s">
        <v>1500</v>
      </c>
      <c r="D486" t="s">
        <v>77</v>
      </c>
      <c r="E486" t="s">
        <v>1501</v>
      </c>
      <c r="F486" t="s">
        <v>967</v>
      </c>
      <c r="G486" t="s">
        <v>1502</v>
      </c>
      <c r="H486" t="str">
        <f t="shared" si="54"/>
        <v>Quona Capital Management</v>
      </c>
      <c r="I486">
        <f t="shared" si="55"/>
        <v>1</v>
      </c>
      <c r="J486" t="str">
        <f>IF(Table1[[#This Row],[Investor Count]]&gt;1,"Yes","No")</f>
        <v>No</v>
      </c>
      <c r="K486" t="s">
        <v>394</v>
      </c>
      <c r="L486" s="6">
        <v>3000000</v>
      </c>
      <c r="M486">
        <f t="shared" si="49"/>
        <v>2017</v>
      </c>
      <c r="N486" t="str">
        <f t="shared" si="50"/>
        <v>November</v>
      </c>
      <c r="O486" s="18">
        <v>28.791149999999998</v>
      </c>
      <c r="P486" t="str">
        <f t="shared" si="51"/>
        <v>Private Equity</v>
      </c>
      <c r="Q486" t="str">
        <f t="shared" si="52"/>
        <v>FinTech</v>
      </c>
      <c r="R486" t="str">
        <f t="shared" si="53"/>
        <v>Bangalore</v>
      </c>
    </row>
    <row r="487" spans="1:18" x14ac:dyDescent="0.3">
      <c r="A487">
        <v>486</v>
      </c>
      <c r="B487" s="4">
        <v>43047</v>
      </c>
      <c r="C487" t="s">
        <v>1503</v>
      </c>
      <c r="D487" t="s">
        <v>479</v>
      </c>
      <c r="E487" t="s">
        <v>1504</v>
      </c>
      <c r="F487" t="s">
        <v>36</v>
      </c>
      <c r="G487" t="s">
        <v>7988</v>
      </c>
      <c r="H487" t="str">
        <f t="shared" si="54"/>
        <v>Pioneering Ventures</v>
      </c>
      <c r="I487">
        <f t="shared" si="55"/>
        <v>2</v>
      </c>
      <c r="J487" t="str">
        <f>IF(Table1[[#This Row],[Investor Count]]&gt;1,"Yes","No")</f>
        <v>Yes</v>
      </c>
      <c r="K487" t="s">
        <v>394</v>
      </c>
      <c r="L487" s="6">
        <v>3000000</v>
      </c>
      <c r="M487">
        <f t="shared" si="49"/>
        <v>2017</v>
      </c>
      <c r="N487" t="str">
        <f t="shared" si="50"/>
        <v>November</v>
      </c>
      <c r="O487" s="18">
        <v>28.791149999999998</v>
      </c>
      <c r="P487" t="str">
        <f t="shared" si="51"/>
        <v>Private Equity</v>
      </c>
      <c r="Q487" t="str">
        <f t="shared" si="52"/>
        <v>E-Commerce</v>
      </c>
      <c r="R487" t="str">
        <f t="shared" si="53"/>
        <v>Mumbai</v>
      </c>
    </row>
    <row r="488" spans="1:18" x14ac:dyDescent="0.3">
      <c r="A488">
        <v>487</v>
      </c>
      <c r="B488" s="4">
        <v>43047</v>
      </c>
      <c r="C488" t="s">
        <v>1506</v>
      </c>
      <c r="D488" t="s">
        <v>50</v>
      </c>
      <c r="E488" t="s">
        <v>1507</v>
      </c>
      <c r="F488" t="s">
        <v>967</v>
      </c>
      <c r="G488" t="s">
        <v>1508</v>
      </c>
      <c r="H488" t="str">
        <f t="shared" si="54"/>
        <v>Axilor Ventures</v>
      </c>
      <c r="I488">
        <f t="shared" si="55"/>
        <v>2</v>
      </c>
      <c r="J488" t="str">
        <f>IF(Table1[[#This Row],[Investor Count]]&gt;1,"Yes","No")</f>
        <v>Yes</v>
      </c>
      <c r="K488" t="s">
        <v>394</v>
      </c>
      <c r="L488" s="6">
        <v>3600000</v>
      </c>
      <c r="M488">
        <f t="shared" si="49"/>
        <v>2017</v>
      </c>
      <c r="N488" t="str">
        <f t="shared" si="50"/>
        <v>November</v>
      </c>
      <c r="O488" s="18">
        <v>34.549379999999999</v>
      </c>
      <c r="P488" t="str">
        <f t="shared" si="51"/>
        <v>Private Equity</v>
      </c>
      <c r="Q488" t="str">
        <f t="shared" si="52"/>
        <v>Technology</v>
      </c>
      <c r="R488" t="str">
        <f t="shared" si="53"/>
        <v>Bangalore</v>
      </c>
    </row>
    <row r="489" spans="1:18" x14ac:dyDescent="0.3">
      <c r="A489">
        <v>488</v>
      </c>
      <c r="B489" s="4">
        <v>43048</v>
      </c>
      <c r="C489" t="s">
        <v>1509</v>
      </c>
      <c r="D489" t="s">
        <v>50</v>
      </c>
      <c r="E489" t="s">
        <v>1510</v>
      </c>
      <c r="F489" t="s">
        <v>139</v>
      </c>
      <c r="G489" t="s">
        <v>1511</v>
      </c>
      <c r="H489" t="str">
        <f t="shared" si="54"/>
        <v>Info Edge</v>
      </c>
      <c r="I489">
        <f t="shared" si="55"/>
        <v>1</v>
      </c>
      <c r="J489" t="str">
        <f>IF(Table1[[#This Row],[Investor Count]]&gt;1,"Yes","No")</f>
        <v>No</v>
      </c>
      <c r="K489" t="s">
        <v>126</v>
      </c>
      <c r="L489" s="6">
        <v>872000</v>
      </c>
      <c r="M489">
        <f t="shared" si="49"/>
        <v>2017</v>
      </c>
      <c r="N489" t="str">
        <f t="shared" si="50"/>
        <v>November</v>
      </c>
      <c r="O489" s="18">
        <v>8.3686275999999999</v>
      </c>
      <c r="P489" t="str">
        <f t="shared" si="51"/>
        <v>Seed</v>
      </c>
      <c r="Q489" t="str">
        <f t="shared" si="52"/>
        <v>Technology</v>
      </c>
      <c r="R489" t="str">
        <f t="shared" si="53"/>
        <v>Delhi-NCR</v>
      </c>
    </row>
    <row r="490" spans="1:18" x14ac:dyDescent="0.3">
      <c r="A490">
        <v>489</v>
      </c>
      <c r="B490" s="4">
        <v>43048</v>
      </c>
      <c r="C490" t="s">
        <v>1512</v>
      </c>
      <c r="D490" t="s">
        <v>50</v>
      </c>
      <c r="E490" t="s">
        <v>1513</v>
      </c>
      <c r="F490" t="s">
        <v>967</v>
      </c>
      <c r="G490" t="s">
        <v>325</v>
      </c>
      <c r="H490" t="str">
        <f t="shared" si="54"/>
        <v>Matrix Partners</v>
      </c>
      <c r="I490">
        <f t="shared" si="55"/>
        <v>1</v>
      </c>
      <c r="J490" t="str">
        <f>IF(Table1[[#This Row],[Investor Count]]&gt;1,"Yes","No")</f>
        <v>No</v>
      </c>
      <c r="K490" t="s">
        <v>126</v>
      </c>
      <c r="M490">
        <f t="shared" si="49"/>
        <v>2017</v>
      </c>
      <c r="N490" t="str">
        <f t="shared" si="50"/>
        <v>November</v>
      </c>
      <c r="O490" s="18">
        <v>0</v>
      </c>
      <c r="P490" t="str">
        <f t="shared" si="51"/>
        <v>Seed</v>
      </c>
      <c r="Q490" t="str">
        <f t="shared" si="52"/>
        <v>Technology</v>
      </c>
      <c r="R490" t="str">
        <f t="shared" si="53"/>
        <v>Bangalore</v>
      </c>
    </row>
    <row r="491" spans="1:18" x14ac:dyDescent="0.3">
      <c r="A491">
        <v>490</v>
      </c>
      <c r="B491" s="4">
        <v>43048</v>
      </c>
      <c r="C491" t="s">
        <v>1514</v>
      </c>
      <c r="D491" t="s">
        <v>50</v>
      </c>
      <c r="E491" t="s">
        <v>1515</v>
      </c>
      <c r="F491" t="s">
        <v>967</v>
      </c>
      <c r="G491" t="s">
        <v>7989</v>
      </c>
      <c r="H491" t="str">
        <f t="shared" si="54"/>
        <v>Idg Ventures</v>
      </c>
      <c r="I491">
        <f t="shared" si="55"/>
        <v>2</v>
      </c>
      <c r="J491" t="str">
        <f>IF(Table1[[#This Row],[Investor Count]]&gt;1,"Yes","No")</f>
        <v>Yes</v>
      </c>
      <c r="K491" t="s">
        <v>394</v>
      </c>
      <c r="M491">
        <f t="shared" si="49"/>
        <v>2017</v>
      </c>
      <c r="N491" t="str">
        <f t="shared" si="50"/>
        <v>November</v>
      </c>
      <c r="O491" s="18">
        <v>0</v>
      </c>
      <c r="P491" t="str">
        <f t="shared" si="51"/>
        <v>Private Equity</v>
      </c>
      <c r="Q491" t="str">
        <f t="shared" si="52"/>
        <v>Technology</v>
      </c>
      <c r="R491" t="str">
        <f t="shared" si="53"/>
        <v>Bangalore</v>
      </c>
    </row>
    <row r="492" spans="1:18" x14ac:dyDescent="0.3">
      <c r="A492">
        <v>491</v>
      </c>
      <c r="B492" s="4">
        <v>43049</v>
      </c>
      <c r="C492" t="s">
        <v>1517</v>
      </c>
      <c r="D492" t="s">
        <v>50</v>
      </c>
      <c r="E492" t="s">
        <v>1518</v>
      </c>
      <c r="F492" t="s">
        <v>967</v>
      </c>
      <c r="G492" t="s">
        <v>1519</v>
      </c>
      <c r="H492" t="str">
        <f t="shared" si="54"/>
        <v>Singtel</v>
      </c>
      <c r="I492">
        <f t="shared" si="55"/>
        <v>3</v>
      </c>
      <c r="J492" t="str">
        <f>IF(Table1[[#This Row],[Investor Count]]&gt;1,"Yes","No")</f>
        <v>Yes</v>
      </c>
      <c r="K492" t="s">
        <v>394</v>
      </c>
      <c r="L492" s="6">
        <v>25000000</v>
      </c>
      <c r="M492">
        <f t="shared" si="49"/>
        <v>2017</v>
      </c>
      <c r="N492" t="str">
        <f t="shared" si="50"/>
        <v>November</v>
      </c>
      <c r="O492" s="18">
        <v>239.92625000000001</v>
      </c>
      <c r="P492" t="str">
        <f t="shared" si="51"/>
        <v>Private Equity</v>
      </c>
      <c r="Q492" t="str">
        <f t="shared" si="52"/>
        <v>Technology</v>
      </c>
      <c r="R492" t="str">
        <f t="shared" si="53"/>
        <v>Bangalore</v>
      </c>
    </row>
    <row r="493" spans="1:18" x14ac:dyDescent="0.3">
      <c r="A493">
        <v>492</v>
      </c>
      <c r="B493" s="4">
        <v>43049</v>
      </c>
      <c r="C493" t="s">
        <v>1520</v>
      </c>
      <c r="D493" t="s">
        <v>1471</v>
      </c>
      <c r="E493" t="s">
        <v>1521</v>
      </c>
      <c r="F493" t="s">
        <v>1522</v>
      </c>
      <c r="G493" t="s">
        <v>1523</v>
      </c>
      <c r="H493" t="str">
        <f t="shared" si="54"/>
        <v>Wipro Consumer Care</v>
      </c>
      <c r="I493">
        <f t="shared" si="55"/>
        <v>1</v>
      </c>
      <c r="J493" t="str">
        <f>IF(Table1[[#This Row],[Investor Count]]&gt;1,"Yes","No")</f>
        <v>No</v>
      </c>
      <c r="K493" t="s">
        <v>394</v>
      </c>
      <c r="M493">
        <f t="shared" si="49"/>
        <v>2017</v>
      </c>
      <c r="N493" t="str">
        <f t="shared" si="50"/>
        <v>November</v>
      </c>
      <c r="O493" s="18">
        <v>0</v>
      </c>
      <c r="P493" t="str">
        <f t="shared" si="51"/>
        <v>Private Equity</v>
      </c>
      <c r="Q493" t="str">
        <f t="shared" si="52"/>
        <v>E-Commerce</v>
      </c>
      <c r="R493" t="str">
        <f t="shared" si="53"/>
        <v>Delhi-NCR</v>
      </c>
    </row>
    <row r="494" spans="1:18" x14ac:dyDescent="0.3">
      <c r="A494">
        <v>493</v>
      </c>
      <c r="B494" s="4">
        <v>43052</v>
      </c>
      <c r="C494" t="s">
        <v>1524</v>
      </c>
      <c r="D494" t="s">
        <v>1471</v>
      </c>
      <c r="E494" t="s">
        <v>8670</v>
      </c>
      <c r="F494" t="s">
        <v>36</v>
      </c>
      <c r="G494" t="s">
        <v>1339</v>
      </c>
      <c r="H494" t="str">
        <f t="shared" si="54"/>
        <v>Accel Partners</v>
      </c>
      <c r="I494">
        <f t="shared" si="55"/>
        <v>1</v>
      </c>
      <c r="J494" t="str">
        <f>IF(Table1[[#This Row],[Investor Count]]&gt;1,"Yes","No")</f>
        <v>No</v>
      </c>
      <c r="K494" t="s">
        <v>1526</v>
      </c>
      <c r="L494" s="6">
        <v>15000000</v>
      </c>
      <c r="M494">
        <f t="shared" si="49"/>
        <v>2017</v>
      </c>
      <c r="N494" t="str">
        <f t="shared" si="50"/>
        <v>November</v>
      </c>
      <c r="O494" s="18">
        <v>143.95574999999999</v>
      </c>
      <c r="P494" t="str">
        <f t="shared" si="51"/>
        <v>Other</v>
      </c>
      <c r="Q494" t="str">
        <f t="shared" si="52"/>
        <v>E-Commerce</v>
      </c>
      <c r="R494" t="str">
        <f t="shared" si="53"/>
        <v>Mumbai</v>
      </c>
    </row>
    <row r="495" spans="1:18" x14ac:dyDescent="0.3">
      <c r="A495">
        <v>494</v>
      </c>
      <c r="B495" s="4">
        <v>43053</v>
      </c>
      <c r="C495" t="s">
        <v>1527</v>
      </c>
      <c r="D495" t="s">
        <v>441</v>
      </c>
      <c r="E495" t="s">
        <v>1528</v>
      </c>
      <c r="F495" t="s">
        <v>19</v>
      </c>
      <c r="G495" t="s">
        <v>7990</v>
      </c>
      <c r="H495" t="str">
        <f t="shared" si="54"/>
        <v>Gail India Ltd</v>
      </c>
      <c r="I495">
        <f t="shared" si="55"/>
        <v>1</v>
      </c>
      <c r="J495" t="str">
        <f>IF(Table1[[#This Row],[Investor Count]]&gt;1,"Yes","No")</f>
        <v>No</v>
      </c>
      <c r="K495" t="s">
        <v>126</v>
      </c>
      <c r="M495">
        <f t="shared" si="49"/>
        <v>2017</v>
      </c>
      <c r="N495" t="str">
        <f t="shared" si="50"/>
        <v>November</v>
      </c>
      <c r="O495" s="18">
        <v>0</v>
      </c>
      <c r="P495" t="str">
        <f t="shared" si="51"/>
        <v>Seed</v>
      </c>
      <c r="Q495" t="str">
        <f t="shared" si="52"/>
        <v>E-Commerce</v>
      </c>
      <c r="R495" t="str">
        <f t="shared" si="53"/>
        <v>Delhi-NCR</v>
      </c>
    </row>
    <row r="496" spans="1:18" x14ac:dyDescent="0.3">
      <c r="A496">
        <v>495</v>
      </c>
      <c r="B496" s="4">
        <v>43053</v>
      </c>
      <c r="C496" t="s">
        <v>1530</v>
      </c>
      <c r="D496" t="s">
        <v>50</v>
      </c>
      <c r="E496" t="s">
        <v>1531</v>
      </c>
      <c r="F496" t="s">
        <v>967</v>
      </c>
      <c r="G496" t="s">
        <v>638</v>
      </c>
      <c r="H496" t="str">
        <f t="shared" si="54"/>
        <v>Vertex Ventures</v>
      </c>
      <c r="I496">
        <f t="shared" si="55"/>
        <v>1</v>
      </c>
      <c r="J496" t="str">
        <f>IF(Table1[[#This Row],[Investor Count]]&gt;1,"Yes","No")</f>
        <v>No</v>
      </c>
      <c r="K496" t="s">
        <v>394</v>
      </c>
      <c r="L496" s="6">
        <v>8250000</v>
      </c>
      <c r="M496">
        <f t="shared" si="49"/>
        <v>2017</v>
      </c>
      <c r="N496" t="str">
        <f t="shared" si="50"/>
        <v>November</v>
      </c>
      <c r="O496" s="18">
        <v>79.175662500000001</v>
      </c>
      <c r="P496" t="str">
        <f t="shared" si="51"/>
        <v>Private Equity</v>
      </c>
      <c r="Q496" t="str">
        <f t="shared" si="52"/>
        <v>Technology</v>
      </c>
      <c r="R496" t="str">
        <f t="shared" si="53"/>
        <v>Bangalore</v>
      </c>
    </row>
    <row r="497" spans="1:18" x14ac:dyDescent="0.3">
      <c r="A497">
        <v>496</v>
      </c>
      <c r="B497" s="4">
        <v>43054</v>
      </c>
      <c r="C497" t="s">
        <v>1532</v>
      </c>
      <c r="D497" t="s">
        <v>50</v>
      </c>
      <c r="E497" t="s">
        <v>1533</v>
      </c>
      <c r="F497" t="s">
        <v>967</v>
      </c>
      <c r="G497" t="s">
        <v>261</v>
      </c>
      <c r="H497" t="str">
        <f t="shared" si="54"/>
        <v>Undisclosed</v>
      </c>
      <c r="I497">
        <f t="shared" si="55"/>
        <v>1</v>
      </c>
      <c r="J497" t="str">
        <f>IF(Table1[[#This Row],[Investor Count]]&gt;1,"Yes","No")</f>
        <v>No</v>
      </c>
      <c r="K497" t="s">
        <v>126</v>
      </c>
      <c r="L497" s="6">
        <v>900000</v>
      </c>
      <c r="M497">
        <f t="shared" si="49"/>
        <v>2017</v>
      </c>
      <c r="N497" t="str">
        <f t="shared" si="50"/>
        <v>November</v>
      </c>
      <c r="O497" s="18">
        <v>8.6373449999999998</v>
      </c>
      <c r="P497" t="str">
        <f t="shared" si="51"/>
        <v>Seed</v>
      </c>
      <c r="Q497" t="str">
        <f t="shared" si="52"/>
        <v>Technology</v>
      </c>
      <c r="R497" t="str">
        <f t="shared" si="53"/>
        <v>Bangalore</v>
      </c>
    </row>
    <row r="498" spans="1:18" x14ac:dyDescent="0.3">
      <c r="A498">
        <v>497</v>
      </c>
      <c r="B498" s="4">
        <v>43054</v>
      </c>
      <c r="C498" t="s">
        <v>1534</v>
      </c>
      <c r="D498" t="s">
        <v>304</v>
      </c>
      <c r="E498" t="s">
        <v>1535</v>
      </c>
      <c r="F498" t="s">
        <v>967</v>
      </c>
      <c r="G498" t="s">
        <v>1536</v>
      </c>
      <c r="H498" t="str">
        <f t="shared" si="54"/>
        <v>Rugmini Menon</v>
      </c>
      <c r="I498">
        <f t="shared" si="55"/>
        <v>1</v>
      </c>
      <c r="J498" t="str">
        <f>IF(Table1[[#This Row],[Investor Count]]&gt;1,"Yes","No")</f>
        <v>No</v>
      </c>
      <c r="K498" t="s">
        <v>1537</v>
      </c>
      <c r="M498">
        <f t="shared" si="49"/>
        <v>2017</v>
      </c>
      <c r="N498" t="str">
        <f t="shared" si="50"/>
        <v>November</v>
      </c>
      <c r="O498" s="18">
        <v>0</v>
      </c>
      <c r="P498" t="str">
        <f t="shared" si="51"/>
        <v>Other</v>
      </c>
      <c r="Q498" t="str">
        <f t="shared" si="52"/>
        <v>Healthcare</v>
      </c>
      <c r="R498" t="str">
        <f t="shared" si="53"/>
        <v>Bangalore</v>
      </c>
    </row>
    <row r="499" spans="1:18" x14ac:dyDescent="0.3">
      <c r="A499">
        <v>498</v>
      </c>
      <c r="B499" s="4">
        <v>43054</v>
      </c>
      <c r="C499" t="s">
        <v>1538</v>
      </c>
      <c r="D499" t="s">
        <v>50</v>
      </c>
      <c r="E499" t="s">
        <v>1539</v>
      </c>
      <c r="F499" t="s">
        <v>139</v>
      </c>
      <c r="G499" t="s">
        <v>1150</v>
      </c>
      <c r="H499" t="str">
        <f t="shared" si="54"/>
        <v>Omidyar Network</v>
      </c>
      <c r="I499">
        <f t="shared" si="55"/>
        <v>1</v>
      </c>
      <c r="J499" t="str">
        <f>IF(Table1[[#This Row],[Investor Count]]&gt;1,"Yes","No")</f>
        <v>No</v>
      </c>
      <c r="K499" t="s">
        <v>394</v>
      </c>
      <c r="L499" s="6">
        <v>3000000</v>
      </c>
      <c r="M499">
        <f t="shared" si="49"/>
        <v>2017</v>
      </c>
      <c r="N499" t="str">
        <f t="shared" si="50"/>
        <v>November</v>
      </c>
      <c r="O499" s="18">
        <v>28.791149999999998</v>
      </c>
      <c r="P499" t="str">
        <f t="shared" si="51"/>
        <v>Private Equity</v>
      </c>
      <c r="Q499" t="str">
        <f t="shared" si="52"/>
        <v>Technology</v>
      </c>
      <c r="R499" t="str">
        <f t="shared" si="53"/>
        <v>Delhi-NCR</v>
      </c>
    </row>
    <row r="500" spans="1:18" x14ac:dyDescent="0.3">
      <c r="A500">
        <v>499</v>
      </c>
      <c r="B500" s="4">
        <v>43054</v>
      </c>
      <c r="C500" t="s">
        <v>1540</v>
      </c>
      <c r="D500" t="s">
        <v>1541</v>
      </c>
      <c r="E500" t="s">
        <v>1542</v>
      </c>
      <c r="F500" t="s">
        <v>19</v>
      </c>
      <c r="G500" t="s">
        <v>1543</v>
      </c>
      <c r="H500" t="str">
        <f t="shared" si="54"/>
        <v>Girish Mathrubootham</v>
      </c>
      <c r="I500">
        <f t="shared" si="55"/>
        <v>3</v>
      </c>
      <c r="J500" t="str">
        <f>IF(Table1[[#This Row],[Investor Count]]&gt;1,"Yes","No")</f>
        <v>Yes</v>
      </c>
      <c r="K500" t="s">
        <v>394</v>
      </c>
      <c r="M500">
        <f t="shared" si="49"/>
        <v>2017</v>
      </c>
      <c r="N500" t="str">
        <f t="shared" si="50"/>
        <v>November</v>
      </c>
      <c r="O500" s="18">
        <v>0</v>
      </c>
      <c r="P500" t="str">
        <f t="shared" si="51"/>
        <v>Private Equity</v>
      </c>
      <c r="Q500" t="str">
        <f t="shared" si="52"/>
        <v>Others</v>
      </c>
      <c r="R500" t="str">
        <f t="shared" si="53"/>
        <v>Delhi-NCR</v>
      </c>
    </row>
    <row r="501" spans="1:18" x14ac:dyDescent="0.3">
      <c r="A501">
        <v>500</v>
      </c>
      <c r="B501" s="4">
        <v>43054</v>
      </c>
      <c r="C501" t="s">
        <v>1544</v>
      </c>
      <c r="D501" t="s">
        <v>50</v>
      </c>
      <c r="E501" t="s">
        <v>8671</v>
      </c>
      <c r="F501" t="s">
        <v>30</v>
      </c>
      <c r="G501" t="s">
        <v>1546</v>
      </c>
      <c r="H501" t="str">
        <f t="shared" si="54"/>
        <v>Nishit Sharma</v>
      </c>
      <c r="I501">
        <f t="shared" si="55"/>
        <v>2</v>
      </c>
      <c r="J501" t="str">
        <f>IF(Table1[[#This Row],[Investor Count]]&gt;1,"Yes","No")</f>
        <v>Yes</v>
      </c>
      <c r="K501" t="s">
        <v>126</v>
      </c>
      <c r="M501">
        <f t="shared" si="49"/>
        <v>2017</v>
      </c>
      <c r="N501" t="str">
        <f t="shared" si="50"/>
        <v>November</v>
      </c>
      <c r="O501" s="18">
        <v>0</v>
      </c>
      <c r="P501" t="str">
        <f t="shared" si="51"/>
        <v>Seed</v>
      </c>
      <c r="Q501" t="str">
        <f t="shared" si="52"/>
        <v>Technology</v>
      </c>
      <c r="R501" t="str">
        <f t="shared" si="53"/>
        <v>Delhi-NCR</v>
      </c>
    </row>
    <row r="502" spans="1:18" x14ac:dyDescent="0.3">
      <c r="A502">
        <v>501</v>
      </c>
      <c r="B502" s="4">
        <v>43056</v>
      </c>
      <c r="C502" t="s">
        <v>1547</v>
      </c>
      <c r="D502" t="s">
        <v>1541</v>
      </c>
      <c r="E502" t="s">
        <v>1542</v>
      </c>
      <c r="F502" t="s">
        <v>184</v>
      </c>
      <c r="G502" t="s">
        <v>261</v>
      </c>
      <c r="H502" t="str">
        <f t="shared" si="54"/>
        <v>Undisclosed</v>
      </c>
      <c r="I502">
        <f t="shared" si="55"/>
        <v>1</v>
      </c>
      <c r="J502" t="str">
        <f>IF(Table1[[#This Row],[Investor Count]]&gt;1,"Yes","No")</f>
        <v>No</v>
      </c>
      <c r="K502" t="s">
        <v>1059</v>
      </c>
      <c r="L502" s="6">
        <v>200000</v>
      </c>
      <c r="M502">
        <f t="shared" si="49"/>
        <v>2017</v>
      </c>
      <c r="N502" t="str">
        <f t="shared" si="50"/>
        <v>November</v>
      </c>
      <c r="O502" s="18">
        <v>1.9194100000000001</v>
      </c>
      <c r="P502" t="str">
        <f t="shared" si="51"/>
        <v>Seed</v>
      </c>
      <c r="Q502" t="str">
        <f t="shared" si="52"/>
        <v>Others</v>
      </c>
      <c r="R502" t="str">
        <f t="shared" si="53"/>
        <v>Hyderabad</v>
      </c>
    </row>
    <row r="503" spans="1:18" x14ac:dyDescent="0.3">
      <c r="A503">
        <v>502</v>
      </c>
      <c r="B503" s="4">
        <v>43056</v>
      </c>
      <c r="C503" t="s">
        <v>1548</v>
      </c>
      <c r="D503" t="s">
        <v>50</v>
      </c>
      <c r="E503" t="s">
        <v>8672</v>
      </c>
      <c r="F503" t="s">
        <v>139</v>
      </c>
      <c r="G503" t="s">
        <v>8510</v>
      </c>
      <c r="H503" t="str">
        <f t="shared" si="54"/>
        <v>Sscbs Innovation</v>
      </c>
      <c r="I503">
        <f t="shared" si="55"/>
        <v>2</v>
      </c>
      <c r="J503" t="str">
        <f>IF(Table1[[#This Row],[Investor Count]]&gt;1,"Yes","No")</f>
        <v>Yes</v>
      </c>
      <c r="K503" t="s">
        <v>1059</v>
      </c>
      <c r="M503">
        <f t="shared" si="49"/>
        <v>2017</v>
      </c>
      <c r="N503" t="str">
        <f t="shared" si="50"/>
        <v>November</v>
      </c>
      <c r="O503" s="18">
        <v>0</v>
      </c>
      <c r="P503" t="str">
        <f t="shared" si="51"/>
        <v>Seed</v>
      </c>
      <c r="Q503" t="str">
        <f t="shared" si="52"/>
        <v>Technology</v>
      </c>
      <c r="R503" t="str">
        <f t="shared" si="53"/>
        <v>Delhi-NCR</v>
      </c>
    </row>
    <row r="504" spans="1:18" x14ac:dyDescent="0.3">
      <c r="A504">
        <v>503</v>
      </c>
      <c r="B504" s="4">
        <v>43059</v>
      </c>
      <c r="C504" t="s">
        <v>1551</v>
      </c>
      <c r="D504" t="s">
        <v>50</v>
      </c>
      <c r="E504" t="s">
        <v>1552</v>
      </c>
      <c r="F504" t="s">
        <v>36</v>
      </c>
      <c r="G504" t="s">
        <v>1553</v>
      </c>
      <c r="H504" t="str">
        <f t="shared" si="54"/>
        <v>Z Nation Lab</v>
      </c>
      <c r="I504">
        <f t="shared" si="55"/>
        <v>1</v>
      </c>
      <c r="J504" t="str">
        <f>IF(Table1[[#This Row],[Investor Count]]&gt;1,"Yes","No")</f>
        <v>No</v>
      </c>
      <c r="K504" t="s">
        <v>1059</v>
      </c>
      <c r="L504" s="6">
        <v>692000</v>
      </c>
      <c r="M504">
        <f t="shared" si="49"/>
        <v>2017</v>
      </c>
      <c r="N504" t="str">
        <f t="shared" si="50"/>
        <v>November</v>
      </c>
      <c r="O504" s="18">
        <v>6.6411585999999998</v>
      </c>
      <c r="P504" t="str">
        <f t="shared" si="51"/>
        <v>Seed</v>
      </c>
      <c r="Q504" t="str">
        <f t="shared" si="52"/>
        <v>Technology</v>
      </c>
      <c r="R504" t="str">
        <f t="shared" si="53"/>
        <v>Mumbai</v>
      </c>
    </row>
    <row r="505" spans="1:18" x14ac:dyDescent="0.3">
      <c r="A505">
        <v>504</v>
      </c>
      <c r="B505" s="4">
        <v>43060</v>
      </c>
      <c r="C505" t="s">
        <v>1554</v>
      </c>
      <c r="D505" t="s">
        <v>50</v>
      </c>
      <c r="E505" t="s">
        <v>8673</v>
      </c>
      <c r="F505" t="s">
        <v>184</v>
      </c>
      <c r="G505" t="s">
        <v>1556</v>
      </c>
      <c r="H505" t="str">
        <f t="shared" si="54"/>
        <v>Skycatcher Fund</v>
      </c>
      <c r="I505">
        <f t="shared" si="55"/>
        <v>2</v>
      </c>
      <c r="J505" t="str">
        <f>IF(Table1[[#This Row],[Investor Count]]&gt;1,"Yes","No")</f>
        <v>Yes</v>
      </c>
      <c r="K505" t="s">
        <v>1059</v>
      </c>
      <c r="L505" s="6">
        <v>329230</v>
      </c>
      <c r="M505">
        <f t="shared" si="49"/>
        <v>2017</v>
      </c>
      <c r="N505" t="str">
        <f t="shared" si="50"/>
        <v>November</v>
      </c>
      <c r="O505" s="18">
        <v>3.1596367714999998</v>
      </c>
      <c r="P505" t="str">
        <f t="shared" si="51"/>
        <v>Seed</v>
      </c>
      <c r="Q505" t="str">
        <f t="shared" si="52"/>
        <v>Technology</v>
      </c>
      <c r="R505" t="str">
        <f t="shared" si="53"/>
        <v>Hyderabad</v>
      </c>
    </row>
    <row r="506" spans="1:18" x14ac:dyDescent="0.3">
      <c r="A506">
        <v>505</v>
      </c>
      <c r="B506" s="4">
        <v>43060</v>
      </c>
      <c r="C506" t="s">
        <v>1557</v>
      </c>
      <c r="D506" t="s">
        <v>50</v>
      </c>
      <c r="E506" t="s">
        <v>1558</v>
      </c>
      <c r="F506" t="s">
        <v>36</v>
      </c>
      <c r="G506" t="s">
        <v>7991</v>
      </c>
      <c r="H506" t="str">
        <f t="shared" si="54"/>
        <v>Notion Capital</v>
      </c>
      <c r="I506">
        <f t="shared" si="55"/>
        <v>2</v>
      </c>
      <c r="J506" t="str">
        <f>IF(Table1[[#This Row],[Investor Count]]&gt;1,"Yes","No")</f>
        <v>Yes</v>
      </c>
      <c r="K506" t="s">
        <v>394</v>
      </c>
      <c r="L506" s="6">
        <v>2700000</v>
      </c>
      <c r="M506">
        <f t="shared" si="49"/>
        <v>2017</v>
      </c>
      <c r="N506" t="str">
        <f t="shared" si="50"/>
        <v>November</v>
      </c>
      <c r="O506" s="18">
        <v>25.912034999999999</v>
      </c>
      <c r="P506" t="str">
        <f t="shared" si="51"/>
        <v>Private Equity</v>
      </c>
      <c r="Q506" t="str">
        <f t="shared" si="52"/>
        <v>Technology</v>
      </c>
      <c r="R506" t="str">
        <f t="shared" si="53"/>
        <v>Mumbai</v>
      </c>
    </row>
    <row r="507" spans="1:18" x14ac:dyDescent="0.3">
      <c r="A507">
        <v>506</v>
      </c>
      <c r="B507" s="4">
        <v>43060</v>
      </c>
      <c r="C507" t="s">
        <v>1560</v>
      </c>
      <c r="D507" t="s">
        <v>50</v>
      </c>
      <c r="E507" t="s">
        <v>1561</v>
      </c>
      <c r="F507" t="s">
        <v>36</v>
      </c>
      <c r="G507" t="s">
        <v>9459</v>
      </c>
      <c r="H507" t="str">
        <f t="shared" si="54"/>
        <v>1 Crowd</v>
      </c>
      <c r="I507">
        <f t="shared" si="55"/>
        <v>1</v>
      </c>
      <c r="J507" t="str">
        <f>IF(Table1[[#This Row],[Investor Count]]&gt;1,"Yes","No")</f>
        <v>No</v>
      </c>
      <c r="K507" t="s">
        <v>1059</v>
      </c>
      <c r="L507" s="6">
        <v>400000</v>
      </c>
      <c r="M507">
        <f t="shared" si="49"/>
        <v>2017</v>
      </c>
      <c r="N507" t="str">
        <f t="shared" si="50"/>
        <v>November</v>
      </c>
      <c r="O507" s="18">
        <v>3.8388200000000001</v>
      </c>
      <c r="P507" t="str">
        <f t="shared" si="51"/>
        <v>Seed</v>
      </c>
      <c r="Q507" t="str">
        <f t="shared" si="52"/>
        <v>Technology</v>
      </c>
      <c r="R507" t="str">
        <f t="shared" si="53"/>
        <v>Mumbai</v>
      </c>
    </row>
    <row r="508" spans="1:18" x14ac:dyDescent="0.3">
      <c r="A508">
        <v>507</v>
      </c>
      <c r="B508" s="4">
        <v>43060</v>
      </c>
      <c r="C508" t="s">
        <v>1563</v>
      </c>
      <c r="D508" t="s">
        <v>50</v>
      </c>
      <c r="E508" t="s">
        <v>1564</v>
      </c>
      <c r="F508" t="s">
        <v>36</v>
      </c>
      <c r="G508" t="s">
        <v>9314</v>
      </c>
      <c r="H508" t="str">
        <f t="shared" si="54"/>
        <v>Vida Ventures</v>
      </c>
      <c r="I508">
        <f t="shared" si="55"/>
        <v>2</v>
      </c>
      <c r="J508" t="str">
        <f>IF(Table1[[#This Row],[Investor Count]]&gt;1,"Yes","No")</f>
        <v>Yes</v>
      </c>
      <c r="K508" t="s">
        <v>1059</v>
      </c>
      <c r="L508" s="6">
        <v>250000</v>
      </c>
      <c r="M508">
        <f t="shared" si="49"/>
        <v>2017</v>
      </c>
      <c r="N508" t="str">
        <f t="shared" si="50"/>
        <v>November</v>
      </c>
      <c r="O508" s="18">
        <v>2.3992624999999999</v>
      </c>
      <c r="P508" t="str">
        <f t="shared" si="51"/>
        <v>Seed</v>
      </c>
      <c r="Q508" t="str">
        <f t="shared" si="52"/>
        <v>Technology</v>
      </c>
      <c r="R508" t="str">
        <f t="shared" si="53"/>
        <v>Mumbai</v>
      </c>
    </row>
    <row r="509" spans="1:18" x14ac:dyDescent="0.3">
      <c r="A509">
        <v>508</v>
      </c>
      <c r="B509" s="4">
        <v>43060</v>
      </c>
      <c r="C509" t="s">
        <v>1566</v>
      </c>
      <c r="D509" t="s">
        <v>142</v>
      </c>
      <c r="E509" t="s">
        <v>1567</v>
      </c>
      <c r="F509" t="s">
        <v>967</v>
      </c>
      <c r="G509" t="s">
        <v>7992</v>
      </c>
      <c r="H509" t="str">
        <f t="shared" si="54"/>
        <v>Sabre Partners</v>
      </c>
      <c r="I509">
        <f t="shared" si="55"/>
        <v>2</v>
      </c>
      <c r="J509" t="str">
        <f>IF(Table1[[#This Row],[Investor Count]]&gt;1,"Yes","No")</f>
        <v>Yes</v>
      </c>
      <c r="K509" t="s">
        <v>394</v>
      </c>
      <c r="L509" s="6">
        <v>26000000</v>
      </c>
      <c r="M509">
        <f t="shared" si="49"/>
        <v>2017</v>
      </c>
      <c r="N509" t="str">
        <f t="shared" si="50"/>
        <v>November</v>
      </c>
      <c r="O509" s="18">
        <v>249.52330000000001</v>
      </c>
      <c r="P509" t="str">
        <f t="shared" si="51"/>
        <v>Private Equity</v>
      </c>
      <c r="Q509" t="str">
        <f t="shared" si="52"/>
        <v>Healthcare</v>
      </c>
      <c r="R509" t="str">
        <f t="shared" si="53"/>
        <v>Bangalore</v>
      </c>
    </row>
    <row r="510" spans="1:18" x14ac:dyDescent="0.3">
      <c r="A510">
        <v>509</v>
      </c>
      <c r="B510" s="4">
        <v>43060</v>
      </c>
      <c r="C510" t="s">
        <v>1569</v>
      </c>
      <c r="D510" t="s">
        <v>50</v>
      </c>
      <c r="E510" t="s">
        <v>1570</v>
      </c>
      <c r="F510" t="s">
        <v>36</v>
      </c>
      <c r="G510" t="s">
        <v>153</v>
      </c>
      <c r="H510" t="str">
        <f t="shared" si="54"/>
        <v>Paytm</v>
      </c>
      <c r="I510">
        <f t="shared" si="55"/>
        <v>1</v>
      </c>
      <c r="J510" t="str">
        <f>IF(Table1[[#This Row],[Investor Count]]&gt;1,"Yes","No")</f>
        <v>No</v>
      </c>
      <c r="K510" t="s">
        <v>394</v>
      </c>
      <c r="M510">
        <f t="shared" si="49"/>
        <v>2017</v>
      </c>
      <c r="N510" t="str">
        <f t="shared" si="50"/>
        <v>November</v>
      </c>
      <c r="O510" s="18">
        <v>0</v>
      </c>
      <c r="P510" t="str">
        <f t="shared" si="51"/>
        <v>Private Equity</v>
      </c>
      <c r="Q510" t="str">
        <f t="shared" si="52"/>
        <v>Technology</v>
      </c>
      <c r="R510" t="str">
        <f t="shared" si="53"/>
        <v>Mumbai</v>
      </c>
    </row>
    <row r="511" spans="1:18" x14ac:dyDescent="0.3">
      <c r="A511">
        <v>510</v>
      </c>
      <c r="B511" s="4">
        <v>43060</v>
      </c>
      <c r="C511" t="s">
        <v>1571</v>
      </c>
      <c r="D511" t="s">
        <v>77</v>
      </c>
      <c r="E511" t="s">
        <v>1572</v>
      </c>
      <c r="F511" t="s">
        <v>36</v>
      </c>
      <c r="G511" t="s">
        <v>9315</v>
      </c>
      <c r="H511" t="str">
        <f t="shared" si="54"/>
        <v>Global Institutional</v>
      </c>
      <c r="I511">
        <f t="shared" si="55"/>
        <v>1</v>
      </c>
      <c r="J511" t="str">
        <f>IF(Table1[[#This Row],[Investor Count]]&gt;1,"Yes","No")</f>
        <v>No</v>
      </c>
      <c r="K511" t="s">
        <v>394</v>
      </c>
      <c r="L511" s="6">
        <v>200000000</v>
      </c>
      <c r="M511">
        <f t="shared" si="49"/>
        <v>2017</v>
      </c>
      <c r="N511" t="str">
        <f t="shared" si="50"/>
        <v>November</v>
      </c>
      <c r="O511" s="18">
        <v>1919.41</v>
      </c>
      <c r="P511" t="str">
        <f t="shared" si="51"/>
        <v>Private Equity</v>
      </c>
      <c r="Q511" t="str">
        <f t="shared" si="52"/>
        <v>FinTech</v>
      </c>
      <c r="R511" t="str">
        <f t="shared" si="53"/>
        <v>Mumbai</v>
      </c>
    </row>
    <row r="512" spans="1:18" x14ac:dyDescent="0.3">
      <c r="A512">
        <v>511</v>
      </c>
      <c r="B512" s="4">
        <v>43061</v>
      </c>
      <c r="C512" t="s">
        <v>1574</v>
      </c>
      <c r="D512" t="s">
        <v>50</v>
      </c>
      <c r="E512" t="s">
        <v>1575</v>
      </c>
      <c r="F512" t="s">
        <v>967</v>
      </c>
      <c r="G512" t="s">
        <v>1576</v>
      </c>
      <c r="H512" t="str">
        <f t="shared" si="54"/>
        <v>Axilor Ventures</v>
      </c>
      <c r="I512">
        <f t="shared" si="55"/>
        <v>1</v>
      </c>
      <c r="J512" t="str">
        <f>IF(Table1[[#This Row],[Investor Count]]&gt;1,"Yes","No")</f>
        <v>No</v>
      </c>
      <c r="K512" t="s">
        <v>1059</v>
      </c>
      <c r="M512">
        <f t="shared" si="49"/>
        <v>2017</v>
      </c>
      <c r="N512" t="str">
        <f t="shared" si="50"/>
        <v>November</v>
      </c>
      <c r="O512" s="18">
        <v>0</v>
      </c>
      <c r="P512" t="str">
        <f t="shared" si="51"/>
        <v>Seed</v>
      </c>
      <c r="Q512" t="str">
        <f t="shared" si="52"/>
        <v>Technology</v>
      </c>
      <c r="R512" t="str">
        <f t="shared" si="53"/>
        <v>Bangalore</v>
      </c>
    </row>
    <row r="513" spans="1:18" x14ac:dyDescent="0.3">
      <c r="A513">
        <v>512</v>
      </c>
      <c r="B513" s="4">
        <v>43062</v>
      </c>
      <c r="C513" t="s">
        <v>1577</v>
      </c>
      <c r="D513" t="s">
        <v>1578</v>
      </c>
      <c r="E513" t="s">
        <v>8674</v>
      </c>
      <c r="F513" t="s">
        <v>483</v>
      </c>
      <c r="G513" t="s">
        <v>9072</v>
      </c>
      <c r="H513" t="str">
        <f t="shared" si="54"/>
        <v>Seep Aggarwal</v>
      </c>
      <c r="I513">
        <f t="shared" si="55"/>
        <v>1</v>
      </c>
      <c r="J513" t="str">
        <f>IF(Table1[[#This Row],[Investor Count]]&gt;1,"Yes","No")</f>
        <v>No</v>
      </c>
      <c r="K513" t="s">
        <v>1059</v>
      </c>
      <c r="M513">
        <f t="shared" si="49"/>
        <v>2017</v>
      </c>
      <c r="N513" t="str">
        <f t="shared" si="50"/>
        <v>November</v>
      </c>
      <c r="O513" s="18">
        <v>0</v>
      </c>
      <c r="P513" t="str">
        <f t="shared" si="51"/>
        <v>Seed</v>
      </c>
      <c r="Q513" t="str">
        <f t="shared" si="52"/>
        <v>Others</v>
      </c>
      <c r="R513" t="str">
        <f t="shared" si="53"/>
        <v>Other Cities</v>
      </c>
    </row>
    <row r="514" spans="1:18" x14ac:dyDescent="0.3">
      <c r="A514">
        <v>513</v>
      </c>
      <c r="B514" s="4">
        <v>43063</v>
      </c>
      <c r="C514" t="s">
        <v>1380</v>
      </c>
      <c r="D514" t="s">
        <v>77</v>
      </c>
      <c r="E514" t="s">
        <v>1581</v>
      </c>
      <c r="F514" t="s">
        <v>967</v>
      </c>
      <c r="G514" t="s">
        <v>1582</v>
      </c>
      <c r="H514" t="str">
        <f t="shared" si="54"/>
        <v>Uniliver Ventures</v>
      </c>
      <c r="I514">
        <f t="shared" si="55"/>
        <v>1</v>
      </c>
      <c r="J514" t="str">
        <f>IF(Table1[[#This Row],[Investor Count]]&gt;1,"Yes","No")</f>
        <v>No</v>
      </c>
      <c r="K514" t="s">
        <v>394</v>
      </c>
      <c r="L514" s="6">
        <v>10000000</v>
      </c>
      <c r="M514">
        <f t="shared" ref="M514:M577" si="56">YEAR(B514)</f>
        <v>2017</v>
      </c>
      <c r="N514" t="str">
        <f t="shared" ref="N514:N577" si="57">TEXT(B514,"mmmm")</f>
        <v>November</v>
      </c>
      <c r="O514" s="18">
        <v>95.970500000000001</v>
      </c>
      <c r="P514" t="str">
        <f t="shared" ref="P514:P577" si="58">IF(ISBLANK(K514),"Unknown",IF(OR(ISNUMBER(SEARCH("seed",K514)),ISNUMBER(SEARCH("Seed",K514))),"Seed",IF(ISNUMBER(SEARCH("Series A",K514)),"Series A",IF(ISNUMBER(SEARCH("Series B",K514)),"Series B",IF(ISNUMBER(SEARCH("Series C",K514)),"Series C",IF(ISNUMBER(SEARCH("Series D",K514)),"Series D",IF(ISNUMBER(SEARCH("Private Equity",K514)),"Private Equity","Other")))))))</f>
        <v>Private Equity</v>
      </c>
      <c r="Q514" t="str">
        <f t="shared" ref="Q514:Q577" si="59">IF(IFERROR(SEARCH("ecom",D514),0)+IFERROR(SEARCH("commerce",D514),0)+IFERROR(SEARCH("retail",D514),0)&gt;0,"E-Commerce",
IF(IFERROR(SEARCH("fintech",D514),0)+IFERROR(SEARCH("finance",D514),0)+IFERROR(SEARCH("financial",D514),0)+IFERROR(SEARCH("lending",D514),0)+IFERROR(SEARCH("payment",D514),0)+IFERROR(SEARCH("banking",D514),0)+IFERROR(SEARCH("insurance",D514),0)&gt;0,"FinTech",
IF(IFERROR(SEARCH("tech",D514),0)+IFERROR(SEARCH("software",D514),0)+IFERROR(SEARCH("saas",D514),0)+IFERROR(SEARCH("ai",D514),0)+IFERROR(SEARCH("iot",D514),0)+IFERROR(SEARCH("cloud",D514),0)+IFERROR(SEARCH("data",D514),0)+IFERROR(SEARCH("analytics",D514),0)&gt;0,"Technology",
IF(IFERROR(SEARCH("food",D514),0)+IFERROR(SEARCH("restaurant",D514),0)+IFERROR(SEARCH("hospitality",D514),0)+IFERROR(SEARCH("beverage",D514),0)+IFERROR(SEARCH("delivery",D514),0)&gt;0,"Food &amp; Beverage",
IF(IFERROR(SEARCH("health",D514),0)+IFERROR(SEARCH("medical",D514),0)+IFERROR(SEARCH("pharma",D514),0)+IFERROR(SEARCH("wellness",D514),0)+IFERROR(SEARCH("fitness",D514),0)&gt;0,"Healthcare",
IF(IFERROR(SEARCH("edu",D514),0)+IFERROR(SEARCH("learning",D514),0)+IFERROR(SEARCH("school",D514),0)+IFERROR(SEARCH("e-tech",D514),0)&gt;0,"Education",
IF(IFERROR(SEARCH("logistics",D514),0)+IFERROR(SEARCH("transport",D514),0)+IFERROR(SEARCH("delivery",D514),0)+IFERROR(SEARCH("mobility",D514),0)+IFERROR(SEARCH("automobile",D514),0)&gt;0,"Logistics &amp; Transport",
IF(IFERROR(SEARCH("travel",D514),0)+IFERROR(SEARCH("hotel",D514),0)+IFERROR(SEARCH("booking",D514),0)+IFERROR(SEARCH("tourism",D514),0)&gt;0,"Travel &amp; Hospitality",
IF(IFERROR(SEARCH("fashion",D514),0)+IFERROR(SEARCH("apparel",D514),0)+IFERROR(SEARCH("clothing",D514),0)+IFERROR(SEARCH("jewelry",D514),0)+IFERROR(SEARCH("beauty",D514),0)&gt;0,"Fashion &amp; Lifestyle",
IF(IFERROR(SEARCH("media",D514),0)+IFERROR(SEARCH("entertainment",D514),0)+IFERROR(SEARCH("video",D514),0)+IFERROR(SEARCH("gaming",D514),0)+IFERROR(SEARCH("music",D514),0)+IFERROR(SEARCH("social",D514),0)&gt;0,"Media &amp; Entertainment",
IF(IFERROR(SEARCH("agri",D514),0)+IFERROR(SEARCH("farm",D514),0)+IFERROR(SEARCH("agtech",D514),0)&gt;0,"Agriculture",
IF(IFERROR(SEARCH("real estate",D514),0)+IFERROR(SEARCH("property",D514),0)+IFERROR(SEARCH("housing",D514),0)&gt;0,"Real Estate",
IF(IFERROR(SEARCH("energy",D514),0)+IFERROR(SEARCH("solar",D514),0)+IFERROR(SEARCH("clean tech",D514),0)+IFERROR(SEARCH("waste",D514),0)&gt;0,"Energy &amp; Environment",
IF(IFERROR(SEARCH("hr",D514),0)+IFERROR(SEARCH("recruit",D514),0)+IFERROR(SEARCH("hiring",D514),0)+IFERROR(SEARCH("job",D514),0)&gt;0,"HR &amp; Recruitment",
"Others"))))))))))))))</f>
        <v>FinTech</v>
      </c>
      <c r="R514" t="str">
        <f t="shared" ref="R514:R577" si="60">IF(ISNUMBER(SEARCH("bang",F514)),"Bangalore",IF(ISNUMBER(SEARCH("beng",F514)),"Bangalore",IF(ISNUMBER(SEARCH("mumbai",F514)),"Mumbai",IF(ISNUMBER(SEARCH("delhi",F514)),"Delhi-NCR",IF(ISNUMBER(SEARCH("gurgaon",F514)),"Delhi-NCR",IF(ISNUMBER(SEARCH("gurugram",F514)),"Delhi-NCR",IF(ISNUMBER(SEARCH("noida",F514)),"Delhi-NCR",IF(ISNUMBER(SEARCH("faridabad",F514)),"Delhi-NCR",IF(ISNUMBER(SEARCH("chennai",F514)),"Chennai",IF(ISNUMBER(SEARCH("hyderabad",F514)),"Hyderabad",IF(ISNUMBER(SEARCH("pune",F514)),"Pune",IF(ISNUMBER(SEARCH("kolkata",F514)),"Kolkata",IF(ISNUMBER(SEARCH("ahmedabad",F514)),"Ahmedabad",IF(ISNUMBER(SEARCH("jaipur",F514)),"Jaipur",IF(ISNUMBER(SEARCH("coimbatore",F514)),"Coimbatore",IF(ISNUMBER(SEARCH("kochi",F514)),"Kerala Cities",IF(ISNUMBER(SEARCH("cochin",F514)),"Kerala Cities",IF(ISNUMBER(SEARCH("francisco",F514)),"USA",IF(ISNUMBER(SEARCH("new york",F514)),"USA",IF(ISNUMBER(SEARCH("california",F514)),"USA",IF(ISNUMBER(SEARCH("palo alto",F514)),"USA",IF(ISNUMBER(SEARCH("santa",F514)),"USA",IF(ISNUMBER(SEARCH("singapore",F514)),"Singapore",IF(ISNUMBER(SEARCH("london",F514)),"London/UK",IF(F514="","Unknown","Other Cities")))))))))))))))))))))))))</f>
        <v>Bangalore</v>
      </c>
    </row>
    <row r="515" spans="1:18" x14ac:dyDescent="0.3">
      <c r="A515">
        <v>514</v>
      </c>
      <c r="B515" s="4">
        <v>43063</v>
      </c>
      <c r="C515" t="s">
        <v>1583</v>
      </c>
      <c r="D515" t="s">
        <v>50</v>
      </c>
      <c r="E515" t="s">
        <v>8675</v>
      </c>
      <c r="F515" t="s">
        <v>1360</v>
      </c>
      <c r="G515" t="s">
        <v>7993</v>
      </c>
      <c r="H515" t="str">
        <f t="shared" ref="H515:H578" si="61">IFERROR(TRIM(LEFT(G515,FIND(",",G515)-1)),TRIM(G515))</f>
        <v>Javelin Startupo Victory Fund</v>
      </c>
      <c r="I515">
        <f t="shared" ref="I515:I578" si="62">IF(TRIM(G515)="",0,LEN(G515)-LEN(SUBSTITUTE(G515,",",""))+1)</f>
        <v>1</v>
      </c>
      <c r="J515" t="str">
        <f>IF(Table1[[#This Row],[Investor Count]]&gt;1,"Yes","No")</f>
        <v>No</v>
      </c>
      <c r="K515" t="s">
        <v>1059</v>
      </c>
      <c r="L515" s="6">
        <v>250000</v>
      </c>
      <c r="M515">
        <f t="shared" si="56"/>
        <v>2017</v>
      </c>
      <c r="N515" t="str">
        <f t="shared" si="57"/>
        <v>November</v>
      </c>
      <c r="O515" s="18">
        <v>2.3992624999999999</v>
      </c>
      <c r="P515" t="str">
        <f t="shared" si="58"/>
        <v>Seed</v>
      </c>
      <c r="Q515" t="str">
        <f t="shared" si="59"/>
        <v>Technology</v>
      </c>
      <c r="R515" t="str">
        <f t="shared" si="60"/>
        <v>Other Cities</v>
      </c>
    </row>
    <row r="516" spans="1:18" x14ac:dyDescent="0.3">
      <c r="A516">
        <v>515</v>
      </c>
      <c r="B516" s="4">
        <v>43066</v>
      </c>
      <c r="C516" t="s">
        <v>1586</v>
      </c>
      <c r="D516" t="s">
        <v>77</v>
      </c>
      <c r="E516" t="s">
        <v>1587</v>
      </c>
      <c r="F516" t="s">
        <v>36</v>
      </c>
      <c r="G516" t="s">
        <v>261</v>
      </c>
      <c r="H516" t="str">
        <f t="shared" si="61"/>
        <v>Undisclosed</v>
      </c>
      <c r="I516">
        <f t="shared" si="62"/>
        <v>1</v>
      </c>
      <c r="J516" t="str">
        <f>IF(Table1[[#This Row],[Investor Count]]&gt;1,"Yes","No")</f>
        <v>No</v>
      </c>
      <c r="K516" t="s">
        <v>394</v>
      </c>
      <c r="L516" s="6">
        <v>270000000</v>
      </c>
      <c r="M516">
        <f t="shared" si="56"/>
        <v>2017</v>
      </c>
      <c r="N516" t="str">
        <f t="shared" si="57"/>
        <v>November</v>
      </c>
      <c r="O516" s="18">
        <v>2591.2035000000001</v>
      </c>
      <c r="P516" t="str">
        <f t="shared" si="58"/>
        <v>Private Equity</v>
      </c>
      <c r="Q516" t="str">
        <f t="shared" si="59"/>
        <v>FinTech</v>
      </c>
      <c r="R516" t="str">
        <f t="shared" si="60"/>
        <v>Mumbai</v>
      </c>
    </row>
    <row r="517" spans="1:18" x14ac:dyDescent="0.3">
      <c r="A517">
        <v>516</v>
      </c>
      <c r="B517" s="4">
        <v>43066</v>
      </c>
      <c r="C517" t="s">
        <v>1589</v>
      </c>
      <c r="D517" t="s">
        <v>50</v>
      </c>
      <c r="E517" t="s">
        <v>1590</v>
      </c>
      <c r="F517" t="s">
        <v>36</v>
      </c>
      <c r="G517" t="s">
        <v>1591</v>
      </c>
      <c r="H517" t="str">
        <f t="shared" si="61"/>
        <v>Amit Patni</v>
      </c>
      <c r="I517">
        <f t="shared" si="62"/>
        <v>1</v>
      </c>
      <c r="J517" t="str">
        <f>IF(Table1[[#This Row],[Investor Count]]&gt;1,"Yes","No")</f>
        <v>No</v>
      </c>
      <c r="K517" t="s">
        <v>1059</v>
      </c>
      <c r="L517" s="6">
        <v>39000</v>
      </c>
      <c r="M517">
        <f t="shared" si="56"/>
        <v>2017</v>
      </c>
      <c r="N517" t="str">
        <f t="shared" si="57"/>
        <v>November</v>
      </c>
      <c r="O517" s="18">
        <v>0.37428495000000001</v>
      </c>
      <c r="P517" t="str">
        <f t="shared" si="58"/>
        <v>Seed</v>
      </c>
      <c r="Q517" t="str">
        <f t="shared" si="59"/>
        <v>Technology</v>
      </c>
      <c r="R517" t="str">
        <f t="shared" si="60"/>
        <v>Mumbai</v>
      </c>
    </row>
    <row r="518" spans="1:18" x14ac:dyDescent="0.3">
      <c r="A518">
        <v>517</v>
      </c>
      <c r="B518" s="4">
        <v>43066</v>
      </c>
      <c r="C518" t="s">
        <v>1592</v>
      </c>
      <c r="D518" t="s">
        <v>50</v>
      </c>
      <c r="E518" t="s">
        <v>1593</v>
      </c>
      <c r="F518" t="s">
        <v>36</v>
      </c>
      <c r="G518" t="s">
        <v>388</v>
      </c>
      <c r="H518" t="str">
        <f t="shared" si="61"/>
        <v>Sixth Sense Ventures</v>
      </c>
      <c r="I518">
        <f t="shared" si="62"/>
        <v>1</v>
      </c>
      <c r="J518" t="str">
        <f>IF(Table1[[#This Row],[Investor Count]]&gt;1,"Yes","No")</f>
        <v>No</v>
      </c>
      <c r="K518" t="s">
        <v>394</v>
      </c>
      <c r="L518" s="6">
        <v>3800000</v>
      </c>
      <c r="M518">
        <f t="shared" si="56"/>
        <v>2017</v>
      </c>
      <c r="N518" t="str">
        <f t="shared" si="57"/>
        <v>November</v>
      </c>
      <c r="O518" s="18">
        <v>36.468789999999998</v>
      </c>
      <c r="P518" t="str">
        <f t="shared" si="58"/>
        <v>Private Equity</v>
      </c>
      <c r="Q518" t="str">
        <f t="shared" si="59"/>
        <v>Technology</v>
      </c>
      <c r="R518" t="str">
        <f t="shared" si="60"/>
        <v>Mumbai</v>
      </c>
    </row>
    <row r="519" spans="1:18" x14ac:dyDescent="0.3">
      <c r="A519">
        <v>518</v>
      </c>
      <c r="B519" s="4">
        <v>43067</v>
      </c>
      <c r="C519" t="s">
        <v>1594</v>
      </c>
      <c r="D519" t="s">
        <v>1595</v>
      </c>
      <c r="E519" t="s">
        <v>1596</v>
      </c>
      <c r="F519" t="s">
        <v>967</v>
      </c>
      <c r="G519" t="s">
        <v>1597</v>
      </c>
      <c r="H519" t="str">
        <f t="shared" si="61"/>
        <v>Gaja Capital</v>
      </c>
      <c r="I519">
        <f t="shared" si="62"/>
        <v>1</v>
      </c>
      <c r="J519" t="str">
        <f>IF(Table1[[#This Row],[Investor Count]]&gt;1,"Yes","No")</f>
        <v>No</v>
      </c>
      <c r="K519" t="s">
        <v>394</v>
      </c>
      <c r="L519" s="6">
        <v>13000000</v>
      </c>
      <c r="M519">
        <f t="shared" si="56"/>
        <v>2017</v>
      </c>
      <c r="N519" t="str">
        <f t="shared" si="57"/>
        <v>November</v>
      </c>
      <c r="O519" s="18">
        <v>124.76165</v>
      </c>
      <c r="P519" t="str">
        <f t="shared" si="58"/>
        <v>Private Equity</v>
      </c>
      <c r="Q519" t="str">
        <f t="shared" si="59"/>
        <v>Others</v>
      </c>
      <c r="R519" t="str">
        <f t="shared" si="60"/>
        <v>Bangalore</v>
      </c>
    </row>
    <row r="520" spans="1:18" x14ac:dyDescent="0.3">
      <c r="A520">
        <v>519</v>
      </c>
      <c r="B520" s="4">
        <v>43067</v>
      </c>
      <c r="C520" t="s">
        <v>1598</v>
      </c>
      <c r="D520" t="s">
        <v>50</v>
      </c>
      <c r="E520" t="s">
        <v>1599</v>
      </c>
      <c r="F520" t="s">
        <v>42</v>
      </c>
      <c r="G520" t="s">
        <v>7973</v>
      </c>
      <c r="H520" t="str">
        <f t="shared" si="61"/>
        <v>Ifmr Capital</v>
      </c>
      <c r="I520">
        <f t="shared" si="62"/>
        <v>1</v>
      </c>
      <c r="J520" t="str">
        <f>IF(Table1[[#This Row],[Investor Count]]&gt;1,"Yes","No")</f>
        <v>No</v>
      </c>
      <c r="K520" t="s">
        <v>79</v>
      </c>
      <c r="L520" s="6">
        <v>1500000</v>
      </c>
      <c r="M520">
        <f t="shared" si="56"/>
        <v>2017</v>
      </c>
      <c r="N520" t="str">
        <f t="shared" si="57"/>
        <v>November</v>
      </c>
      <c r="O520" s="18">
        <v>14.395574999999999</v>
      </c>
      <c r="P520" t="str">
        <f t="shared" si="58"/>
        <v>Other</v>
      </c>
      <c r="Q520" t="str">
        <f t="shared" si="59"/>
        <v>Technology</v>
      </c>
      <c r="R520" t="str">
        <f t="shared" si="60"/>
        <v>Chennai</v>
      </c>
    </row>
    <row r="521" spans="1:18" x14ac:dyDescent="0.3">
      <c r="A521">
        <v>520</v>
      </c>
      <c r="B521" s="4">
        <v>43067</v>
      </c>
      <c r="C521" t="s">
        <v>1600</v>
      </c>
      <c r="D521" t="s">
        <v>142</v>
      </c>
      <c r="E521" t="s">
        <v>8676</v>
      </c>
      <c r="F521" t="s">
        <v>1360</v>
      </c>
      <c r="G521" t="s">
        <v>7994</v>
      </c>
      <c r="H521" t="str">
        <f t="shared" si="61"/>
        <v>Nb Ventures</v>
      </c>
      <c r="I521">
        <f t="shared" si="62"/>
        <v>2</v>
      </c>
      <c r="J521" t="str">
        <f>IF(Table1[[#This Row],[Investor Count]]&gt;1,"Yes","No")</f>
        <v>Yes</v>
      </c>
      <c r="K521" t="s">
        <v>1059</v>
      </c>
      <c r="L521" s="6">
        <v>1350000</v>
      </c>
      <c r="M521">
        <f t="shared" si="56"/>
        <v>2017</v>
      </c>
      <c r="N521" t="str">
        <f t="shared" si="57"/>
        <v>November</v>
      </c>
      <c r="O521" s="18">
        <v>12.9560175</v>
      </c>
      <c r="P521" t="str">
        <f t="shared" si="58"/>
        <v>Seed</v>
      </c>
      <c r="Q521" t="str">
        <f t="shared" si="59"/>
        <v>Healthcare</v>
      </c>
      <c r="R521" t="str">
        <f t="shared" si="60"/>
        <v>Other Cities</v>
      </c>
    </row>
    <row r="522" spans="1:18" x14ac:dyDescent="0.3">
      <c r="A522">
        <v>521</v>
      </c>
      <c r="B522" s="4">
        <v>43067</v>
      </c>
      <c r="C522" t="s">
        <v>1603</v>
      </c>
      <c r="D522" t="s">
        <v>50</v>
      </c>
      <c r="E522" t="s">
        <v>1604</v>
      </c>
      <c r="F522" t="s">
        <v>139</v>
      </c>
      <c r="G522" t="s">
        <v>7995</v>
      </c>
      <c r="H522" t="str">
        <f t="shared" si="61"/>
        <v>Matrix Partners</v>
      </c>
      <c r="I522">
        <f t="shared" si="62"/>
        <v>2</v>
      </c>
      <c r="J522" t="str">
        <f>IF(Table1[[#This Row],[Investor Count]]&gt;1,"Yes","No")</f>
        <v>Yes</v>
      </c>
      <c r="K522" t="s">
        <v>394</v>
      </c>
      <c r="L522" s="6">
        <v>2000000</v>
      </c>
      <c r="M522">
        <f t="shared" si="56"/>
        <v>2017</v>
      </c>
      <c r="N522" t="str">
        <f t="shared" si="57"/>
        <v>November</v>
      </c>
      <c r="O522" s="18">
        <v>19.194099999999999</v>
      </c>
      <c r="P522" t="str">
        <f t="shared" si="58"/>
        <v>Private Equity</v>
      </c>
      <c r="Q522" t="str">
        <f t="shared" si="59"/>
        <v>Technology</v>
      </c>
      <c r="R522" t="str">
        <f t="shared" si="60"/>
        <v>Delhi-NCR</v>
      </c>
    </row>
    <row r="523" spans="1:18" x14ac:dyDescent="0.3">
      <c r="A523">
        <v>522</v>
      </c>
      <c r="B523" s="4">
        <v>43011</v>
      </c>
      <c r="C523" t="s">
        <v>1606</v>
      </c>
      <c r="D523" t="s">
        <v>575</v>
      </c>
      <c r="E523" t="s">
        <v>1607</v>
      </c>
      <c r="F523" t="s">
        <v>19</v>
      </c>
      <c r="G523" t="s">
        <v>1608</v>
      </c>
      <c r="H523" t="str">
        <f t="shared" si="61"/>
        <v>Startup Buddy</v>
      </c>
      <c r="I523">
        <f t="shared" si="62"/>
        <v>5</v>
      </c>
      <c r="J523" t="str">
        <f>IF(Table1[[#This Row],[Investor Count]]&gt;1,"Yes","No")</f>
        <v>Yes</v>
      </c>
      <c r="K523" t="s">
        <v>126</v>
      </c>
      <c r="M523">
        <f t="shared" si="56"/>
        <v>2017</v>
      </c>
      <c r="N523" t="str">
        <f t="shared" si="57"/>
        <v>October</v>
      </c>
      <c r="O523" s="18">
        <v>0</v>
      </c>
      <c r="P523" t="str">
        <f t="shared" si="58"/>
        <v>Seed</v>
      </c>
      <c r="Q523" t="str">
        <f t="shared" si="59"/>
        <v>Others</v>
      </c>
      <c r="R523" t="str">
        <f t="shared" si="60"/>
        <v>Delhi-NCR</v>
      </c>
    </row>
    <row r="524" spans="1:18" x14ac:dyDescent="0.3">
      <c r="A524">
        <v>523</v>
      </c>
      <c r="B524" s="4">
        <v>43011</v>
      </c>
      <c r="C524" t="s">
        <v>1609</v>
      </c>
      <c r="D524" t="s">
        <v>575</v>
      </c>
      <c r="E524" t="s">
        <v>1610</v>
      </c>
      <c r="F524" t="s">
        <v>36</v>
      </c>
      <c r="G524" t="s">
        <v>517</v>
      </c>
      <c r="H524" t="str">
        <f t="shared" si="61"/>
        <v>Venture Catalysts</v>
      </c>
      <c r="I524">
        <f t="shared" si="62"/>
        <v>1</v>
      </c>
      <c r="J524" t="str">
        <f>IF(Table1[[#This Row],[Investor Count]]&gt;1,"Yes","No")</f>
        <v>No</v>
      </c>
      <c r="K524" t="s">
        <v>126</v>
      </c>
      <c r="M524">
        <f t="shared" si="56"/>
        <v>2017</v>
      </c>
      <c r="N524" t="str">
        <f t="shared" si="57"/>
        <v>October</v>
      </c>
      <c r="O524" s="18">
        <v>0</v>
      </c>
      <c r="P524" t="str">
        <f t="shared" si="58"/>
        <v>Seed</v>
      </c>
      <c r="Q524" t="str">
        <f t="shared" si="59"/>
        <v>Others</v>
      </c>
      <c r="R524" t="str">
        <f t="shared" si="60"/>
        <v>Mumbai</v>
      </c>
    </row>
    <row r="525" spans="1:18" x14ac:dyDescent="0.3">
      <c r="A525">
        <v>524</v>
      </c>
      <c r="B525" s="4">
        <v>43011</v>
      </c>
      <c r="C525" t="s">
        <v>281</v>
      </c>
      <c r="D525" t="s">
        <v>575</v>
      </c>
      <c r="E525" t="s">
        <v>1611</v>
      </c>
      <c r="F525" t="s">
        <v>967</v>
      </c>
      <c r="G525" t="s">
        <v>1612</v>
      </c>
      <c r="H525" t="str">
        <f t="shared" si="61"/>
        <v>Tencent</v>
      </c>
      <c r="I525">
        <f t="shared" si="62"/>
        <v>2</v>
      </c>
      <c r="J525" t="str">
        <f>IF(Table1[[#This Row],[Investor Count]]&gt;1,"Yes","No")</f>
        <v>Yes</v>
      </c>
      <c r="K525" t="s">
        <v>394</v>
      </c>
      <c r="L525" s="6">
        <v>110000000</v>
      </c>
      <c r="M525">
        <f t="shared" si="56"/>
        <v>2017</v>
      </c>
      <c r="N525" t="str">
        <f t="shared" si="57"/>
        <v>October</v>
      </c>
      <c r="O525" s="18">
        <v>1055.6755000000001</v>
      </c>
      <c r="P525" t="str">
        <f t="shared" si="58"/>
        <v>Private Equity</v>
      </c>
      <c r="Q525" t="str">
        <f t="shared" si="59"/>
        <v>Others</v>
      </c>
      <c r="R525" t="str">
        <f t="shared" si="60"/>
        <v>Bangalore</v>
      </c>
    </row>
    <row r="526" spans="1:18" x14ac:dyDescent="0.3">
      <c r="A526">
        <v>525</v>
      </c>
      <c r="B526" s="4">
        <v>43012</v>
      </c>
      <c r="C526" t="s">
        <v>1613</v>
      </c>
      <c r="D526" t="s">
        <v>575</v>
      </c>
      <c r="E526" t="s">
        <v>1614</v>
      </c>
      <c r="F526" t="s">
        <v>967</v>
      </c>
      <c r="G526" t="s">
        <v>1615</v>
      </c>
      <c r="H526" t="str">
        <f t="shared" si="61"/>
        <v>Digital Garage</v>
      </c>
      <c r="I526">
        <f t="shared" si="62"/>
        <v>1</v>
      </c>
      <c r="J526" t="str">
        <f>IF(Table1[[#This Row],[Investor Count]]&gt;1,"Yes","No")</f>
        <v>No</v>
      </c>
      <c r="K526" t="s">
        <v>126</v>
      </c>
      <c r="M526">
        <f t="shared" si="56"/>
        <v>2017</v>
      </c>
      <c r="N526" t="str">
        <f t="shared" si="57"/>
        <v>October</v>
      </c>
      <c r="O526" s="18">
        <v>0</v>
      </c>
      <c r="P526" t="str">
        <f t="shared" si="58"/>
        <v>Seed</v>
      </c>
      <c r="Q526" t="str">
        <f t="shared" si="59"/>
        <v>Others</v>
      </c>
      <c r="R526" t="str">
        <f t="shared" si="60"/>
        <v>Bangalore</v>
      </c>
    </row>
    <row r="527" spans="1:18" x14ac:dyDescent="0.3">
      <c r="A527">
        <v>526</v>
      </c>
      <c r="B527" s="4">
        <v>43012</v>
      </c>
      <c r="C527" t="s">
        <v>1616</v>
      </c>
      <c r="D527" t="s">
        <v>575</v>
      </c>
      <c r="E527" t="s">
        <v>1617</v>
      </c>
      <c r="F527" t="s">
        <v>967</v>
      </c>
      <c r="G527" t="s">
        <v>1618</v>
      </c>
      <c r="H527" t="str">
        <f t="shared" si="61"/>
        <v>Sprout Angels</v>
      </c>
      <c r="I527">
        <f t="shared" si="62"/>
        <v>1</v>
      </c>
      <c r="J527" t="str">
        <f>IF(Table1[[#This Row],[Investor Count]]&gt;1,"Yes","No")</f>
        <v>No</v>
      </c>
      <c r="K527" t="s">
        <v>126</v>
      </c>
      <c r="L527" s="6">
        <v>306000</v>
      </c>
      <c r="M527">
        <f t="shared" si="56"/>
        <v>2017</v>
      </c>
      <c r="N527" t="str">
        <f t="shared" si="57"/>
        <v>October</v>
      </c>
      <c r="O527" s="18">
        <v>2.9366973000000001</v>
      </c>
      <c r="P527" t="str">
        <f t="shared" si="58"/>
        <v>Seed</v>
      </c>
      <c r="Q527" t="str">
        <f t="shared" si="59"/>
        <v>Others</v>
      </c>
      <c r="R527" t="str">
        <f t="shared" si="60"/>
        <v>Bangalore</v>
      </c>
    </row>
    <row r="528" spans="1:18" x14ac:dyDescent="0.3">
      <c r="A528">
        <v>527</v>
      </c>
      <c r="B528" s="4">
        <v>43012</v>
      </c>
      <c r="C528" t="s">
        <v>1619</v>
      </c>
      <c r="D528" t="s">
        <v>575</v>
      </c>
      <c r="E528" t="s">
        <v>1620</v>
      </c>
      <c r="F528" t="s">
        <v>967</v>
      </c>
      <c r="G528" t="s">
        <v>644</v>
      </c>
      <c r="H528" t="str">
        <f t="shared" si="61"/>
        <v>Flipkart</v>
      </c>
      <c r="I528">
        <f t="shared" si="62"/>
        <v>1</v>
      </c>
      <c r="J528" t="str">
        <f>IF(Table1[[#This Row],[Investor Count]]&gt;1,"Yes","No")</f>
        <v>No</v>
      </c>
      <c r="K528" t="s">
        <v>394</v>
      </c>
      <c r="L528" s="6">
        <v>38700000</v>
      </c>
      <c r="M528">
        <f t="shared" si="56"/>
        <v>2017</v>
      </c>
      <c r="N528" t="str">
        <f t="shared" si="57"/>
        <v>October</v>
      </c>
      <c r="O528" s="18">
        <v>371.40583500000002</v>
      </c>
      <c r="P528" t="str">
        <f t="shared" si="58"/>
        <v>Private Equity</v>
      </c>
      <c r="Q528" t="str">
        <f t="shared" si="59"/>
        <v>Others</v>
      </c>
      <c r="R528" t="str">
        <f t="shared" si="60"/>
        <v>Bangalore</v>
      </c>
    </row>
    <row r="529" spans="1:18" x14ac:dyDescent="0.3">
      <c r="A529">
        <v>528</v>
      </c>
      <c r="B529" s="4">
        <v>43013</v>
      </c>
      <c r="C529" t="s">
        <v>1621</v>
      </c>
      <c r="D529" t="s">
        <v>575</v>
      </c>
      <c r="E529" t="s">
        <v>8677</v>
      </c>
      <c r="F529" t="s">
        <v>30</v>
      </c>
      <c r="G529" t="s">
        <v>7996</v>
      </c>
      <c r="H529" t="str">
        <f t="shared" si="61"/>
        <v>Blume Ventures</v>
      </c>
      <c r="I529">
        <f t="shared" si="62"/>
        <v>2</v>
      </c>
      <c r="J529" t="str">
        <f>IF(Table1[[#This Row],[Investor Count]]&gt;1,"Yes","No")</f>
        <v>Yes</v>
      </c>
      <c r="K529" t="s">
        <v>394</v>
      </c>
      <c r="L529" s="6">
        <v>1000000</v>
      </c>
      <c r="M529">
        <f t="shared" si="56"/>
        <v>2017</v>
      </c>
      <c r="N529" t="str">
        <f t="shared" si="57"/>
        <v>October</v>
      </c>
      <c r="O529" s="18">
        <v>9.5970499999999994</v>
      </c>
      <c r="P529" t="str">
        <f t="shared" si="58"/>
        <v>Private Equity</v>
      </c>
      <c r="Q529" t="str">
        <f t="shared" si="59"/>
        <v>Others</v>
      </c>
      <c r="R529" t="str">
        <f t="shared" si="60"/>
        <v>Delhi-NCR</v>
      </c>
    </row>
    <row r="530" spans="1:18" x14ac:dyDescent="0.3">
      <c r="A530">
        <v>529</v>
      </c>
      <c r="B530" s="4">
        <v>43013</v>
      </c>
      <c r="C530" t="s">
        <v>1624</v>
      </c>
      <c r="D530" t="s">
        <v>50</v>
      </c>
      <c r="E530" t="s">
        <v>1625</v>
      </c>
      <c r="F530" t="s">
        <v>36</v>
      </c>
      <c r="G530" t="s">
        <v>1626</v>
      </c>
      <c r="H530" t="str">
        <f t="shared" si="61"/>
        <v>Globevestor</v>
      </c>
      <c r="I530">
        <f t="shared" si="62"/>
        <v>1</v>
      </c>
      <c r="J530" t="str">
        <f>IF(Table1[[#This Row],[Investor Count]]&gt;1,"Yes","No")</f>
        <v>No</v>
      </c>
      <c r="K530" t="s">
        <v>126</v>
      </c>
      <c r="L530" s="6">
        <v>450000</v>
      </c>
      <c r="M530">
        <f t="shared" si="56"/>
        <v>2017</v>
      </c>
      <c r="N530" t="str">
        <f t="shared" si="57"/>
        <v>October</v>
      </c>
      <c r="O530" s="18">
        <v>4.3186724999999999</v>
      </c>
      <c r="P530" t="str">
        <f t="shared" si="58"/>
        <v>Seed</v>
      </c>
      <c r="Q530" t="str">
        <f t="shared" si="59"/>
        <v>Technology</v>
      </c>
      <c r="R530" t="str">
        <f t="shared" si="60"/>
        <v>Mumbai</v>
      </c>
    </row>
    <row r="531" spans="1:18" x14ac:dyDescent="0.3">
      <c r="A531">
        <v>530</v>
      </c>
      <c r="B531" s="4">
        <v>43013</v>
      </c>
      <c r="C531" t="s">
        <v>1627</v>
      </c>
      <c r="D531" t="s">
        <v>1471</v>
      </c>
      <c r="E531" t="s">
        <v>1628</v>
      </c>
      <c r="F531" t="s">
        <v>967</v>
      </c>
      <c r="G531" t="s">
        <v>1629</v>
      </c>
      <c r="H531" t="str">
        <f t="shared" si="61"/>
        <v>Sequoia India</v>
      </c>
      <c r="I531">
        <f t="shared" si="62"/>
        <v>3</v>
      </c>
      <c r="J531" t="str">
        <f>IF(Table1[[#This Row],[Investor Count]]&gt;1,"Yes","No")</f>
        <v>Yes</v>
      </c>
      <c r="K531" t="s">
        <v>394</v>
      </c>
      <c r="L531" s="6">
        <v>9200000</v>
      </c>
      <c r="M531">
        <f t="shared" si="56"/>
        <v>2017</v>
      </c>
      <c r="N531" t="str">
        <f t="shared" si="57"/>
        <v>October</v>
      </c>
      <c r="O531" s="18">
        <v>88.292860000000005</v>
      </c>
      <c r="P531" t="str">
        <f t="shared" si="58"/>
        <v>Private Equity</v>
      </c>
      <c r="Q531" t="str">
        <f t="shared" si="59"/>
        <v>E-Commerce</v>
      </c>
      <c r="R531" t="str">
        <f t="shared" si="60"/>
        <v>Bangalore</v>
      </c>
    </row>
    <row r="532" spans="1:18" x14ac:dyDescent="0.3">
      <c r="A532">
        <v>531</v>
      </c>
      <c r="B532" s="4">
        <v>43014</v>
      </c>
      <c r="C532" t="s">
        <v>1630</v>
      </c>
      <c r="D532" t="s">
        <v>1471</v>
      </c>
      <c r="E532" t="s">
        <v>8678</v>
      </c>
      <c r="F532" t="s">
        <v>30</v>
      </c>
      <c r="G532" t="s">
        <v>1632</v>
      </c>
      <c r="H532" t="str">
        <f t="shared" si="61"/>
        <v>Carpediem Capital</v>
      </c>
      <c r="I532">
        <f t="shared" si="62"/>
        <v>1</v>
      </c>
      <c r="J532" t="str">
        <f>IF(Table1[[#This Row],[Investor Count]]&gt;1,"Yes","No")</f>
        <v>No</v>
      </c>
      <c r="K532" t="s">
        <v>394</v>
      </c>
      <c r="L532" s="6">
        <v>3100000</v>
      </c>
      <c r="M532">
        <f t="shared" si="56"/>
        <v>2017</v>
      </c>
      <c r="N532" t="str">
        <f t="shared" si="57"/>
        <v>October</v>
      </c>
      <c r="O532" s="18">
        <v>29.750855000000001</v>
      </c>
      <c r="P532" t="str">
        <f t="shared" si="58"/>
        <v>Private Equity</v>
      </c>
      <c r="Q532" t="str">
        <f t="shared" si="59"/>
        <v>E-Commerce</v>
      </c>
      <c r="R532" t="str">
        <f t="shared" si="60"/>
        <v>Delhi-NCR</v>
      </c>
    </row>
    <row r="533" spans="1:18" x14ac:dyDescent="0.3">
      <c r="A533">
        <v>532</v>
      </c>
      <c r="B533" s="4">
        <v>43014</v>
      </c>
      <c r="C533" t="s">
        <v>1633</v>
      </c>
      <c r="D533" t="s">
        <v>50</v>
      </c>
      <c r="E533" t="s">
        <v>1634</v>
      </c>
      <c r="F533" t="s">
        <v>967</v>
      </c>
      <c r="G533" t="s">
        <v>8940</v>
      </c>
      <c r="H533" t="str">
        <f t="shared" si="61"/>
        <v>Epsilon Venture Partners</v>
      </c>
      <c r="I533">
        <f t="shared" si="62"/>
        <v>2</v>
      </c>
      <c r="J533" t="str">
        <f>IF(Table1[[#This Row],[Investor Count]]&gt;1,"Yes","No")</f>
        <v>Yes</v>
      </c>
      <c r="K533" t="s">
        <v>394</v>
      </c>
      <c r="L533" s="6">
        <v>8000000</v>
      </c>
      <c r="M533">
        <f t="shared" si="56"/>
        <v>2017</v>
      </c>
      <c r="N533" t="str">
        <f t="shared" si="57"/>
        <v>October</v>
      </c>
      <c r="O533" s="18">
        <v>76.776399999999995</v>
      </c>
      <c r="P533" t="str">
        <f t="shared" si="58"/>
        <v>Private Equity</v>
      </c>
      <c r="Q533" t="str">
        <f t="shared" si="59"/>
        <v>Technology</v>
      </c>
      <c r="R533" t="str">
        <f t="shared" si="60"/>
        <v>Bangalore</v>
      </c>
    </row>
    <row r="534" spans="1:18" x14ac:dyDescent="0.3">
      <c r="A534">
        <v>533</v>
      </c>
      <c r="B534" s="4">
        <v>43014</v>
      </c>
      <c r="C534" t="s">
        <v>1636</v>
      </c>
      <c r="D534" t="s">
        <v>575</v>
      </c>
      <c r="E534" t="s">
        <v>8679</v>
      </c>
      <c r="F534" t="s">
        <v>967</v>
      </c>
      <c r="G534" t="s">
        <v>8680</v>
      </c>
      <c r="H534" t="str">
        <f t="shared" si="61"/>
        <v>Das Capital</v>
      </c>
      <c r="I534">
        <f t="shared" si="62"/>
        <v>4</v>
      </c>
      <c r="J534" t="str">
        <f>IF(Table1[[#This Row],[Investor Count]]&gt;1,"Yes","No")</f>
        <v>Yes</v>
      </c>
      <c r="K534" t="s">
        <v>394</v>
      </c>
      <c r="L534" s="6">
        <v>10000000</v>
      </c>
      <c r="M534">
        <f t="shared" si="56"/>
        <v>2017</v>
      </c>
      <c r="N534" t="str">
        <f t="shared" si="57"/>
        <v>October</v>
      </c>
      <c r="O534" s="18">
        <v>95.970500000000001</v>
      </c>
      <c r="P534" t="str">
        <f t="shared" si="58"/>
        <v>Private Equity</v>
      </c>
      <c r="Q534" t="str">
        <f t="shared" si="59"/>
        <v>Others</v>
      </c>
      <c r="R534" t="str">
        <f t="shared" si="60"/>
        <v>Bangalore</v>
      </c>
    </row>
    <row r="535" spans="1:18" x14ac:dyDescent="0.3">
      <c r="A535">
        <v>534</v>
      </c>
      <c r="B535" s="4">
        <v>43014</v>
      </c>
      <c r="C535" t="s">
        <v>1639</v>
      </c>
      <c r="D535" t="s">
        <v>575</v>
      </c>
      <c r="E535" t="s">
        <v>1640</v>
      </c>
      <c r="F535" t="s">
        <v>967</v>
      </c>
      <c r="G535" t="s">
        <v>1641</v>
      </c>
      <c r="H535" t="str">
        <f t="shared" si="61"/>
        <v>Das Capital</v>
      </c>
      <c r="I535">
        <f t="shared" si="62"/>
        <v>2</v>
      </c>
      <c r="J535" t="str">
        <f>IF(Table1[[#This Row],[Investor Count]]&gt;1,"Yes","No")</f>
        <v>Yes</v>
      </c>
      <c r="K535" t="s">
        <v>394</v>
      </c>
      <c r="L535" s="6">
        <v>2000000</v>
      </c>
      <c r="M535">
        <f t="shared" si="56"/>
        <v>2017</v>
      </c>
      <c r="N535" t="str">
        <f t="shared" si="57"/>
        <v>October</v>
      </c>
      <c r="O535" s="18">
        <v>19.194099999999999</v>
      </c>
      <c r="P535" t="str">
        <f t="shared" si="58"/>
        <v>Private Equity</v>
      </c>
      <c r="Q535" t="str">
        <f t="shared" si="59"/>
        <v>Others</v>
      </c>
      <c r="R535" t="str">
        <f t="shared" si="60"/>
        <v>Bangalore</v>
      </c>
    </row>
    <row r="536" spans="1:18" x14ac:dyDescent="0.3">
      <c r="A536">
        <v>535</v>
      </c>
      <c r="B536" s="4">
        <v>43017</v>
      </c>
      <c r="C536" t="s">
        <v>1642</v>
      </c>
      <c r="D536" t="s">
        <v>50</v>
      </c>
      <c r="E536" t="s">
        <v>1643</v>
      </c>
      <c r="F536" t="s">
        <v>19</v>
      </c>
      <c r="G536" t="s">
        <v>1644</v>
      </c>
      <c r="H536" t="str">
        <f t="shared" si="61"/>
        <v>Daffodil Software</v>
      </c>
      <c r="I536">
        <f t="shared" si="62"/>
        <v>1</v>
      </c>
      <c r="J536" t="str">
        <f>IF(Table1[[#This Row],[Investor Count]]&gt;1,"Yes","No")</f>
        <v>No</v>
      </c>
      <c r="K536" t="s">
        <v>126</v>
      </c>
      <c r="M536">
        <f t="shared" si="56"/>
        <v>2017</v>
      </c>
      <c r="N536" t="str">
        <f t="shared" si="57"/>
        <v>October</v>
      </c>
      <c r="O536" s="18">
        <v>0</v>
      </c>
      <c r="P536" t="str">
        <f t="shared" si="58"/>
        <v>Seed</v>
      </c>
      <c r="Q536" t="str">
        <f t="shared" si="59"/>
        <v>Technology</v>
      </c>
      <c r="R536" t="str">
        <f t="shared" si="60"/>
        <v>Delhi-NCR</v>
      </c>
    </row>
    <row r="537" spans="1:18" x14ac:dyDescent="0.3">
      <c r="A537">
        <v>536</v>
      </c>
      <c r="B537" s="4">
        <v>43017</v>
      </c>
      <c r="C537" t="s">
        <v>1645</v>
      </c>
      <c r="D537" t="s">
        <v>479</v>
      </c>
      <c r="E537" t="s">
        <v>1646</v>
      </c>
      <c r="F537" t="s">
        <v>967</v>
      </c>
      <c r="G537" t="s">
        <v>9441</v>
      </c>
      <c r="H537" t="str">
        <f t="shared" si="61"/>
        <v>Firoze Irani</v>
      </c>
      <c r="I537">
        <f t="shared" si="62"/>
        <v>4</v>
      </c>
      <c r="J537" t="str">
        <f>IF(Table1[[#This Row],[Investor Count]]&gt;1,"Yes","No")</f>
        <v>Yes</v>
      </c>
      <c r="K537" t="s">
        <v>394</v>
      </c>
      <c r="L537" s="6">
        <v>2700000</v>
      </c>
      <c r="M537">
        <f t="shared" si="56"/>
        <v>2017</v>
      </c>
      <c r="N537" t="str">
        <f t="shared" si="57"/>
        <v>October</v>
      </c>
      <c r="O537" s="18">
        <v>25.912034999999999</v>
      </c>
      <c r="P537" t="str">
        <f t="shared" si="58"/>
        <v>Private Equity</v>
      </c>
      <c r="Q537" t="str">
        <f t="shared" si="59"/>
        <v>E-Commerce</v>
      </c>
      <c r="R537" t="str">
        <f t="shared" si="60"/>
        <v>Bangalore</v>
      </c>
    </row>
    <row r="538" spans="1:18" x14ac:dyDescent="0.3">
      <c r="A538">
        <v>537</v>
      </c>
      <c r="B538" s="4">
        <v>43017</v>
      </c>
      <c r="C538" t="s">
        <v>1648</v>
      </c>
      <c r="D538" t="s">
        <v>50</v>
      </c>
      <c r="E538" t="s">
        <v>1649</v>
      </c>
      <c r="F538" t="s">
        <v>967</v>
      </c>
      <c r="G538" t="s">
        <v>1650</v>
      </c>
      <c r="H538" t="str">
        <f t="shared" si="61"/>
        <v>Shailesh Haribhakti</v>
      </c>
      <c r="I538">
        <f t="shared" si="62"/>
        <v>1</v>
      </c>
      <c r="J538" t="str">
        <f>IF(Table1[[#This Row],[Investor Count]]&gt;1,"Yes","No")</f>
        <v>No</v>
      </c>
      <c r="K538" t="s">
        <v>126</v>
      </c>
      <c r="M538">
        <f t="shared" si="56"/>
        <v>2017</v>
      </c>
      <c r="N538" t="str">
        <f t="shared" si="57"/>
        <v>October</v>
      </c>
      <c r="O538" s="18">
        <v>0</v>
      </c>
      <c r="P538" t="str">
        <f t="shared" si="58"/>
        <v>Seed</v>
      </c>
      <c r="Q538" t="str">
        <f t="shared" si="59"/>
        <v>Technology</v>
      </c>
      <c r="R538" t="str">
        <f t="shared" si="60"/>
        <v>Bangalore</v>
      </c>
    </row>
    <row r="539" spans="1:18" x14ac:dyDescent="0.3">
      <c r="A539">
        <v>538</v>
      </c>
      <c r="B539" s="4">
        <v>43017</v>
      </c>
      <c r="C539" t="s">
        <v>1651</v>
      </c>
      <c r="D539" t="s">
        <v>575</v>
      </c>
      <c r="E539" t="s">
        <v>1652</v>
      </c>
      <c r="F539" t="s">
        <v>967</v>
      </c>
      <c r="G539" t="s">
        <v>1653</v>
      </c>
      <c r="H539" t="str">
        <f t="shared" si="61"/>
        <v>Aequs Group</v>
      </c>
      <c r="I539">
        <f t="shared" si="62"/>
        <v>1</v>
      </c>
      <c r="J539" t="str">
        <f>IF(Table1[[#This Row],[Investor Count]]&gt;1,"Yes","No")</f>
        <v>No</v>
      </c>
      <c r="K539" t="s">
        <v>394</v>
      </c>
      <c r="M539">
        <f t="shared" si="56"/>
        <v>2017</v>
      </c>
      <c r="N539" t="str">
        <f t="shared" si="57"/>
        <v>October</v>
      </c>
      <c r="O539" s="18">
        <v>0</v>
      </c>
      <c r="P539" t="str">
        <f t="shared" si="58"/>
        <v>Private Equity</v>
      </c>
      <c r="Q539" t="str">
        <f t="shared" si="59"/>
        <v>Others</v>
      </c>
      <c r="R539" t="str">
        <f t="shared" si="60"/>
        <v>Bangalore</v>
      </c>
    </row>
    <row r="540" spans="1:18" x14ac:dyDescent="0.3">
      <c r="A540">
        <v>539</v>
      </c>
      <c r="B540" s="4">
        <v>43017</v>
      </c>
      <c r="C540" t="s">
        <v>1654</v>
      </c>
      <c r="D540" t="s">
        <v>50</v>
      </c>
      <c r="E540" t="s">
        <v>1655</v>
      </c>
      <c r="F540" t="s">
        <v>30</v>
      </c>
      <c r="G540" t="s">
        <v>7997</v>
      </c>
      <c r="H540" t="str">
        <f t="shared" si="61"/>
        <v>Orient Blackswan</v>
      </c>
      <c r="I540">
        <f t="shared" si="62"/>
        <v>1</v>
      </c>
      <c r="J540" t="str">
        <f>IF(Table1[[#This Row],[Investor Count]]&gt;1,"Yes","No")</f>
        <v>No</v>
      </c>
      <c r="K540" t="s">
        <v>126</v>
      </c>
      <c r="L540" s="6">
        <v>336000</v>
      </c>
      <c r="M540">
        <f t="shared" si="56"/>
        <v>2017</v>
      </c>
      <c r="N540" t="str">
        <f t="shared" si="57"/>
        <v>October</v>
      </c>
      <c r="O540" s="18">
        <v>3.2246087999999999</v>
      </c>
      <c r="P540" t="str">
        <f t="shared" si="58"/>
        <v>Seed</v>
      </c>
      <c r="Q540" t="str">
        <f t="shared" si="59"/>
        <v>Technology</v>
      </c>
      <c r="R540" t="str">
        <f t="shared" si="60"/>
        <v>Delhi-NCR</v>
      </c>
    </row>
    <row r="541" spans="1:18" x14ac:dyDescent="0.3">
      <c r="A541">
        <v>540</v>
      </c>
      <c r="B541" s="4">
        <v>43017</v>
      </c>
      <c r="C541" t="s">
        <v>1657</v>
      </c>
      <c r="D541" t="s">
        <v>50</v>
      </c>
      <c r="E541" t="s">
        <v>1658</v>
      </c>
      <c r="F541" t="s">
        <v>19</v>
      </c>
      <c r="G541" t="s">
        <v>1659</v>
      </c>
      <c r="H541" t="str">
        <f t="shared" si="61"/>
        <v>Rahul Agarwalla</v>
      </c>
      <c r="I541">
        <f t="shared" si="62"/>
        <v>3</v>
      </c>
      <c r="J541" t="str">
        <f>IF(Table1[[#This Row],[Investor Count]]&gt;1,"Yes","No")</f>
        <v>Yes</v>
      </c>
      <c r="K541" t="s">
        <v>126</v>
      </c>
      <c r="M541">
        <f t="shared" si="56"/>
        <v>2017</v>
      </c>
      <c r="N541" t="str">
        <f t="shared" si="57"/>
        <v>October</v>
      </c>
      <c r="O541" s="18">
        <v>0</v>
      </c>
      <c r="P541" t="str">
        <f t="shared" si="58"/>
        <v>Seed</v>
      </c>
      <c r="Q541" t="str">
        <f t="shared" si="59"/>
        <v>Technology</v>
      </c>
      <c r="R541" t="str">
        <f t="shared" si="60"/>
        <v>Delhi-NCR</v>
      </c>
    </row>
    <row r="542" spans="1:18" x14ac:dyDescent="0.3">
      <c r="A542">
        <v>541</v>
      </c>
      <c r="B542" s="4">
        <v>43018</v>
      </c>
      <c r="C542" t="s">
        <v>1660</v>
      </c>
      <c r="D542" t="s">
        <v>50</v>
      </c>
      <c r="E542" t="s">
        <v>1661</v>
      </c>
      <c r="F542" t="s">
        <v>19</v>
      </c>
      <c r="G542" t="s">
        <v>1662</v>
      </c>
      <c r="H542" t="str">
        <f t="shared" si="61"/>
        <v>Multipoint Capital</v>
      </c>
      <c r="I542">
        <f t="shared" si="62"/>
        <v>2</v>
      </c>
      <c r="J542" t="str">
        <f>IF(Table1[[#This Row],[Investor Count]]&gt;1,"Yes","No")</f>
        <v>Yes</v>
      </c>
      <c r="K542" t="s">
        <v>394</v>
      </c>
      <c r="L542" s="6">
        <v>1400000</v>
      </c>
      <c r="M542">
        <f t="shared" si="56"/>
        <v>2017</v>
      </c>
      <c r="N542" t="str">
        <f t="shared" si="57"/>
        <v>October</v>
      </c>
      <c r="O542" s="18">
        <v>13.43587</v>
      </c>
      <c r="P542" t="str">
        <f t="shared" si="58"/>
        <v>Private Equity</v>
      </c>
      <c r="Q542" t="str">
        <f t="shared" si="59"/>
        <v>Technology</v>
      </c>
      <c r="R542" t="str">
        <f t="shared" si="60"/>
        <v>Delhi-NCR</v>
      </c>
    </row>
    <row r="543" spans="1:18" x14ac:dyDescent="0.3">
      <c r="A543">
        <v>542</v>
      </c>
      <c r="B543" s="4">
        <v>43018</v>
      </c>
      <c r="C543" t="s">
        <v>1663</v>
      </c>
      <c r="D543" t="s">
        <v>575</v>
      </c>
      <c r="E543" t="s">
        <v>1664</v>
      </c>
      <c r="F543" t="s">
        <v>19</v>
      </c>
      <c r="G543" t="s">
        <v>8681</v>
      </c>
      <c r="H543" t="str">
        <f t="shared" si="61"/>
        <v>Saama Capital</v>
      </c>
      <c r="I543">
        <f t="shared" si="62"/>
        <v>2</v>
      </c>
      <c r="J543" t="str">
        <f>IF(Table1[[#This Row],[Investor Count]]&gt;1,"Yes","No")</f>
        <v>Yes</v>
      </c>
      <c r="K543" t="s">
        <v>394</v>
      </c>
      <c r="L543" s="6">
        <v>4500000</v>
      </c>
      <c r="M543">
        <f t="shared" si="56"/>
        <v>2017</v>
      </c>
      <c r="N543" t="str">
        <f t="shared" si="57"/>
        <v>October</v>
      </c>
      <c r="O543" s="18">
        <v>43.186725000000003</v>
      </c>
      <c r="P543" t="str">
        <f t="shared" si="58"/>
        <v>Private Equity</v>
      </c>
      <c r="Q543" t="str">
        <f t="shared" si="59"/>
        <v>Others</v>
      </c>
      <c r="R543" t="str">
        <f t="shared" si="60"/>
        <v>Delhi-NCR</v>
      </c>
    </row>
    <row r="544" spans="1:18" x14ac:dyDescent="0.3">
      <c r="A544">
        <v>543</v>
      </c>
      <c r="B544" s="4">
        <v>43019</v>
      </c>
      <c r="C544" t="s">
        <v>225</v>
      </c>
      <c r="D544" t="s">
        <v>1471</v>
      </c>
      <c r="E544" t="s">
        <v>1666</v>
      </c>
      <c r="F544" t="s">
        <v>967</v>
      </c>
      <c r="G544" t="s">
        <v>7998</v>
      </c>
      <c r="H544" t="str">
        <f t="shared" si="61"/>
        <v>Saif Partners</v>
      </c>
      <c r="I544">
        <f t="shared" si="62"/>
        <v>3</v>
      </c>
      <c r="J544" t="str">
        <f>IF(Table1[[#This Row],[Investor Count]]&gt;1,"Yes","No")</f>
        <v>Yes</v>
      </c>
      <c r="K544" t="s">
        <v>394</v>
      </c>
      <c r="L544" s="6">
        <v>3100000</v>
      </c>
      <c r="M544">
        <f t="shared" si="56"/>
        <v>2017</v>
      </c>
      <c r="N544" t="str">
        <f t="shared" si="57"/>
        <v>October</v>
      </c>
      <c r="O544" s="18">
        <v>29.750855000000001</v>
      </c>
      <c r="P544" t="str">
        <f t="shared" si="58"/>
        <v>Private Equity</v>
      </c>
      <c r="Q544" t="str">
        <f t="shared" si="59"/>
        <v>E-Commerce</v>
      </c>
      <c r="R544" t="str">
        <f t="shared" si="60"/>
        <v>Bangalore</v>
      </c>
    </row>
    <row r="545" spans="1:18" x14ac:dyDescent="0.3">
      <c r="A545">
        <v>544</v>
      </c>
      <c r="B545" s="4">
        <v>43019</v>
      </c>
      <c r="C545" t="s">
        <v>1668</v>
      </c>
      <c r="D545" t="s">
        <v>40</v>
      </c>
      <c r="E545" t="s">
        <v>1669</v>
      </c>
      <c r="F545" t="s">
        <v>184</v>
      </c>
      <c r="G545" t="s">
        <v>2416</v>
      </c>
      <c r="H545" t="str">
        <f t="shared" si="61"/>
        <v>Kstart Capital</v>
      </c>
      <c r="I545">
        <f t="shared" si="62"/>
        <v>1</v>
      </c>
      <c r="J545" t="str">
        <f>IF(Table1[[#This Row],[Investor Count]]&gt;1,"Yes","No")</f>
        <v>No</v>
      </c>
      <c r="K545" t="s">
        <v>394</v>
      </c>
      <c r="L545" s="6">
        <v>1100000</v>
      </c>
      <c r="M545">
        <f t="shared" si="56"/>
        <v>2017</v>
      </c>
      <c r="N545" t="str">
        <f t="shared" si="57"/>
        <v>October</v>
      </c>
      <c r="O545" s="18">
        <v>10.556755000000001</v>
      </c>
      <c r="P545" t="str">
        <f t="shared" si="58"/>
        <v>Private Equity</v>
      </c>
      <c r="Q545" t="str">
        <f t="shared" si="59"/>
        <v>Logistics &amp; Transport</v>
      </c>
      <c r="R545" t="str">
        <f t="shared" si="60"/>
        <v>Hyderabad</v>
      </c>
    </row>
    <row r="546" spans="1:18" x14ac:dyDescent="0.3">
      <c r="A546">
        <v>545</v>
      </c>
      <c r="B546" s="4">
        <v>43020</v>
      </c>
      <c r="C546" t="s">
        <v>1671</v>
      </c>
      <c r="D546" t="s">
        <v>50</v>
      </c>
      <c r="E546" t="s">
        <v>1672</v>
      </c>
      <c r="F546" t="s">
        <v>184</v>
      </c>
      <c r="G546" t="s">
        <v>261</v>
      </c>
      <c r="H546" t="str">
        <f t="shared" si="61"/>
        <v>Undisclosed</v>
      </c>
      <c r="I546">
        <f t="shared" si="62"/>
        <v>1</v>
      </c>
      <c r="J546" t="str">
        <f>IF(Table1[[#This Row],[Investor Count]]&gt;1,"Yes","No")</f>
        <v>No</v>
      </c>
      <c r="K546" t="s">
        <v>126</v>
      </c>
      <c r="L546" s="6">
        <v>235000</v>
      </c>
      <c r="M546">
        <f t="shared" si="56"/>
        <v>2017</v>
      </c>
      <c r="N546" t="str">
        <f t="shared" si="57"/>
        <v>October</v>
      </c>
      <c r="O546" s="18">
        <v>2.2553067499999999</v>
      </c>
      <c r="P546" t="str">
        <f t="shared" si="58"/>
        <v>Seed</v>
      </c>
      <c r="Q546" t="str">
        <f t="shared" si="59"/>
        <v>Technology</v>
      </c>
      <c r="R546" t="str">
        <f t="shared" si="60"/>
        <v>Hyderabad</v>
      </c>
    </row>
    <row r="547" spans="1:18" x14ac:dyDescent="0.3">
      <c r="A547">
        <v>546</v>
      </c>
      <c r="B547" s="4">
        <v>43021</v>
      </c>
      <c r="C547" t="s">
        <v>1673</v>
      </c>
      <c r="D547" t="s">
        <v>575</v>
      </c>
      <c r="E547" t="s">
        <v>1674</v>
      </c>
      <c r="F547" t="s">
        <v>19</v>
      </c>
      <c r="G547" t="s">
        <v>7999</v>
      </c>
      <c r="H547" t="str">
        <f t="shared" si="61"/>
        <v>Wellington Management</v>
      </c>
      <c r="I547">
        <f t="shared" si="62"/>
        <v>3</v>
      </c>
      <c r="J547" t="str">
        <f>IF(Table1[[#This Row],[Investor Count]]&gt;1,"Yes","No")</f>
        <v>Yes</v>
      </c>
      <c r="K547" t="s">
        <v>394</v>
      </c>
      <c r="L547" s="6">
        <v>77000000</v>
      </c>
      <c r="M547">
        <f t="shared" si="56"/>
        <v>2017</v>
      </c>
      <c r="N547" t="str">
        <f t="shared" si="57"/>
        <v>October</v>
      </c>
      <c r="O547" s="18">
        <v>738.97284999999999</v>
      </c>
      <c r="P547" t="str">
        <f t="shared" si="58"/>
        <v>Private Equity</v>
      </c>
      <c r="Q547" t="str">
        <f t="shared" si="59"/>
        <v>Others</v>
      </c>
      <c r="R547" t="str">
        <f t="shared" si="60"/>
        <v>Delhi-NCR</v>
      </c>
    </row>
    <row r="548" spans="1:18" x14ac:dyDescent="0.3">
      <c r="A548">
        <v>547</v>
      </c>
      <c r="B548" s="4">
        <v>43021</v>
      </c>
      <c r="C548" t="s">
        <v>1676</v>
      </c>
      <c r="D548" t="s">
        <v>575</v>
      </c>
      <c r="E548" t="s">
        <v>1677</v>
      </c>
      <c r="F548" t="s">
        <v>967</v>
      </c>
      <c r="G548" t="s">
        <v>1678</v>
      </c>
      <c r="H548" t="str">
        <f t="shared" si="61"/>
        <v>Vida Ventures</v>
      </c>
      <c r="I548">
        <f t="shared" si="62"/>
        <v>3</v>
      </c>
      <c r="J548" t="str">
        <f>IF(Table1[[#This Row],[Investor Count]]&gt;1,"Yes","No")</f>
        <v>Yes</v>
      </c>
      <c r="K548" t="s">
        <v>126</v>
      </c>
      <c r="L548" s="6">
        <v>250000</v>
      </c>
      <c r="M548">
        <f t="shared" si="56"/>
        <v>2017</v>
      </c>
      <c r="N548" t="str">
        <f t="shared" si="57"/>
        <v>October</v>
      </c>
      <c r="O548" s="18">
        <v>2.3992624999999999</v>
      </c>
      <c r="P548" t="str">
        <f t="shared" si="58"/>
        <v>Seed</v>
      </c>
      <c r="Q548" t="str">
        <f t="shared" si="59"/>
        <v>Others</v>
      </c>
      <c r="R548" t="str">
        <f t="shared" si="60"/>
        <v>Bangalore</v>
      </c>
    </row>
    <row r="549" spans="1:18" x14ac:dyDescent="0.3">
      <c r="A549">
        <v>548</v>
      </c>
      <c r="B549" s="4">
        <v>43021</v>
      </c>
      <c r="C549" t="s">
        <v>1679</v>
      </c>
      <c r="D549" t="s">
        <v>479</v>
      </c>
      <c r="E549" t="s">
        <v>1680</v>
      </c>
      <c r="F549" t="s">
        <v>19</v>
      </c>
      <c r="G549" t="s">
        <v>14</v>
      </c>
      <c r="H549" t="str">
        <f t="shared" si="61"/>
        <v>Tiger Global Management</v>
      </c>
      <c r="I549">
        <f t="shared" si="62"/>
        <v>1</v>
      </c>
      <c r="J549" t="str">
        <f>IF(Table1[[#This Row],[Investor Count]]&gt;1,"Yes","No")</f>
        <v>No</v>
      </c>
      <c r="K549" t="s">
        <v>394</v>
      </c>
      <c r="L549" s="6">
        <v>2000000</v>
      </c>
      <c r="M549">
        <f t="shared" si="56"/>
        <v>2017</v>
      </c>
      <c r="N549" t="str">
        <f t="shared" si="57"/>
        <v>October</v>
      </c>
      <c r="O549" s="18">
        <v>19.194099999999999</v>
      </c>
      <c r="P549" t="str">
        <f t="shared" si="58"/>
        <v>Private Equity</v>
      </c>
      <c r="Q549" t="str">
        <f t="shared" si="59"/>
        <v>E-Commerce</v>
      </c>
      <c r="R549" t="str">
        <f t="shared" si="60"/>
        <v>Delhi-NCR</v>
      </c>
    </row>
    <row r="550" spans="1:18" x14ac:dyDescent="0.3">
      <c r="A550">
        <v>549</v>
      </c>
      <c r="B550" s="4">
        <v>43024</v>
      </c>
      <c r="C550" t="s">
        <v>426</v>
      </c>
      <c r="D550" t="s">
        <v>575</v>
      </c>
      <c r="E550" t="s">
        <v>1681</v>
      </c>
      <c r="F550" t="s">
        <v>967</v>
      </c>
      <c r="G550" t="s">
        <v>1682</v>
      </c>
      <c r="H550" t="str">
        <f t="shared" si="61"/>
        <v>Xiaomi Technologies</v>
      </c>
      <c r="I550">
        <f t="shared" si="62"/>
        <v>2</v>
      </c>
      <c r="J550" t="str">
        <f>IF(Table1[[#This Row],[Investor Count]]&gt;1,"Yes","No")</f>
        <v>Yes</v>
      </c>
      <c r="K550" t="s">
        <v>394</v>
      </c>
      <c r="L550" s="6">
        <v>8000000</v>
      </c>
      <c r="M550">
        <f t="shared" si="56"/>
        <v>2017</v>
      </c>
      <c r="N550" t="str">
        <f t="shared" si="57"/>
        <v>October</v>
      </c>
      <c r="O550" s="18">
        <v>76.776399999999995</v>
      </c>
      <c r="P550" t="str">
        <f t="shared" si="58"/>
        <v>Private Equity</v>
      </c>
      <c r="Q550" t="str">
        <f t="shared" si="59"/>
        <v>Others</v>
      </c>
      <c r="R550" t="str">
        <f t="shared" si="60"/>
        <v>Bangalore</v>
      </c>
    </row>
    <row r="551" spans="1:18" x14ac:dyDescent="0.3">
      <c r="A551">
        <v>550</v>
      </c>
      <c r="B551" s="4">
        <v>43024</v>
      </c>
      <c r="C551" t="s">
        <v>1683</v>
      </c>
      <c r="D551" t="s">
        <v>575</v>
      </c>
      <c r="E551" t="s">
        <v>1002</v>
      </c>
      <c r="F551" t="s">
        <v>30</v>
      </c>
      <c r="G551" t="s">
        <v>1684</v>
      </c>
      <c r="H551" t="str">
        <f t="shared" si="61"/>
        <v>Amicus Capital</v>
      </c>
      <c r="I551">
        <f t="shared" si="62"/>
        <v>1</v>
      </c>
      <c r="J551" t="str">
        <f>IF(Table1[[#This Row],[Investor Count]]&gt;1,"Yes","No")</f>
        <v>No</v>
      </c>
      <c r="K551" t="s">
        <v>394</v>
      </c>
      <c r="L551" s="6">
        <v>9200000</v>
      </c>
      <c r="M551">
        <f t="shared" si="56"/>
        <v>2017</v>
      </c>
      <c r="N551" t="str">
        <f t="shared" si="57"/>
        <v>October</v>
      </c>
      <c r="O551" s="18">
        <v>88.292860000000005</v>
      </c>
      <c r="P551" t="str">
        <f t="shared" si="58"/>
        <v>Private Equity</v>
      </c>
      <c r="Q551" t="str">
        <f t="shared" si="59"/>
        <v>Others</v>
      </c>
      <c r="R551" t="str">
        <f t="shared" si="60"/>
        <v>Delhi-NCR</v>
      </c>
    </row>
    <row r="552" spans="1:18" x14ac:dyDescent="0.3">
      <c r="A552">
        <v>551</v>
      </c>
      <c r="B552" s="4">
        <v>43025</v>
      </c>
      <c r="C552" t="s">
        <v>1096</v>
      </c>
      <c r="D552" t="s">
        <v>575</v>
      </c>
      <c r="E552" t="s">
        <v>1685</v>
      </c>
      <c r="F552" t="s">
        <v>967</v>
      </c>
      <c r="G552" t="s">
        <v>1686</v>
      </c>
      <c r="H552" t="str">
        <f t="shared" si="61"/>
        <v>Accel Partners</v>
      </c>
      <c r="I552">
        <f t="shared" si="62"/>
        <v>2</v>
      </c>
      <c r="J552" t="str">
        <f>IF(Table1[[#This Row],[Investor Count]]&gt;1,"Yes","No")</f>
        <v>Yes</v>
      </c>
      <c r="K552" t="s">
        <v>394</v>
      </c>
      <c r="L552" s="6">
        <v>7000000</v>
      </c>
      <c r="M552">
        <f t="shared" si="56"/>
        <v>2017</v>
      </c>
      <c r="N552" t="str">
        <f t="shared" si="57"/>
        <v>October</v>
      </c>
      <c r="O552" s="18">
        <v>67.179349999999999</v>
      </c>
      <c r="P552" t="str">
        <f t="shared" si="58"/>
        <v>Private Equity</v>
      </c>
      <c r="Q552" t="str">
        <f t="shared" si="59"/>
        <v>Others</v>
      </c>
      <c r="R552" t="str">
        <f t="shared" si="60"/>
        <v>Bangalore</v>
      </c>
    </row>
    <row r="553" spans="1:18" x14ac:dyDescent="0.3">
      <c r="A553">
        <v>552</v>
      </c>
      <c r="B553" s="4">
        <v>43026</v>
      </c>
      <c r="C553" t="s">
        <v>1687</v>
      </c>
      <c r="D553" t="s">
        <v>575</v>
      </c>
      <c r="E553" t="s">
        <v>1688</v>
      </c>
      <c r="F553" t="s">
        <v>42</v>
      </c>
      <c r="G553" t="s">
        <v>1689</v>
      </c>
      <c r="H553" t="str">
        <f t="shared" si="61"/>
        <v>Experian</v>
      </c>
      <c r="I553">
        <f t="shared" si="62"/>
        <v>1</v>
      </c>
      <c r="J553" t="str">
        <f>IF(Table1[[#This Row],[Investor Count]]&gt;1,"Yes","No")</f>
        <v>No</v>
      </c>
      <c r="K553" t="s">
        <v>394</v>
      </c>
      <c r="L553" s="6">
        <v>7000000</v>
      </c>
      <c r="M553">
        <f t="shared" si="56"/>
        <v>2017</v>
      </c>
      <c r="N553" t="str">
        <f t="shared" si="57"/>
        <v>October</v>
      </c>
      <c r="O553" s="18">
        <v>67.179349999999999</v>
      </c>
      <c r="P553" t="str">
        <f t="shared" si="58"/>
        <v>Private Equity</v>
      </c>
      <c r="Q553" t="str">
        <f t="shared" si="59"/>
        <v>Others</v>
      </c>
      <c r="R553" t="str">
        <f t="shared" si="60"/>
        <v>Chennai</v>
      </c>
    </row>
    <row r="554" spans="1:18" x14ac:dyDescent="0.3">
      <c r="A554">
        <v>553</v>
      </c>
      <c r="B554" s="4">
        <v>43026</v>
      </c>
      <c r="C554" t="s">
        <v>1690</v>
      </c>
      <c r="D554" t="s">
        <v>50</v>
      </c>
      <c r="E554" t="s">
        <v>1691</v>
      </c>
      <c r="F554" t="s">
        <v>42</v>
      </c>
      <c r="G554" t="s">
        <v>8000</v>
      </c>
      <c r="H554" t="str">
        <f t="shared" si="61"/>
        <v>Nexus</v>
      </c>
      <c r="I554">
        <f t="shared" si="62"/>
        <v>2</v>
      </c>
      <c r="J554" t="str">
        <f>IF(Table1[[#This Row],[Investor Count]]&gt;1,"Yes","No")</f>
        <v>Yes</v>
      </c>
      <c r="K554" t="s">
        <v>394</v>
      </c>
      <c r="M554">
        <f t="shared" si="56"/>
        <v>2017</v>
      </c>
      <c r="N554" t="str">
        <f t="shared" si="57"/>
        <v>October</v>
      </c>
      <c r="O554" s="18">
        <v>0</v>
      </c>
      <c r="P554" t="str">
        <f t="shared" si="58"/>
        <v>Private Equity</v>
      </c>
      <c r="Q554" t="str">
        <f t="shared" si="59"/>
        <v>Technology</v>
      </c>
      <c r="R554" t="str">
        <f t="shared" si="60"/>
        <v>Chennai</v>
      </c>
    </row>
    <row r="555" spans="1:18" x14ac:dyDescent="0.3">
      <c r="A555">
        <v>554</v>
      </c>
      <c r="B555" s="4">
        <v>43026</v>
      </c>
      <c r="C555" t="s">
        <v>374</v>
      </c>
      <c r="D555" t="s">
        <v>40</v>
      </c>
      <c r="E555" t="s">
        <v>1693</v>
      </c>
      <c r="F555" t="s">
        <v>967</v>
      </c>
      <c r="G555" t="s">
        <v>1694</v>
      </c>
      <c r="H555" t="str">
        <f t="shared" si="61"/>
        <v>Innoven Capital</v>
      </c>
      <c r="I555">
        <f t="shared" si="62"/>
        <v>1</v>
      </c>
      <c r="J555" t="str">
        <f>IF(Table1[[#This Row],[Investor Count]]&gt;1,"Yes","No")</f>
        <v>No</v>
      </c>
      <c r="K555" t="s">
        <v>394</v>
      </c>
      <c r="L555" s="6">
        <v>7700000</v>
      </c>
      <c r="M555">
        <f t="shared" si="56"/>
        <v>2017</v>
      </c>
      <c r="N555" t="str">
        <f t="shared" si="57"/>
        <v>October</v>
      </c>
      <c r="O555" s="18">
        <v>73.897284999999997</v>
      </c>
      <c r="P555" t="str">
        <f t="shared" si="58"/>
        <v>Private Equity</v>
      </c>
      <c r="Q555" t="str">
        <f t="shared" si="59"/>
        <v>Logistics &amp; Transport</v>
      </c>
      <c r="R555" t="str">
        <f t="shared" si="60"/>
        <v>Bangalore</v>
      </c>
    </row>
    <row r="556" spans="1:18" x14ac:dyDescent="0.3">
      <c r="A556">
        <v>555</v>
      </c>
      <c r="B556" s="4">
        <v>43026</v>
      </c>
      <c r="C556" t="s">
        <v>1695</v>
      </c>
      <c r="D556" t="s">
        <v>575</v>
      </c>
      <c r="E556" t="s">
        <v>1696</v>
      </c>
      <c r="F556" t="s">
        <v>36</v>
      </c>
      <c r="G556" t="s">
        <v>261</v>
      </c>
      <c r="H556" t="str">
        <f t="shared" si="61"/>
        <v>Undisclosed</v>
      </c>
      <c r="I556">
        <f t="shared" si="62"/>
        <v>1</v>
      </c>
      <c r="J556" t="str">
        <f>IF(Table1[[#This Row],[Investor Count]]&gt;1,"Yes","No")</f>
        <v>No</v>
      </c>
      <c r="K556" t="s">
        <v>126</v>
      </c>
      <c r="L556" s="6">
        <v>500000</v>
      </c>
      <c r="M556">
        <f t="shared" si="56"/>
        <v>2017</v>
      </c>
      <c r="N556" t="str">
        <f t="shared" si="57"/>
        <v>October</v>
      </c>
      <c r="O556" s="18">
        <v>4.7985249999999997</v>
      </c>
      <c r="P556" t="str">
        <f t="shared" si="58"/>
        <v>Seed</v>
      </c>
      <c r="Q556" t="str">
        <f t="shared" si="59"/>
        <v>Others</v>
      </c>
      <c r="R556" t="str">
        <f t="shared" si="60"/>
        <v>Mumbai</v>
      </c>
    </row>
    <row r="557" spans="1:18" x14ac:dyDescent="0.3">
      <c r="A557">
        <v>556</v>
      </c>
      <c r="B557" s="4">
        <v>43031</v>
      </c>
      <c r="C557" t="s">
        <v>410</v>
      </c>
      <c r="D557" t="s">
        <v>575</v>
      </c>
      <c r="E557" t="s">
        <v>1698</v>
      </c>
      <c r="F557" t="s">
        <v>36</v>
      </c>
      <c r="G557" t="s">
        <v>8001</v>
      </c>
      <c r="H557" t="str">
        <f t="shared" si="61"/>
        <v>Saif Partners</v>
      </c>
      <c r="I557">
        <f t="shared" si="62"/>
        <v>3</v>
      </c>
      <c r="J557" t="str">
        <f>IF(Table1[[#This Row],[Investor Count]]&gt;1,"Yes","No")</f>
        <v>Yes</v>
      </c>
      <c r="K557" t="s">
        <v>394</v>
      </c>
      <c r="L557" s="6">
        <v>7000000</v>
      </c>
      <c r="M557">
        <f t="shared" si="56"/>
        <v>2017</v>
      </c>
      <c r="N557" t="str">
        <f t="shared" si="57"/>
        <v>October</v>
      </c>
      <c r="O557" s="18">
        <v>67.179349999999999</v>
      </c>
      <c r="P557" t="str">
        <f t="shared" si="58"/>
        <v>Private Equity</v>
      </c>
      <c r="Q557" t="str">
        <f t="shared" si="59"/>
        <v>Others</v>
      </c>
      <c r="R557" t="str">
        <f t="shared" si="60"/>
        <v>Mumbai</v>
      </c>
    </row>
    <row r="558" spans="1:18" x14ac:dyDescent="0.3">
      <c r="A558">
        <v>557</v>
      </c>
      <c r="B558" s="4">
        <v>43031</v>
      </c>
      <c r="C558" t="s">
        <v>1700</v>
      </c>
      <c r="D558" t="s">
        <v>1701</v>
      </c>
      <c r="E558" t="s">
        <v>1702</v>
      </c>
      <c r="F558" t="s">
        <v>36</v>
      </c>
      <c r="G558" t="s">
        <v>8002</v>
      </c>
      <c r="H558" t="str">
        <f t="shared" si="61"/>
        <v>Dsg Consumer Partners</v>
      </c>
      <c r="I558">
        <f t="shared" si="62"/>
        <v>3</v>
      </c>
      <c r="J558" t="str">
        <f>IF(Table1[[#This Row],[Investor Count]]&gt;1,"Yes","No")</f>
        <v>Yes</v>
      </c>
      <c r="K558" t="s">
        <v>394</v>
      </c>
      <c r="L558" s="6">
        <v>6000000</v>
      </c>
      <c r="M558">
        <f t="shared" si="56"/>
        <v>2017</v>
      </c>
      <c r="N558" t="str">
        <f t="shared" si="57"/>
        <v>October</v>
      </c>
      <c r="O558" s="18">
        <v>57.582299999999996</v>
      </c>
      <c r="P558" t="str">
        <f t="shared" si="58"/>
        <v>Private Equity</v>
      </c>
      <c r="Q558" t="str">
        <f t="shared" si="59"/>
        <v>Food &amp; Beverage</v>
      </c>
      <c r="R558" t="str">
        <f t="shared" si="60"/>
        <v>Mumbai</v>
      </c>
    </row>
    <row r="559" spans="1:18" x14ac:dyDescent="0.3">
      <c r="A559">
        <v>558</v>
      </c>
      <c r="B559" s="4">
        <v>43031</v>
      </c>
      <c r="C559" t="s">
        <v>1704</v>
      </c>
      <c r="D559" t="s">
        <v>575</v>
      </c>
      <c r="E559" t="s">
        <v>1705</v>
      </c>
      <c r="F559" t="s">
        <v>36</v>
      </c>
      <c r="G559" t="s">
        <v>7973</v>
      </c>
      <c r="H559" t="str">
        <f t="shared" si="61"/>
        <v>Ifmr Capital</v>
      </c>
      <c r="I559">
        <f t="shared" si="62"/>
        <v>1</v>
      </c>
      <c r="J559" t="str">
        <f>IF(Table1[[#This Row],[Investor Count]]&gt;1,"Yes","No")</f>
        <v>No</v>
      </c>
      <c r="K559" t="s">
        <v>79</v>
      </c>
      <c r="L559" s="6">
        <v>3100000</v>
      </c>
      <c r="M559">
        <f t="shared" si="56"/>
        <v>2017</v>
      </c>
      <c r="N559" t="str">
        <f t="shared" si="57"/>
        <v>October</v>
      </c>
      <c r="O559" s="18">
        <v>29.750855000000001</v>
      </c>
      <c r="P559" t="str">
        <f t="shared" si="58"/>
        <v>Other</v>
      </c>
      <c r="Q559" t="str">
        <f t="shared" si="59"/>
        <v>Others</v>
      </c>
      <c r="R559" t="str">
        <f t="shared" si="60"/>
        <v>Mumbai</v>
      </c>
    </row>
    <row r="560" spans="1:18" x14ac:dyDescent="0.3">
      <c r="A560">
        <v>559</v>
      </c>
      <c r="B560" s="4">
        <v>43031</v>
      </c>
      <c r="C560" t="s">
        <v>1706</v>
      </c>
      <c r="D560" t="s">
        <v>575</v>
      </c>
      <c r="E560" t="s">
        <v>1707</v>
      </c>
      <c r="F560" t="s">
        <v>919</v>
      </c>
      <c r="G560" t="s">
        <v>1708</v>
      </c>
      <c r="H560" t="str">
        <f t="shared" si="61"/>
        <v>Rockstart Accelerator</v>
      </c>
      <c r="I560">
        <f t="shared" si="62"/>
        <v>1</v>
      </c>
      <c r="J560" t="str">
        <f>IF(Table1[[#This Row],[Investor Count]]&gt;1,"Yes","No")</f>
        <v>No</v>
      </c>
      <c r="K560" t="s">
        <v>126</v>
      </c>
      <c r="L560" s="6">
        <v>118000</v>
      </c>
      <c r="M560">
        <f t="shared" si="56"/>
        <v>2017</v>
      </c>
      <c r="N560" t="str">
        <f t="shared" si="57"/>
        <v>October</v>
      </c>
      <c r="O560" s="18">
        <v>1.1324519</v>
      </c>
      <c r="P560" t="str">
        <f t="shared" si="58"/>
        <v>Seed</v>
      </c>
      <c r="Q560" t="str">
        <f t="shared" si="59"/>
        <v>Others</v>
      </c>
      <c r="R560" t="str">
        <f t="shared" si="60"/>
        <v>Kolkata</v>
      </c>
    </row>
    <row r="561" spans="1:18" x14ac:dyDescent="0.3">
      <c r="A561">
        <v>560</v>
      </c>
      <c r="B561" s="4">
        <v>43032</v>
      </c>
      <c r="C561" t="s">
        <v>1709</v>
      </c>
      <c r="D561" t="s">
        <v>50</v>
      </c>
      <c r="E561" t="s">
        <v>1710</v>
      </c>
      <c r="F561" t="s">
        <v>967</v>
      </c>
      <c r="G561" t="s">
        <v>8003</v>
      </c>
      <c r="H561" t="str">
        <f t="shared" si="61"/>
        <v>Indian Angel Network</v>
      </c>
      <c r="I561">
        <f t="shared" si="62"/>
        <v>2</v>
      </c>
      <c r="J561" t="str">
        <f>IF(Table1[[#This Row],[Investor Count]]&gt;1,"Yes","No")</f>
        <v>Yes</v>
      </c>
      <c r="K561" t="s">
        <v>126</v>
      </c>
      <c r="M561">
        <f t="shared" si="56"/>
        <v>2017</v>
      </c>
      <c r="N561" t="str">
        <f t="shared" si="57"/>
        <v>October</v>
      </c>
      <c r="O561" s="18">
        <v>0</v>
      </c>
      <c r="P561" t="str">
        <f t="shared" si="58"/>
        <v>Seed</v>
      </c>
      <c r="Q561" t="str">
        <f t="shared" si="59"/>
        <v>Technology</v>
      </c>
      <c r="R561" t="str">
        <f t="shared" si="60"/>
        <v>Bangalore</v>
      </c>
    </row>
    <row r="562" spans="1:18" x14ac:dyDescent="0.3">
      <c r="A562">
        <v>561</v>
      </c>
      <c r="B562" s="4">
        <v>43032</v>
      </c>
      <c r="C562" t="s">
        <v>1712</v>
      </c>
      <c r="D562" t="s">
        <v>1701</v>
      </c>
      <c r="E562" t="s">
        <v>1713</v>
      </c>
      <c r="F562" t="s">
        <v>36</v>
      </c>
      <c r="G562" t="s">
        <v>517</v>
      </c>
      <c r="H562" t="str">
        <f t="shared" si="61"/>
        <v>Venture Catalysts</v>
      </c>
      <c r="I562">
        <f t="shared" si="62"/>
        <v>1</v>
      </c>
      <c r="J562" t="str">
        <f>IF(Table1[[#This Row],[Investor Count]]&gt;1,"Yes","No")</f>
        <v>No</v>
      </c>
      <c r="K562" t="s">
        <v>126</v>
      </c>
      <c r="L562" s="6">
        <v>500000</v>
      </c>
      <c r="M562">
        <f t="shared" si="56"/>
        <v>2017</v>
      </c>
      <c r="N562" t="str">
        <f t="shared" si="57"/>
        <v>October</v>
      </c>
      <c r="O562" s="18">
        <v>4.7985249999999997</v>
      </c>
      <c r="P562" t="str">
        <f t="shared" si="58"/>
        <v>Seed</v>
      </c>
      <c r="Q562" t="str">
        <f t="shared" si="59"/>
        <v>Food &amp; Beverage</v>
      </c>
      <c r="R562" t="str">
        <f t="shared" si="60"/>
        <v>Mumbai</v>
      </c>
    </row>
    <row r="563" spans="1:18" x14ac:dyDescent="0.3">
      <c r="A563">
        <v>562</v>
      </c>
      <c r="B563" s="4">
        <v>43032</v>
      </c>
      <c r="C563" t="s">
        <v>1714</v>
      </c>
      <c r="D563" t="s">
        <v>575</v>
      </c>
      <c r="E563" t="s">
        <v>1715</v>
      </c>
      <c r="F563" t="s">
        <v>30</v>
      </c>
      <c r="G563" t="s">
        <v>8004</v>
      </c>
      <c r="H563" t="str">
        <f t="shared" si="61"/>
        <v>Matrix Partners India</v>
      </c>
      <c r="I563">
        <f t="shared" si="62"/>
        <v>4</v>
      </c>
      <c r="J563" t="str">
        <f>IF(Table1[[#This Row],[Investor Count]]&gt;1,"Yes","No")</f>
        <v>Yes</v>
      </c>
      <c r="K563" t="s">
        <v>394</v>
      </c>
      <c r="L563" s="6">
        <v>3000000</v>
      </c>
      <c r="M563">
        <f t="shared" si="56"/>
        <v>2017</v>
      </c>
      <c r="N563" t="str">
        <f t="shared" si="57"/>
        <v>October</v>
      </c>
      <c r="O563" s="18">
        <v>28.791149999999998</v>
      </c>
      <c r="P563" t="str">
        <f t="shared" si="58"/>
        <v>Private Equity</v>
      </c>
      <c r="Q563" t="str">
        <f t="shared" si="59"/>
        <v>Others</v>
      </c>
      <c r="R563" t="str">
        <f t="shared" si="60"/>
        <v>Delhi-NCR</v>
      </c>
    </row>
    <row r="564" spans="1:18" x14ac:dyDescent="0.3">
      <c r="A564">
        <v>563</v>
      </c>
      <c r="B564" s="4">
        <v>43032</v>
      </c>
      <c r="C564" t="s">
        <v>1717</v>
      </c>
      <c r="D564" t="s">
        <v>575</v>
      </c>
      <c r="E564" t="s">
        <v>1718</v>
      </c>
      <c r="F564" t="s">
        <v>967</v>
      </c>
      <c r="G564" t="s">
        <v>1719</v>
      </c>
      <c r="H564" t="str">
        <f t="shared" si="61"/>
        <v>Blume Ventures</v>
      </c>
      <c r="I564">
        <f t="shared" si="62"/>
        <v>2</v>
      </c>
      <c r="J564" t="str">
        <f>IF(Table1[[#This Row],[Investor Count]]&gt;1,"Yes","No")</f>
        <v>Yes</v>
      </c>
      <c r="K564" t="s">
        <v>126</v>
      </c>
      <c r="L564" s="6">
        <v>722000</v>
      </c>
      <c r="M564">
        <f t="shared" si="56"/>
        <v>2017</v>
      </c>
      <c r="N564" t="str">
        <f t="shared" si="57"/>
        <v>October</v>
      </c>
      <c r="O564" s="18">
        <v>6.9290700999999997</v>
      </c>
      <c r="P564" t="str">
        <f t="shared" si="58"/>
        <v>Seed</v>
      </c>
      <c r="Q564" t="str">
        <f t="shared" si="59"/>
        <v>Others</v>
      </c>
      <c r="R564" t="str">
        <f t="shared" si="60"/>
        <v>Bangalore</v>
      </c>
    </row>
    <row r="565" spans="1:18" x14ac:dyDescent="0.3">
      <c r="A565">
        <v>564</v>
      </c>
      <c r="B565" s="4">
        <v>43032</v>
      </c>
      <c r="C565" t="s">
        <v>1720</v>
      </c>
      <c r="D565" t="s">
        <v>1701</v>
      </c>
      <c r="E565" t="s">
        <v>1721</v>
      </c>
      <c r="F565" t="s">
        <v>36</v>
      </c>
      <c r="G565" t="s">
        <v>1722</v>
      </c>
      <c r="H565" t="str">
        <f t="shared" si="61"/>
        <v>Greenfield Advisory</v>
      </c>
      <c r="I565">
        <f t="shared" si="62"/>
        <v>1</v>
      </c>
      <c r="J565" t="str">
        <f>IF(Table1[[#This Row],[Investor Count]]&gt;1,"Yes","No")</f>
        <v>No</v>
      </c>
      <c r="K565" t="s">
        <v>394</v>
      </c>
      <c r="M565">
        <f t="shared" si="56"/>
        <v>2017</v>
      </c>
      <c r="N565" t="str">
        <f t="shared" si="57"/>
        <v>October</v>
      </c>
      <c r="O565" s="18">
        <v>0</v>
      </c>
      <c r="P565" t="str">
        <f t="shared" si="58"/>
        <v>Private Equity</v>
      </c>
      <c r="Q565" t="str">
        <f t="shared" si="59"/>
        <v>Food &amp; Beverage</v>
      </c>
      <c r="R565" t="str">
        <f t="shared" si="60"/>
        <v>Mumbai</v>
      </c>
    </row>
    <row r="566" spans="1:18" x14ac:dyDescent="0.3">
      <c r="A566">
        <v>565</v>
      </c>
      <c r="B566" s="4">
        <v>43033</v>
      </c>
      <c r="C566" t="s">
        <v>1723</v>
      </c>
      <c r="D566" t="s">
        <v>575</v>
      </c>
      <c r="E566" t="s">
        <v>1724</v>
      </c>
      <c r="F566" t="s">
        <v>19</v>
      </c>
      <c r="G566" t="s">
        <v>1725</v>
      </c>
      <c r="H566" t="str">
        <f t="shared" si="61"/>
        <v>Abhishek Bhatewara</v>
      </c>
      <c r="I566">
        <f t="shared" si="62"/>
        <v>5</v>
      </c>
      <c r="J566" t="str">
        <f>IF(Table1[[#This Row],[Investor Count]]&gt;1,"Yes","No")</f>
        <v>Yes</v>
      </c>
      <c r="K566" t="s">
        <v>126</v>
      </c>
      <c r="M566">
        <f t="shared" si="56"/>
        <v>2017</v>
      </c>
      <c r="N566" t="str">
        <f t="shared" si="57"/>
        <v>October</v>
      </c>
      <c r="O566" s="18">
        <v>0</v>
      </c>
      <c r="P566" t="str">
        <f t="shared" si="58"/>
        <v>Seed</v>
      </c>
      <c r="Q566" t="str">
        <f t="shared" si="59"/>
        <v>Others</v>
      </c>
      <c r="R566" t="str">
        <f t="shared" si="60"/>
        <v>Delhi-NCR</v>
      </c>
    </row>
    <row r="567" spans="1:18" x14ac:dyDescent="0.3">
      <c r="A567">
        <v>566</v>
      </c>
      <c r="B567" s="4">
        <v>43033</v>
      </c>
      <c r="C567" t="s">
        <v>1726</v>
      </c>
      <c r="D567" t="s">
        <v>575</v>
      </c>
      <c r="E567" t="s">
        <v>1727</v>
      </c>
      <c r="F567" t="s">
        <v>19</v>
      </c>
      <c r="G567" t="s">
        <v>1728</v>
      </c>
      <c r="H567" t="str">
        <f t="shared" si="61"/>
        <v>Hunch Ventures</v>
      </c>
      <c r="I567">
        <f t="shared" si="62"/>
        <v>5</v>
      </c>
      <c r="J567" t="str">
        <f>IF(Table1[[#This Row],[Investor Count]]&gt;1,"Yes","No")</f>
        <v>Yes</v>
      </c>
      <c r="K567" t="s">
        <v>126</v>
      </c>
      <c r="L567" s="6">
        <v>550000</v>
      </c>
      <c r="M567">
        <f t="shared" si="56"/>
        <v>2017</v>
      </c>
      <c r="N567" t="str">
        <f t="shared" si="57"/>
        <v>October</v>
      </c>
      <c r="O567" s="18">
        <v>5.2783775000000004</v>
      </c>
      <c r="P567" t="str">
        <f t="shared" si="58"/>
        <v>Seed</v>
      </c>
      <c r="Q567" t="str">
        <f t="shared" si="59"/>
        <v>Others</v>
      </c>
      <c r="R567" t="str">
        <f t="shared" si="60"/>
        <v>Delhi-NCR</v>
      </c>
    </row>
    <row r="568" spans="1:18" x14ac:dyDescent="0.3">
      <c r="A568">
        <v>567</v>
      </c>
      <c r="B568" s="4">
        <v>43034</v>
      </c>
      <c r="C568" t="s">
        <v>1729</v>
      </c>
      <c r="D568" t="s">
        <v>479</v>
      </c>
      <c r="E568" t="s">
        <v>1730</v>
      </c>
      <c r="F568" t="s">
        <v>967</v>
      </c>
      <c r="G568" t="s">
        <v>1731</v>
      </c>
      <c r="H568" t="str">
        <f t="shared" si="61"/>
        <v>Helion Ventures Partners</v>
      </c>
      <c r="I568">
        <f t="shared" si="62"/>
        <v>1</v>
      </c>
      <c r="J568" t="str">
        <f>IF(Table1[[#This Row],[Investor Count]]&gt;1,"Yes","No")</f>
        <v>No</v>
      </c>
      <c r="K568" t="s">
        <v>394</v>
      </c>
      <c r="L568" s="6">
        <v>5000000</v>
      </c>
      <c r="M568">
        <f t="shared" si="56"/>
        <v>2017</v>
      </c>
      <c r="N568" t="str">
        <f t="shared" si="57"/>
        <v>October</v>
      </c>
      <c r="O568" s="18">
        <v>47.985250000000001</v>
      </c>
      <c r="P568" t="str">
        <f t="shared" si="58"/>
        <v>Private Equity</v>
      </c>
      <c r="Q568" t="str">
        <f t="shared" si="59"/>
        <v>E-Commerce</v>
      </c>
      <c r="R568" t="str">
        <f t="shared" si="60"/>
        <v>Bangalore</v>
      </c>
    </row>
    <row r="569" spans="1:18" x14ac:dyDescent="0.3">
      <c r="A569">
        <v>568</v>
      </c>
      <c r="B569" s="4">
        <v>43035</v>
      </c>
      <c r="C569" t="s">
        <v>1732</v>
      </c>
      <c r="D569" t="s">
        <v>50</v>
      </c>
      <c r="E569" t="s">
        <v>1733</v>
      </c>
      <c r="F569" t="s">
        <v>19</v>
      </c>
      <c r="G569" t="s">
        <v>1734</v>
      </c>
      <c r="H569" t="str">
        <f t="shared" si="61"/>
        <v>Kotak Mahindra Bank</v>
      </c>
      <c r="I569">
        <f t="shared" si="62"/>
        <v>1</v>
      </c>
      <c r="J569" t="str">
        <f>IF(Table1[[#This Row],[Investor Count]]&gt;1,"Yes","No")</f>
        <v>No</v>
      </c>
      <c r="K569" t="s">
        <v>79</v>
      </c>
      <c r="L569" s="6">
        <v>3800000</v>
      </c>
      <c r="M569">
        <f t="shared" si="56"/>
        <v>2017</v>
      </c>
      <c r="N569" t="str">
        <f t="shared" si="57"/>
        <v>October</v>
      </c>
      <c r="O569" s="18">
        <v>36.468789999999998</v>
      </c>
      <c r="P569" t="str">
        <f t="shared" si="58"/>
        <v>Other</v>
      </c>
      <c r="Q569" t="str">
        <f t="shared" si="59"/>
        <v>Technology</v>
      </c>
      <c r="R569" t="str">
        <f t="shared" si="60"/>
        <v>Delhi-NCR</v>
      </c>
    </row>
    <row r="570" spans="1:18" x14ac:dyDescent="0.3">
      <c r="A570">
        <v>569</v>
      </c>
      <c r="B570" s="4">
        <v>43035</v>
      </c>
      <c r="C570" t="s">
        <v>1735</v>
      </c>
      <c r="D570" t="s">
        <v>50</v>
      </c>
      <c r="E570" t="s">
        <v>1736</v>
      </c>
      <c r="F570" t="s">
        <v>30</v>
      </c>
      <c r="G570" t="s">
        <v>9442</v>
      </c>
      <c r="H570" t="str">
        <f t="shared" si="61"/>
        <v>Incubate Fund</v>
      </c>
      <c r="I570">
        <f t="shared" si="62"/>
        <v>5</v>
      </c>
      <c r="J570" t="str">
        <f>IF(Table1[[#This Row],[Investor Count]]&gt;1,"Yes","No")</f>
        <v>Yes</v>
      </c>
      <c r="K570" t="s">
        <v>126</v>
      </c>
      <c r="M570">
        <f t="shared" si="56"/>
        <v>2017</v>
      </c>
      <c r="N570" t="str">
        <f t="shared" si="57"/>
        <v>October</v>
      </c>
      <c r="O570" s="18">
        <v>0</v>
      </c>
      <c r="P570" t="str">
        <f t="shared" si="58"/>
        <v>Seed</v>
      </c>
      <c r="Q570" t="str">
        <f t="shared" si="59"/>
        <v>Technology</v>
      </c>
      <c r="R570" t="str">
        <f t="shared" si="60"/>
        <v>Delhi-NCR</v>
      </c>
    </row>
    <row r="571" spans="1:18" x14ac:dyDescent="0.3">
      <c r="A571">
        <v>570</v>
      </c>
      <c r="B571" s="4">
        <v>43036</v>
      </c>
      <c r="C571" t="s">
        <v>1738</v>
      </c>
      <c r="D571" t="s">
        <v>50</v>
      </c>
      <c r="E571" t="s">
        <v>8682</v>
      </c>
      <c r="F571" t="s">
        <v>30</v>
      </c>
      <c r="G571" t="s">
        <v>627</v>
      </c>
      <c r="H571" t="str">
        <f t="shared" si="61"/>
        <v>Y Combinator</v>
      </c>
      <c r="I571">
        <f t="shared" si="62"/>
        <v>1</v>
      </c>
      <c r="J571" t="str">
        <f>IF(Table1[[#This Row],[Investor Count]]&gt;1,"Yes","No")</f>
        <v>No</v>
      </c>
      <c r="K571" t="s">
        <v>126</v>
      </c>
      <c r="L571" s="6">
        <v>120000</v>
      </c>
      <c r="M571">
        <f t="shared" si="56"/>
        <v>2017</v>
      </c>
      <c r="N571" t="str">
        <f t="shared" si="57"/>
        <v>October</v>
      </c>
      <c r="O571" s="18">
        <v>1.1516459999999999</v>
      </c>
      <c r="P571" t="str">
        <f t="shared" si="58"/>
        <v>Seed</v>
      </c>
      <c r="Q571" t="str">
        <f t="shared" si="59"/>
        <v>Technology</v>
      </c>
      <c r="R571" t="str">
        <f t="shared" si="60"/>
        <v>Delhi-NCR</v>
      </c>
    </row>
    <row r="572" spans="1:18" x14ac:dyDescent="0.3">
      <c r="A572">
        <v>571</v>
      </c>
      <c r="B572" s="4">
        <v>43036</v>
      </c>
      <c r="C572" t="s">
        <v>281</v>
      </c>
      <c r="D572" t="s">
        <v>575</v>
      </c>
      <c r="E572" t="s">
        <v>1611</v>
      </c>
      <c r="F572" t="s">
        <v>967</v>
      </c>
      <c r="G572" t="s">
        <v>9235</v>
      </c>
      <c r="H572" t="str">
        <f t="shared" si="61"/>
        <v>Ani Technologies Pvt Ltd</v>
      </c>
      <c r="I572">
        <f t="shared" si="62"/>
        <v>1</v>
      </c>
      <c r="J572" t="str">
        <f>IF(Table1[[#This Row],[Investor Count]]&gt;1,"Yes","No")</f>
        <v>No</v>
      </c>
      <c r="K572" t="s">
        <v>394</v>
      </c>
      <c r="L572" s="6">
        <v>7700000</v>
      </c>
      <c r="M572">
        <f t="shared" si="56"/>
        <v>2017</v>
      </c>
      <c r="N572" t="str">
        <f t="shared" si="57"/>
        <v>October</v>
      </c>
      <c r="O572" s="18">
        <v>73.897284999999997</v>
      </c>
      <c r="P572" t="str">
        <f t="shared" si="58"/>
        <v>Private Equity</v>
      </c>
      <c r="Q572" t="str">
        <f t="shared" si="59"/>
        <v>Others</v>
      </c>
      <c r="R572" t="str">
        <f t="shared" si="60"/>
        <v>Bangalore</v>
      </c>
    </row>
    <row r="573" spans="1:18" x14ac:dyDescent="0.3">
      <c r="A573">
        <v>572</v>
      </c>
      <c r="B573" s="4">
        <v>43038</v>
      </c>
      <c r="C573" t="s">
        <v>1741</v>
      </c>
      <c r="D573" t="s">
        <v>1701</v>
      </c>
      <c r="E573" t="s">
        <v>1742</v>
      </c>
      <c r="F573" t="s">
        <v>955</v>
      </c>
      <c r="G573" t="s">
        <v>8683</v>
      </c>
      <c r="H573" t="str">
        <f t="shared" si="61"/>
        <v>Mahindra &amp; Mahindra</v>
      </c>
      <c r="I573">
        <f t="shared" si="62"/>
        <v>2</v>
      </c>
      <c r="J573" t="str">
        <f>IF(Table1[[#This Row],[Investor Count]]&gt;1,"Yes","No")</f>
        <v>Yes</v>
      </c>
      <c r="K573" t="s">
        <v>394</v>
      </c>
      <c r="L573" s="6">
        <v>2000000</v>
      </c>
      <c r="M573">
        <f t="shared" si="56"/>
        <v>2017</v>
      </c>
      <c r="N573" t="str">
        <f t="shared" si="57"/>
        <v>October</v>
      </c>
      <c r="O573" s="18">
        <v>19.194099999999999</v>
      </c>
      <c r="P573" t="str">
        <f t="shared" si="58"/>
        <v>Private Equity</v>
      </c>
      <c r="Q573" t="str">
        <f t="shared" si="59"/>
        <v>Food &amp; Beverage</v>
      </c>
      <c r="R573" t="str">
        <f t="shared" si="60"/>
        <v>Coimbatore</v>
      </c>
    </row>
    <row r="574" spans="1:18" x14ac:dyDescent="0.3">
      <c r="A574">
        <v>573</v>
      </c>
      <c r="B574" s="4">
        <v>43039</v>
      </c>
      <c r="C574" t="s">
        <v>1744</v>
      </c>
      <c r="D574" t="s">
        <v>1471</v>
      </c>
      <c r="E574" t="s">
        <v>1745</v>
      </c>
      <c r="F574" t="s">
        <v>42</v>
      </c>
      <c r="G574" t="s">
        <v>8005</v>
      </c>
      <c r="H574" t="str">
        <f t="shared" si="61"/>
        <v>Tanncam Investment &amp; Sistema Asia Fund</v>
      </c>
      <c r="I574">
        <f t="shared" si="62"/>
        <v>1</v>
      </c>
      <c r="J574" t="str">
        <f>IF(Table1[[#This Row],[Investor Count]]&gt;1,"Yes","No")</f>
        <v>No</v>
      </c>
      <c r="K574" t="s">
        <v>394</v>
      </c>
      <c r="L574" s="6">
        <v>14000000</v>
      </c>
      <c r="M574">
        <f t="shared" si="56"/>
        <v>2017</v>
      </c>
      <c r="N574" t="str">
        <f t="shared" si="57"/>
        <v>October</v>
      </c>
      <c r="O574" s="18">
        <v>134.3587</v>
      </c>
      <c r="P574" t="str">
        <f t="shared" si="58"/>
        <v>Private Equity</v>
      </c>
      <c r="Q574" t="str">
        <f t="shared" si="59"/>
        <v>E-Commerce</v>
      </c>
      <c r="R574" t="str">
        <f t="shared" si="60"/>
        <v>Chennai</v>
      </c>
    </row>
    <row r="575" spans="1:18" x14ac:dyDescent="0.3">
      <c r="A575">
        <v>574</v>
      </c>
      <c r="B575" s="4">
        <v>43039</v>
      </c>
      <c r="C575" t="s">
        <v>1747</v>
      </c>
      <c r="D575" t="s">
        <v>77</v>
      </c>
      <c r="E575" t="s">
        <v>1748</v>
      </c>
      <c r="F575" t="s">
        <v>36</v>
      </c>
      <c r="G575" t="s">
        <v>8684</v>
      </c>
      <c r="H575" t="str">
        <f t="shared" si="61"/>
        <v>Il&amp;Fs</v>
      </c>
      <c r="I575">
        <f t="shared" si="62"/>
        <v>5</v>
      </c>
      <c r="J575" t="str">
        <f>IF(Table1[[#This Row],[Investor Count]]&gt;1,"Yes","No")</f>
        <v>Yes</v>
      </c>
      <c r="K575" t="s">
        <v>394</v>
      </c>
      <c r="L575" s="6">
        <v>32000000</v>
      </c>
      <c r="M575">
        <f t="shared" si="56"/>
        <v>2017</v>
      </c>
      <c r="N575" t="str">
        <f t="shared" si="57"/>
        <v>October</v>
      </c>
      <c r="O575" s="18">
        <v>307.10559999999998</v>
      </c>
      <c r="P575" t="str">
        <f t="shared" si="58"/>
        <v>Private Equity</v>
      </c>
      <c r="Q575" t="str">
        <f t="shared" si="59"/>
        <v>FinTech</v>
      </c>
      <c r="R575" t="str">
        <f t="shared" si="60"/>
        <v>Mumbai</v>
      </c>
    </row>
    <row r="576" spans="1:18" x14ac:dyDescent="0.3">
      <c r="A576">
        <v>575</v>
      </c>
      <c r="B576" s="4">
        <v>42979</v>
      </c>
      <c r="C576" t="s">
        <v>1750</v>
      </c>
      <c r="D576" t="s">
        <v>1751</v>
      </c>
      <c r="E576" t="s">
        <v>1752</v>
      </c>
      <c r="F576" t="s">
        <v>42</v>
      </c>
      <c r="G576" t="s">
        <v>8006</v>
      </c>
      <c r="H576" t="str">
        <f t="shared" si="61"/>
        <v>Yournest Angel Fund</v>
      </c>
      <c r="I576">
        <f t="shared" si="62"/>
        <v>1</v>
      </c>
      <c r="J576" t="str">
        <f>IF(Table1[[#This Row],[Investor Count]]&gt;1,"Yes","No")</f>
        <v>No</v>
      </c>
      <c r="K576" t="s">
        <v>394</v>
      </c>
      <c r="L576" s="6">
        <v>1000000</v>
      </c>
      <c r="M576">
        <f t="shared" si="56"/>
        <v>2017</v>
      </c>
      <c r="N576" t="str">
        <f t="shared" si="57"/>
        <v>September</v>
      </c>
      <c r="O576" s="18">
        <v>9.5970499999999994</v>
      </c>
      <c r="P576" t="str">
        <f t="shared" si="58"/>
        <v>Private Equity</v>
      </c>
      <c r="Q576" t="str">
        <f t="shared" si="59"/>
        <v>E-Commerce</v>
      </c>
      <c r="R576" t="str">
        <f t="shared" si="60"/>
        <v>Chennai</v>
      </c>
    </row>
    <row r="577" spans="1:18" x14ac:dyDescent="0.3">
      <c r="A577">
        <v>576</v>
      </c>
      <c r="B577" s="4">
        <v>42979</v>
      </c>
      <c r="C577" t="s">
        <v>1754</v>
      </c>
      <c r="D577" t="s">
        <v>575</v>
      </c>
      <c r="E577" t="s">
        <v>1755</v>
      </c>
      <c r="F577" t="s">
        <v>967</v>
      </c>
      <c r="G577" t="s">
        <v>8007</v>
      </c>
      <c r="H577" t="str">
        <f t="shared" si="61"/>
        <v>Stellaris Venture Partners</v>
      </c>
      <c r="I577">
        <f t="shared" si="62"/>
        <v>3</v>
      </c>
      <c r="J577" t="str">
        <f>IF(Table1[[#This Row],[Investor Count]]&gt;1,"Yes","No")</f>
        <v>Yes</v>
      </c>
      <c r="K577" t="s">
        <v>394</v>
      </c>
      <c r="L577" s="6">
        <v>1500000</v>
      </c>
      <c r="M577">
        <f t="shared" si="56"/>
        <v>2017</v>
      </c>
      <c r="N577" t="str">
        <f t="shared" si="57"/>
        <v>September</v>
      </c>
      <c r="O577" s="18">
        <v>14.395574999999999</v>
      </c>
      <c r="P577" t="str">
        <f t="shared" si="58"/>
        <v>Private Equity</v>
      </c>
      <c r="Q577" t="str">
        <f t="shared" si="59"/>
        <v>Others</v>
      </c>
      <c r="R577" t="str">
        <f t="shared" si="60"/>
        <v>Bangalore</v>
      </c>
    </row>
    <row r="578" spans="1:18" x14ac:dyDescent="0.3">
      <c r="A578">
        <v>577</v>
      </c>
      <c r="B578" s="4">
        <v>42979</v>
      </c>
      <c r="C578" t="s">
        <v>1757</v>
      </c>
      <c r="D578" t="s">
        <v>575</v>
      </c>
      <c r="E578" t="s">
        <v>1758</v>
      </c>
      <c r="F578" t="s">
        <v>36</v>
      </c>
      <c r="G578" t="s">
        <v>7953</v>
      </c>
      <c r="H578" t="str">
        <f t="shared" si="61"/>
        <v>Infoedge</v>
      </c>
      <c r="I578">
        <f t="shared" si="62"/>
        <v>1</v>
      </c>
      <c r="J578" t="str">
        <f>IF(Table1[[#This Row],[Investor Count]]&gt;1,"Yes","No")</f>
        <v>No</v>
      </c>
      <c r="K578" t="s">
        <v>394</v>
      </c>
      <c r="L578" s="6">
        <v>1300000</v>
      </c>
      <c r="M578">
        <f t="shared" ref="M578:M641" si="63">YEAR(B578)</f>
        <v>2017</v>
      </c>
      <c r="N578" t="str">
        <f t="shared" ref="N578:N641" si="64">TEXT(B578,"mmmm")</f>
        <v>September</v>
      </c>
      <c r="O578" s="18">
        <v>12.476165</v>
      </c>
      <c r="P578" t="str">
        <f t="shared" ref="P578:P641" si="65">IF(ISBLANK(K578),"Unknown",IF(OR(ISNUMBER(SEARCH("seed",K578)),ISNUMBER(SEARCH("Seed",K578))),"Seed",IF(ISNUMBER(SEARCH("Series A",K578)),"Series A",IF(ISNUMBER(SEARCH("Series B",K578)),"Series B",IF(ISNUMBER(SEARCH("Series C",K578)),"Series C",IF(ISNUMBER(SEARCH("Series D",K578)),"Series D",IF(ISNUMBER(SEARCH("Private Equity",K578)),"Private Equity","Other")))))))</f>
        <v>Private Equity</v>
      </c>
      <c r="Q578" t="str">
        <f t="shared" ref="Q578:Q641" si="66">IF(IFERROR(SEARCH("ecom",D578),0)+IFERROR(SEARCH("commerce",D578),0)+IFERROR(SEARCH("retail",D578),0)&gt;0,"E-Commerce",
IF(IFERROR(SEARCH("fintech",D578),0)+IFERROR(SEARCH("finance",D578),0)+IFERROR(SEARCH("financial",D578),0)+IFERROR(SEARCH("lending",D578),0)+IFERROR(SEARCH("payment",D578),0)+IFERROR(SEARCH("banking",D578),0)+IFERROR(SEARCH("insurance",D578),0)&gt;0,"FinTech",
IF(IFERROR(SEARCH("tech",D578),0)+IFERROR(SEARCH("software",D578),0)+IFERROR(SEARCH("saas",D578),0)+IFERROR(SEARCH("ai",D578),0)+IFERROR(SEARCH("iot",D578),0)+IFERROR(SEARCH("cloud",D578),0)+IFERROR(SEARCH("data",D578),0)+IFERROR(SEARCH("analytics",D578),0)&gt;0,"Technology",
IF(IFERROR(SEARCH("food",D578),0)+IFERROR(SEARCH("restaurant",D578),0)+IFERROR(SEARCH("hospitality",D578),0)+IFERROR(SEARCH("beverage",D578),0)+IFERROR(SEARCH("delivery",D578),0)&gt;0,"Food &amp; Beverage",
IF(IFERROR(SEARCH("health",D578),0)+IFERROR(SEARCH("medical",D578),0)+IFERROR(SEARCH("pharma",D578),0)+IFERROR(SEARCH("wellness",D578),0)+IFERROR(SEARCH("fitness",D578),0)&gt;0,"Healthcare",
IF(IFERROR(SEARCH("edu",D578),0)+IFERROR(SEARCH("learning",D578),0)+IFERROR(SEARCH("school",D578),0)+IFERROR(SEARCH("e-tech",D578),0)&gt;0,"Education",
IF(IFERROR(SEARCH("logistics",D578),0)+IFERROR(SEARCH("transport",D578),0)+IFERROR(SEARCH("delivery",D578),0)+IFERROR(SEARCH("mobility",D578),0)+IFERROR(SEARCH("automobile",D578),0)&gt;0,"Logistics &amp; Transport",
IF(IFERROR(SEARCH("travel",D578),0)+IFERROR(SEARCH("hotel",D578),0)+IFERROR(SEARCH("booking",D578),0)+IFERROR(SEARCH("tourism",D578),0)&gt;0,"Travel &amp; Hospitality",
IF(IFERROR(SEARCH("fashion",D578),0)+IFERROR(SEARCH("apparel",D578),0)+IFERROR(SEARCH("clothing",D578),0)+IFERROR(SEARCH("jewelry",D578),0)+IFERROR(SEARCH("beauty",D578),0)&gt;0,"Fashion &amp; Lifestyle",
IF(IFERROR(SEARCH("media",D578),0)+IFERROR(SEARCH("entertainment",D578),0)+IFERROR(SEARCH("video",D578),0)+IFERROR(SEARCH("gaming",D578),0)+IFERROR(SEARCH("music",D578),0)+IFERROR(SEARCH("social",D578),0)&gt;0,"Media &amp; Entertainment",
IF(IFERROR(SEARCH("agri",D578),0)+IFERROR(SEARCH("farm",D578),0)+IFERROR(SEARCH("agtech",D578),0)&gt;0,"Agriculture",
IF(IFERROR(SEARCH("real estate",D578),0)+IFERROR(SEARCH("property",D578),0)+IFERROR(SEARCH("housing",D578),0)&gt;0,"Real Estate",
IF(IFERROR(SEARCH("energy",D578),0)+IFERROR(SEARCH("solar",D578),0)+IFERROR(SEARCH("clean tech",D578),0)+IFERROR(SEARCH("waste",D578),0)&gt;0,"Energy &amp; Environment",
IF(IFERROR(SEARCH("hr",D578),0)+IFERROR(SEARCH("recruit",D578),0)+IFERROR(SEARCH("hiring",D578),0)+IFERROR(SEARCH("job",D578),0)&gt;0,"HR &amp; Recruitment",
"Others"))))))))))))))</f>
        <v>Others</v>
      </c>
      <c r="R578" t="str">
        <f t="shared" ref="R578:R641" si="67">IF(ISNUMBER(SEARCH("bang",F578)),"Bangalore",IF(ISNUMBER(SEARCH("beng",F578)),"Bangalore",IF(ISNUMBER(SEARCH("mumbai",F578)),"Mumbai",IF(ISNUMBER(SEARCH("delhi",F578)),"Delhi-NCR",IF(ISNUMBER(SEARCH("gurgaon",F578)),"Delhi-NCR",IF(ISNUMBER(SEARCH("gurugram",F578)),"Delhi-NCR",IF(ISNUMBER(SEARCH("noida",F578)),"Delhi-NCR",IF(ISNUMBER(SEARCH("faridabad",F578)),"Delhi-NCR",IF(ISNUMBER(SEARCH("chennai",F578)),"Chennai",IF(ISNUMBER(SEARCH("hyderabad",F578)),"Hyderabad",IF(ISNUMBER(SEARCH("pune",F578)),"Pune",IF(ISNUMBER(SEARCH("kolkata",F578)),"Kolkata",IF(ISNUMBER(SEARCH("ahmedabad",F578)),"Ahmedabad",IF(ISNUMBER(SEARCH("jaipur",F578)),"Jaipur",IF(ISNUMBER(SEARCH("coimbatore",F578)),"Coimbatore",IF(ISNUMBER(SEARCH("kochi",F578)),"Kerala Cities",IF(ISNUMBER(SEARCH("cochin",F578)),"Kerala Cities",IF(ISNUMBER(SEARCH("francisco",F578)),"USA",IF(ISNUMBER(SEARCH("new york",F578)),"USA",IF(ISNUMBER(SEARCH("california",F578)),"USA",IF(ISNUMBER(SEARCH("palo alto",F578)),"USA",IF(ISNUMBER(SEARCH("santa",F578)),"USA",IF(ISNUMBER(SEARCH("singapore",F578)),"Singapore",IF(ISNUMBER(SEARCH("london",F578)),"London/UK",IF(F578="","Unknown","Other Cities")))))))))))))))))))))))))</f>
        <v>Mumbai</v>
      </c>
    </row>
    <row r="579" spans="1:18" x14ac:dyDescent="0.3">
      <c r="A579">
        <v>578</v>
      </c>
      <c r="B579" s="4">
        <v>42982</v>
      </c>
      <c r="C579" t="s">
        <v>1759</v>
      </c>
      <c r="D579" t="s">
        <v>50</v>
      </c>
      <c r="E579" t="s">
        <v>1760</v>
      </c>
      <c r="F579" t="s">
        <v>52</v>
      </c>
      <c r="G579" t="s">
        <v>1761</v>
      </c>
      <c r="H579" t="str">
        <f t="shared" ref="H579:H642" si="68">IFERROR(TRIM(LEFT(G579,FIND(",",G579)-1)),TRIM(G579))</f>
        <v>Accel Partners</v>
      </c>
      <c r="I579">
        <f t="shared" ref="I579:I642" si="69">IF(TRIM(G579)="",0,LEN(G579)-LEN(SUBSTITUTE(G579,",",""))+1)</f>
        <v>3</v>
      </c>
      <c r="J579" t="str">
        <f>IF(Table1[[#This Row],[Investor Count]]&gt;1,"Yes","No")</f>
        <v>Yes</v>
      </c>
      <c r="K579" t="s">
        <v>394</v>
      </c>
      <c r="L579" s="6">
        <v>5600000</v>
      </c>
      <c r="M579">
        <f t="shared" si="63"/>
        <v>2017</v>
      </c>
      <c r="N579" t="str">
        <f t="shared" si="64"/>
        <v>September</v>
      </c>
      <c r="O579" s="18">
        <v>53.743479999999998</v>
      </c>
      <c r="P579" t="str">
        <f t="shared" si="65"/>
        <v>Private Equity</v>
      </c>
      <c r="Q579" t="str">
        <f t="shared" si="66"/>
        <v>Technology</v>
      </c>
      <c r="R579" t="str">
        <f t="shared" si="67"/>
        <v>Pune</v>
      </c>
    </row>
    <row r="580" spans="1:18" x14ac:dyDescent="0.3">
      <c r="A580">
        <v>579</v>
      </c>
      <c r="B580" s="4">
        <v>42983</v>
      </c>
      <c r="C580" t="s">
        <v>675</v>
      </c>
      <c r="D580" t="s">
        <v>575</v>
      </c>
      <c r="E580" t="s">
        <v>1762</v>
      </c>
      <c r="F580" t="s">
        <v>967</v>
      </c>
      <c r="G580" t="s">
        <v>8008</v>
      </c>
      <c r="H580" t="str">
        <f t="shared" si="68"/>
        <v>Sri Capital</v>
      </c>
      <c r="I580">
        <f t="shared" si="69"/>
        <v>3</v>
      </c>
      <c r="J580" t="str">
        <f>IF(Table1[[#This Row],[Investor Count]]&gt;1,"Yes","No")</f>
        <v>Yes</v>
      </c>
      <c r="K580" t="s">
        <v>394</v>
      </c>
      <c r="L580" s="6">
        <v>1500000</v>
      </c>
      <c r="M580">
        <f t="shared" si="63"/>
        <v>2017</v>
      </c>
      <c r="N580" t="str">
        <f t="shared" si="64"/>
        <v>September</v>
      </c>
      <c r="O580" s="18">
        <v>14.395574999999999</v>
      </c>
      <c r="P580" t="str">
        <f t="shared" si="65"/>
        <v>Private Equity</v>
      </c>
      <c r="Q580" t="str">
        <f t="shared" si="66"/>
        <v>Others</v>
      </c>
      <c r="R580" t="str">
        <f t="shared" si="67"/>
        <v>Bangalore</v>
      </c>
    </row>
    <row r="581" spans="1:18" x14ac:dyDescent="0.3">
      <c r="A581">
        <v>580</v>
      </c>
      <c r="B581" s="4">
        <v>42983</v>
      </c>
      <c r="C581" t="s">
        <v>1764</v>
      </c>
      <c r="D581" t="s">
        <v>50</v>
      </c>
      <c r="E581" t="s">
        <v>1765</v>
      </c>
      <c r="F581" t="s">
        <v>19</v>
      </c>
      <c r="G581" t="s">
        <v>9284</v>
      </c>
      <c r="H581" t="str">
        <f t="shared" si="68"/>
        <v>Michael</v>
      </c>
      <c r="I581">
        <f t="shared" si="69"/>
        <v>3</v>
      </c>
      <c r="J581" t="str">
        <f>IF(Table1[[#This Row],[Investor Count]]&gt;1,"Yes","No")</f>
        <v>Yes</v>
      </c>
      <c r="K581" t="s">
        <v>126</v>
      </c>
      <c r="L581" s="6">
        <v>600000</v>
      </c>
      <c r="M581">
        <f t="shared" si="63"/>
        <v>2017</v>
      </c>
      <c r="N581" t="str">
        <f t="shared" si="64"/>
        <v>September</v>
      </c>
      <c r="O581" s="18">
        <v>5.7582300000000002</v>
      </c>
      <c r="P581" t="str">
        <f t="shared" si="65"/>
        <v>Seed</v>
      </c>
      <c r="Q581" t="str">
        <f t="shared" si="66"/>
        <v>Technology</v>
      </c>
      <c r="R581" t="str">
        <f t="shared" si="67"/>
        <v>Delhi-NCR</v>
      </c>
    </row>
    <row r="582" spans="1:18" x14ac:dyDescent="0.3">
      <c r="A582">
        <v>581</v>
      </c>
      <c r="B582" s="4">
        <v>42984</v>
      </c>
      <c r="C582" t="s">
        <v>1767</v>
      </c>
      <c r="D582" t="s">
        <v>575</v>
      </c>
      <c r="E582" t="s">
        <v>355</v>
      </c>
      <c r="F582" t="s">
        <v>1197</v>
      </c>
      <c r="G582" t="s">
        <v>1768</v>
      </c>
      <c r="H582" t="str">
        <f t="shared" si="68"/>
        <v>Bertelsmann India</v>
      </c>
      <c r="I582">
        <f t="shared" si="69"/>
        <v>4</v>
      </c>
      <c r="J582" t="str">
        <f>IF(Table1[[#This Row],[Investor Count]]&gt;1,"Yes","No")</f>
        <v>Yes</v>
      </c>
      <c r="K582" t="s">
        <v>394</v>
      </c>
      <c r="L582" s="6">
        <v>10750000</v>
      </c>
      <c r="M582">
        <f t="shared" si="63"/>
        <v>2017</v>
      </c>
      <c r="N582" t="str">
        <f t="shared" si="64"/>
        <v>September</v>
      </c>
      <c r="O582" s="18">
        <v>103.16828750000001</v>
      </c>
      <c r="P582" t="str">
        <f t="shared" si="65"/>
        <v>Private Equity</v>
      </c>
      <c r="Q582" t="str">
        <f t="shared" si="66"/>
        <v>Others</v>
      </c>
      <c r="R582" t="str">
        <f t="shared" si="67"/>
        <v>Ahmedabad</v>
      </c>
    </row>
    <row r="583" spans="1:18" x14ac:dyDescent="0.3">
      <c r="A583">
        <v>582</v>
      </c>
      <c r="B583" s="4">
        <v>42984</v>
      </c>
      <c r="C583" t="s">
        <v>1769</v>
      </c>
      <c r="D583" t="s">
        <v>575</v>
      </c>
      <c r="E583" t="s">
        <v>1770</v>
      </c>
      <c r="F583" t="s">
        <v>30</v>
      </c>
      <c r="G583" t="s">
        <v>9316</v>
      </c>
      <c r="H583" t="str">
        <f t="shared" si="68"/>
        <v>His Co Ltd</v>
      </c>
      <c r="I583">
        <f t="shared" si="69"/>
        <v>2</v>
      </c>
      <c r="J583" t="str">
        <f>IF(Table1[[#This Row],[Investor Count]]&gt;1,"Yes","No")</f>
        <v>Yes</v>
      </c>
      <c r="K583" t="s">
        <v>394</v>
      </c>
      <c r="L583" s="6">
        <v>10000000</v>
      </c>
      <c r="M583">
        <f t="shared" si="63"/>
        <v>2017</v>
      </c>
      <c r="N583" t="str">
        <f t="shared" si="64"/>
        <v>September</v>
      </c>
      <c r="O583" s="18">
        <v>95.970500000000001</v>
      </c>
      <c r="P583" t="str">
        <f t="shared" si="65"/>
        <v>Private Equity</v>
      </c>
      <c r="Q583" t="str">
        <f t="shared" si="66"/>
        <v>Others</v>
      </c>
      <c r="R583" t="str">
        <f t="shared" si="67"/>
        <v>Delhi-NCR</v>
      </c>
    </row>
    <row r="584" spans="1:18" x14ac:dyDescent="0.3">
      <c r="A584">
        <v>583</v>
      </c>
      <c r="B584" s="4">
        <v>42984</v>
      </c>
      <c r="C584" t="s">
        <v>1772</v>
      </c>
      <c r="D584" t="s">
        <v>142</v>
      </c>
      <c r="E584" t="s">
        <v>1773</v>
      </c>
      <c r="F584" t="s">
        <v>967</v>
      </c>
      <c r="G584" t="s">
        <v>1774</v>
      </c>
      <c r="H584" t="str">
        <f t="shared" si="68"/>
        <v>Sequoia Capital India</v>
      </c>
      <c r="I584">
        <f t="shared" si="69"/>
        <v>2</v>
      </c>
      <c r="J584" t="str">
        <f>IF(Table1[[#This Row],[Investor Count]]&gt;1,"Yes","No")</f>
        <v>Yes</v>
      </c>
      <c r="K584" t="s">
        <v>394</v>
      </c>
      <c r="L584" s="6">
        <v>6000000</v>
      </c>
      <c r="M584">
        <f t="shared" si="63"/>
        <v>2017</v>
      </c>
      <c r="N584" t="str">
        <f t="shared" si="64"/>
        <v>September</v>
      </c>
      <c r="O584" s="18">
        <v>57.582299999999996</v>
      </c>
      <c r="P584" t="str">
        <f t="shared" si="65"/>
        <v>Private Equity</v>
      </c>
      <c r="Q584" t="str">
        <f t="shared" si="66"/>
        <v>Healthcare</v>
      </c>
      <c r="R584" t="str">
        <f t="shared" si="67"/>
        <v>Bangalore</v>
      </c>
    </row>
    <row r="585" spans="1:18" x14ac:dyDescent="0.3">
      <c r="A585">
        <v>584</v>
      </c>
      <c r="B585" s="4">
        <v>42984</v>
      </c>
      <c r="C585" t="s">
        <v>1775</v>
      </c>
      <c r="D585" t="s">
        <v>479</v>
      </c>
      <c r="E585" t="s">
        <v>1776</v>
      </c>
      <c r="F585" t="s">
        <v>19</v>
      </c>
      <c r="G585" t="s">
        <v>9200</v>
      </c>
      <c r="H585" t="str">
        <f t="shared" si="68"/>
        <v>International Finance Corporation</v>
      </c>
      <c r="I585">
        <f t="shared" si="69"/>
        <v>7</v>
      </c>
      <c r="J585" t="str">
        <f>IF(Table1[[#This Row],[Investor Count]]&gt;1,"Yes","No")</f>
        <v>Yes</v>
      </c>
      <c r="K585" t="s">
        <v>394</v>
      </c>
      <c r="L585" s="6">
        <v>26000000</v>
      </c>
      <c r="M585">
        <f t="shared" si="63"/>
        <v>2017</v>
      </c>
      <c r="N585" t="str">
        <f t="shared" si="64"/>
        <v>September</v>
      </c>
      <c r="O585" s="18">
        <v>249.52330000000001</v>
      </c>
      <c r="P585" t="str">
        <f t="shared" si="65"/>
        <v>Private Equity</v>
      </c>
      <c r="Q585" t="str">
        <f t="shared" si="66"/>
        <v>E-Commerce</v>
      </c>
      <c r="R585" t="str">
        <f t="shared" si="67"/>
        <v>Delhi-NCR</v>
      </c>
    </row>
    <row r="586" spans="1:18" x14ac:dyDescent="0.3">
      <c r="A586">
        <v>585</v>
      </c>
      <c r="B586" s="4">
        <v>42985</v>
      </c>
      <c r="C586" t="s">
        <v>1778</v>
      </c>
      <c r="D586" t="s">
        <v>575</v>
      </c>
      <c r="E586" t="s">
        <v>1779</v>
      </c>
      <c r="F586" t="s">
        <v>36</v>
      </c>
      <c r="G586" t="s">
        <v>325</v>
      </c>
      <c r="H586" t="str">
        <f t="shared" si="68"/>
        <v>Matrix Partners</v>
      </c>
      <c r="I586">
        <f t="shared" si="69"/>
        <v>1</v>
      </c>
      <c r="J586" t="str">
        <f>IF(Table1[[#This Row],[Investor Count]]&gt;1,"Yes","No")</f>
        <v>No</v>
      </c>
      <c r="K586" t="s">
        <v>394</v>
      </c>
      <c r="L586" s="6">
        <v>5000000</v>
      </c>
      <c r="M586">
        <f t="shared" si="63"/>
        <v>2017</v>
      </c>
      <c r="N586" t="str">
        <f t="shared" si="64"/>
        <v>September</v>
      </c>
      <c r="O586" s="18">
        <v>47.985250000000001</v>
      </c>
      <c r="P586" t="str">
        <f t="shared" si="65"/>
        <v>Private Equity</v>
      </c>
      <c r="Q586" t="str">
        <f t="shared" si="66"/>
        <v>Others</v>
      </c>
      <c r="R586" t="str">
        <f t="shared" si="67"/>
        <v>Mumbai</v>
      </c>
    </row>
    <row r="587" spans="1:18" x14ac:dyDescent="0.3">
      <c r="A587">
        <v>586</v>
      </c>
      <c r="B587" s="4">
        <v>42985</v>
      </c>
      <c r="C587" t="s">
        <v>1780</v>
      </c>
      <c r="D587" t="s">
        <v>575</v>
      </c>
      <c r="E587" t="s">
        <v>1781</v>
      </c>
      <c r="F587" t="s">
        <v>967</v>
      </c>
      <c r="G587" t="s">
        <v>9093</v>
      </c>
      <c r="H587" t="str">
        <f t="shared" si="68"/>
        <v>V Balakrishnan</v>
      </c>
      <c r="I587">
        <f t="shared" si="69"/>
        <v>1</v>
      </c>
      <c r="J587" t="str">
        <f>IF(Table1[[#This Row],[Investor Count]]&gt;1,"Yes","No")</f>
        <v>No</v>
      </c>
      <c r="K587" t="s">
        <v>394</v>
      </c>
      <c r="M587">
        <f t="shared" si="63"/>
        <v>2017</v>
      </c>
      <c r="N587" t="str">
        <f t="shared" si="64"/>
        <v>September</v>
      </c>
      <c r="O587" s="18">
        <v>0</v>
      </c>
      <c r="P587" t="str">
        <f t="shared" si="65"/>
        <v>Private Equity</v>
      </c>
      <c r="Q587" t="str">
        <f t="shared" si="66"/>
        <v>Others</v>
      </c>
      <c r="R587" t="str">
        <f t="shared" si="67"/>
        <v>Bangalore</v>
      </c>
    </row>
    <row r="588" spans="1:18" x14ac:dyDescent="0.3">
      <c r="A588">
        <v>587</v>
      </c>
      <c r="B588" s="4">
        <v>42985</v>
      </c>
      <c r="C588" t="s">
        <v>1783</v>
      </c>
      <c r="D588" t="s">
        <v>575</v>
      </c>
      <c r="E588" t="s">
        <v>8685</v>
      </c>
      <c r="F588" t="s">
        <v>19</v>
      </c>
      <c r="G588" t="s">
        <v>8009</v>
      </c>
      <c r="H588" t="str">
        <f t="shared" si="68"/>
        <v>Softbank Group</v>
      </c>
      <c r="I588">
        <f t="shared" si="69"/>
        <v>5</v>
      </c>
      <c r="J588" t="str">
        <f>IF(Table1[[#This Row],[Investor Count]]&gt;1,"Yes","No")</f>
        <v>Yes</v>
      </c>
      <c r="K588" t="s">
        <v>394</v>
      </c>
      <c r="L588" s="6">
        <v>250000000</v>
      </c>
      <c r="M588">
        <f t="shared" si="63"/>
        <v>2017</v>
      </c>
      <c r="N588" t="str">
        <f t="shared" si="64"/>
        <v>September</v>
      </c>
      <c r="O588" s="18">
        <v>2399.2624999999998</v>
      </c>
      <c r="P588" t="str">
        <f t="shared" si="65"/>
        <v>Private Equity</v>
      </c>
      <c r="Q588" t="str">
        <f t="shared" si="66"/>
        <v>Others</v>
      </c>
      <c r="R588" t="str">
        <f t="shared" si="67"/>
        <v>Delhi-NCR</v>
      </c>
    </row>
    <row r="589" spans="1:18" x14ac:dyDescent="0.3">
      <c r="A589">
        <v>588</v>
      </c>
      <c r="B589" s="4">
        <v>42985</v>
      </c>
      <c r="C589" t="s">
        <v>1786</v>
      </c>
      <c r="D589" t="s">
        <v>575</v>
      </c>
      <c r="E589" t="s">
        <v>1787</v>
      </c>
      <c r="F589" t="s">
        <v>52</v>
      </c>
      <c r="G589" t="s">
        <v>7973</v>
      </c>
      <c r="H589" t="str">
        <f t="shared" si="68"/>
        <v>Ifmr Capital</v>
      </c>
      <c r="I589">
        <f t="shared" si="69"/>
        <v>1</v>
      </c>
      <c r="J589" t="str">
        <f>IF(Table1[[#This Row],[Investor Count]]&gt;1,"Yes","No")</f>
        <v>No</v>
      </c>
      <c r="K589" t="s">
        <v>79</v>
      </c>
      <c r="L589" s="6">
        <v>780000</v>
      </c>
      <c r="M589">
        <f t="shared" si="63"/>
        <v>2017</v>
      </c>
      <c r="N589" t="str">
        <f t="shared" si="64"/>
        <v>September</v>
      </c>
      <c r="O589" s="18">
        <v>7.4856990000000003</v>
      </c>
      <c r="P589" t="str">
        <f t="shared" si="65"/>
        <v>Other</v>
      </c>
      <c r="Q589" t="str">
        <f t="shared" si="66"/>
        <v>Others</v>
      </c>
      <c r="R589" t="str">
        <f t="shared" si="67"/>
        <v>Pune</v>
      </c>
    </row>
    <row r="590" spans="1:18" x14ac:dyDescent="0.3">
      <c r="A590">
        <v>589</v>
      </c>
      <c r="B590" s="4">
        <v>42985</v>
      </c>
      <c r="C590" t="s">
        <v>599</v>
      </c>
      <c r="D590" t="s">
        <v>479</v>
      </c>
      <c r="E590" t="s">
        <v>1788</v>
      </c>
      <c r="F590" t="s">
        <v>19</v>
      </c>
      <c r="G590" t="s">
        <v>975</v>
      </c>
      <c r="H590" t="str">
        <f t="shared" si="68"/>
        <v>Fireside Ventures</v>
      </c>
      <c r="I590">
        <f t="shared" si="69"/>
        <v>1</v>
      </c>
      <c r="J590" t="str">
        <f>IF(Table1[[#This Row],[Investor Count]]&gt;1,"Yes","No")</f>
        <v>No</v>
      </c>
      <c r="K590" t="s">
        <v>126</v>
      </c>
      <c r="M590">
        <f t="shared" si="63"/>
        <v>2017</v>
      </c>
      <c r="N590" t="str">
        <f t="shared" si="64"/>
        <v>September</v>
      </c>
      <c r="O590" s="18">
        <v>0</v>
      </c>
      <c r="P590" t="str">
        <f t="shared" si="65"/>
        <v>Seed</v>
      </c>
      <c r="Q590" t="str">
        <f t="shared" si="66"/>
        <v>E-Commerce</v>
      </c>
      <c r="R590" t="str">
        <f t="shared" si="67"/>
        <v>Delhi-NCR</v>
      </c>
    </row>
    <row r="591" spans="1:18" x14ac:dyDescent="0.3">
      <c r="A591">
        <v>590</v>
      </c>
      <c r="B591" s="4">
        <v>42985</v>
      </c>
      <c r="C591" t="s">
        <v>1789</v>
      </c>
      <c r="D591" t="s">
        <v>479</v>
      </c>
      <c r="E591" t="s">
        <v>1790</v>
      </c>
      <c r="F591" t="s">
        <v>52</v>
      </c>
      <c r="G591" t="s">
        <v>8010</v>
      </c>
      <c r="H591" t="str">
        <f t="shared" si="68"/>
        <v>Rpg Enterprises</v>
      </c>
      <c r="I591">
        <f t="shared" si="69"/>
        <v>1</v>
      </c>
      <c r="J591" t="str">
        <f>IF(Table1[[#This Row],[Investor Count]]&gt;1,"Yes","No")</f>
        <v>No</v>
      </c>
      <c r="K591" t="s">
        <v>394</v>
      </c>
      <c r="L591" s="6">
        <v>1000000</v>
      </c>
      <c r="M591">
        <f t="shared" si="63"/>
        <v>2017</v>
      </c>
      <c r="N591" t="str">
        <f t="shared" si="64"/>
        <v>September</v>
      </c>
      <c r="O591" s="18">
        <v>9.5970499999999994</v>
      </c>
      <c r="P591" t="str">
        <f t="shared" si="65"/>
        <v>Private Equity</v>
      </c>
      <c r="Q591" t="str">
        <f t="shared" si="66"/>
        <v>E-Commerce</v>
      </c>
      <c r="R591" t="str">
        <f t="shared" si="67"/>
        <v>Pune</v>
      </c>
    </row>
    <row r="592" spans="1:18" x14ac:dyDescent="0.3">
      <c r="A592">
        <v>591</v>
      </c>
      <c r="B592" s="4">
        <v>42986</v>
      </c>
      <c r="C592" t="s">
        <v>1792</v>
      </c>
      <c r="D592" t="s">
        <v>575</v>
      </c>
      <c r="E592" t="s">
        <v>910</v>
      </c>
      <c r="F592" t="s">
        <v>30</v>
      </c>
      <c r="G592" t="s">
        <v>1793</v>
      </c>
      <c r="H592" t="str">
        <f t="shared" si="68"/>
        <v>Triodos Investment Management</v>
      </c>
      <c r="I592">
        <f t="shared" si="69"/>
        <v>2</v>
      </c>
      <c r="J592" t="str">
        <f>IF(Table1[[#This Row],[Investor Count]]&gt;1,"Yes","No")</f>
        <v>Yes</v>
      </c>
      <c r="K592" t="s">
        <v>79</v>
      </c>
      <c r="L592" s="6">
        <v>6900000</v>
      </c>
      <c r="M592">
        <f t="shared" si="63"/>
        <v>2017</v>
      </c>
      <c r="N592" t="str">
        <f t="shared" si="64"/>
        <v>September</v>
      </c>
      <c r="O592" s="18">
        <v>66.219645</v>
      </c>
      <c r="P592" t="str">
        <f t="shared" si="65"/>
        <v>Other</v>
      </c>
      <c r="Q592" t="str">
        <f t="shared" si="66"/>
        <v>Others</v>
      </c>
      <c r="R592" t="str">
        <f t="shared" si="67"/>
        <v>Delhi-NCR</v>
      </c>
    </row>
    <row r="593" spans="1:18" x14ac:dyDescent="0.3">
      <c r="A593">
        <v>592</v>
      </c>
      <c r="B593" s="4">
        <v>42986</v>
      </c>
      <c r="C593" t="s">
        <v>1794</v>
      </c>
      <c r="D593" t="s">
        <v>50</v>
      </c>
      <c r="E593" t="s">
        <v>1795</v>
      </c>
      <c r="F593" t="s">
        <v>967</v>
      </c>
      <c r="G593" t="s">
        <v>9171</v>
      </c>
      <c r="H593" t="str">
        <f t="shared" si="68"/>
        <v>Venture Highway</v>
      </c>
      <c r="I593">
        <f t="shared" si="69"/>
        <v>5</v>
      </c>
      <c r="J593" t="str">
        <f>IF(Table1[[#This Row],[Investor Count]]&gt;1,"Yes","No")</f>
        <v>Yes</v>
      </c>
      <c r="K593" t="s">
        <v>126</v>
      </c>
      <c r="M593">
        <f t="shared" si="63"/>
        <v>2017</v>
      </c>
      <c r="N593" t="str">
        <f t="shared" si="64"/>
        <v>September</v>
      </c>
      <c r="O593" s="18">
        <v>0</v>
      </c>
      <c r="P593" t="str">
        <f t="shared" si="65"/>
        <v>Seed</v>
      </c>
      <c r="Q593" t="str">
        <f t="shared" si="66"/>
        <v>Technology</v>
      </c>
      <c r="R593" t="str">
        <f t="shared" si="67"/>
        <v>Bangalore</v>
      </c>
    </row>
    <row r="594" spans="1:18" x14ac:dyDescent="0.3">
      <c r="A594">
        <v>593</v>
      </c>
      <c r="B594" s="4">
        <v>42989</v>
      </c>
      <c r="C594" t="s">
        <v>1797</v>
      </c>
      <c r="D594" t="s">
        <v>40</v>
      </c>
      <c r="E594" t="s">
        <v>1798</v>
      </c>
      <c r="F594" t="s">
        <v>30</v>
      </c>
      <c r="G594" t="s">
        <v>1799</v>
      </c>
      <c r="H594" t="str">
        <f t="shared" si="68"/>
        <v>Warburg Pincus</v>
      </c>
      <c r="I594">
        <f t="shared" si="69"/>
        <v>1</v>
      </c>
      <c r="J594" t="str">
        <f>IF(Table1[[#This Row],[Investor Count]]&gt;1,"Yes","No")</f>
        <v>No</v>
      </c>
      <c r="K594" t="s">
        <v>394</v>
      </c>
      <c r="L594" s="6">
        <v>30000000</v>
      </c>
      <c r="M594">
        <f t="shared" si="63"/>
        <v>2017</v>
      </c>
      <c r="N594" t="str">
        <f t="shared" si="64"/>
        <v>September</v>
      </c>
      <c r="O594" s="18">
        <v>287.91149999999999</v>
      </c>
      <c r="P594" t="str">
        <f t="shared" si="65"/>
        <v>Private Equity</v>
      </c>
      <c r="Q594" t="str">
        <f t="shared" si="66"/>
        <v>Logistics &amp; Transport</v>
      </c>
      <c r="R594" t="str">
        <f t="shared" si="67"/>
        <v>Delhi-NCR</v>
      </c>
    </row>
    <row r="595" spans="1:18" x14ac:dyDescent="0.3">
      <c r="A595">
        <v>594</v>
      </c>
      <c r="B595" s="4">
        <v>42989</v>
      </c>
      <c r="C595" t="s">
        <v>1800</v>
      </c>
      <c r="D595" t="s">
        <v>575</v>
      </c>
      <c r="E595" t="s">
        <v>1801</v>
      </c>
      <c r="F595" t="s">
        <v>184</v>
      </c>
      <c r="G595" t="s">
        <v>9094</v>
      </c>
      <c r="H595" t="str">
        <f t="shared" si="68"/>
        <v>Sachin Tendulkar</v>
      </c>
      <c r="I595">
        <f t="shared" si="69"/>
        <v>4</v>
      </c>
      <c r="J595" t="str">
        <f>IF(Table1[[#This Row],[Investor Count]]&gt;1,"Yes","No")</f>
        <v>Yes</v>
      </c>
      <c r="K595" t="s">
        <v>394</v>
      </c>
      <c r="L595" s="6">
        <v>6200000</v>
      </c>
      <c r="M595">
        <f t="shared" si="63"/>
        <v>2017</v>
      </c>
      <c r="N595" t="str">
        <f t="shared" si="64"/>
        <v>September</v>
      </c>
      <c r="O595" s="18">
        <v>59.501710000000003</v>
      </c>
      <c r="P595" t="str">
        <f t="shared" si="65"/>
        <v>Private Equity</v>
      </c>
      <c r="Q595" t="str">
        <f t="shared" si="66"/>
        <v>Others</v>
      </c>
      <c r="R595" t="str">
        <f t="shared" si="67"/>
        <v>Hyderabad</v>
      </c>
    </row>
    <row r="596" spans="1:18" x14ac:dyDescent="0.3">
      <c r="A596">
        <v>595</v>
      </c>
      <c r="B596" s="4">
        <v>42990</v>
      </c>
      <c r="C596" t="s">
        <v>1803</v>
      </c>
      <c r="D596" t="s">
        <v>479</v>
      </c>
      <c r="E596" t="s">
        <v>1804</v>
      </c>
      <c r="F596" t="s">
        <v>30</v>
      </c>
      <c r="G596" t="s">
        <v>1805</v>
      </c>
      <c r="H596" t="str">
        <f t="shared" si="68"/>
        <v>Raman Roy</v>
      </c>
      <c r="I596">
        <f t="shared" si="69"/>
        <v>4</v>
      </c>
      <c r="J596" t="str">
        <f>IF(Table1[[#This Row],[Investor Count]]&gt;1,"Yes","No")</f>
        <v>Yes</v>
      </c>
      <c r="K596" t="s">
        <v>126</v>
      </c>
      <c r="M596">
        <f t="shared" si="63"/>
        <v>2017</v>
      </c>
      <c r="N596" t="str">
        <f t="shared" si="64"/>
        <v>September</v>
      </c>
      <c r="O596" s="18">
        <v>0</v>
      </c>
      <c r="P596" t="str">
        <f t="shared" si="65"/>
        <v>Seed</v>
      </c>
      <c r="Q596" t="str">
        <f t="shared" si="66"/>
        <v>E-Commerce</v>
      </c>
      <c r="R596" t="str">
        <f t="shared" si="67"/>
        <v>Delhi-NCR</v>
      </c>
    </row>
    <row r="597" spans="1:18" x14ac:dyDescent="0.3">
      <c r="A597">
        <v>596</v>
      </c>
      <c r="B597" s="4">
        <v>42990</v>
      </c>
      <c r="C597" t="s">
        <v>584</v>
      </c>
      <c r="D597" t="s">
        <v>575</v>
      </c>
      <c r="E597" t="s">
        <v>1806</v>
      </c>
      <c r="F597" t="s">
        <v>30</v>
      </c>
      <c r="G597" t="s">
        <v>261</v>
      </c>
      <c r="H597" t="str">
        <f t="shared" si="68"/>
        <v>Undisclosed</v>
      </c>
      <c r="I597">
        <f t="shared" si="69"/>
        <v>1</v>
      </c>
      <c r="J597" t="str">
        <f>IF(Table1[[#This Row],[Investor Count]]&gt;1,"Yes","No")</f>
        <v>No</v>
      </c>
      <c r="K597" t="s">
        <v>126</v>
      </c>
      <c r="L597" s="6">
        <v>100000</v>
      </c>
      <c r="M597">
        <f t="shared" si="63"/>
        <v>2017</v>
      </c>
      <c r="N597" t="str">
        <f t="shared" si="64"/>
        <v>September</v>
      </c>
      <c r="O597" s="18">
        <v>0.95970500000000003</v>
      </c>
      <c r="P597" t="str">
        <f t="shared" si="65"/>
        <v>Seed</v>
      </c>
      <c r="Q597" t="str">
        <f t="shared" si="66"/>
        <v>Others</v>
      </c>
      <c r="R597" t="str">
        <f t="shared" si="67"/>
        <v>Delhi-NCR</v>
      </c>
    </row>
    <row r="598" spans="1:18" x14ac:dyDescent="0.3">
      <c r="A598">
        <v>597</v>
      </c>
      <c r="B598" s="4">
        <v>42990</v>
      </c>
      <c r="C598" t="s">
        <v>1807</v>
      </c>
      <c r="D598" t="s">
        <v>50</v>
      </c>
      <c r="E598" t="s">
        <v>1808</v>
      </c>
      <c r="F598" t="s">
        <v>967</v>
      </c>
      <c r="G598" t="s">
        <v>8011</v>
      </c>
      <c r="H598" t="str">
        <f t="shared" si="68"/>
        <v>Wrv Capital</v>
      </c>
      <c r="I598">
        <f t="shared" si="69"/>
        <v>4</v>
      </c>
      <c r="J598" t="str">
        <f>IF(Table1[[#This Row],[Investor Count]]&gt;1,"Yes","No")</f>
        <v>Yes</v>
      </c>
      <c r="K598" t="s">
        <v>394</v>
      </c>
      <c r="L598" s="6">
        <v>17000000</v>
      </c>
      <c r="M598">
        <f t="shared" si="63"/>
        <v>2017</v>
      </c>
      <c r="N598" t="str">
        <f t="shared" si="64"/>
        <v>September</v>
      </c>
      <c r="O598" s="18">
        <v>163.14984999999999</v>
      </c>
      <c r="P598" t="str">
        <f t="shared" si="65"/>
        <v>Private Equity</v>
      </c>
      <c r="Q598" t="str">
        <f t="shared" si="66"/>
        <v>Technology</v>
      </c>
      <c r="R598" t="str">
        <f t="shared" si="67"/>
        <v>Bangalore</v>
      </c>
    </row>
    <row r="599" spans="1:18" x14ac:dyDescent="0.3">
      <c r="A599">
        <v>598</v>
      </c>
      <c r="B599" s="4">
        <v>42990</v>
      </c>
      <c r="C599" t="s">
        <v>1810</v>
      </c>
      <c r="D599" t="s">
        <v>575</v>
      </c>
      <c r="E599" t="s">
        <v>1811</v>
      </c>
      <c r="F599" t="s">
        <v>30</v>
      </c>
      <c r="G599" t="s">
        <v>8012</v>
      </c>
      <c r="H599" t="str">
        <f t="shared" si="68"/>
        <v>Ian Fund</v>
      </c>
      <c r="I599">
        <f t="shared" si="69"/>
        <v>3</v>
      </c>
      <c r="J599" t="str">
        <f>IF(Table1[[#This Row],[Investor Count]]&gt;1,"Yes","No")</f>
        <v>Yes</v>
      </c>
      <c r="K599" t="s">
        <v>394</v>
      </c>
      <c r="L599" s="6">
        <v>3000000</v>
      </c>
      <c r="M599">
        <f t="shared" si="63"/>
        <v>2017</v>
      </c>
      <c r="N599" t="str">
        <f t="shared" si="64"/>
        <v>September</v>
      </c>
      <c r="O599" s="18">
        <v>28.791149999999998</v>
      </c>
      <c r="P599" t="str">
        <f t="shared" si="65"/>
        <v>Private Equity</v>
      </c>
      <c r="Q599" t="str">
        <f t="shared" si="66"/>
        <v>Others</v>
      </c>
      <c r="R599" t="str">
        <f t="shared" si="67"/>
        <v>Delhi-NCR</v>
      </c>
    </row>
    <row r="600" spans="1:18" x14ac:dyDescent="0.3">
      <c r="A600">
        <v>599</v>
      </c>
      <c r="B600" s="4">
        <v>42991</v>
      </c>
      <c r="C600" t="s">
        <v>1577</v>
      </c>
      <c r="D600" t="s">
        <v>50</v>
      </c>
      <c r="E600" t="s">
        <v>1813</v>
      </c>
      <c r="F600" t="s">
        <v>483</v>
      </c>
      <c r="G600" t="s">
        <v>9134</v>
      </c>
      <c r="H600" t="str">
        <f t="shared" si="68"/>
        <v>An Chrasekaran</v>
      </c>
      <c r="I600">
        <f t="shared" si="69"/>
        <v>5</v>
      </c>
      <c r="J600" t="str">
        <f>IF(Table1[[#This Row],[Investor Count]]&gt;1,"Yes","No")</f>
        <v>Yes</v>
      </c>
      <c r="K600" t="s">
        <v>126</v>
      </c>
      <c r="M600">
        <f t="shared" si="63"/>
        <v>2017</v>
      </c>
      <c r="N600" t="str">
        <f t="shared" si="64"/>
        <v>September</v>
      </c>
      <c r="O600" s="18">
        <v>0</v>
      </c>
      <c r="P600" t="str">
        <f t="shared" si="65"/>
        <v>Seed</v>
      </c>
      <c r="Q600" t="str">
        <f t="shared" si="66"/>
        <v>Technology</v>
      </c>
      <c r="R600" t="str">
        <f t="shared" si="67"/>
        <v>Other Cities</v>
      </c>
    </row>
    <row r="601" spans="1:18" x14ac:dyDescent="0.3">
      <c r="A601">
        <v>600</v>
      </c>
      <c r="B601" s="4">
        <v>42991</v>
      </c>
      <c r="C601" t="s">
        <v>1815</v>
      </c>
      <c r="D601" t="s">
        <v>575</v>
      </c>
      <c r="E601" t="s">
        <v>1816</v>
      </c>
      <c r="F601" t="s">
        <v>967</v>
      </c>
      <c r="G601" t="s">
        <v>1339</v>
      </c>
      <c r="H601" t="str">
        <f t="shared" si="68"/>
        <v>Accel Partners</v>
      </c>
      <c r="I601">
        <f t="shared" si="69"/>
        <v>1</v>
      </c>
      <c r="J601" t="str">
        <f>IF(Table1[[#This Row],[Investor Count]]&gt;1,"Yes","No")</f>
        <v>No</v>
      </c>
      <c r="K601" t="s">
        <v>394</v>
      </c>
      <c r="L601" s="6">
        <v>2000000</v>
      </c>
      <c r="M601">
        <f t="shared" si="63"/>
        <v>2017</v>
      </c>
      <c r="N601" t="str">
        <f t="shared" si="64"/>
        <v>September</v>
      </c>
      <c r="O601" s="18">
        <v>19.194099999999999</v>
      </c>
      <c r="P601" t="str">
        <f t="shared" si="65"/>
        <v>Private Equity</v>
      </c>
      <c r="Q601" t="str">
        <f t="shared" si="66"/>
        <v>Others</v>
      </c>
      <c r="R601" t="str">
        <f t="shared" si="67"/>
        <v>Bangalore</v>
      </c>
    </row>
    <row r="602" spans="1:18" x14ac:dyDescent="0.3">
      <c r="A602">
        <v>601</v>
      </c>
      <c r="B602" s="4">
        <v>42991</v>
      </c>
      <c r="C602" t="s">
        <v>1783</v>
      </c>
      <c r="D602" t="s">
        <v>575</v>
      </c>
      <c r="E602" t="s">
        <v>1818</v>
      </c>
      <c r="F602" t="s">
        <v>19</v>
      </c>
      <c r="G602" t="s">
        <v>1819</v>
      </c>
      <c r="H602" t="str">
        <f t="shared" si="68"/>
        <v>China Lodging Group</v>
      </c>
      <c r="I602">
        <f t="shared" si="69"/>
        <v>1</v>
      </c>
      <c r="J602" t="str">
        <f>IF(Table1[[#This Row],[Investor Count]]&gt;1,"Yes","No")</f>
        <v>No</v>
      </c>
      <c r="K602" t="s">
        <v>394</v>
      </c>
      <c r="L602" s="6">
        <v>10000000</v>
      </c>
      <c r="M602">
        <f t="shared" si="63"/>
        <v>2017</v>
      </c>
      <c r="N602" t="str">
        <f t="shared" si="64"/>
        <v>September</v>
      </c>
      <c r="O602" s="18">
        <v>95.970500000000001</v>
      </c>
      <c r="P602" t="str">
        <f t="shared" si="65"/>
        <v>Private Equity</v>
      </c>
      <c r="Q602" t="str">
        <f t="shared" si="66"/>
        <v>Others</v>
      </c>
      <c r="R602" t="str">
        <f t="shared" si="67"/>
        <v>Delhi-NCR</v>
      </c>
    </row>
    <row r="603" spans="1:18" x14ac:dyDescent="0.3">
      <c r="A603">
        <v>602</v>
      </c>
      <c r="B603" s="4">
        <v>42991</v>
      </c>
      <c r="C603" t="s">
        <v>417</v>
      </c>
      <c r="D603" t="s">
        <v>575</v>
      </c>
      <c r="E603" t="s">
        <v>1820</v>
      </c>
      <c r="F603" t="s">
        <v>36</v>
      </c>
      <c r="G603" t="s">
        <v>8956</v>
      </c>
      <c r="H603" t="str">
        <f t="shared" si="68"/>
        <v>Sequoia Capital India</v>
      </c>
      <c r="I603">
        <f t="shared" si="69"/>
        <v>4</v>
      </c>
      <c r="J603" t="str">
        <f>IF(Table1[[#This Row],[Investor Count]]&gt;1,"Yes","No")</f>
        <v>Yes</v>
      </c>
      <c r="K603" t="s">
        <v>394</v>
      </c>
      <c r="L603" s="6">
        <v>11500000</v>
      </c>
      <c r="M603">
        <f t="shared" si="63"/>
        <v>2017</v>
      </c>
      <c r="N603" t="str">
        <f t="shared" si="64"/>
        <v>September</v>
      </c>
      <c r="O603" s="18">
        <v>110.366075</v>
      </c>
      <c r="P603" t="str">
        <f t="shared" si="65"/>
        <v>Private Equity</v>
      </c>
      <c r="Q603" t="str">
        <f t="shared" si="66"/>
        <v>Others</v>
      </c>
      <c r="R603" t="str">
        <f t="shared" si="67"/>
        <v>Mumbai</v>
      </c>
    </row>
    <row r="604" spans="1:18" x14ac:dyDescent="0.3">
      <c r="A604">
        <v>603</v>
      </c>
      <c r="B604" s="4">
        <v>42991</v>
      </c>
      <c r="C604" t="s">
        <v>1822</v>
      </c>
      <c r="D604" t="s">
        <v>50</v>
      </c>
      <c r="E604" t="s">
        <v>1823</v>
      </c>
      <c r="F604" t="s">
        <v>42</v>
      </c>
      <c r="G604" t="s">
        <v>8013</v>
      </c>
      <c r="H604" t="str">
        <f t="shared" si="68"/>
        <v>Chennai Angels</v>
      </c>
      <c r="I604">
        <f t="shared" si="69"/>
        <v>2</v>
      </c>
      <c r="J604" t="str">
        <f>IF(Table1[[#This Row],[Investor Count]]&gt;1,"Yes","No")</f>
        <v>Yes</v>
      </c>
      <c r="K604" t="s">
        <v>126</v>
      </c>
      <c r="L604" s="6">
        <v>780000</v>
      </c>
      <c r="M604">
        <f t="shared" si="63"/>
        <v>2017</v>
      </c>
      <c r="N604" t="str">
        <f t="shared" si="64"/>
        <v>September</v>
      </c>
      <c r="O604" s="18">
        <v>7.4856990000000003</v>
      </c>
      <c r="P604" t="str">
        <f t="shared" si="65"/>
        <v>Seed</v>
      </c>
      <c r="Q604" t="str">
        <f t="shared" si="66"/>
        <v>Technology</v>
      </c>
      <c r="R604" t="str">
        <f t="shared" si="67"/>
        <v>Chennai</v>
      </c>
    </row>
    <row r="605" spans="1:18" x14ac:dyDescent="0.3">
      <c r="A605">
        <v>604</v>
      </c>
      <c r="B605" s="4">
        <v>42992</v>
      </c>
      <c r="C605" t="s">
        <v>1825</v>
      </c>
      <c r="D605" t="s">
        <v>575</v>
      </c>
      <c r="E605" t="s">
        <v>1826</v>
      </c>
      <c r="F605" t="s">
        <v>30</v>
      </c>
      <c r="G605" t="s">
        <v>8686</v>
      </c>
      <c r="H605" t="str">
        <f t="shared" si="68"/>
        <v>Rohit N</v>
      </c>
      <c r="I605">
        <f t="shared" si="69"/>
        <v>7</v>
      </c>
      <c r="J605" t="str">
        <f>IF(Table1[[#This Row],[Investor Count]]&gt;1,"Yes","No")</f>
        <v>Yes</v>
      </c>
      <c r="K605" t="s">
        <v>126</v>
      </c>
      <c r="M605">
        <f t="shared" si="63"/>
        <v>2017</v>
      </c>
      <c r="N605" t="str">
        <f t="shared" si="64"/>
        <v>September</v>
      </c>
      <c r="O605" s="18">
        <v>0</v>
      </c>
      <c r="P605" t="str">
        <f t="shared" si="65"/>
        <v>Seed</v>
      </c>
      <c r="Q605" t="str">
        <f t="shared" si="66"/>
        <v>Others</v>
      </c>
      <c r="R605" t="str">
        <f t="shared" si="67"/>
        <v>Delhi-NCR</v>
      </c>
    </row>
    <row r="606" spans="1:18" x14ac:dyDescent="0.3">
      <c r="A606">
        <v>605</v>
      </c>
      <c r="B606" s="4">
        <v>42992</v>
      </c>
      <c r="C606" t="s">
        <v>1592</v>
      </c>
      <c r="D606" t="s">
        <v>50</v>
      </c>
      <c r="E606" t="s">
        <v>8687</v>
      </c>
      <c r="F606" t="s">
        <v>36</v>
      </c>
      <c r="G606" t="s">
        <v>8014</v>
      </c>
      <c r="H606" t="str">
        <f t="shared" si="68"/>
        <v>Ecl Finance</v>
      </c>
      <c r="I606">
        <f t="shared" si="69"/>
        <v>1</v>
      </c>
      <c r="J606" t="str">
        <f>IF(Table1[[#This Row],[Investor Count]]&gt;1,"Yes","No")</f>
        <v>No</v>
      </c>
      <c r="K606" t="s">
        <v>394</v>
      </c>
      <c r="L606" s="6">
        <v>44000000</v>
      </c>
      <c r="M606">
        <f t="shared" si="63"/>
        <v>2017</v>
      </c>
      <c r="N606" t="str">
        <f t="shared" si="64"/>
        <v>September</v>
      </c>
      <c r="O606" s="18">
        <v>422.27019999999999</v>
      </c>
      <c r="P606" t="str">
        <f t="shared" si="65"/>
        <v>Private Equity</v>
      </c>
      <c r="Q606" t="str">
        <f t="shared" si="66"/>
        <v>Technology</v>
      </c>
      <c r="R606" t="str">
        <f t="shared" si="67"/>
        <v>Mumbai</v>
      </c>
    </row>
    <row r="607" spans="1:18" x14ac:dyDescent="0.3">
      <c r="A607">
        <v>606</v>
      </c>
      <c r="B607" s="4">
        <v>42992</v>
      </c>
      <c r="C607" t="s">
        <v>1830</v>
      </c>
      <c r="D607" t="s">
        <v>1831</v>
      </c>
      <c r="E607" t="s">
        <v>1832</v>
      </c>
      <c r="F607" t="s">
        <v>967</v>
      </c>
      <c r="G607" t="s">
        <v>627</v>
      </c>
      <c r="H607" t="str">
        <f t="shared" si="68"/>
        <v>Y Combinator</v>
      </c>
      <c r="I607">
        <f t="shared" si="69"/>
        <v>1</v>
      </c>
      <c r="J607" t="str">
        <f>IF(Table1[[#This Row],[Investor Count]]&gt;1,"Yes","No")</f>
        <v>No</v>
      </c>
      <c r="K607" t="s">
        <v>126</v>
      </c>
      <c r="L607" s="6">
        <v>120000</v>
      </c>
      <c r="M607">
        <f t="shared" si="63"/>
        <v>2017</v>
      </c>
      <c r="N607" t="str">
        <f t="shared" si="64"/>
        <v>September</v>
      </c>
      <c r="O607" s="18">
        <v>1.1516459999999999</v>
      </c>
      <c r="P607" t="str">
        <f t="shared" si="65"/>
        <v>Seed</v>
      </c>
      <c r="Q607" t="str">
        <f t="shared" si="66"/>
        <v>Others</v>
      </c>
      <c r="R607" t="str">
        <f t="shared" si="67"/>
        <v>Bangalore</v>
      </c>
    </row>
    <row r="608" spans="1:18" x14ac:dyDescent="0.3">
      <c r="A608">
        <v>607</v>
      </c>
      <c r="B608" s="4">
        <v>42992</v>
      </c>
      <c r="C608" t="s">
        <v>1833</v>
      </c>
      <c r="D608" t="s">
        <v>575</v>
      </c>
      <c r="E608" t="s">
        <v>1834</v>
      </c>
      <c r="F608" t="s">
        <v>30</v>
      </c>
      <c r="G608" t="s">
        <v>8688</v>
      </c>
      <c r="H608" t="str">
        <f t="shared" si="68"/>
        <v>Rising Stars</v>
      </c>
      <c r="I608">
        <f t="shared" si="69"/>
        <v>5</v>
      </c>
      <c r="J608" t="str">
        <f>IF(Table1[[#This Row],[Investor Count]]&gt;1,"Yes","No")</f>
        <v>Yes</v>
      </c>
      <c r="K608" t="s">
        <v>394</v>
      </c>
      <c r="M608">
        <f t="shared" si="63"/>
        <v>2017</v>
      </c>
      <c r="N608" t="str">
        <f t="shared" si="64"/>
        <v>September</v>
      </c>
      <c r="O608" s="18">
        <v>0</v>
      </c>
      <c r="P608" t="str">
        <f t="shared" si="65"/>
        <v>Private Equity</v>
      </c>
      <c r="Q608" t="str">
        <f t="shared" si="66"/>
        <v>Others</v>
      </c>
      <c r="R608" t="str">
        <f t="shared" si="67"/>
        <v>Delhi-NCR</v>
      </c>
    </row>
    <row r="609" spans="1:18" x14ac:dyDescent="0.3">
      <c r="A609">
        <v>608</v>
      </c>
      <c r="B609" s="4">
        <v>42996</v>
      </c>
      <c r="C609" t="s">
        <v>1836</v>
      </c>
      <c r="D609" t="s">
        <v>479</v>
      </c>
      <c r="E609" t="s">
        <v>1837</v>
      </c>
      <c r="F609" t="s">
        <v>19</v>
      </c>
      <c r="G609" t="s">
        <v>8015</v>
      </c>
      <c r="H609" t="str">
        <f t="shared" si="68"/>
        <v>Dsg Consumer Partners</v>
      </c>
      <c r="I609">
        <f t="shared" si="69"/>
        <v>2</v>
      </c>
      <c r="J609" t="str">
        <f>IF(Table1[[#This Row],[Investor Count]]&gt;1,"Yes","No")</f>
        <v>Yes</v>
      </c>
      <c r="K609" t="s">
        <v>394</v>
      </c>
      <c r="L609" s="6">
        <v>1000000</v>
      </c>
      <c r="M609">
        <f t="shared" si="63"/>
        <v>2017</v>
      </c>
      <c r="N609" t="str">
        <f t="shared" si="64"/>
        <v>September</v>
      </c>
      <c r="O609" s="18">
        <v>9.5970499999999994</v>
      </c>
      <c r="P609" t="str">
        <f t="shared" si="65"/>
        <v>Private Equity</v>
      </c>
      <c r="Q609" t="str">
        <f t="shared" si="66"/>
        <v>E-Commerce</v>
      </c>
      <c r="R609" t="str">
        <f t="shared" si="67"/>
        <v>Delhi-NCR</v>
      </c>
    </row>
    <row r="610" spans="1:18" x14ac:dyDescent="0.3">
      <c r="A610">
        <v>609</v>
      </c>
      <c r="B610" s="4">
        <v>42997</v>
      </c>
      <c r="C610" t="s">
        <v>1839</v>
      </c>
      <c r="D610" t="s">
        <v>50</v>
      </c>
      <c r="E610" t="s">
        <v>1840</v>
      </c>
      <c r="F610" t="s">
        <v>967</v>
      </c>
      <c r="G610" t="s">
        <v>1841</v>
      </c>
      <c r="H610" t="str">
        <f t="shared" si="68"/>
        <v>Shamik Sharma</v>
      </c>
      <c r="I610">
        <f t="shared" si="69"/>
        <v>2</v>
      </c>
      <c r="J610" t="str">
        <f>IF(Table1[[#This Row],[Investor Count]]&gt;1,"Yes","No")</f>
        <v>Yes</v>
      </c>
      <c r="K610" t="s">
        <v>126</v>
      </c>
      <c r="M610">
        <f t="shared" si="63"/>
        <v>2017</v>
      </c>
      <c r="N610" t="str">
        <f t="shared" si="64"/>
        <v>September</v>
      </c>
      <c r="O610" s="18">
        <v>0</v>
      </c>
      <c r="P610" t="str">
        <f t="shared" si="65"/>
        <v>Seed</v>
      </c>
      <c r="Q610" t="str">
        <f t="shared" si="66"/>
        <v>Technology</v>
      </c>
      <c r="R610" t="str">
        <f t="shared" si="67"/>
        <v>Bangalore</v>
      </c>
    </row>
    <row r="611" spans="1:18" x14ac:dyDescent="0.3">
      <c r="A611">
        <v>610</v>
      </c>
      <c r="B611" s="4">
        <v>42997</v>
      </c>
      <c r="C611" t="s">
        <v>1842</v>
      </c>
      <c r="D611" t="s">
        <v>50</v>
      </c>
      <c r="E611" t="s">
        <v>1843</v>
      </c>
      <c r="F611" t="s">
        <v>184</v>
      </c>
      <c r="G611" t="s">
        <v>8016</v>
      </c>
      <c r="H611" t="str">
        <f t="shared" si="68"/>
        <v>Susquehanna Growth Equity Llc</v>
      </c>
      <c r="I611">
        <f t="shared" si="69"/>
        <v>1</v>
      </c>
      <c r="J611" t="str">
        <f>IF(Table1[[#This Row],[Investor Count]]&gt;1,"Yes","No")</f>
        <v>No</v>
      </c>
      <c r="K611" t="s">
        <v>394</v>
      </c>
      <c r="L611" s="6">
        <v>50000000</v>
      </c>
      <c r="M611">
        <f t="shared" si="63"/>
        <v>2017</v>
      </c>
      <c r="N611" t="str">
        <f t="shared" si="64"/>
        <v>September</v>
      </c>
      <c r="O611" s="18">
        <v>479.85250000000002</v>
      </c>
      <c r="P611" t="str">
        <f t="shared" si="65"/>
        <v>Private Equity</v>
      </c>
      <c r="Q611" t="str">
        <f t="shared" si="66"/>
        <v>Technology</v>
      </c>
      <c r="R611" t="str">
        <f t="shared" si="67"/>
        <v>Hyderabad</v>
      </c>
    </row>
    <row r="612" spans="1:18" x14ac:dyDescent="0.3">
      <c r="A612">
        <v>611</v>
      </c>
      <c r="B612" s="4">
        <v>42998</v>
      </c>
      <c r="C612" t="s">
        <v>1845</v>
      </c>
      <c r="D612" t="s">
        <v>142</v>
      </c>
      <c r="E612" t="s">
        <v>1846</v>
      </c>
      <c r="F612" t="s">
        <v>36</v>
      </c>
      <c r="G612" t="s">
        <v>261</v>
      </c>
      <c r="H612" t="str">
        <f t="shared" si="68"/>
        <v>Undisclosed</v>
      </c>
      <c r="I612">
        <f t="shared" si="69"/>
        <v>1</v>
      </c>
      <c r="J612" t="str">
        <f>IF(Table1[[#This Row],[Investor Count]]&gt;1,"Yes","No")</f>
        <v>No</v>
      </c>
      <c r="K612" t="s">
        <v>126</v>
      </c>
      <c r="M612">
        <f t="shared" si="63"/>
        <v>2017</v>
      </c>
      <c r="N612" t="str">
        <f t="shared" si="64"/>
        <v>September</v>
      </c>
      <c r="O612" s="18">
        <v>0</v>
      </c>
      <c r="P612" t="str">
        <f t="shared" si="65"/>
        <v>Seed</v>
      </c>
      <c r="Q612" t="str">
        <f t="shared" si="66"/>
        <v>Healthcare</v>
      </c>
      <c r="R612" t="str">
        <f t="shared" si="67"/>
        <v>Mumbai</v>
      </c>
    </row>
    <row r="613" spans="1:18" x14ac:dyDescent="0.3">
      <c r="A613">
        <v>612</v>
      </c>
      <c r="B613" s="4">
        <v>42999</v>
      </c>
      <c r="C613" t="s">
        <v>1847</v>
      </c>
      <c r="D613" t="s">
        <v>77</v>
      </c>
      <c r="E613" t="s">
        <v>1848</v>
      </c>
      <c r="F613" t="s">
        <v>1849</v>
      </c>
      <c r="G613" t="s">
        <v>9095</v>
      </c>
      <c r="H613" t="str">
        <f t="shared" si="68"/>
        <v>Incofin Investment Management</v>
      </c>
      <c r="I613">
        <f t="shared" si="69"/>
        <v>1</v>
      </c>
      <c r="J613" t="str">
        <f>IF(Table1[[#This Row],[Investor Count]]&gt;1,"Yes","No")</f>
        <v>No</v>
      </c>
      <c r="K613" t="s">
        <v>394</v>
      </c>
      <c r="L613" s="6">
        <v>6000000</v>
      </c>
      <c r="M613">
        <f t="shared" si="63"/>
        <v>2017</v>
      </c>
      <c r="N613" t="str">
        <f t="shared" si="64"/>
        <v>September</v>
      </c>
      <c r="O613" s="18">
        <v>57.582299999999996</v>
      </c>
      <c r="P613" t="str">
        <f t="shared" si="65"/>
        <v>Private Equity</v>
      </c>
      <c r="Q613" t="str">
        <f t="shared" si="66"/>
        <v>FinTech</v>
      </c>
      <c r="R613" t="str">
        <f t="shared" si="67"/>
        <v>Other Cities</v>
      </c>
    </row>
    <row r="614" spans="1:18" x14ac:dyDescent="0.3">
      <c r="A614">
        <v>613</v>
      </c>
      <c r="B614" s="4">
        <v>42999</v>
      </c>
      <c r="C614" t="s">
        <v>1851</v>
      </c>
      <c r="D614" t="s">
        <v>575</v>
      </c>
      <c r="E614" t="s">
        <v>1852</v>
      </c>
      <c r="F614" t="s">
        <v>30</v>
      </c>
      <c r="G614" t="s">
        <v>8017</v>
      </c>
      <c r="H614" t="str">
        <f t="shared" si="68"/>
        <v>Advantedge</v>
      </c>
      <c r="I614">
        <f t="shared" si="69"/>
        <v>1</v>
      </c>
      <c r="J614" t="str">
        <f>IF(Table1[[#This Row],[Investor Count]]&gt;1,"Yes","No")</f>
        <v>No</v>
      </c>
      <c r="K614" t="s">
        <v>394</v>
      </c>
      <c r="M614">
        <f t="shared" si="63"/>
        <v>2017</v>
      </c>
      <c r="N614" t="str">
        <f t="shared" si="64"/>
        <v>September</v>
      </c>
      <c r="O614" s="18">
        <v>0</v>
      </c>
      <c r="P614" t="str">
        <f t="shared" si="65"/>
        <v>Private Equity</v>
      </c>
      <c r="Q614" t="str">
        <f t="shared" si="66"/>
        <v>Others</v>
      </c>
      <c r="R614" t="str">
        <f t="shared" si="67"/>
        <v>Delhi-NCR</v>
      </c>
    </row>
    <row r="615" spans="1:18" x14ac:dyDescent="0.3">
      <c r="A615">
        <v>614</v>
      </c>
      <c r="B615" s="4">
        <v>42999</v>
      </c>
      <c r="C615" t="s">
        <v>1854</v>
      </c>
      <c r="D615" t="s">
        <v>575</v>
      </c>
      <c r="E615" t="s">
        <v>1855</v>
      </c>
      <c r="F615" t="s">
        <v>30</v>
      </c>
      <c r="G615" t="s">
        <v>9130</v>
      </c>
      <c r="H615" t="str">
        <f t="shared" si="68"/>
        <v>Sway Investment Ltd</v>
      </c>
      <c r="I615">
        <f t="shared" si="69"/>
        <v>4</v>
      </c>
      <c r="J615" t="str">
        <f>IF(Table1[[#This Row],[Investor Count]]&gt;1,"Yes","No")</f>
        <v>Yes</v>
      </c>
      <c r="K615" t="s">
        <v>394</v>
      </c>
      <c r="M615">
        <f t="shared" si="63"/>
        <v>2017</v>
      </c>
      <c r="N615" t="str">
        <f t="shared" si="64"/>
        <v>September</v>
      </c>
      <c r="O615" s="18">
        <v>0</v>
      </c>
      <c r="P615" t="str">
        <f t="shared" si="65"/>
        <v>Private Equity</v>
      </c>
      <c r="Q615" t="str">
        <f t="shared" si="66"/>
        <v>Others</v>
      </c>
      <c r="R615" t="str">
        <f t="shared" si="67"/>
        <v>Delhi-NCR</v>
      </c>
    </row>
    <row r="616" spans="1:18" x14ac:dyDescent="0.3">
      <c r="A616">
        <v>615</v>
      </c>
      <c r="B616" s="4">
        <v>42999</v>
      </c>
      <c r="C616" t="s">
        <v>1857</v>
      </c>
      <c r="D616" t="s">
        <v>479</v>
      </c>
      <c r="E616" t="s">
        <v>1858</v>
      </c>
      <c r="F616" t="s">
        <v>967</v>
      </c>
      <c r="G616" t="s">
        <v>9131</v>
      </c>
      <c r="H616" t="str">
        <f t="shared" si="68"/>
        <v>Lg Chrasekhar</v>
      </c>
      <c r="I616">
        <f t="shared" si="69"/>
        <v>1</v>
      </c>
      <c r="J616" t="str">
        <f>IF(Table1[[#This Row],[Investor Count]]&gt;1,"Yes","No")</f>
        <v>No</v>
      </c>
      <c r="K616" t="s">
        <v>394</v>
      </c>
      <c r="L616" s="6">
        <v>1000000</v>
      </c>
      <c r="M616">
        <f t="shared" si="63"/>
        <v>2017</v>
      </c>
      <c r="N616" t="str">
        <f t="shared" si="64"/>
        <v>September</v>
      </c>
      <c r="O616" s="18">
        <v>9.5970499999999994</v>
      </c>
      <c r="P616" t="str">
        <f t="shared" si="65"/>
        <v>Private Equity</v>
      </c>
      <c r="Q616" t="str">
        <f t="shared" si="66"/>
        <v>E-Commerce</v>
      </c>
      <c r="R616" t="str">
        <f t="shared" si="67"/>
        <v>Bangalore</v>
      </c>
    </row>
    <row r="617" spans="1:18" x14ac:dyDescent="0.3">
      <c r="A617">
        <v>616</v>
      </c>
      <c r="B617" s="4">
        <v>43000</v>
      </c>
      <c r="C617" t="s">
        <v>1860</v>
      </c>
      <c r="D617" t="s">
        <v>479</v>
      </c>
      <c r="E617" t="s">
        <v>1861</v>
      </c>
      <c r="F617" t="s">
        <v>19</v>
      </c>
      <c r="G617" t="s">
        <v>8018</v>
      </c>
      <c r="H617" t="str">
        <f t="shared" si="68"/>
        <v>Innoven Capital India</v>
      </c>
      <c r="I617">
        <f t="shared" si="69"/>
        <v>1</v>
      </c>
      <c r="J617" t="str">
        <f>IF(Table1[[#This Row],[Investor Count]]&gt;1,"Yes","No")</f>
        <v>No</v>
      </c>
      <c r="K617" t="s">
        <v>79</v>
      </c>
      <c r="L617" s="6">
        <v>15400000</v>
      </c>
      <c r="M617">
        <f t="shared" si="63"/>
        <v>2017</v>
      </c>
      <c r="N617" t="str">
        <f t="shared" si="64"/>
        <v>September</v>
      </c>
      <c r="O617" s="18">
        <v>147.79456999999999</v>
      </c>
      <c r="P617" t="str">
        <f t="shared" si="65"/>
        <v>Other</v>
      </c>
      <c r="Q617" t="str">
        <f t="shared" si="66"/>
        <v>E-Commerce</v>
      </c>
      <c r="R617" t="str">
        <f t="shared" si="67"/>
        <v>Delhi-NCR</v>
      </c>
    </row>
    <row r="618" spans="1:18" x14ac:dyDescent="0.3">
      <c r="A618">
        <v>617</v>
      </c>
      <c r="B618" s="4">
        <v>43000</v>
      </c>
      <c r="C618" t="s">
        <v>1863</v>
      </c>
      <c r="D618" t="s">
        <v>50</v>
      </c>
      <c r="E618" t="s">
        <v>1864</v>
      </c>
      <c r="F618" t="s">
        <v>967</v>
      </c>
      <c r="G618" t="s">
        <v>1694</v>
      </c>
      <c r="H618" t="str">
        <f t="shared" si="68"/>
        <v>Innoven Capital</v>
      </c>
      <c r="I618">
        <f t="shared" si="69"/>
        <v>1</v>
      </c>
      <c r="J618" t="str">
        <f>IF(Table1[[#This Row],[Investor Count]]&gt;1,"Yes","No")</f>
        <v>No</v>
      </c>
      <c r="K618" t="s">
        <v>394</v>
      </c>
      <c r="M618">
        <f t="shared" si="63"/>
        <v>2017</v>
      </c>
      <c r="N618" t="str">
        <f t="shared" si="64"/>
        <v>September</v>
      </c>
      <c r="O618" s="18">
        <v>0</v>
      </c>
      <c r="P618" t="str">
        <f t="shared" si="65"/>
        <v>Private Equity</v>
      </c>
      <c r="Q618" t="str">
        <f t="shared" si="66"/>
        <v>Technology</v>
      </c>
      <c r="R618" t="str">
        <f t="shared" si="67"/>
        <v>Bangalore</v>
      </c>
    </row>
    <row r="619" spans="1:18" x14ac:dyDescent="0.3">
      <c r="A619">
        <v>618</v>
      </c>
      <c r="B619" s="4">
        <v>43003</v>
      </c>
      <c r="C619" t="s">
        <v>1865</v>
      </c>
      <c r="D619" t="s">
        <v>575</v>
      </c>
      <c r="E619" t="s">
        <v>1866</v>
      </c>
      <c r="F619" t="s">
        <v>967</v>
      </c>
      <c r="G619" t="s">
        <v>8019</v>
      </c>
      <c r="H619" t="str">
        <f t="shared" si="68"/>
        <v>Av Thomas Group</v>
      </c>
      <c r="I619">
        <f t="shared" si="69"/>
        <v>1</v>
      </c>
      <c r="J619" t="str">
        <f>IF(Table1[[#This Row],[Investor Count]]&gt;1,"Yes","No")</f>
        <v>No</v>
      </c>
      <c r="K619" t="s">
        <v>126</v>
      </c>
      <c r="M619">
        <f t="shared" si="63"/>
        <v>2017</v>
      </c>
      <c r="N619" t="str">
        <f t="shared" si="64"/>
        <v>September</v>
      </c>
      <c r="O619" s="18">
        <v>0</v>
      </c>
      <c r="P619" t="str">
        <f t="shared" si="65"/>
        <v>Seed</v>
      </c>
      <c r="Q619" t="str">
        <f t="shared" si="66"/>
        <v>Others</v>
      </c>
      <c r="R619" t="str">
        <f t="shared" si="67"/>
        <v>Bangalore</v>
      </c>
    </row>
    <row r="620" spans="1:18" x14ac:dyDescent="0.3">
      <c r="A620">
        <v>619</v>
      </c>
      <c r="B620" s="4">
        <v>43003</v>
      </c>
      <c r="C620" t="s">
        <v>1868</v>
      </c>
      <c r="D620" t="s">
        <v>50</v>
      </c>
      <c r="E620" t="s">
        <v>1869</v>
      </c>
      <c r="F620" t="s">
        <v>967</v>
      </c>
      <c r="G620" t="s">
        <v>9096</v>
      </c>
      <c r="H620" t="str">
        <f t="shared" si="68"/>
        <v>Vertex Ventures</v>
      </c>
      <c r="I620">
        <f t="shared" si="69"/>
        <v>2</v>
      </c>
      <c r="J620" t="str">
        <f>IF(Table1[[#This Row],[Investor Count]]&gt;1,"Yes","No")</f>
        <v>Yes</v>
      </c>
      <c r="K620" t="s">
        <v>394</v>
      </c>
      <c r="L620" s="6">
        <v>6000000</v>
      </c>
      <c r="M620">
        <f t="shared" si="63"/>
        <v>2017</v>
      </c>
      <c r="N620" t="str">
        <f t="shared" si="64"/>
        <v>September</v>
      </c>
      <c r="O620" s="18">
        <v>57.582299999999996</v>
      </c>
      <c r="P620" t="str">
        <f t="shared" si="65"/>
        <v>Private Equity</v>
      </c>
      <c r="Q620" t="str">
        <f t="shared" si="66"/>
        <v>Technology</v>
      </c>
      <c r="R620" t="str">
        <f t="shared" si="67"/>
        <v>Bangalore</v>
      </c>
    </row>
    <row r="621" spans="1:18" x14ac:dyDescent="0.3">
      <c r="A621">
        <v>620</v>
      </c>
      <c r="B621" s="4">
        <v>43003</v>
      </c>
      <c r="C621" t="s">
        <v>1871</v>
      </c>
      <c r="D621" t="s">
        <v>575</v>
      </c>
      <c r="E621" t="s">
        <v>1872</v>
      </c>
      <c r="F621" t="s">
        <v>184</v>
      </c>
      <c r="G621" t="s">
        <v>9256</v>
      </c>
      <c r="H621" t="str">
        <f t="shared" si="68"/>
        <v>Zomato Media Pvt Ltd</v>
      </c>
      <c r="I621">
        <f t="shared" si="69"/>
        <v>1</v>
      </c>
      <c r="J621" t="str">
        <f>IF(Table1[[#This Row],[Investor Count]]&gt;1,"Yes","No")</f>
        <v>No</v>
      </c>
      <c r="K621" t="s">
        <v>394</v>
      </c>
      <c r="M621">
        <f t="shared" si="63"/>
        <v>2017</v>
      </c>
      <c r="N621" t="str">
        <f t="shared" si="64"/>
        <v>September</v>
      </c>
      <c r="O621" s="18">
        <v>0</v>
      </c>
      <c r="P621" t="str">
        <f t="shared" si="65"/>
        <v>Private Equity</v>
      </c>
      <c r="Q621" t="str">
        <f t="shared" si="66"/>
        <v>Others</v>
      </c>
      <c r="R621" t="str">
        <f t="shared" si="67"/>
        <v>Hyderabad</v>
      </c>
    </row>
    <row r="622" spans="1:18" x14ac:dyDescent="0.3">
      <c r="A622">
        <v>621</v>
      </c>
      <c r="B622" s="4">
        <v>43003</v>
      </c>
      <c r="C622" t="s">
        <v>1874</v>
      </c>
      <c r="D622" t="s">
        <v>50</v>
      </c>
      <c r="E622" t="s">
        <v>1875</v>
      </c>
      <c r="F622" t="s">
        <v>967</v>
      </c>
      <c r="G622" t="s">
        <v>1876</v>
      </c>
      <c r="H622" t="str">
        <f t="shared" si="68"/>
        <v>Beenext</v>
      </c>
      <c r="I622">
        <f t="shared" si="69"/>
        <v>1</v>
      </c>
      <c r="J622" t="str">
        <f>IF(Table1[[#This Row],[Investor Count]]&gt;1,"Yes","No")</f>
        <v>No</v>
      </c>
      <c r="K622" t="s">
        <v>394</v>
      </c>
      <c r="M622">
        <f t="shared" si="63"/>
        <v>2017</v>
      </c>
      <c r="N622" t="str">
        <f t="shared" si="64"/>
        <v>September</v>
      </c>
      <c r="O622" s="18">
        <v>0</v>
      </c>
      <c r="P622" t="str">
        <f t="shared" si="65"/>
        <v>Private Equity</v>
      </c>
      <c r="Q622" t="str">
        <f t="shared" si="66"/>
        <v>Technology</v>
      </c>
      <c r="R622" t="str">
        <f t="shared" si="67"/>
        <v>Bangalore</v>
      </c>
    </row>
    <row r="623" spans="1:18" x14ac:dyDescent="0.3">
      <c r="A623">
        <v>622</v>
      </c>
      <c r="B623" s="4">
        <v>43003</v>
      </c>
      <c r="C623" t="s">
        <v>1554</v>
      </c>
      <c r="D623" t="s">
        <v>575</v>
      </c>
      <c r="E623" t="s">
        <v>1877</v>
      </c>
      <c r="F623" t="s">
        <v>967</v>
      </c>
      <c r="G623" t="s">
        <v>8020</v>
      </c>
      <c r="H623" t="str">
        <f t="shared" si="68"/>
        <v>Battery Road Digital Holdings Llc</v>
      </c>
      <c r="I623">
        <f t="shared" si="69"/>
        <v>1</v>
      </c>
      <c r="J623" t="str">
        <f>IF(Table1[[#This Row],[Investor Count]]&gt;1,"Yes","No")</f>
        <v>No</v>
      </c>
      <c r="K623" t="s">
        <v>126</v>
      </c>
      <c r="L623" s="6">
        <v>422000</v>
      </c>
      <c r="M623">
        <f t="shared" si="63"/>
        <v>2017</v>
      </c>
      <c r="N623" t="str">
        <f t="shared" si="64"/>
        <v>September</v>
      </c>
      <c r="O623" s="18">
        <v>4.0499551</v>
      </c>
      <c r="P623" t="str">
        <f t="shared" si="65"/>
        <v>Seed</v>
      </c>
      <c r="Q623" t="str">
        <f t="shared" si="66"/>
        <v>Others</v>
      </c>
      <c r="R623" t="str">
        <f t="shared" si="67"/>
        <v>Bangalore</v>
      </c>
    </row>
    <row r="624" spans="1:18" x14ac:dyDescent="0.3">
      <c r="A624">
        <v>623</v>
      </c>
      <c r="B624" s="4">
        <v>43003</v>
      </c>
      <c r="C624" t="s">
        <v>1879</v>
      </c>
      <c r="D624" t="s">
        <v>575</v>
      </c>
      <c r="E624" t="s">
        <v>1880</v>
      </c>
      <c r="F624" t="s">
        <v>36</v>
      </c>
      <c r="G624" t="s">
        <v>1881</v>
      </c>
      <c r="H624" t="str">
        <f t="shared" si="68"/>
        <v>Mehul Shah</v>
      </c>
      <c r="I624">
        <f t="shared" si="69"/>
        <v>1</v>
      </c>
      <c r="J624" t="str">
        <f>IF(Table1[[#This Row],[Investor Count]]&gt;1,"Yes","No")</f>
        <v>No</v>
      </c>
      <c r="K624" t="s">
        <v>126</v>
      </c>
      <c r="L624" s="6">
        <v>150000</v>
      </c>
      <c r="M624">
        <f t="shared" si="63"/>
        <v>2017</v>
      </c>
      <c r="N624" t="str">
        <f t="shared" si="64"/>
        <v>September</v>
      </c>
      <c r="O624" s="18">
        <v>1.4395575</v>
      </c>
      <c r="P624" t="str">
        <f t="shared" si="65"/>
        <v>Seed</v>
      </c>
      <c r="Q624" t="str">
        <f t="shared" si="66"/>
        <v>Others</v>
      </c>
      <c r="R624" t="str">
        <f t="shared" si="67"/>
        <v>Mumbai</v>
      </c>
    </row>
    <row r="625" spans="1:18" x14ac:dyDescent="0.3">
      <c r="A625">
        <v>624</v>
      </c>
      <c r="B625" s="4">
        <v>43004</v>
      </c>
      <c r="C625" t="s">
        <v>1882</v>
      </c>
      <c r="D625" t="s">
        <v>575</v>
      </c>
      <c r="E625" t="s">
        <v>1883</v>
      </c>
      <c r="F625" t="s">
        <v>967</v>
      </c>
      <c r="G625" t="s">
        <v>1884</v>
      </c>
      <c r="H625" t="str">
        <f t="shared" si="68"/>
        <v>Kae Capital</v>
      </c>
      <c r="I625">
        <f t="shared" si="69"/>
        <v>1</v>
      </c>
      <c r="J625" t="str">
        <f>IF(Table1[[#This Row],[Investor Count]]&gt;1,"Yes","No")</f>
        <v>No</v>
      </c>
      <c r="K625" t="s">
        <v>394</v>
      </c>
      <c r="M625">
        <f t="shared" si="63"/>
        <v>2017</v>
      </c>
      <c r="N625" t="str">
        <f t="shared" si="64"/>
        <v>September</v>
      </c>
      <c r="O625" s="18">
        <v>0</v>
      </c>
      <c r="P625" t="str">
        <f t="shared" si="65"/>
        <v>Private Equity</v>
      </c>
      <c r="Q625" t="str">
        <f t="shared" si="66"/>
        <v>Others</v>
      </c>
      <c r="R625" t="str">
        <f t="shared" si="67"/>
        <v>Bangalore</v>
      </c>
    </row>
    <row r="626" spans="1:18" x14ac:dyDescent="0.3">
      <c r="A626">
        <v>625</v>
      </c>
      <c r="B626" s="4">
        <v>43004</v>
      </c>
      <c r="C626" t="s">
        <v>1885</v>
      </c>
      <c r="D626" t="s">
        <v>575</v>
      </c>
      <c r="E626" t="s">
        <v>1886</v>
      </c>
      <c r="F626" t="s">
        <v>19</v>
      </c>
      <c r="G626" t="s">
        <v>9317</v>
      </c>
      <c r="H626" t="str">
        <f t="shared" si="68"/>
        <v>Rajan</v>
      </c>
      <c r="I626">
        <f t="shared" si="69"/>
        <v>4</v>
      </c>
      <c r="J626" t="str">
        <f>IF(Table1[[#This Row],[Investor Count]]&gt;1,"Yes","No")</f>
        <v>Yes</v>
      </c>
      <c r="K626" t="s">
        <v>126</v>
      </c>
      <c r="M626">
        <f t="shared" si="63"/>
        <v>2017</v>
      </c>
      <c r="N626" t="str">
        <f t="shared" si="64"/>
        <v>September</v>
      </c>
      <c r="O626" s="18">
        <v>0</v>
      </c>
      <c r="P626" t="str">
        <f t="shared" si="65"/>
        <v>Seed</v>
      </c>
      <c r="Q626" t="str">
        <f t="shared" si="66"/>
        <v>Others</v>
      </c>
      <c r="R626" t="str">
        <f t="shared" si="67"/>
        <v>Delhi-NCR</v>
      </c>
    </row>
    <row r="627" spans="1:18" x14ac:dyDescent="0.3">
      <c r="A627">
        <v>626</v>
      </c>
      <c r="B627" s="4">
        <v>43004</v>
      </c>
      <c r="C627" t="s">
        <v>1888</v>
      </c>
      <c r="D627" t="s">
        <v>575</v>
      </c>
      <c r="E627" t="s">
        <v>1889</v>
      </c>
      <c r="F627" t="s">
        <v>967</v>
      </c>
      <c r="G627" t="s">
        <v>1890</v>
      </c>
      <c r="H627" t="str">
        <f t="shared" si="68"/>
        <v>Aniruddha Malpani</v>
      </c>
      <c r="I627">
        <f t="shared" si="69"/>
        <v>2</v>
      </c>
      <c r="J627" t="str">
        <f>IF(Table1[[#This Row],[Investor Count]]&gt;1,"Yes","No")</f>
        <v>Yes</v>
      </c>
      <c r="K627" t="s">
        <v>126</v>
      </c>
      <c r="M627">
        <f t="shared" si="63"/>
        <v>2017</v>
      </c>
      <c r="N627" t="str">
        <f t="shared" si="64"/>
        <v>September</v>
      </c>
      <c r="O627" s="18">
        <v>0</v>
      </c>
      <c r="P627" t="str">
        <f t="shared" si="65"/>
        <v>Seed</v>
      </c>
      <c r="Q627" t="str">
        <f t="shared" si="66"/>
        <v>Others</v>
      </c>
      <c r="R627" t="str">
        <f t="shared" si="67"/>
        <v>Bangalore</v>
      </c>
    </row>
    <row r="628" spans="1:18" x14ac:dyDescent="0.3">
      <c r="A628">
        <v>627</v>
      </c>
      <c r="B628" s="4">
        <v>43005</v>
      </c>
      <c r="C628" t="s">
        <v>1891</v>
      </c>
      <c r="D628" t="s">
        <v>50</v>
      </c>
      <c r="E628" t="s">
        <v>1892</v>
      </c>
      <c r="F628" t="s">
        <v>36</v>
      </c>
      <c r="G628" t="s">
        <v>9097</v>
      </c>
      <c r="H628" t="str">
        <f t="shared" si="68"/>
        <v>Il&amp;Fs Investment Managers</v>
      </c>
      <c r="I628">
        <f t="shared" si="69"/>
        <v>2</v>
      </c>
      <c r="J628" t="str">
        <f>IF(Table1[[#This Row],[Investor Count]]&gt;1,"Yes","No")</f>
        <v>Yes</v>
      </c>
      <c r="K628" t="s">
        <v>394</v>
      </c>
      <c r="L628" s="6">
        <v>1600000</v>
      </c>
      <c r="M628">
        <f t="shared" si="63"/>
        <v>2017</v>
      </c>
      <c r="N628" t="str">
        <f t="shared" si="64"/>
        <v>September</v>
      </c>
      <c r="O628" s="18">
        <v>15.35528</v>
      </c>
      <c r="P628" t="str">
        <f t="shared" si="65"/>
        <v>Private Equity</v>
      </c>
      <c r="Q628" t="str">
        <f t="shared" si="66"/>
        <v>Technology</v>
      </c>
      <c r="R628" t="str">
        <f t="shared" si="67"/>
        <v>Mumbai</v>
      </c>
    </row>
    <row r="629" spans="1:18" x14ac:dyDescent="0.3">
      <c r="A629">
        <v>628</v>
      </c>
      <c r="B629" s="4">
        <v>43005</v>
      </c>
      <c r="C629" t="s">
        <v>1894</v>
      </c>
      <c r="D629" t="s">
        <v>575</v>
      </c>
      <c r="E629" t="s">
        <v>1895</v>
      </c>
      <c r="F629" t="s">
        <v>19</v>
      </c>
      <c r="G629" t="s">
        <v>8021</v>
      </c>
      <c r="H629" t="str">
        <f t="shared" si="68"/>
        <v>Capillary Technologies</v>
      </c>
      <c r="I629">
        <f t="shared" si="69"/>
        <v>4</v>
      </c>
      <c r="J629" t="str">
        <f>IF(Table1[[#This Row],[Investor Count]]&gt;1,"Yes","No")</f>
        <v>Yes</v>
      </c>
      <c r="K629" t="s">
        <v>394</v>
      </c>
      <c r="M629">
        <f t="shared" si="63"/>
        <v>2017</v>
      </c>
      <c r="N629" t="str">
        <f t="shared" si="64"/>
        <v>September</v>
      </c>
      <c r="O629" s="18">
        <v>0</v>
      </c>
      <c r="P629" t="str">
        <f t="shared" si="65"/>
        <v>Private Equity</v>
      </c>
      <c r="Q629" t="str">
        <f t="shared" si="66"/>
        <v>Others</v>
      </c>
      <c r="R629" t="str">
        <f t="shared" si="67"/>
        <v>Delhi-NCR</v>
      </c>
    </row>
    <row r="630" spans="1:18" x14ac:dyDescent="0.3">
      <c r="A630">
        <v>629</v>
      </c>
      <c r="B630" s="4">
        <v>43005</v>
      </c>
      <c r="C630" t="s">
        <v>1897</v>
      </c>
      <c r="D630" t="s">
        <v>575</v>
      </c>
      <c r="E630" t="s">
        <v>8689</v>
      </c>
      <c r="F630" t="s">
        <v>967</v>
      </c>
      <c r="G630" t="s">
        <v>8690</v>
      </c>
      <c r="H630" t="str">
        <f t="shared" si="68"/>
        <v>Blume Ventures</v>
      </c>
      <c r="I630">
        <f t="shared" si="69"/>
        <v>7</v>
      </c>
      <c r="J630" t="str">
        <f>IF(Table1[[#This Row],[Investor Count]]&gt;1,"Yes","No")</f>
        <v>Yes</v>
      </c>
      <c r="K630" t="s">
        <v>394</v>
      </c>
      <c r="L630" s="6">
        <v>1000000</v>
      </c>
      <c r="M630">
        <f t="shared" si="63"/>
        <v>2017</v>
      </c>
      <c r="N630" t="str">
        <f t="shared" si="64"/>
        <v>September</v>
      </c>
      <c r="O630" s="18">
        <v>9.5970499999999994</v>
      </c>
      <c r="P630" t="str">
        <f t="shared" si="65"/>
        <v>Private Equity</v>
      </c>
      <c r="Q630" t="str">
        <f t="shared" si="66"/>
        <v>Others</v>
      </c>
      <c r="R630" t="str">
        <f t="shared" si="67"/>
        <v>Bangalore</v>
      </c>
    </row>
    <row r="631" spans="1:18" x14ac:dyDescent="0.3">
      <c r="A631">
        <v>630</v>
      </c>
      <c r="B631" s="4">
        <v>43005</v>
      </c>
      <c r="C631" t="s">
        <v>1900</v>
      </c>
      <c r="D631" t="s">
        <v>575</v>
      </c>
      <c r="E631" t="s">
        <v>1901</v>
      </c>
      <c r="F631" t="s">
        <v>19</v>
      </c>
      <c r="G631" t="s">
        <v>1902</v>
      </c>
      <c r="H631" t="str">
        <f t="shared" si="68"/>
        <v>Rivergate Capital</v>
      </c>
      <c r="I631">
        <f t="shared" si="69"/>
        <v>2</v>
      </c>
      <c r="J631" t="str">
        <f>IF(Table1[[#This Row],[Investor Count]]&gt;1,"Yes","No")</f>
        <v>Yes</v>
      </c>
      <c r="K631" t="s">
        <v>126</v>
      </c>
      <c r="M631">
        <f t="shared" si="63"/>
        <v>2017</v>
      </c>
      <c r="N631" t="str">
        <f t="shared" si="64"/>
        <v>September</v>
      </c>
      <c r="O631" s="18">
        <v>0</v>
      </c>
      <c r="P631" t="str">
        <f t="shared" si="65"/>
        <v>Seed</v>
      </c>
      <c r="Q631" t="str">
        <f t="shared" si="66"/>
        <v>Others</v>
      </c>
      <c r="R631" t="str">
        <f t="shared" si="67"/>
        <v>Delhi-NCR</v>
      </c>
    </row>
    <row r="632" spans="1:18" x14ac:dyDescent="0.3">
      <c r="A632">
        <v>631</v>
      </c>
      <c r="B632" s="4">
        <v>43005</v>
      </c>
      <c r="C632" t="s">
        <v>678</v>
      </c>
      <c r="D632" t="s">
        <v>575</v>
      </c>
      <c r="E632" t="s">
        <v>1903</v>
      </c>
      <c r="F632" t="s">
        <v>30</v>
      </c>
      <c r="G632" t="s">
        <v>7948</v>
      </c>
      <c r="H632" t="str">
        <f t="shared" si="68"/>
        <v>Letsventure</v>
      </c>
      <c r="I632">
        <f t="shared" si="69"/>
        <v>1</v>
      </c>
      <c r="J632" t="str">
        <f>IF(Table1[[#This Row],[Investor Count]]&gt;1,"Yes","No")</f>
        <v>No</v>
      </c>
      <c r="K632" t="s">
        <v>126</v>
      </c>
      <c r="L632" s="6">
        <v>300000</v>
      </c>
      <c r="M632">
        <f t="shared" si="63"/>
        <v>2017</v>
      </c>
      <c r="N632" t="str">
        <f t="shared" si="64"/>
        <v>September</v>
      </c>
      <c r="O632" s="18">
        <v>2.8791150000000001</v>
      </c>
      <c r="P632" t="str">
        <f t="shared" si="65"/>
        <v>Seed</v>
      </c>
      <c r="Q632" t="str">
        <f t="shared" si="66"/>
        <v>Others</v>
      </c>
      <c r="R632" t="str">
        <f t="shared" si="67"/>
        <v>Delhi-NCR</v>
      </c>
    </row>
    <row r="633" spans="1:18" x14ac:dyDescent="0.3">
      <c r="A633">
        <v>632</v>
      </c>
      <c r="B633" s="4">
        <v>43006</v>
      </c>
      <c r="C633" t="s">
        <v>1904</v>
      </c>
      <c r="D633" t="s">
        <v>50</v>
      </c>
      <c r="E633" t="s">
        <v>1905</v>
      </c>
      <c r="F633" t="s">
        <v>967</v>
      </c>
      <c r="G633" t="s">
        <v>1906</v>
      </c>
      <c r="H633" t="str">
        <f t="shared" si="68"/>
        <v>Keiretsu Forum</v>
      </c>
      <c r="I633">
        <f t="shared" si="69"/>
        <v>1</v>
      </c>
      <c r="J633" t="str">
        <f>IF(Table1[[#This Row],[Investor Count]]&gt;1,"Yes","No")</f>
        <v>No</v>
      </c>
      <c r="K633" t="s">
        <v>394</v>
      </c>
      <c r="L633" s="6">
        <v>1000000</v>
      </c>
      <c r="M633">
        <f t="shared" si="63"/>
        <v>2017</v>
      </c>
      <c r="N633" t="str">
        <f t="shared" si="64"/>
        <v>September</v>
      </c>
      <c r="O633" s="18">
        <v>9.5970499999999994</v>
      </c>
      <c r="P633" t="str">
        <f t="shared" si="65"/>
        <v>Private Equity</v>
      </c>
      <c r="Q633" t="str">
        <f t="shared" si="66"/>
        <v>Technology</v>
      </c>
      <c r="R633" t="str">
        <f t="shared" si="67"/>
        <v>Bangalore</v>
      </c>
    </row>
    <row r="634" spans="1:18" x14ac:dyDescent="0.3">
      <c r="A634">
        <v>633</v>
      </c>
      <c r="B634" s="4">
        <v>42948</v>
      </c>
      <c r="C634" t="s">
        <v>1907</v>
      </c>
      <c r="D634" t="s">
        <v>50</v>
      </c>
      <c r="E634" t="s">
        <v>1908</v>
      </c>
      <c r="F634" t="s">
        <v>967</v>
      </c>
      <c r="G634" t="s">
        <v>1884</v>
      </c>
      <c r="H634" t="str">
        <f t="shared" si="68"/>
        <v>Kae Capital</v>
      </c>
      <c r="I634">
        <f t="shared" si="69"/>
        <v>1</v>
      </c>
      <c r="J634" t="str">
        <f>IF(Table1[[#This Row],[Investor Count]]&gt;1,"Yes","No")</f>
        <v>No</v>
      </c>
      <c r="K634" t="s">
        <v>394</v>
      </c>
      <c r="L634" s="6">
        <v>1300000</v>
      </c>
      <c r="M634">
        <f t="shared" si="63"/>
        <v>2017</v>
      </c>
      <c r="N634" t="str">
        <f t="shared" si="64"/>
        <v>August</v>
      </c>
      <c r="O634" s="18">
        <v>12.476165</v>
      </c>
      <c r="P634" t="str">
        <f t="shared" si="65"/>
        <v>Private Equity</v>
      </c>
      <c r="Q634" t="str">
        <f t="shared" si="66"/>
        <v>Technology</v>
      </c>
      <c r="R634" t="str">
        <f t="shared" si="67"/>
        <v>Bangalore</v>
      </c>
    </row>
    <row r="635" spans="1:18" x14ac:dyDescent="0.3">
      <c r="A635">
        <v>634</v>
      </c>
      <c r="B635" s="4">
        <v>42949</v>
      </c>
      <c r="C635" t="s">
        <v>1909</v>
      </c>
      <c r="D635" t="s">
        <v>50</v>
      </c>
      <c r="E635" t="s">
        <v>1910</v>
      </c>
      <c r="F635" t="s">
        <v>36</v>
      </c>
      <c r="G635" t="s">
        <v>1911</v>
      </c>
      <c r="H635" t="str">
        <f t="shared" si="68"/>
        <v>Triton Investment Advisors</v>
      </c>
      <c r="I635">
        <f t="shared" si="69"/>
        <v>1</v>
      </c>
      <c r="J635" t="str">
        <f>IF(Table1[[#This Row],[Investor Count]]&gt;1,"Yes","No")</f>
        <v>No</v>
      </c>
      <c r="K635" t="s">
        <v>394</v>
      </c>
      <c r="M635">
        <f t="shared" si="63"/>
        <v>2017</v>
      </c>
      <c r="N635" t="str">
        <f t="shared" si="64"/>
        <v>August</v>
      </c>
      <c r="O635" s="18">
        <v>0</v>
      </c>
      <c r="P635" t="str">
        <f t="shared" si="65"/>
        <v>Private Equity</v>
      </c>
      <c r="Q635" t="str">
        <f t="shared" si="66"/>
        <v>Technology</v>
      </c>
      <c r="R635" t="str">
        <f t="shared" si="67"/>
        <v>Mumbai</v>
      </c>
    </row>
    <row r="636" spans="1:18" x14ac:dyDescent="0.3">
      <c r="A636">
        <v>635</v>
      </c>
      <c r="B636" s="4">
        <v>42949</v>
      </c>
      <c r="C636" t="s">
        <v>1486</v>
      </c>
      <c r="D636" t="s">
        <v>575</v>
      </c>
      <c r="E636" t="s">
        <v>1155</v>
      </c>
      <c r="F636" t="s">
        <v>30</v>
      </c>
      <c r="G636" t="s">
        <v>9443</v>
      </c>
      <c r="H636" t="str">
        <f t="shared" si="68"/>
        <v>Kashyap Deorah</v>
      </c>
      <c r="I636">
        <f t="shared" si="69"/>
        <v>7</v>
      </c>
      <c r="J636" t="str">
        <f>IF(Table1[[#This Row],[Investor Count]]&gt;1,"Yes","No")</f>
        <v>Yes</v>
      </c>
      <c r="K636" t="s">
        <v>126</v>
      </c>
      <c r="M636">
        <f t="shared" si="63"/>
        <v>2017</v>
      </c>
      <c r="N636" t="str">
        <f t="shared" si="64"/>
        <v>August</v>
      </c>
      <c r="O636" s="18">
        <v>0</v>
      </c>
      <c r="P636" t="str">
        <f t="shared" si="65"/>
        <v>Seed</v>
      </c>
      <c r="Q636" t="str">
        <f t="shared" si="66"/>
        <v>Others</v>
      </c>
      <c r="R636" t="str">
        <f t="shared" si="67"/>
        <v>Delhi-NCR</v>
      </c>
    </row>
    <row r="637" spans="1:18" x14ac:dyDescent="0.3">
      <c r="A637">
        <v>636</v>
      </c>
      <c r="B637" s="4">
        <v>42949</v>
      </c>
      <c r="C637" t="s">
        <v>1913</v>
      </c>
      <c r="D637" t="s">
        <v>575</v>
      </c>
      <c r="E637" t="s">
        <v>1914</v>
      </c>
      <c r="F637" t="s">
        <v>36</v>
      </c>
      <c r="G637" t="s">
        <v>8022</v>
      </c>
      <c r="H637" t="str">
        <f t="shared" si="68"/>
        <v>Kunal Shah</v>
      </c>
      <c r="I637">
        <f t="shared" si="69"/>
        <v>4</v>
      </c>
      <c r="J637" t="str">
        <f>IF(Table1[[#This Row],[Investor Count]]&gt;1,"Yes","No")</f>
        <v>Yes</v>
      </c>
      <c r="K637" t="s">
        <v>126</v>
      </c>
      <c r="L637" s="6">
        <v>500000</v>
      </c>
      <c r="M637">
        <f t="shared" si="63"/>
        <v>2017</v>
      </c>
      <c r="N637" t="str">
        <f t="shared" si="64"/>
        <v>August</v>
      </c>
      <c r="O637" s="18">
        <v>4.7985249999999997</v>
      </c>
      <c r="P637" t="str">
        <f t="shared" si="65"/>
        <v>Seed</v>
      </c>
      <c r="Q637" t="str">
        <f t="shared" si="66"/>
        <v>Others</v>
      </c>
      <c r="R637" t="str">
        <f t="shared" si="67"/>
        <v>Mumbai</v>
      </c>
    </row>
    <row r="638" spans="1:18" x14ac:dyDescent="0.3">
      <c r="A638">
        <v>637</v>
      </c>
      <c r="B638" s="4">
        <v>42949</v>
      </c>
      <c r="C638" t="s">
        <v>1916</v>
      </c>
      <c r="D638" t="s">
        <v>575</v>
      </c>
      <c r="E638" t="s">
        <v>1917</v>
      </c>
      <c r="F638" t="s">
        <v>184</v>
      </c>
      <c r="G638" t="s">
        <v>1918</v>
      </c>
      <c r="H638" t="str">
        <f t="shared" si="68"/>
        <v>Narottam Thudi</v>
      </c>
      <c r="I638">
        <f t="shared" si="69"/>
        <v>2</v>
      </c>
      <c r="J638" t="str">
        <f>IF(Table1[[#This Row],[Investor Count]]&gt;1,"Yes","No")</f>
        <v>Yes</v>
      </c>
      <c r="K638" t="s">
        <v>126</v>
      </c>
      <c r="L638" s="6">
        <v>850000</v>
      </c>
      <c r="M638">
        <f t="shared" si="63"/>
        <v>2017</v>
      </c>
      <c r="N638" t="str">
        <f t="shared" si="64"/>
        <v>August</v>
      </c>
      <c r="O638" s="18">
        <v>8.1574925</v>
      </c>
      <c r="P638" t="str">
        <f t="shared" si="65"/>
        <v>Seed</v>
      </c>
      <c r="Q638" t="str">
        <f t="shared" si="66"/>
        <v>Others</v>
      </c>
      <c r="R638" t="str">
        <f t="shared" si="67"/>
        <v>Hyderabad</v>
      </c>
    </row>
    <row r="639" spans="1:18" x14ac:dyDescent="0.3">
      <c r="A639">
        <v>638</v>
      </c>
      <c r="B639" s="4">
        <v>42950</v>
      </c>
      <c r="C639" t="s">
        <v>1919</v>
      </c>
      <c r="D639" t="s">
        <v>40</v>
      </c>
      <c r="E639" t="s">
        <v>8691</v>
      </c>
      <c r="F639" t="s">
        <v>36</v>
      </c>
      <c r="G639" t="s">
        <v>9318</v>
      </c>
      <c r="H639" t="str">
        <f t="shared" si="68"/>
        <v>Cismat Cargo Services Pvt Ltd</v>
      </c>
      <c r="I639">
        <f t="shared" si="69"/>
        <v>1</v>
      </c>
      <c r="J639" t="str">
        <f>IF(Table1[[#This Row],[Investor Count]]&gt;1,"Yes","No")</f>
        <v>No</v>
      </c>
      <c r="K639" t="s">
        <v>126</v>
      </c>
      <c r="L639" s="6">
        <v>300000</v>
      </c>
      <c r="M639">
        <f t="shared" si="63"/>
        <v>2017</v>
      </c>
      <c r="N639" t="str">
        <f t="shared" si="64"/>
        <v>August</v>
      </c>
      <c r="O639" s="18">
        <v>2.8791150000000001</v>
      </c>
      <c r="P639" t="str">
        <f t="shared" si="65"/>
        <v>Seed</v>
      </c>
      <c r="Q639" t="str">
        <f t="shared" si="66"/>
        <v>Logistics &amp; Transport</v>
      </c>
      <c r="R639" t="str">
        <f t="shared" si="67"/>
        <v>Mumbai</v>
      </c>
    </row>
    <row r="640" spans="1:18" x14ac:dyDescent="0.3">
      <c r="A640">
        <v>639</v>
      </c>
      <c r="B640" s="4">
        <v>42950</v>
      </c>
      <c r="C640" t="s">
        <v>1922</v>
      </c>
      <c r="D640" t="s">
        <v>575</v>
      </c>
      <c r="E640" t="s">
        <v>1923</v>
      </c>
      <c r="F640" t="s">
        <v>454</v>
      </c>
      <c r="G640" t="s">
        <v>9254</v>
      </c>
      <c r="H640" t="str">
        <f t="shared" si="68"/>
        <v>Rajasthan Angel Network</v>
      </c>
      <c r="I640">
        <f t="shared" si="69"/>
        <v>1</v>
      </c>
      <c r="J640" t="str">
        <f>IF(Table1[[#This Row],[Investor Count]]&gt;1,"Yes","No")</f>
        <v>No</v>
      </c>
      <c r="K640" t="s">
        <v>126</v>
      </c>
      <c r="M640">
        <f t="shared" si="63"/>
        <v>2017</v>
      </c>
      <c r="N640" t="str">
        <f t="shared" si="64"/>
        <v>August</v>
      </c>
      <c r="O640" s="18">
        <v>0</v>
      </c>
      <c r="P640" t="str">
        <f t="shared" si="65"/>
        <v>Seed</v>
      </c>
      <c r="Q640" t="str">
        <f t="shared" si="66"/>
        <v>Others</v>
      </c>
      <c r="R640" t="str">
        <f t="shared" si="67"/>
        <v>Jaipur</v>
      </c>
    </row>
    <row r="641" spans="1:18" x14ac:dyDescent="0.3">
      <c r="A641">
        <v>640</v>
      </c>
      <c r="B641" s="4">
        <v>42950</v>
      </c>
      <c r="C641" t="s">
        <v>1925</v>
      </c>
      <c r="D641" t="s">
        <v>575</v>
      </c>
      <c r="E641" t="s">
        <v>1926</v>
      </c>
      <c r="F641" t="s">
        <v>967</v>
      </c>
      <c r="G641" t="s">
        <v>8023</v>
      </c>
      <c r="H641" t="str">
        <f t="shared" si="68"/>
        <v>Dsg Consumer Partners</v>
      </c>
      <c r="I641">
        <f t="shared" si="69"/>
        <v>2</v>
      </c>
      <c r="J641" t="str">
        <f>IF(Table1[[#This Row],[Investor Count]]&gt;1,"Yes","No")</f>
        <v>Yes</v>
      </c>
      <c r="K641" t="s">
        <v>394</v>
      </c>
      <c r="M641">
        <f t="shared" si="63"/>
        <v>2017</v>
      </c>
      <c r="N641" t="str">
        <f t="shared" si="64"/>
        <v>August</v>
      </c>
      <c r="O641" s="18">
        <v>0</v>
      </c>
      <c r="P641" t="str">
        <f t="shared" si="65"/>
        <v>Private Equity</v>
      </c>
      <c r="Q641" t="str">
        <f t="shared" si="66"/>
        <v>Others</v>
      </c>
      <c r="R641" t="str">
        <f t="shared" si="67"/>
        <v>Bangalore</v>
      </c>
    </row>
    <row r="642" spans="1:18" x14ac:dyDescent="0.3">
      <c r="A642">
        <v>641</v>
      </c>
      <c r="B642" s="4">
        <v>42950</v>
      </c>
      <c r="C642" t="s">
        <v>801</v>
      </c>
      <c r="D642" t="s">
        <v>575</v>
      </c>
      <c r="E642" t="s">
        <v>1928</v>
      </c>
      <c r="F642" t="s">
        <v>36</v>
      </c>
      <c r="G642" t="s">
        <v>8024</v>
      </c>
      <c r="H642" t="str">
        <f t="shared" si="68"/>
        <v>Sidbi</v>
      </c>
      <c r="I642">
        <f t="shared" si="69"/>
        <v>1</v>
      </c>
      <c r="J642" t="str">
        <f>IF(Table1[[#This Row],[Investor Count]]&gt;1,"Yes","No")</f>
        <v>No</v>
      </c>
      <c r="K642" t="s">
        <v>394</v>
      </c>
      <c r="M642">
        <f t="shared" ref="M642:M705" si="70">YEAR(B642)</f>
        <v>2017</v>
      </c>
      <c r="N642" t="str">
        <f t="shared" ref="N642:N705" si="71">TEXT(B642,"mmmm")</f>
        <v>August</v>
      </c>
      <c r="O642" s="18">
        <v>0</v>
      </c>
      <c r="P642" t="str">
        <f t="shared" ref="P642:P705" si="72">IF(ISBLANK(K642),"Unknown",IF(OR(ISNUMBER(SEARCH("seed",K642)),ISNUMBER(SEARCH("Seed",K642))),"Seed",IF(ISNUMBER(SEARCH("Series A",K642)),"Series A",IF(ISNUMBER(SEARCH("Series B",K642)),"Series B",IF(ISNUMBER(SEARCH("Series C",K642)),"Series C",IF(ISNUMBER(SEARCH("Series D",K642)),"Series D",IF(ISNUMBER(SEARCH("Private Equity",K642)),"Private Equity","Other")))))))</f>
        <v>Private Equity</v>
      </c>
      <c r="Q642" t="str">
        <f t="shared" ref="Q642:Q705" si="73">IF(IFERROR(SEARCH("ecom",D642),0)+IFERROR(SEARCH("commerce",D642),0)+IFERROR(SEARCH("retail",D642),0)&gt;0,"E-Commerce",
IF(IFERROR(SEARCH("fintech",D642),0)+IFERROR(SEARCH("finance",D642),0)+IFERROR(SEARCH("financial",D642),0)+IFERROR(SEARCH("lending",D642),0)+IFERROR(SEARCH("payment",D642),0)+IFERROR(SEARCH("banking",D642),0)+IFERROR(SEARCH("insurance",D642),0)&gt;0,"FinTech",
IF(IFERROR(SEARCH("tech",D642),0)+IFERROR(SEARCH("software",D642),0)+IFERROR(SEARCH("saas",D642),0)+IFERROR(SEARCH("ai",D642),0)+IFERROR(SEARCH("iot",D642),0)+IFERROR(SEARCH("cloud",D642),0)+IFERROR(SEARCH("data",D642),0)+IFERROR(SEARCH("analytics",D642),0)&gt;0,"Technology",
IF(IFERROR(SEARCH("food",D642),0)+IFERROR(SEARCH("restaurant",D642),0)+IFERROR(SEARCH("hospitality",D642),0)+IFERROR(SEARCH("beverage",D642),0)+IFERROR(SEARCH("delivery",D642),0)&gt;0,"Food &amp; Beverage",
IF(IFERROR(SEARCH("health",D642),0)+IFERROR(SEARCH("medical",D642),0)+IFERROR(SEARCH("pharma",D642),0)+IFERROR(SEARCH("wellness",D642),0)+IFERROR(SEARCH("fitness",D642),0)&gt;0,"Healthcare",
IF(IFERROR(SEARCH("edu",D642),0)+IFERROR(SEARCH("learning",D642),0)+IFERROR(SEARCH("school",D642),0)+IFERROR(SEARCH("e-tech",D642),0)&gt;0,"Education",
IF(IFERROR(SEARCH("logistics",D642),0)+IFERROR(SEARCH("transport",D642),0)+IFERROR(SEARCH("delivery",D642),0)+IFERROR(SEARCH("mobility",D642),0)+IFERROR(SEARCH("automobile",D642),0)&gt;0,"Logistics &amp; Transport",
IF(IFERROR(SEARCH("travel",D642),0)+IFERROR(SEARCH("hotel",D642),0)+IFERROR(SEARCH("booking",D642),0)+IFERROR(SEARCH("tourism",D642),0)&gt;0,"Travel &amp; Hospitality",
IF(IFERROR(SEARCH("fashion",D642),0)+IFERROR(SEARCH("apparel",D642),0)+IFERROR(SEARCH("clothing",D642),0)+IFERROR(SEARCH("jewelry",D642),0)+IFERROR(SEARCH("beauty",D642),0)&gt;0,"Fashion &amp; Lifestyle",
IF(IFERROR(SEARCH("media",D642),0)+IFERROR(SEARCH("entertainment",D642),0)+IFERROR(SEARCH("video",D642),0)+IFERROR(SEARCH("gaming",D642),0)+IFERROR(SEARCH("music",D642),0)+IFERROR(SEARCH("social",D642),0)&gt;0,"Media &amp; Entertainment",
IF(IFERROR(SEARCH("agri",D642),0)+IFERROR(SEARCH("farm",D642),0)+IFERROR(SEARCH("agtech",D642),0)&gt;0,"Agriculture",
IF(IFERROR(SEARCH("real estate",D642),0)+IFERROR(SEARCH("property",D642),0)+IFERROR(SEARCH("housing",D642),0)&gt;0,"Real Estate",
IF(IFERROR(SEARCH("energy",D642),0)+IFERROR(SEARCH("solar",D642),0)+IFERROR(SEARCH("clean tech",D642),0)+IFERROR(SEARCH("waste",D642),0)&gt;0,"Energy &amp; Environment",
IF(IFERROR(SEARCH("hr",D642),0)+IFERROR(SEARCH("recruit",D642),0)+IFERROR(SEARCH("hiring",D642),0)+IFERROR(SEARCH("job",D642),0)&gt;0,"HR &amp; Recruitment",
"Others"))))))))))))))</f>
        <v>Others</v>
      </c>
      <c r="R642" t="str">
        <f t="shared" ref="R642:R705" si="74">IF(ISNUMBER(SEARCH("bang",F642)),"Bangalore",IF(ISNUMBER(SEARCH("beng",F642)),"Bangalore",IF(ISNUMBER(SEARCH("mumbai",F642)),"Mumbai",IF(ISNUMBER(SEARCH("delhi",F642)),"Delhi-NCR",IF(ISNUMBER(SEARCH("gurgaon",F642)),"Delhi-NCR",IF(ISNUMBER(SEARCH("gurugram",F642)),"Delhi-NCR",IF(ISNUMBER(SEARCH("noida",F642)),"Delhi-NCR",IF(ISNUMBER(SEARCH("faridabad",F642)),"Delhi-NCR",IF(ISNUMBER(SEARCH("chennai",F642)),"Chennai",IF(ISNUMBER(SEARCH("hyderabad",F642)),"Hyderabad",IF(ISNUMBER(SEARCH("pune",F642)),"Pune",IF(ISNUMBER(SEARCH("kolkata",F642)),"Kolkata",IF(ISNUMBER(SEARCH("ahmedabad",F642)),"Ahmedabad",IF(ISNUMBER(SEARCH("jaipur",F642)),"Jaipur",IF(ISNUMBER(SEARCH("coimbatore",F642)),"Coimbatore",IF(ISNUMBER(SEARCH("kochi",F642)),"Kerala Cities",IF(ISNUMBER(SEARCH("cochin",F642)),"Kerala Cities",IF(ISNUMBER(SEARCH("francisco",F642)),"USA",IF(ISNUMBER(SEARCH("new york",F642)),"USA",IF(ISNUMBER(SEARCH("california",F642)),"USA",IF(ISNUMBER(SEARCH("palo alto",F642)),"USA",IF(ISNUMBER(SEARCH("santa",F642)),"USA",IF(ISNUMBER(SEARCH("singapore",F642)),"Singapore",IF(ISNUMBER(SEARCH("london",F642)),"London/UK",IF(F642="","Unknown","Other Cities")))))))))))))))))))))))))</f>
        <v>Mumbai</v>
      </c>
    </row>
    <row r="643" spans="1:18" x14ac:dyDescent="0.3">
      <c r="A643">
        <v>642</v>
      </c>
      <c r="B643" s="4">
        <v>42951</v>
      </c>
      <c r="C643" t="s">
        <v>1930</v>
      </c>
      <c r="D643" t="s">
        <v>50</v>
      </c>
      <c r="E643" t="s">
        <v>1931</v>
      </c>
      <c r="F643" t="s">
        <v>30</v>
      </c>
      <c r="G643" t="s">
        <v>8025</v>
      </c>
      <c r="H643" t="str">
        <f t="shared" ref="H643:H706" si="75">IFERROR(TRIM(LEFT(G643,FIND(",",G643)-1)),TRIM(G643))</f>
        <v>Jsw Ventures</v>
      </c>
      <c r="I643">
        <f t="shared" ref="I643:I706" si="76">IF(TRIM(G643)="",0,LEN(G643)-LEN(SUBSTITUTE(G643,",",""))+1)</f>
        <v>1</v>
      </c>
      <c r="J643" t="str">
        <f>IF(Table1[[#This Row],[Investor Count]]&gt;1,"Yes","No")</f>
        <v>No</v>
      </c>
      <c r="K643" t="s">
        <v>394</v>
      </c>
      <c r="M643">
        <f t="shared" si="70"/>
        <v>2017</v>
      </c>
      <c r="N643" t="str">
        <f t="shared" si="71"/>
        <v>August</v>
      </c>
      <c r="O643" s="18">
        <v>0</v>
      </c>
      <c r="P643" t="str">
        <f t="shared" si="72"/>
        <v>Private Equity</v>
      </c>
      <c r="Q643" t="str">
        <f t="shared" si="73"/>
        <v>Technology</v>
      </c>
      <c r="R643" t="str">
        <f t="shared" si="74"/>
        <v>Delhi-NCR</v>
      </c>
    </row>
    <row r="644" spans="1:18" x14ac:dyDescent="0.3">
      <c r="A644">
        <v>643</v>
      </c>
      <c r="B644" s="4">
        <v>42951</v>
      </c>
      <c r="C644" t="s">
        <v>1933</v>
      </c>
      <c r="D644" t="s">
        <v>479</v>
      </c>
      <c r="E644" t="s">
        <v>1934</v>
      </c>
      <c r="F644" t="s">
        <v>36</v>
      </c>
      <c r="G644" t="s">
        <v>1935</v>
      </c>
      <c r="H644" t="str">
        <f t="shared" si="75"/>
        <v>Anuj Puri</v>
      </c>
      <c r="I644">
        <f t="shared" si="76"/>
        <v>6</v>
      </c>
      <c r="J644" t="str">
        <f>IF(Table1[[#This Row],[Investor Count]]&gt;1,"Yes","No")</f>
        <v>Yes</v>
      </c>
      <c r="K644" t="s">
        <v>126</v>
      </c>
      <c r="M644">
        <f t="shared" si="70"/>
        <v>2017</v>
      </c>
      <c r="N644" t="str">
        <f t="shared" si="71"/>
        <v>August</v>
      </c>
      <c r="O644" s="18">
        <v>0</v>
      </c>
      <c r="P644" t="str">
        <f t="shared" si="72"/>
        <v>Seed</v>
      </c>
      <c r="Q644" t="str">
        <f t="shared" si="73"/>
        <v>E-Commerce</v>
      </c>
      <c r="R644" t="str">
        <f t="shared" si="74"/>
        <v>Mumbai</v>
      </c>
    </row>
    <row r="645" spans="1:18" x14ac:dyDescent="0.3">
      <c r="A645">
        <v>644</v>
      </c>
      <c r="B645" s="4">
        <v>42951</v>
      </c>
      <c r="C645" t="s">
        <v>1936</v>
      </c>
      <c r="D645" t="s">
        <v>40</v>
      </c>
      <c r="E645" t="s">
        <v>1937</v>
      </c>
      <c r="F645" t="s">
        <v>36</v>
      </c>
      <c r="G645" t="s">
        <v>9319</v>
      </c>
      <c r="H645" t="str">
        <f t="shared" si="75"/>
        <v>R Jayakumar</v>
      </c>
      <c r="I645">
        <f t="shared" si="76"/>
        <v>6</v>
      </c>
      <c r="J645" t="str">
        <f>IF(Table1[[#This Row],[Investor Count]]&gt;1,"Yes","No")</f>
        <v>Yes</v>
      </c>
      <c r="K645" t="s">
        <v>126</v>
      </c>
      <c r="M645">
        <f t="shared" si="70"/>
        <v>2017</v>
      </c>
      <c r="N645" t="str">
        <f t="shared" si="71"/>
        <v>August</v>
      </c>
      <c r="O645" s="18">
        <v>0</v>
      </c>
      <c r="P645" t="str">
        <f t="shared" si="72"/>
        <v>Seed</v>
      </c>
      <c r="Q645" t="str">
        <f t="shared" si="73"/>
        <v>Logistics &amp; Transport</v>
      </c>
      <c r="R645" t="str">
        <f t="shared" si="74"/>
        <v>Mumbai</v>
      </c>
    </row>
    <row r="646" spans="1:18" x14ac:dyDescent="0.3">
      <c r="A646">
        <v>645</v>
      </c>
      <c r="B646" s="4">
        <v>42952</v>
      </c>
      <c r="C646" t="s">
        <v>1939</v>
      </c>
      <c r="D646" t="s">
        <v>142</v>
      </c>
      <c r="E646" t="s">
        <v>1940</v>
      </c>
      <c r="F646" t="s">
        <v>42</v>
      </c>
      <c r="G646" t="s">
        <v>321</v>
      </c>
      <c r="H646" t="str">
        <f t="shared" si="75"/>
        <v>Anicut Capital</v>
      </c>
      <c r="I646">
        <f t="shared" si="76"/>
        <v>1</v>
      </c>
      <c r="J646" t="str">
        <f>IF(Table1[[#This Row],[Investor Count]]&gt;1,"Yes","No")</f>
        <v>No</v>
      </c>
      <c r="K646" t="s">
        <v>394</v>
      </c>
      <c r="M646">
        <f t="shared" si="70"/>
        <v>2017</v>
      </c>
      <c r="N646" t="str">
        <f t="shared" si="71"/>
        <v>August</v>
      </c>
      <c r="O646" s="18">
        <v>0</v>
      </c>
      <c r="P646" t="str">
        <f t="shared" si="72"/>
        <v>Private Equity</v>
      </c>
      <c r="Q646" t="str">
        <f t="shared" si="73"/>
        <v>Healthcare</v>
      </c>
      <c r="R646" t="str">
        <f t="shared" si="74"/>
        <v>Chennai</v>
      </c>
    </row>
    <row r="647" spans="1:18" x14ac:dyDescent="0.3">
      <c r="A647">
        <v>646</v>
      </c>
      <c r="B647" s="4">
        <v>42955</v>
      </c>
      <c r="C647" t="s">
        <v>1941</v>
      </c>
      <c r="D647" t="s">
        <v>50</v>
      </c>
      <c r="E647" t="s">
        <v>1942</v>
      </c>
      <c r="F647" t="s">
        <v>42</v>
      </c>
      <c r="G647" t="s">
        <v>261</v>
      </c>
      <c r="H647" t="str">
        <f t="shared" si="75"/>
        <v>Undisclosed</v>
      </c>
      <c r="I647">
        <f t="shared" si="76"/>
        <v>1</v>
      </c>
      <c r="J647" t="str">
        <f>IF(Table1[[#This Row],[Investor Count]]&gt;1,"Yes","No")</f>
        <v>No</v>
      </c>
      <c r="K647" t="s">
        <v>126</v>
      </c>
      <c r="L647" s="6">
        <v>243000</v>
      </c>
      <c r="M647">
        <f t="shared" si="70"/>
        <v>2017</v>
      </c>
      <c r="N647" t="str">
        <f t="shared" si="71"/>
        <v>August</v>
      </c>
      <c r="O647" s="18">
        <v>2.3320831499999999</v>
      </c>
      <c r="P647" t="str">
        <f t="shared" si="72"/>
        <v>Seed</v>
      </c>
      <c r="Q647" t="str">
        <f t="shared" si="73"/>
        <v>Technology</v>
      </c>
      <c r="R647" t="str">
        <f t="shared" si="74"/>
        <v>Chennai</v>
      </c>
    </row>
    <row r="648" spans="1:18" x14ac:dyDescent="0.3">
      <c r="A648">
        <v>647</v>
      </c>
      <c r="B648" s="4">
        <v>42955</v>
      </c>
      <c r="C648" t="s">
        <v>1943</v>
      </c>
      <c r="D648" t="s">
        <v>575</v>
      </c>
      <c r="E648" t="s">
        <v>1944</v>
      </c>
      <c r="F648" t="s">
        <v>30</v>
      </c>
      <c r="G648" t="s">
        <v>8941</v>
      </c>
      <c r="H648" t="str">
        <f t="shared" si="75"/>
        <v>Rahul Dev Kumar</v>
      </c>
      <c r="I648">
        <f t="shared" si="76"/>
        <v>3</v>
      </c>
      <c r="J648" t="str">
        <f>IF(Table1[[#This Row],[Investor Count]]&gt;1,"Yes","No")</f>
        <v>Yes</v>
      </c>
      <c r="K648" t="s">
        <v>126</v>
      </c>
      <c r="L648" s="6">
        <v>220000</v>
      </c>
      <c r="M648">
        <f t="shared" si="70"/>
        <v>2017</v>
      </c>
      <c r="N648" t="str">
        <f t="shared" si="71"/>
        <v>August</v>
      </c>
      <c r="O648" s="18">
        <v>2.111351</v>
      </c>
      <c r="P648" t="str">
        <f t="shared" si="72"/>
        <v>Seed</v>
      </c>
      <c r="Q648" t="str">
        <f t="shared" si="73"/>
        <v>Others</v>
      </c>
      <c r="R648" t="str">
        <f t="shared" si="74"/>
        <v>Delhi-NCR</v>
      </c>
    </row>
    <row r="649" spans="1:18" x14ac:dyDescent="0.3">
      <c r="A649">
        <v>648</v>
      </c>
      <c r="B649" s="4">
        <v>42956</v>
      </c>
      <c r="C649" t="s">
        <v>1946</v>
      </c>
      <c r="D649" t="s">
        <v>40</v>
      </c>
      <c r="E649" t="s">
        <v>1947</v>
      </c>
      <c r="F649" t="s">
        <v>30</v>
      </c>
      <c r="G649" t="s">
        <v>8692</v>
      </c>
      <c r="H649" t="str">
        <f t="shared" si="75"/>
        <v>Venugopal Dhoot</v>
      </c>
      <c r="I649">
        <f t="shared" si="76"/>
        <v>7</v>
      </c>
      <c r="J649" t="str">
        <f>IF(Table1[[#This Row],[Investor Count]]&gt;1,"Yes","No")</f>
        <v>Yes</v>
      </c>
      <c r="K649" t="s">
        <v>126</v>
      </c>
      <c r="L649" s="6">
        <v>3100000</v>
      </c>
      <c r="M649">
        <f t="shared" si="70"/>
        <v>2017</v>
      </c>
      <c r="N649" t="str">
        <f t="shared" si="71"/>
        <v>August</v>
      </c>
      <c r="O649" s="18">
        <v>29.750855000000001</v>
      </c>
      <c r="P649" t="str">
        <f t="shared" si="72"/>
        <v>Seed</v>
      </c>
      <c r="Q649" t="str">
        <f t="shared" si="73"/>
        <v>Logistics &amp; Transport</v>
      </c>
      <c r="R649" t="str">
        <f t="shared" si="74"/>
        <v>Delhi-NCR</v>
      </c>
    </row>
    <row r="650" spans="1:18" x14ac:dyDescent="0.3">
      <c r="A650">
        <v>649</v>
      </c>
      <c r="B650" s="4">
        <v>42956</v>
      </c>
      <c r="C650" t="s">
        <v>1949</v>
      </c>
      <c r="D650" t="s">
        <v>50</v>
      </c>
      <c r="E650" t="s">
        <v>1950</v>
      </c>
      <c r="F650" t="s">
        <v>19</v>
      </c>
      <c r="G650" t="s">
        <v>8026</v>
      </c>
      <c r="H650" t="str">
        <f t="shared" si="75"/>
        <v>Factor[E] Ventures</v>
      </c>
      <c r="I650">
        <f t="shared" si="76"/>
        <v>1</v>
      </c>
      <c r="J650" t="str">
        <f>IF(Table1[[#This Row],[Investor Count]]&gt;1,"Yes","No")</f>
        <v>No</v>
      </c>
      <c r="K650" t="s">
        <v>126</v>
      </c>
      <c r="L650" s="6">
        <v>783000</v>
      </c>
      <c r="M650">
        <f t="shared" si="70"/>
        <v>2017</v>
      </c>
      <c r="N650" t="str">
        <f t="shared" si="71"/>
        <v>August</v>
      </c>
      <c r="O650" s="18">
        <v>7.5144901500000003</v>
      </c>
      <c r="P650" t="str">
        <f t="shared" si="72"/>
        <v>Seed</v>
      </c>
      <c r="Q650" t="str">
        <f t="shared" si="73"/>
        <v>Technology</v>
      </c>
      <c r="R650" t="str">
        <f t="shared" si="74"/>
        <v>Delhi-NCR</v>
      </c>
    </row>
    <row r="651" spans="1:18" x14ac:dyDescent="0.3">
      <c r="A651">
        <v>650</v>
      </c>
      <c r="B651" s="4">
        <v>42956</v>
      </c>
      <c r="C651" t="s">
        <v>1952</v>
      </c>
      <c r="D651" t="s">
        <v>575</v>
      </c>
      <c r="E651" t="s">
        <v>1953</v>
      </c>
      <c r="F651" t="s">
        <v>967</v>
      </c>
      <c r="G651" t="s">
        <v>1954</v>
      </c>
      <c r="H651" t="str">
        <f t="shared" si="75"/>
        <v>Tom Varkey</v>
      </c>
      <c r="I651">
        <f t="shared" si="76"/>
        <v>1</v>
      </c>
      <c r="J651" t="str">
        <f>IF(Table1[[#This Row],[Investor Count]]&gt;1,"Yes","No")</f>
        <v>No</v>
      </c>
      <c r="K651" t="s">
        <v>126</v>
      </c>
      <c r="M651">
        <f t="shared" si="70"/>
        <v>2017</v>
      </c>
      <c r="N651" t="str">
        <f t="shared" si="71"/>
        <v>August</v>
      </c>
      <c r="O651" s="18">
        <v>0</v>
      </c>
      <c r="P651" t="str">
        <f t="shared" si="72"/>
        <v>Seed</v>
      </c>
      <c r="Q651" t="str">
        <f t="shared" si="73"/>
        <v>Others</v>
      </c>
      <c r="R651" t="str">
        <f t="shared" si="74"/>
        <v>Bangalore</v>
      </c>
    </row>
    <row r="652" spans="1:18" x14ac:dyDescent="0.3">
      <c r="A652">
        <v>651</v>
      </c>
      <c r="B652" s="4">
        <v>42957</v>
      </c>
      <c r="C652" t="s">
        <v>1955</v>
      </c>
      <c r="D652" t="s">
        <v>575</v>
      </c>
      <c r="E652" t="s">
        <v>1956</v>
      </c>
      <c r="F652" t="s">
        <v>967</v>
      </c>
      <c r="G652" t="s">
        <v>1957</v>
      </c>
      <c r="H652" t="str">
        <f t="shared" si="75"/>
        <v>Incubate Fund</v>
      </c>
      <c r="I652">
        <f t="shared" si="76"/>
        <v>4</v>
      </c>
      <c r="J652" t="str">
        <f>IF(Table1[[#This Row],[Investor Count]]&gt;1,"Yes","No")</f>
        <v>Yes</v>
      </c>
      <c r="K652" t="s">
        <v>394</v>
      </c>
      <c r="M652">
        <f t="shared" si="70"/>
        <v>2017</v>
      </c>
      <c r="N652" t="str">
        <f t="shared" si="71"/>
        <v>August</v>
      </c>
      <c r="O652" s="18">
        <v>0</v>
      </c>
      <c r="P652" t="str">
        <f t="shared" si="72"/>
        <v>Private Equity</v>
      </c>
      <c r="Q652" t="str">
        <f t="shared" si="73"/>
        <v>Others</v>
      </c>
      <c r="R652" t="str">
        <f t="shared" si="74"/>
        <v>Bangalore</v>
      </c>
    </row>
    <row r="653" spans="1:18" x14ac:dyDescent="0.3">
      <c r="A653">
        <v>652</v>
      </c>
      <c r="B653" s="4">
        <v>42958</v>
      </c>
      <c r="C653" t="s">
        <v>644</v>
      </c>
      <c r="D653" t="s">
        <v>479</v>
      </c>
      <c r="E653" t="s">
        <v>453</v>
      </c>
      <c r="F653" t="s">
        <v>967</v>
      </c>
      <c r="G653" t="s">
        <v>1958</v>
      </c>
      <c r="H653" t="str">
        <f t="shared" si="75"/>
        <v>Softbank</v>
      </c>
      <c r="I653">
        <f t="shared" si="76"/>
        <v>1</v>
      </c>
      <c r="J653" t="str">
        <f>IF(Table1[[#This Row],[Investor Count]]&gt;1,"Yes","No")</f>
        <v>No</v>
      </c>
      <c r="K653" t="s">
        <v>394</v>
      </c>
      <c r="L653" s="6">
        <v>2500000000</v>
      </c>
      <c r="M653">
        <f t="shared" si="70"/>
        <v>2017</v>
      </c>
      <c r="N653" t="str">
        <f t="shared" si="71"/>
        <v>August</v>
      </c>
      <c r="O653" s="18">
        <v>23992.625</v>
      </c>
      <c r="P653" t="str">
        <f t="shared" si="72"/>
        <v>Private Equity</v>
      </c>
      <c r="Q653" t="str">
        <f t="shared" si="73"/>
        <v>E-Commerce</v>
      </c>
      <c r="R653" t="str">
        <f t="shared" si="74"/>
        <v>Bangalore</v>
      </c>
    </row>
    <row r="654" spans="1:18" x14ac:dyDescent="0.3">
      <c r="A654">
        <v>653</v>
      </c>
      <c r="B654" s="4">
        <v>42958</v>
      </c>
      <c r="C654" t="s">
        <v>1959</v>
      </c>
      <c r="D654" t="s">
        <v>50</v>
      </c>
      <c r="E654" t="s">
        <v>1960</v>
      </c>
      <c r="F654" t="s">
        <v>30</v>
      </c>
      <c r="G654" t="s">
        <v>1961</v>
      </c>
      <c r="H654" t="str">
        <f t="shared" si="75"/>
        <v>Nazara Games</v>
      </c>
      <c r="I654">
        <f t="shared" si="76"/>
        <v>1</v>
      </c>
      <c r="J654" t="str">
        <f>IF(Table1[[#This Row],[Investor Count]]&gt;1,"Yes","No")</f>
        <v>No</v>
      </c>
      <c r="K654" t="s">
        <v>394</v>
      </c>
      <c r="M654">
        <f t="shared" si="70"/>
        <v>2017</v>
      </c>
      <c r="N654" t="str">
        <f t="shared" si="71"/>
        <v>August</v>
      </c>
      <c r="O654" s="18">
        <v>0</v>
      </c>
      <c r="P654" t="str">
        <f t="shared" si="72"/>
        <v>Private Equity</v>
      </c>
      <c r="Q654" t="str">
        <f t="shared" si="73"/>
        <v>Technology</v>
      </c>
      <c r="R654" t="str">
        <f t="shared" si="74"/>
        <v>Delhi-NCR</v>
      </c>
    </row>
    <row r="655" spans="1:18" x14ac:dyDescent="0.3">
      <c r="A655">
        <v>654</v>
      </c>
      <c r="B655" s="4">
        <v>42958</v>
      </c>
      <c r="C655" t="s">
        <v>281</v>
      </c>
      <c r="D655" t="s">
        <v>575</v>
      </c>
      <c r="E655" t="s">
        <v>1962</v>
      </c>
      <c r="F655" t="s">
        <v>19</v>
      </c>
      <c r="G655" t="s">
        <v>1963</v>
      </c>
      <c r="H655" t="str">
        <f t="shared" si="75"/>
        <v>Tekne Capital Management</v>
      </c>
      <c r="I655">
        <f t="shared" si="76"/>
        <v>1</v>
      </c>
      <c r="J655" t="str">
        <f>IF(Table1[[#This Row],[Investor Count]]&gt;1,"Yes","No")</f>
        <v>No</v>
      </c>
      <c r="K655" t="s">
        <v>394</v>
      </c>
      <c r="L655" s="6">
        <v>36000000</v>
      </c>
      <c r="M655">
        <f t="shared" si="70"/>
        <v>2017</v>
      </c>
      <c r="N655" t="str">
        <f t="shared" si="71"/>
        <v>August</v>
      </c>
      <c r="O655" s="18">
        <v>345.49380000000002</v>
      </c>
      <c r="P655" t="str">
        <f t="shared" si="72"/>
        <v>Private Equity</v>
      </c>
      <c r="Q655" t="str">
        <f t="shared" si="73"/>
        <v>Others</v>
      </c>
      <c r="R655" t="str">
        <f t="shared" si="74"/>
        <v>Delhi-NCR</v>
      </c>
    </row>
    <row r="656" spans="1:18" x14ac:dyDescent="0.3">
      <c r="A656">
        <v>655</v>
      </c>
      <c r="B656" s="4">
        <v>42961</v>
      </c>
      <c r="C656" t="s">
        <v>1964</v>
      </c>
      <c r="D656" t="s">
        <v>575</v>
      </c>
      <c r="E656" t="s">
        <v>1965</v>
      </c>
      <c r="F656" t="s">
        <v>30</v>
      </c>
      <c r="G656" t="s">
        <v>8693</v>
      </c>
      <c r="H656" t="str">
        <f t="shared" si="75"/>
        <v>Bennett</v>
      </c>
      <c r="I656">
        <f t="shared" si="76"/>
        <v>4</v>
      </c>
      <c r="J656" t="str">
        <f>IF(Table1[[#This Row],[Investor Count]]&gt;1,"Yes","No")</f>
        <v>Yes</v>
      </c>
      <c r="K656" t="s">
        <v>394</v>
      </c>
      <c r="M656">
        <f t="shared" si="70"/>
        <v>2017</v>
      </c>
      <c r="N656" t="str">
        <f t="shared" si="71"/>
        <v>August</v>
      </c>
      <c r="O656" s="18">
        <v>0</v>
      </c>
      <c r="P656" t="str">
        <f t="shared" si="72"/>
        <v>Private Equity</v>
      </c>
      <c r="Q656" t="str">
        <f t="shared" si="73"/>
        <v>Others</v>
      </c>
      <c r="R656" t="str">
        <f t="shared" si="74"/>
        <v>Delhi-NCR</v>
      </c>
    </row>
    <row r="657" spans="1:18" x14ac:dyDescent="0.3">
      <c r="A657">
        <v>656</v>
      </c>
      <c r="B657" s="4">
        <v>42961</v>
      </c>
      <c r="C657" t="s">
        <v>1967</v>
      </c>
      <c r="D657" t="s">
        <v>50</v>
      </c>
      <c r="E657" t="s">
        <v>1968</v>
      </c>
      <c r="F657" t="s">
        <v>36</v>
      </c>
      <c r="G657" t="s">
        <v>8027</v>
      </c>
      <c r="H657" t="str">
        <f t="shared" si="75"/>
        <v>Incred Finance</v>
      </c>
      <c r="I657">
        <f t="shared" si="76"/>
        <v>2</v>
      </c>
      <c r="J657" t="str">
        <f>IF(Table1[[#This Row],[Investor Count]]&gt;1,"Yes","No")</f>
        <v>Yes</v>
      </c>
      <c r="K657" t="s">
        <v>126</v>
      </c>
      <c r="L657" s="6">
        <v>312000</v>
      </c>
      <c r="M657">
        <f t="shared" si="70"/>
        <v>2017</v>
      </c>
      <c r="N657" t="str">
        <f t="shared" si="71"/>
        <v>August</v>
      </c>
      <c r="O657" s="18">
        <v>2.9942796</v>
      </c>
      <c r="P657" t="str">
        <f t="shared" si="72"/>
        <v>Seed</v>
      </c>
      <c r="Q657" t="str">
        <f t="shared" si="73"/>
        <v>Technology</v>
      </c>
      <c r="R657" t="str">
        <f t="shared" si="74"/>
        <v>Mumbai</v>
      </c>
    </row>
    <row r="658" spans="1:18" x14ac:dyDescent="0.3">
      <c r="A658">
        <v>657</v>
      </c>
      <c r="B658" s="4">
        <v>42962</v>
      </c>
      <c r="C658" t="s">
        <v>1970</v>
      </c>
      <c r="D658" t="s">
        <v>575</v>
      </c>
      <c r="E658" t="s">
        <v>1971</v>
      </c>
      <c r="F658" t="s">
        <v>967</v>
      </c>
      <c r="G658" t="s">
        <v>8028</v>
      </c>
      <c r="H658" t="str">
        <f t="shared" si="75"/>
        <v>Incred</v>
      </c>
      <c r="I658">
        <f t="shared" si="76"/>
        <v>3</v>
      </c>
      <c r="J658" t="str">
        <f>IF(Table1[[#This Row],[Investor Count]]&gt;1,"Yes","No")</f>
        <v>Yes</v>
      </c>
      <c r="K658" t="s">
        <v>126</v>
      </c>
      <c r="L658" s="6">
        <v>385000</v>
      </c>
      <c r="M658">
        <f t="shared" si="70"/>
        <v>2017</v>
      </c>
      <c r="N658" t="str">
        <f t="shared" si="71"/>
        <v>August</v>
      </c>
      <c r="O658" s="18">
        <v>3.6948642500000002</v>
      </c>
      <c r="P658" t="str">
        <f t="shared" si="72"/>
        <v>Seed</v>
      </c>
      <c r="Q658" t="str">
        <f t="shared" si="73"/>
        <v>Others</v>
      </c>
      <c r="R658" t="str">
        <f t="shared" si="74"/>
        <v>Bangalore</v>
      </c>
    </row>
    <row r="659" spans="1:18" x14ac:dyDescent="0.3">
      <c r="A659">
        <v>658</v>
      </c>
      <c r="B659" s="4">
        <v>42964</v>
      </c>
      <c r="C659" t="s">
        <v>1973</v>
      </c>
      <c r="D659" t="s">
        <v>575</v>
      </c>
      <c r="E659" t="s">
        <v>1974</v>
      </c>
      <c r="F659" t="s">
        <v>36</v>
      </c>
      <c r="G659" t="s">
        <v>9320</v>
      </c>
      <c r="H659" t="str">
        <f t="shared" si="75"/>
        <v>Green Visor Capital Lp Ii</v>
      </c>
      <c r="I659">
        <f t="shared" si="76"/>
        <v>7</v>
      </c>
      <c r="J659" t="str">
        <f>IF(Table1[[#This Row],[Investor Count]]&gt;1,"Yes","No")</f>
        <v>Yes</v>
      </c>
      <c r="K659" t="s">
        <v>126</v>
      </c>
      <c r="M659">
        <f t="shared" si="70"/>
        <v>2017</v>
      </c>
      <c r="N659" t="str">
        <f t="shared" si="71"/>
        <v>August</v>
      </c>
      <c r="O659" s="18">
        <v>0</v>
      </c>
      <c r="P659" t="str">
        <f t="shared" si="72"/>
        <v>Seed</v>
      </c>
      <c r="Q659" t="str">
        <f t="shared" si="73"/>
        <v>Others</v>
      </c>
      <c r="R659" t="str">
        <f t="shared" si="74"/>
        <v>Mumbai</v>
      </c>
    </row>
    <row r="660" spans="1:18" x14ac:dyDescent="0.3">
      <c r="A660">
        <v>659</v>
      </c>
      <c r="B660" s="4">
        <v>42967</v>
      </c>
      <c r="C660" t="s">
        <v>1976</v>
      </c>
      <c r="D660" t="s">
        <v>479</v>
      </c>
      <c r="E660" t="s">
        <v>1977</v>
      </c>
      <c r="F660" t="s">
        <v>30</v>
      </c>
      <c r="G660" t="s">
        <v>1978</v>
      </c>
      <c r="H660" t="str">
        <f t="shared" si="75"/>
        <v>Abhinav Gupta</v>
      </c>
      <c r="I660">
        <f t="shared" si="76"/>
        <v>2</v>
      </c>
      <c r="J660" t="str">
        <f>IF(Table1[[#This Row],[Investor Count]]&gt;1,"Yes","No")</f>
        <v>Yes</v>
      </c>
      <c r="K660" t="s">
        <v>126</v>
      </c>
      <c r="L660" s="6">
        <v>187000</v>
      </c>
      <c r="M660">
        <f t="shared" si="70"/>
        <v>2017</v>
      </c>
      <c r="N660" t="str">
        <f t="shared" si="71"/>
        <v>August</v>
      </c>
      <c r="O660" s="18">
        <v>1.7946483499999999</v>
      </c>
      <c r="P660" t="str">
        <f t="shared" si="72"/>
        <v>Seed</v>
      </c>
      <c r="Q660" t="str">
        <f t="shared" si="73"/>
        <v>E-Commerce</v>
      </c>
      <c r="R660" t="str">
        <f t="shared" si="74"/>
        <v>Delhi-NCR</v>
      </c>
    </row>
    <row r="661" spans="1:18" x14ac:dyDescent="0.3">
      <c r="A661">
        <v>660</v>
      </c>
      <c r="B661" s="4">
        <v>42968</v>
      </c>
      <c r="C661" t="s">
        <v>232</v>
      </c>
      <c r="D661" t="s">
        <v>50</v>
      </c>
      <c r="E661" t="s">
        <v>1979</v>
      </c>
      <c r="F661" t="s">
        <v>42</v>
      </c>
      <c r="G661" t="s">
        <v>7978</v>
      </c>
      <c r="H661" t="str">
        <f t="shared" si="75"/>
        <v>Idg Ventures</v>
      </c>
      <c r="I661">
        <f t="shared" si="76"/>
        <v>1</v>
      </c>
      <c r="J661" t="str">
        <f>IF(Table1[[#This Row],[Investor Count]]&gt;1,"Yes","No")</f>
        <v>No</v>
      </c>
      <c r="K661" t="s">
        <v>394</v>
      </c>
      <c r="L661" s="6">
        <v>6800000</v>
      </c>
      <c r="M661">
        <f t="shared" si="70"/>
        <v>2017</v>
      </c>
      <c r="N661" t="str">
        <f t="shared" si="71"/>
        <v>August</v>
      </c>
      <c r="O661" s="18">
        <v>65.25994</v>
      </c>
      <c r="P661" t="str">
        <f t="shared" si="72"/>
        <v>Private Equity</v>
      </c>
      <c r="Q661" t="str">
        <f t="shared" si="73"/>
        <v>Technology</v>
      </c>
      <c r="R661" t="str">
        <f t="shared" si="74"/>
        <v>Chennai</v>
      </c>
    </row>
    <row r="662" spans="1:18" x14ac:dyDescent="0.3">
      <c r="A662">
        <v>661</v>
      </c>
      <c r="B662" s="4">
        <v>42968</v>
      </c>
      <c r="C662" t="s">
        <v>1980</v>
      </c>
      <c r="D662" t="s">
        <v>575</v>
      </c>
      <c r="E662" t="s">
        <v>1981</v>
      </c>
      <c r="F662" t="s">
        <v>1982</v>
      </c>
      <c r="G662" t="s">
        <v>9257</v>
      </c>
      <c r="H662" t="str">
        <f t="shared" si="75"/>
        <v>Hnixe</v>
      </c>
      <c r="I662">
        <f t="shared" si="76"/>
        <v>1</v>
      </c>
      <c r="J662" t="str">
        <f>IF(Table1[[#This Row],[Investor Count]]&gt;1,"Yes","No")</f>
        <v>No</v>
      </c>
      <c r="K662" t="s">
        <v>126</v>
      </c>
      <c r="L662" s="6">
        <v>734000</v>
      </c>
      <c r="M662">
        <f t="shared" si="70"/>
        <v>2017</v>
      </c>
      <c r="N662" t="str">
        <f t="shared" si="71"/>
        <v>August</v>
      </c>
      <c r="O662" s="18">
        <v>7.0442346999999996</v>
      </c>
      <c r="P662" t="str">
        <f t="shared" si="72"/>
        <v>Seed</v>
      </c>
      <c r="Q662" t="str">
        <f t="shared" si="73"/>
        <v>Others</v>
      </c>
      <c r="R662" t="str">
        <f t="shared" si="74"/>
        <v>Other Cities</v>
      </c>
    </row>
    <row r="663" spans="1:18" x14ac:dyDescent="0.3">
      <c r="A663">
        <v>662</v>
      </c>
      <c r="B663" s="4">
        <v>42969</v>
      </c>
      <c r="C663" t="s">
        <v>1984</v>
      </c>
      <c r="D663" t="s">
        <v>575</v>
      </c>
      <c r="E663" t="s">
        <v>1985</v>
      </c>
      <c r="F663" t="s">
        <v>36</v>
      </c>
      <c r="G663" t="s">
        <v>8029</v>
      </c>
      <c r="H663" t="str">
        <f t="shared" si="75"/>
        <v>Isquare Global</v>
      </c>
      <c r="I663">
        <f t="shared" si="76"/>
        <v>2</v>
      </c>
      <c r="J663" t="str">
        <f>IF(Table1[[#This Row],[Investor Count]]&gt;1,"Yes","No")</f>
        <v>Yes</v>
      </c>
      <c r="K663" t="s">
        <v>126</v>
      </c>
      <c r="M663">
        <f t="shared" si="70"/>
        <v>2017</v>
      </c>
      <c r="N663" t="str">
        <f t="shared" si="71"/>
        <v>August</v>
      </c>
      <c r="O663" s="18">
        <v>0</v>
      </c>
      <c r="P663" t="str">
        <f t="shared" si="72"/>
        <v>Seed</v>
      </c>
      <c r="Q663" t="str">
        <f t="shared" si="73"/>
        <v>Others</v>
      </c>
      <c r="R663" t="str">
        <f t="shared" si="74"/>
        <v>Mumbai</v>
      </c>
    </row>
    <row r="664" spans="1:18" x14ac:dyDescent="0.3">
      <c r="A664">
        <v>663</v>
      </c>
      <c r="B664" s="4">
        <v>42969</v>
      </c>
      <c r="C664" t="s">
        <v>1987</v>
      </c>
      <c r="D664" t="s">
        <v>575</v>
      </c>
      <c r="E664" t="s">
        <v>1988</v>
      </c>
      <c r="F664" t="s">
        <v>87</v>
      </c>
      <c r="G664" t="s">
        <v>9321</v>
      </c>
      <c r="H664" t="str">
        <f t="shared" si="75"/>
        <v>Social Alpha</v>
      </c>
      <c r="I664">
        <f t="shared" si="76"/>
        <v>4</v>
      </c>
      <c r="J664" t="str">
        <f>IF(Table1[[#This Row],[Investor Count]]&gt;1,"Yes","No")</f>
        <v>Yes</v>
      </c>
      <c r="K664" t="s">
        <v>126</v>
      </c>
      <c r="M664">
        <f t="shared" si="70"/>
        <v>2017</v>
      </c>
      <c r="N664" t="str">
        <f t="shared" si="71"/>
        <v>August</v>
      </c>
      <c r="O664" s="18">
        <v>0</v>
      </c>
      <c r="P664" t="str">
        <f t="shared" si="72"/>
        <v>Seed</v>
      </c>
      <c r="Q664" t="str">
        <f t="shared" si="73"/>
        <v>Others</v>
      </c>
      <c r="R664" t="str">
        <f t="shared" si="74"/>
        <v>Delhi-NCR</v>
      </c>
    </row>
    <row r="665" spans="1:18" x14ac:dyDescent="0.3">
      <c r="A665">
        <v>664</v>
      </c>
      <c r="B665" s="4">
        <v>42970</v>
      </c>
      <c r="C665" t="s">
        <v>1990</v>
      </c>
      <c r="D665" t="s">
        <v>575</v>
      </c>
      <c r="E665" t="s">
        <v>1991</v>
      </c>
      <c r="F665" t="s">
        <v>19</v>
      </c>
      <c r="G665" t="s">
        <v>9322</v>
      </c>
      <c r="H665" t="str">
        <f t="shared" si="75"/>
        <v>Blume Ventures Lenovo Capital</v>
      </c>
      <c r="I665">
        <f t="shared" si="76"/>
        <v>2</v>
      </c>
      <c r="J665" t="str">
        <f>IF(Table1[[#This Row],[Investor Count]]&gt;1,"Yes","No")</f>
        <v>Yes</v>
      </c>
      <c r="K665" t="s">
        <v>126</v>
      </c>
      <c r="M665">
        <f t="shared" si="70"/>
        <v>2017</v>
      </c>
      <c r="N665" t="str">
        <f t="shared" si="71"/>
        <v>August</v>
      </c>
      <c r="O665" s="18">
        <v>0</v>
      </c>
      <c r="P665" t="str">
        <f t="shared" si="72"/>
        <v>Seed</v>
      </c>
      <c r="Q665" t="str">
        <f t="shared" si="73"/>
        <v>Others</v>
      </c>
      <c r="R665" t="str">
        <f t="shared" si="74"/>
        <v>Delhi-NCR</v>
      </c>
    </row>
    <row r="666" spans="1:18" x14ac:dyDescent="0.3">
      <c r="A666">
        <v>665</v>
      </c>
      <c r="B666" s="4">
        <v>42970</v>
      </c>
      <c r="C666" t="s">
        <v>1993</v>
      </c>
      <c r="D666" t="s">
        <v>50</v>
      </c>
      <c r="E666" t="s">
        <v>8694</v>
      </c>
      <c r="F666" t="s">
        <v>52</v>
      </c>
      <c r="G666" t="s">
        <v>1995</v>
      </c>
      <c r="H666" t="str">
        <f t="shared" si="75"/>
        <v>Riverwood Capital</v>
      </c>
      <c r="I666">
        <f t="shared" si="76"/>
        <v>4</v>
      </c>
      <c r="J666" t="str">
        <f>IF(Table1[[#This Row],[Investor Count]]&gt;1,"Yes","No")</f>
        <v>Yes</v>
      </c>
      <c r="K666" t="s">
        <v>394</v>
      </c>
      <c r="L666" s="6">
        <v>80000000</v>
      </c>
      <c r="M666">
        <f t="shared" si="70"/>
        <v>2017</v>
      </c>
      <c r="N666" t="str">
        <f t="shared" si="71"/>
        <v>August</v>
      </c>
      <c r="O666" s="18">
        <v>767.76400000000001</v>
      </c>
      <c r="P666" t="str">
        <f t="shared" si="72"/>
        <v>Private Equity</v>
      </c>
      <c r="Q666" t="str">
        <f t="shared" si="73"/>
        <v>Technology</v>
      </c>
      <c r="R666" t="str">
        <f t="shared" si="74"/>
        <v>Pune</v>
      </c>
    </row>
    <row r="667" spans="1:18" x14ac:dyDescent="0.3">
      <c r="A667">
        <v>666</v>
      </c>
      <c r="B667" s="4">
        <v>42970</v>
      </c>
      <c r="C667" t="s">
        <v>1996</v>
      </c>
      <c r="D667" t="s">
        <v>479</v>
      </c>
      <c r="E667" t="s">
        <v>1997</v>
      </c>
      <c r="F667" t="s">
        <v>30</v>
      </c>
      <c r="G667" t="s">
        <v>975</v>
      </c>
      <c r="H667" t="str">
        <f t="shared" si="75"/>
        <v>Fireside Ventures</v>
      </c>
      <c r="I667">
        <f t="shared" si="76"/>
        <v>1</v>
      </c>
      <c r="J667" t="str">
        <f>IF(Table1[[#This Row],[Investor Count]]&gt;1,"Yes","No")</f>
        <v>No</v>
      </c>
      <c r="K667" t="s">
        <v>394</v>
      </c>
      <c r="L667" s="6">
        <v>2300000</v>
      </c>
      <c r="M667">
        <f t="shared" si="70"/>
        <v>2017</v>
      </c>
      <c r="N667" t="str">
        <f t="shared" si="71"/>
        <v>August</v>
      </c>
      <c r="O667" s="18">
        <v>22.073215000000001</v>
      </c>
      <c r="P667" t="str">
        <f t="shared" si="72"/>
        <v>Private Equity</v>
      </c>
      <c r="Q667" t="str">
        <f t="shared" si="73"/>
        <v>E-Commerce</v>
      </c>
      <c r="R667" t="str">
        <f t="shared" si="74"/>
        <v>Delhi-NCR</v>
      </c>
    </row>
    <row r="668" spans="1:18" x14ac:dyDescent="0.3">
      <c r="A668">
        <v>667</v>
      </c>
      <c r="B668" s="4">
        <v>42970</v>
      </c>
      <c r="C668" t="s">
        <v>1998</v>
      </c>
      <c r="D668" t="s">
        <v>50</v>
      </c>
      <c r="E668" t="s">
        <v>8695</v>
      </c>
      <c r="F668" t="s">
        <v>967</v>
      </c>
      <c r="G668" t="s">
        <v>8696</v>
      </c>
      <c r="H668" t="str">
        <f t="shared" si="75"/>
        <v>Iit Ropar</v>
      </c>
      <c r="I668">
        <f t="shared" si="76"/>
        <v>7</v>
      </c>
      <c r="J668" t="str">
        <f>IF(Table1[[#This Row],[Investor Count]]&gt;1,"Yes","No")</f>
        <v>Yes</v>
      </c>
      <c r="K668" t="s">
        <v>126</v>
      </c>
      <c r="M668">
        <f t="shared" si="70"/>
        <v>2017</v>
      </c>
      <c r="N668" t="str">
        <f t="shared" si="71"/>
        <v>August</v>
      </c>
      <c r="O668" s="18">
        <v>0</v>
      </c>
      <c r="P668" t="str">
        <f t="shared" si="72"/>
        <v>Seed</v>
      </c>
      <c r="Q668" t="str">
        <f t="shared" si="73"/>
        <v>Technology</v>
      </c>
      <c r="R668" t="str">
        <f t="shared" si="74"/>
        <v>Bangalore</v>
      </c>
    </row>
    <row r="669" spans="1:18" x14ac:dyDescent="0.3">
      <c r="A669">
        <v>668</v>
      </c>
      <c r="B669" s="4">
        <v>42970</v>
      </c>
      <c r="C669" t="s">
        <v>2001</v>
      </c>
      <c r="D669" t="s">
        <v>50</v>
      </c>
      <c r="E669" t="s">
        <v>2002</v>
      </c>
      <c r="F669" t="s">
        <v>967</v>
      </c>
      <c r="G669" t="s">
        <v>2003</v>
      </c>
      <c r="H669" t="str">
        <f t="shared" si="75"/>
        <v>Haresh Chawla</v>
      </c>
      <c r="I669">
        <f t="shared" si="76"/>
        <v>1</v>
      </c>
      <c r="J669" t="str">
        <f>IF(Table1[[#This Row],[Investor Count]]&gt;1,"Yes","No")</f>
        <v>No</v>
      </c>
      <c r="K669" t="s">
        <v>126</v>
      </c>
      <c r="L669" s="6">
        <v>500000</v>
      </c>
      <c r="M669">
        <f t="shared" si="70"/>
        <v>2017</v>
      </c>
      <c r="N669" t="str">
        <f t="shared" si="71"/>
        <v>August</v>
      </c>
      <c r="O669" s="18">
        <v>4.7985249999999997</v>
      </c>
      <c r="P669" t="str">
        <f t="shared" si="72"/>
        <v>Seed</v>
      </c>
      <c r="Q669" t="str">
        <f t="shared" si="73"/>
        <v>Technology</v>
      </c>
      <c r="R669" t="str">
        <f t="shared" si="74"/>
        <v>Bangalore</v>
      </c>
    </row>
    <row r="670" spans="1:18" x14ac:dyDescent="0.3">
      <c r="A670">
        <v>669</v>
      </c>
      <c r="B670" s="4">
        <v>42971</v>
      </c>
      <c r="C670" t="s">
        <v>2004</v>
      </c>
      <c r="D670" t="s">
        <v>50</v>
      </c>
      <c r="E670" t="s">
        <v>2005</v>
      </c>
      <c r="F670" t="s">
        <v>967</v>
      </c>
      <c r="G670" t="s">
        <v>8030</v>
      </c>
      <c r="H670" t="str">
        <f t="shared" si="75"/>
        <v>Js Capital Management</v>
      </c>
      <c r="I670">
        <f t="shared" si="76"/>
        <v>4</v>
      </c>
      <c r="J670" t="str">
        <f>IF(Table1[[#This Row],[Investor Count]]&gt;1,"Yes","No")</f>
        <v>Yes</v>
      </c>
      <c r="K670" t="s">
        <v>394</v>
      </c>
      <c r="L670" s="6">
        <v>16000000</v>
      </c>
      <c r="M670">
        <f t="shared" si="70"/>
        <v>2017</v>
      </c>
      <c r="N670" t="str">
        <f t="shared" si="71"/>
        <v>August</v>
      </c>
      <c r="O670" s="18">
        <v>153.55279999999999</v>
      </c>
      <c r="P670" t="str">
        <f t="shared" si="72"/>
        <v>Private Equity</v>
      </c>
      <c r="Q670" t="str">
        <f t="shared" si="73"/>
        <v>Technology</v>
      </c>
      <c r="R670" t="str">
        <f t="shared" si="74"/>
        <v>Bangalore</v>
      </c>
    </row>
    <row r="671" spans="1:18" x14ac:dyDescent="0.3">
      <c r="A671">
        <v>670</v>
      </c>
      <c r="B671" s="4">
        <v>42972</v>
      </c>
      <c r="C671" t="s">
        <v>2007</v>
      </c>
      <c r="D671" t="s">
        <v>575</v>
      </c>
      <c r="E671" t="s">
        <v>2008</v>
      </c>
      <c r="F671" t="s">
        <v>42</v>
      </c>
      <c r="G671" t="s">
        <v>8031</v>
      </c>
      <c r="H671" t="str">
        <f t="shared" si="75"/>
        <v>Vamm Ventures</v>
      </c>
      <c r="I671">
        <f t="shared" si="76"/>
        <v>3</v>
      </c>
      <c r="J671" t="str">
        <f>IF(Table1[[#This Row],[Investor Count]]&gt;1,"Yes","No")</f>
        <v>Yes</v>
      </c>
      <c r="K671" t="s">
        <v>126</v>
      </c>
      <c r="L671" s="6">
        <v>750000</v>
      </c>
      <c r="M671">
        <f t="shared" si="70"/>
        <v>2017</v>
      </c>
      <c r="N671" t="str">
        <f t="shared" si="71"/>
        <v>August</v>
      </c>
      <c r="O671" s="18">
        <v>7.1977874999999996</v>
      </c>
      <c r="P671" t="str">
        <f t="shared" si="72"/>
        <v>Seed</v>
      </c>
      <c r="Q671" t="str">
        <f t="shared" si="73"/>
        <v>Others</v>
      </c>
      <c r="R671" t="str">
        <f t="shared" si="74"/>
        <v>Chennai</v>
      </c>
    </row>
    <row r="672" spans="1:18" x14ac:dyDescent="0.3">
      <c r="A672">
        <v>671</v>
      </c>
      <c r="B672" s="4">
        <v>42972</v>
      </c>
      <c r="C672" t="s">
        <v>2010</v>
      </c>
      <c r="D672" t="s">
        <v>575</v>
      </c>
      <c r="E672" t="s">
        <v>2011</v>
      </c>
      <c r="F672" t="s">
        <v>967</v>
      </c>
      <c r="G672" t="s">
        <v>8032</v>
      </c>
      <c r="H672" t="str">
        <f t="shared" si="75"/>
        <v>Pbs Srinivas</v>
      </c>
      <c r="I672">
        <f t="shared" si="76"/>
        <v>3</v>
      </c>
      <c r="J672" t="str">
        <f>IF(Table1[[#This Row],[Investor Count]]&gt;1,"Yes","No")</f>
        <v>Yes</v>
      </c>
      <c r="K672" t="s">
        <v>126</v>
      </c>
      <c r="L672" s="6">
        <v>125000</v>
      </c>
      <c r="M672">
        <f t="shared" si="70"/>
        <v>2017</v>
      </c>
      <c r="N672" t="str">
        <f t="shared" si="71"/>
        <v>August</v>
      </c>
      <c r="O672" s="18">
        <v>1.1996312499999999</v>
      </c>
      <c r="P672" t="str">
        <f t="shared" si="72"/>
        <v>Seed</v>
      </c>
      <c r="Q672" t="str">
        <f t="shared" si="73"/>
        <v>Others</v>
      </c>
      <c r="R672" t="str">
        <f t="shared" si="74"/>
        <v>Bangalore</v>
      </c>
    </row>
    <row r="673" spans="1:18" x14ac:dyDescent="0.3">
      <c r="A673">
        <v>672</v>
      </c>
      <c r="B673" s="4">
        <v>42975</v>
      </c>
      <c r="C673" t="s">
        <v>2013</v>
      </c>
      <c r="D673" t="s">
        <v>50</v>
      </c>
      <c r="E673" t="s">
        <v>2014</v>
      </c>
      <c r="F673" t="s">
        <v>52</v>
      </c>
      <c r="G673" t="s">
        <v>9098</v>
      </c>
      <c r="H673" t="str">
        <f t="shared" si="75"/>
        <v>Sistema Asia Fund</v>
      </c>
      <c r="I673">
        <f t="shared" si="76"/>
        <v>3</v>
      </c>
      <c r="J673" t="str">
        <f>IF(Table1[[#This Row],[Investor Count]]&gt;1,"Yes","No")</f>
        <v>Yes</v>
      </c>
      <c r="K673" t="s">
        <v>394</v>
      </c>
      <c r="L673" s="6">
        <v>7000000</v>
      </c>
      <c r="M673">
        <f t="shared" si="70"/>
        <v>2017</v>
      </c>
      <c r="N673" t="str">
        <f t="shared" si="71"/>
        <v>August</v>
      </c>
      <c r="O673" s="18">
        <v>67.179349999999999</v>
      </c>
      <c r="P673" t="str">
        <f t="shared" si="72"/>
        <v>Private Equity</v>
      </c>
      <c r="Q673" t="str">
        <f t="shared" si="73"/>
        <v>Technology</v>
      </c>
      <c r="R673" t="str">
        <f t="shared" si="74"/>
        <v>Pune</v>
      </c>
    </row>
    <row r="674" spans="1:18" x14ac:dyDescent="0.3">
      <c r="A674">
        <v>673</v>
      </c>
      <c r="B674" s="4">
        <v>42976</v>
      </c>
      <c r="C674" t="s">
        <v>1345</v>
      </c>
      <c r="D674" t="s">
        <v>575</v>
      </c>
      <c r="E674" t="s">
        <v>8697</v>
      </c>
      <c r="F674" t="s">
        <v>967</v>
      </c>
      <c r="G674" t="s">
        <v>8033</v>
      </c>
      <c r="H674" t="str">
        <f t="shared" si="75"/>
        <v>Accel Partners</v>
      </c>
      <c r="I674">
        <f t="shared" si="76"/>
        <v>4</v>
      </c>
      <c r="J674" t="str">
        <f>IF(Table1[[#This Row],[Investor Count]]&gt;1,"Yes","No")</f>
        <v>Yes</v>
      </c>
      <c r="K674" t="s">
        <v>394</v>
      </c>
      <c r="L674" s="6">
        <v>25000000</v>
      </c>
      <c r="M674">
        <f t="shared" si="70"/>
        <v>2017</v>
      </c>
      <c r="N674" t="str">
        <f t="shared" si="71"/>
        <v>August</v>
      </c>
      <c r="O674" s="18">
        <v>239.92625000000001</v>
      </c>
      <c r="P674" t="str">
        <f t="shared" si="72"/>
        <v>Private Equity</v>
      </c>
      <c r="Q674" t="str">
        <f t="shared" si="73"/>
        <v>Others</v>
      </c>
      <c r="R674" t="str">
        <f t="shared" si="74"/>
        <v>Bangalore</v>
      </c>
    </row>
    <row r="675" spans="1:18" x14ac:dyDescent="0.3">
      <c r="A675">
        <v>674</v>
      </c>
      <c r="B675" s="4">
        <v>42976</v>
      </c>
      <c r="C675" t="s">
        <v>1020</v>
      </c>
      <c r="D675" t="s">
        <v>50</v>
      </c>
      <c r="E675" t="s">
        <v>2018</v>
      </c>
      <c r="F675" t="s">
        <v>36</v>
      </c>
      <c r="G675" t="s">
        <v>8034</v>
      </c>
      <c r="H675" t="str">
        <f t="shared" si="75"/>
        <v>Idal Health</v>
      </c>
      <c r="I675">
        <f t="shared" si="76"/>
        <v>4</v>
      </c>
      <c r="J675" t="str">
        <f>IF(Table1[[#This Row],[Investor Count]]&gt;1,"Yes","No")</f>
        <v>Yes</v>
      </c>
      <c r="K675" t="s">
        <v>126</v>
      </c>
      <c r="L675" s="6">
        <v>750000</v>
      </c>
      <c r="M675">
        <f t="shared" si="70"/>
        <v>2017</v>
      </c>
      <c r="N675" t="str">
        <f t="shared" si="71"/>
        <v>August</v>
      </c>
      <c r="O675" s="18">
        <v>7.1977874999999996</v>
      </c>
      <c r="P675" t="str">
        <f t="shared" si="72"/>
        <v>Seed</v>
      </c>
      <c r="Q675" t="str">
        <f t="shared" si="73"/>
        <v>Technology</v>
      </c>
      <c r="R675" t="str">
        <f t="shared" si="74"/>
        <v>Mumbai</v>
      </c>
    </row>
    <row r="676" spans="1:18" x14ac:dyDescent="0.3">
      <c r="A676">
        <v>675</v>
      </c>
      <c r="B676" s="4">
        <v>42976</v>
      </c>
      <c r="C676" t="s">
        <v>2020</v>
      </c>
      <c r="D676" t="s">
        <v>50</v>
      </c>
      <c r="E676" t="s">
        <v>2021</v>
      </c>
      <c r="F676" t="s">
        <v>19</v>
      </c>
      <c r="G676" t="s">
        <v>8511</v>
      </c>
      <c r="H676" t="str">
        <f t="shared" si="75"/>
        <v>Small Industries Development Bank Of India</v>
      </c>
      <c r="I676">
        <f t="shared" si="76"/>
        <v>1</v>
      </c>
      <c r="J676" t="str">
        <f>IF(Table1[[#This Row],[Investor Count]]&gt;1,"Yes","No")</f>
        <v>No</v>
      </c>
      <c r="K676" t="s">
        <v>79</v>
      </c>
      <c r="M676">
        <f t="shared" si="70"/>
        <v>2017</v>
      </c>
      <c r="N676" t="str">
        <f t="shared" si="71"/>
        <v>August</v>
      </c>
      <c r="O676" s="18">
        <v>0</v>
      </c>
      <c r="P676" t="str">
        <f t="shared" si="72"/>
        <v>Other</v>
      </c>
      <c r="Q676" t="str">
        <f t="shared" si="73"/>
        <v>Technology</v>
      </c>
      <c r="R676" t="str">
        <f t="shared" si="74"/>
        <v>Delhi-NCR</v>
      </c>
    </row>
    <row r="677" spans="1:18" x14ac:dyDescent="0.3">
      <c r="A677">
        <v>676</v>
      </c>
      <c r="B677" s="4">
        <v>42977</v>
      </c>
      <c r="C677" t="s">
        <v>942</v>
      </c>
      <c r="D677" t="s">
        <v>575</v>
      </c>
      <c r="E677" t="s">
        <v>2023</v>
      </c>
      <c r="F677" t="s">
        <v>967</v>
      </c>
      <c r="G677" t="s">
        <v>8698</v>
      </c>
      <c r="H677" t="str">
        <f t="shared" si="75"/>
        <v>Ward Ferry Management</v>
      </c>
      <c r="I677">
        <f t="shared" si="76"/>
        <v>3</v>
      </c>
      <c r="J677" t="str">
        <f>IF(Table1[[#This Row],[Investor Count]]&gt;1,"Yes","No")</f>
        <v>Yes</v>
      </c>
      <c r="K677" t="s">
        <v>394</v>
      </c>
      <c r="L677" s="6">
        <v>34000000</v>
      </c>
      <c r="M677">
        <f t="shared" si="70"/>
        <v>2017</v>
      </c>
      <c r="N677" t="str">
        <f t="shared" si="71"/>
        <v>August</v>
      </c>
      <c r="O677" s="18">
        <v>326.29969999999997</v>
      </c>
      <c r="P677" t="str">
        <f t="shared" si="72"/>
        <v>Private Equity</v>
      </c>
      <c r="Q677" t="str">
        <f t="shared" si="73"/>
        <v>Others</v>
      </c>
      <c r="R677" t="str">
        <f t="shared" si="74"/>
        <v>Bangalore</v>
      </c>
    </row>
    <row r="678" spans="1:18" x14ac:dyDescent="0.3">
      <c r="A678">
        <v>677</v>
      </c>
      <c r="B678" s="4">
        <v>42977</v>
      </c>
      <c r="C678" t="s">
        <v>1063</v>
      </c>
      <c r="D678" t="s">
        <v>50</v>
      </c>
      <c r="E678" t="s">
        <v>8699</v>
      </c>
      <c r="F678" t="s">
        <v>967</v>
      </c>
      <c r="G678" t="s">
        <v>9099</v>
      </c>
      <c r="H678" t="str">
        <f t="shared" si="75"/>
        <v>Sequoia India</v>
      </c>
      <c r="I678">
        <f t="shared" si="76"/>
        <v>6</v>
      </c>
      <c r="J678" t="str">
        <f>IF(Table1[[#This Row],[Investor Count]]&gt;1,"Yes","No")</f>
        <v>Yes</v>
      </c>
      <c r="K678" t="s">
        <v>394</v>
      </c>
      <c r="L678" s="6">
        <v>30000000</v>
      </c>
      <c r="M678">
        <f t="shared" si="70"/>
        <v>2017</v>
      </c>
      <c r="N678" t="str">
        <f t="shared" si="71"/>
        <v>August</v>
      </c>
      <c r="O678" s="18">
        <v>287.91149999999999</v>
      </c>
      <c r="P678" t="str">
        <f t="shared" si="72"/>
        <v>Private Equity</v>
      </c>
      <c r="Q678" t="str">
        <f t="shared" si="73"/>
        <v>Technology</v>
      </c>
      <c r="R678" t="str">
        <f t="shared" si="74"/>
        <v>Bangalore</v>
      </c>
    </row>
    <row r="679" spans="1:18" x14ac:dyDescent="0.3">
      <c r="A679">
        <v>678</v>
      </c>
      <c r="B679" s="4">
        <v>42917</v>
      </c>
      <c r="C679" t="s">
        <v>2027</v>
      </c>
      <c r="D679" t="s">
        <v>575</v>
      </c>
      <c r="E679" t="s">
        <v>2028</v>
      </c>
      <c r="F679" t="s">
        <v>967</v>
      </c>
      <c r="G679" t="s">
        <v>2029</v>
      </c>
      <c r="H679" t="str">
        <f t="shared" si="75"/>
        <v>Reliance Corporate Advisory Services Ltd</v>
      </c>
      <c r="I679">
        <f t="shared" si="76"/>
        <v>1</v>
      </c>
      <c r="J679" t="str">
        <f>IF(Table1[[#This Row],[Investor Count]]&gt;1,"Yes","No")</f>
        <v>No</v>
      </c>
      <c r="K679" t="s">
        <v>126</v>
      </c>
      <c r="L679" s="6">
        <v>1000000</v>
      </c>
      <c r="M679">
        <f t="shared" si="70"/>
        <v>2017</v>
      </c>
      <c r="N679" t="str">
        <f t="shared" si="71"/>
        <v>July</v>
      </c>
      <c r="O679" s="18">
        <v>9.5970499999999994</v>
      </c>
      <c r="P679" t="str">
        <f t="shared" si="72"/>
        <v>Seed</v>
      </c>
      <c r="Q679" t="str">
        <f t="shared" si="73"/>
        <v>Others</v>
      </c>
      <c r="R679" t="str">
        <f t="shared" si="74"/>
        <v>Bangalore</v>
      </c>
    </row>
    <row r="680" spans="1:18" x14ac:dyDescent="0.3">
      <c r="A680">
        <v>679</v>
      </c>
      <c r="B680" s="4">
        <v>42919</v>
      </c>
      <c r="C680" t="s">
        <v>2030</v>
      </c>
      <c r="D680" t="s">
        <v>50</v>
      </c>
      <c r="E680" t="s">
        <v>2031</v>
      </c>
      <c r="F680" t="s">
        <v>1197</v>
      </c>
      <c r="G680" t="s">
        <v>8035</v>
      </c>
      <c r="H680" t="str">
        <f t="shared" si="75"/>
        <v>Infuse Ventures</v>
      </c>
      <c r="I680">
        <f t="shared" si="76"/>
        <v>2</v>
      </c>
      <c r="J680" t="str">
        <f>IF(Table1[[#This Row],[Investor Count]]&gt;1,"Yes","No")</f>
        <v>Yes</v>
      </c>
      <c r="K680" t="s">
        <v>394</v>
      </c>
      <c r="L680" s="6">
        <v>2600000</v>
      </c>
      <c r="M680">
        <f t="shared" si="70"/>
        <v>2017</v>
      </c>
      <c r="N680" t="str">
        <f t="shared" si="71"/>
        <v>July</v>
      </c>
      <c r="O680" s="18">
        <v>24.95233</v>
      </c>
      <c r="P680" t="str">
        <f t="shared" si="72"/>
        <v>Private Equity</v>
      </c>
      <c r="Q680" t="str">
        <f t="shared" si="73"/>
        <v>Technology</v>
      </c>
      <c r="R680" t="str">
        <f t="shared" si="74"/>
        <v>Ahmedabad</v>
      </c>
    </row>
    <row r="681" spans="1:18" x14ac:dyDescent="0.3">
      <c r="A681">
        <v>680</v>
      </c>
      <c r="B681" s="4">
        <v>42920</v>
      </c>
      <c r="C681" t="s">
        <v>562</v>
      </c>
      <c r="D681" t="s">
        <v>479</v>
      </c>
      <c r="E681" t="s">
        <v>2033</v>
      </c>
      <c r="F681" t="s">
        <v>19</v>
      </c>
      <c r="G681" t="s">
        <v>9323</v>
      </c>
      <c r="H681" t="str">
        <f t="shared" si="75"/>
        <v>Asset Management Ltd</v>
      </c>
      <c r="I681">
        <f t="shared" si="76"/>
        <v>2</v>
      </c>
      <c r="J681" t="str">
        <f>IF(Table1[[#This Row],[Investor Count]]&gt;1,"Yes","No")</f>
        <v>Yes</v>
      </c>
      <c r="K681" t="s">
        <v>394</v>
      </c>
      <c r="L681" s="6">
        <v>20000000</v>
      </c>
      <c r="M681">
        <f t="shared" si="70"/>
        <v>2017</v>
      </c>
      <c r="N681" t="str">
        <f t="shared" si="71"/>
        <v>July</v>
      </c>
      <c r="O681" s="18">
        <v>191.941</v>
      </c>
      <c r="P681" t="str">
        <f t="shared" si="72"/>
        <v>Private Equity</v>
      </c>
      <c r="Q681" t="str">
        <f t="shared" si="73"/>
        <v>E-Commerce</v>
      </c>
      <c r="R681" t="str">
        <f t="shared" si="74"/>
        <v>Delhi-NCR</v>
      </c>
    </row>
    <row r="682" spans="1:18" x14ac:dyDescent="0.3">
      <c r="A682">
        <v>681</v>
      </c>
      <c r="B682" s="4">
        <v>42921</v>
      </c>
      <c r="C682" t="s">
        <v>2035</v>
      </c>
      <c r="D682" t="s">
        <v>479</v>
      </c>
      <c r="E682" t="s">
        <v>8700</v>
      </c>
      <c r="F682" t="s">
        <v>967</v>
      </c>
      <c r="G682" t="s">
        <v>2037</v>
      </c>
      <c r="H682" t="str">
        <f t="shared" si="75"/>
        <v>Kalaari Capital</v>
      </c>
      <c r="I682">
        <f t="shared" si="76"/>
        <v>2</v>
      </c>
      <c r="J682" t="str">
        <f>IF(Table1[[#This Row],[Investor Count]]&gt;1,"Yes","No")</f>
        <v>Yes</v>
      </c>
      <c r="K682" t="s">
        <v>394</v>
      </c>
      <c r="L682" s="6">
        <v>8500000</v>
      </c>
      <c r="M682">
        <f t="shared" si="70"/>
        <v>2017</v>
      </c>
      <c r="N682" t="str">
        <f t="shared" si="71"/>
        <v>July</v>
      </c>
      <c r="O682" s="18">
        <v>81.574924999999993</v>
      </c>
      <c r="P682" t="str">
        <f t="shared" si="72"/>
        <v>Private Equity</v>
      </c>
      <c r="Q682" t="str">
        <f t="shared" si="73"/>
        <v>E-Commerce</v>
      </c>
      <c r="R682" t="str">
        <f t="shared" si="74"/>
        <v>Bangalore</v>
      </c>
    </row>
    <row r="683" spans="1:18" x14ac:dyDescent="0.3">
      <c r="A683">
        <v>682</v>
      </c>
      <c r="B683" s="4">
        <v>42921</v>
      </c>
      <c r="C683" t="s">
        <v>294</v>
      </c>
      <c r="D683" t="s">
        <v>479</v>
      </c>
      <c r="E683" t="s">
        <v>2038</v>
      </c>
      <c r="F683" t="s">
        <v>87</v>
      </c>
      <c r="G683" t="s">
        <v>2039</v>
      </c>
      <c r="H683" t="str">
        <f t="shared" si="75"/>
        <v>International Finance Corporation</v>
      </c>
      <c r="I683">
        <f t="shared" si="76"/>
        <v>6</v>
      </c>
      <c r="J683" t="str">
        <f>IF(Table1[[#This Row],[Investor Count]]&gt;1,"Yes","No")</f>
        <v>Yes</v>
      </c>
      <c r="K683" t="s">
        <v>394</v>
      </c>
      <c r="L683" s="6">
        <v>12000000</v>
      </c>
      <c r="M683">
        <f t="shared" si="70"/>
        <v>2017</v>
      </c>
      <c r="N683" t="str">
        <f t="shared" si="71"/>
        <v>July</v>
      </c>
      <c r="O683" s="18">
        <v>115.16459999999999</v>
      </c>
      <c r="P683" t="str">
        <f t="shared" si="72"/>
        <v>Private Equity</v>
      </c>
      <c r="Q683" t="str">
        <f t="shared" si="73"/>
        <v>E-Commerce</v>
      </c>
      <c r="R683" t="str">
        <f t="shared" si="74"/>
        <v>Delhi-NCR</v>
      </c>
    </row>
    <row r="684" spans="1:18" x14ac:dyDescent="0.3">
      <c r="A684">
        <v>683</v>
      </c>
      <c r="B684" s="4">
        <v>42921</v>
      </c>
      <c r="C684" t="s">
        <v>2040</v>
      </c>
      <c r="D684" t="s">
        <v>575</v>
      </c>
      <c r="E684" t="s">
        <v>2041</v>
      </c>
      <c r="F684" t="s">
        <v>36</v>
      </c>
      <c r="G684" t="s">
        <v>8036</v>
      </c>
      <c r="H684" t="str">
        <f t="shared" si="75"/>
        <v>Bccl</v>
      </c>
      <c r="I684">
        <f t="shared" si="76"/>
        <v>1</v>
      </c>
      <c r="J684" t="str">
        <f>IF(Table1[[#This Row],[Investor Count]]&gt;1,"Yes","No")</f>
        <v>No</v>
      </c>
      <c r="K684" t="s">
        <v>394</v>
      </c>
      <c r="L684" s="6">
        <v>1000000</v>
      </c>
      <c r="M684">
        <f t="shared" si="70"/>
        <v>2017</v>
      </c>
      <c r="N684" t="str">
        <f t="shared" si="71"/>
        <v>July</v>
      </c>
      <c r="O684" s="18">
        <v>9.5970499999999994</v>
      </c>
      <c r="P684" t="str">
        <f t="shared" si="72"/>
        <v>Private Equity</v>
      </c>
      <c r="Q684" t="str">
        <f t="shared" si="73"/>
        <v>Others</v>
      </c>
      <c r="R684" t="str">
        <f t="shared" si="74"/>
        <v>Mumbai</v>
      </c>
    </row>
    <row r="685" spans="1:18" x14ac:dyDescent="0.3">
      <c r="A685">
        <v>684</v>
      </c>
      <c r="B685" s="4">
        <v>42922</v>
      </c>
      <c r="C685" t="s">
        <v>2043</v>
      </c>
      <c r="D685" t="s">
        <v>50</v>
      </c>
      <c r="E685" t="s">
        <v>2044</v>
      </c>
      <c r="F685" t="s">
        <v>967</v>
      </c>
      <c r="G685" t="s">
        <v>2045</v>
      </c>
      <c r="H685" t="str">
        <f t="shared" si="75"/>
        <v>Blume Ventures</v>
      </c>
      <c r="I685">
        <f t="shared" si="76"/>
        <v>7</v>
      </c>
      <c r="J685" t="str">
        <f>IF(Table1[[#This Row],[Investor Count]]&gt;1,"Yes","No")</f>
        <v>Yes</v>
      </c>
      <c r="K685" t="s">
        <v>126</v>
      </c>
      <c r="M685">
        <f t="shared" si="70"/>
        <v>2017</v>
      </c>
      <c r="N685" t="str">
        <f t="shared" si="71"/>
        <v>July</v>
      </c>
      <c r="O685" s="18">
        <v>0</v>
      </c>
      <c r="P685" t="str">
        <f t="shared" si="72"/>
        <v>Seed</v>
      </c>
      <c r="Q685" t="str">
        <f t="shared" si="73"/>
        <v>Technology</v>
      </c>
      <c r="R685" t="str">
        <f t="shared" si="74"/>
        <v>Bangalore</v>
      </c>
    </row>
    <row r="686" spans="1:18" x14ac:dyDescent="0.3">
      <c r="A686">
        <v>685</v>
      </c>
      <c r="B686" s="4">
        <v>42922</v>
      </c>
      <c r="C686" t="s">
        <v>2046</v>
      </c>
      <c r="D686" t="s">
        <v>575</v>
      </c>
      <c r="E686" t="s">
        <v>8701</v>
      </c>
      <c r="F686" t="s">
        <v>19</v>
      </c>
      <c r="G686" t="s">
        <v>261</v>
      </c>
      <c r="H686" t="str">
        <f t="shared" si="75"/>
        <v>Undisclosed</v>
      </c>
      <c r="I686">
        <f t="shared" si="76"/>
        <v>1</v>
      </c>
      <c r="J686" t="str">
        <f>IF(Table1[[#This Row],[Investor Count]]&gt;1,"Yes","No")</f>
        <v>No</v>
      </c>
      <c r="K686" t="s">
        <v>126</v>
      </c>
      <c r="M686">
        <f t="shared" si="70"/>
        <v>2017</v>
      </c>
      <c r="N686" t="str">
        <f t="shared" si="71"/>
        <v>July</v>
      </c>
      <c r="O686" s="18">
        <v>0</v>
      </c>
      <c r="P686" t="str">
        <f t="shared" si="72"/>
        <v>Seed</v>
      </c>
      <c r="Q686" t="str">
        <f t="shared" si="73"/>
        <v>Others</v>
      </c>
      <c r="R686" t="str">
        <f t="shared" si="74"/>
        <v>Delhi-NCR</v>
      </c>
    </row>
    <row r="687" spans="1:18" x14ac:dyDescent="0.3">
      <c r="A687">
        <v>686</v>
      </c>
      <c r="B687" s="4">
        <v>42923</v>
      </c>
      <c r="C687" t="s">
        <v>2048</v>
      </c>
      <c r="D687" t="s">
        <v>575</v>
      </c>
      <c r="E687" t="s">
        <v>2049</v>
      </c>
      <c r="F687" t="s">
        <v>967</v>
      </c>
      <c r="G687" t="s">
        <v>2050</v>
      </c>
      <c r="H687" t="str">
        <f t="shared" si="75"/>
        <v>India Quotient</v>
      </c>
      <c r="I687">
        <f t="shared" si="76"/>
        <v>2</v>
      </c>
      <c r="J687" t="str">
        <f>IF(Table1[[#This Row],[Investor Count]]&gt;1,"Yes","No")</f>
        <v>Yes</v>
      </c>
      <c r="K687" t="s">
        <v>126</v>
      </c>
      <c r="L687" s="6">
        <v>1000000</v>
      </c>
      <c r="M687">
        <f t="shared" si="70"/>
        <v>2017</v>
      </c>
      <c r="N687" t="str">
        <f t="shared" si="71"/>
        <v>July</v>
      </c>
      <c r="O687" s="18">
        <v>9.5970499999999994</v>
      </c>
      <c r="P687" t="str">
        <f t="shared" si="72"/>
        <v>Seed</v>
      </c>
      <c r="Q687" t="str">
        <f t="shared" si="73"/>
        <v>Others</v>
      </c>
      <c r="R687" t="str">
        <f t="shared" si="74"/>
        <v>Bangalore</v>
      </c>
    </row>
    <row r="688" spans="1:18" x14ac:dyDescent="0.3">
      <c r="A688">
        <v>687</v>
      </c>
      <c r="B688" s="4">
        <v>42923</v>
      </c>
      <c r="C688" t="s">
        <v>2051</v>
      </c>
      <c r="D688" t="s">
        <v>575</v>
      </c>
      <c r="E688" t="s">
        <v>2052</v>
      </c>
      <c r="F688" t="s">
        <v>967</v>
      </c>
      <c r="G688" t="s">
        <v>2053</v>
      </c>
      <c r="H688" t="str">
        <f t="shared" si="75"/>
        <v>Sreeram Iyer</v>
      </c>
      <c r="I688">
        <f t="shared" si="76"/>
        <v>4</v>
      </c>
      <c r="J688" t="str">
        <f>IF(Table1[[#This Row],[Investor Count]]&gt;1,"Yes","No")</f>
        <v>Yes</v>
      </c>
      <c r="K688" t="s">
        <v>126</v>
      </c>
      <c r="M688">
        <f t="shared" si="70"/>
        <v>2017</v>
      </c>
      <c r="N688" t="str">
        <f t="shared" si="71"/>
        <v>July</v>
      </c>
      <c r="O688" s="18">
        <v>0</v>
      </c>
      <c r="P688" t="str">
        <f t="shared" si="72"/>
        <v>Seed</v>
      </c>
      <c r="Q688" t="str">
        <f t="shared" si="73"/>
        <v>Others</v>
      </c>
      <c r="R688" t="str">
        <f t="shared" si="74"/>
        <v>Bangalore</v>
      </c>
    </row>
    <row r="689" spans="1:18" x14ac:dyDescent="0.3">
      <c r="A689">
        <v>688</v>
      </c>
      <c r="B689" s="4">
        <v>42926</v>
      </c>
      <c r="C689" t="s">
        <v>2054</v>
      </c>
      <c r="D689" t="s">
        <v>50</v>
      </c>
      <c r="E689" t="s">
        <v>2055</v>
      </c>
      <c r="F689" t="s">
        <v>184</v>
      </c>
      <c r="G689" t="s">
        <v>9100</v>
      </c>
      <c r="H689" t="str">
        <f t="shared" si="75"/>
        <v>Mitsui &amp; Co</v>
      </c>
      <c r="I689">
        <f t="shared" si="76"/>
        <v>1</v>
      </c>
      <c r="J689" t="str">
        <f>IF(Table1[[#This Row],[Investor Count]]&gt;1,"Yes","No")</f>
        <v>No</v>
      </c>
      <c r="K689" t="s">
        <v>394</v>
      </c>
      <c r="L689" s="6">
        <v>3000000</v>
      </c>
      <c r="M689">
        <f t="shared" si="70"/>
        <v>2017</v>
      </c>
      <c r="N689" t="str">
        <f t="shared" si="71"/>
        <v>July</v>
      </c>
      <c r="O689" s="18">
        <v>28.791149999999998</v>
      </c>
      <c r="P689" t="str">
        <f t="shared" si="72"/>
        <v>Private Equity</v>
      </c>
      <c r="Q689" t="str">
        <f t="shared" si="73"/>
        <v>Technology</v>
      </c>
      <c r="R689" t="str">
        <f t="shared" si="74"/>
        <v>Hyderabad</v>
      </c>
    </row>
    <row r="690" spans="1:18" x14ac:dyDescent="0.3">
      <c r="A690">
        <v>689</v>
      </c>
      <c r="B690" s="4">
        <v>42927</v>
      </c>
      <c r="C690" t="s">
        <v>2057</v>
      </c>
      <c r="D690" t="s">
        <v>575</v>
      </c>
      <c r="E690" t="s">
        <v>2058</v>
      </c>
      <c r="F690" t="s">
        <v>52</v>
      </c>
      <c r="G690" t="s">
        <v>2059</v>
      </c>
      <c r="H690" t="str">
        <f t="shared" si="75"/>
        <v>Dunamis Ventures Pte Ltd</v>
      </c>
      <c r="I690">
        <f t="shared" si="76"/>
        <v>1</v>
      </c>
      <c r="J690" t="str">
        <f>IF(Table1[[#This Row],[Investor Count]]&gt;1,"Yes","No")</f>
        <v>No</v>
      </c>
      <c r="K690" t="s">
        <v>394</v>
      </c>
      <c r="L690" s="6">
        <v>2250000</v>
      </c>
      <c r="M690">
        <f t="shared" si="70"/>
        <v>2017</v>
      </c>
      <c r="N690" t="str">
        <f t="shared" si="71"/>
        <v>July</v>
      </c>
      <c r="O690" s="18">
        <v>21.593362500000001</v>
      </c>
      <c r="P690" t="str">
        <f t="shared" si="72"/>
        <v>Private Equity</v>
      </c>
      <c r="Q690" t="str">
        <f t="shared" si="73"/>
        <v>Others</v>
      </c>
      <c r="R690" t="str">
        <f t="shared" si="74"/>
        <v>Pune</v>
      </c>
    </row>
    <row r="691" spans="1:18" x14ac:dyDescent="0.3">
      <c r="A691">
        <v>690</v>
      </c>
      <c r="B691" s="4">
        <v>42927</v>
      </c>
      <c r="C691" t="s">
        <v>2060</v>
      </c>
      <c r="D691" t="s">
        <v>575</v>
      </c>
      <c r="E691" t="s">
        <v>2061</v>
      </c>
      <c r="F691" t="s">
        <v>36</v>
      </c>
      <c r="G691" t="s">
        <v>2062</v>
      </c>
      <c r="H691" t="str">
        <f t="shared" si="75"/>
        <v>Venture Catalysts</v>
      </c>
      <c r="I691">
        <f t="shared" si="76"/>
        <v>4</v>
      </c>
      <c r="J691" t="str">
        <f>IF(Table1[[#This Row],[Investor Count]]&gt;1,"Yes","No")</f>
        <v>Yes</v>
      </c>
      <c r="K691" t="s">
        <v>126</v>
      </c>
      <c r="L691" s="6">
        <v>464000</v>
      </c>
      <c r="M691">
        <f t="shared" si="70"/>
        <v>2017</v>
      </c>
      <c r="N691" t="str">
        <f t="shared" si="71"/>
        <v>July</v>
      </c>
      <c r="O691" s="18">
        <v>4.4530311999999999</v>
      </c>
      <c r="P691" t="str">
        <f t="shared" si="72"/>
        <v>Seed</v>
      </c>
      <c r="Q691" t="str">
        <f t="shared" si="73"/>
        <v>Others</v>
      </c>
      <c r="R691" t="str">
        <f t="shared" si="74"/>
        <v>Mumbai</v>
      </c>
    </row>
    <row r="692" spans="1:18" x14ac:dyDescent="0.3">
      <c r="A692">
        <v>691</v>
      </c>
      <c r="B692" s="4">
        <v>42927</v>
      </c>
      <c r="C692" t="s">
        <v>2063</v>
      </c>
      <c r="D692" t="s">
        <v>575</v>
      </c>
      <c r="E692" t="s">
        <v>2064</v>
      </c>
      <c r="F692" t="s">
        <v>967</v>
      </c>
      <c r="G692" t="s">
        <v>2065</v>
      </c>
      <c r="H692" t="str">
        <f t="shared" si="75"/>
        <v>Fireside Ventures</v>
      </c>
      <c r="I692">
        <f t="shared" si="76"/>
        <v>4</v>
      </c>
      <c r="J692" t="str">
        <f>IF(Table1[[#This Row],[Investor Count]]&gt;1,"Yes","No")</f>
        <v>Yes</v>
      </c>
      <c r="K692" t="s">
        <v>126</v>
      </c>
      <c r="M692">
        <f t="shared" si="70"/>
        <v>2017</v>
      </c>
      <c r="N692" t="str">
        <f t="shared" si="71"/>
        <v>July</v>
      </c>
      <c r="O692" s="18">
        <v>0</v>
      </c>
      <c r="P692" t="str">
        <f t="shared" si="72"/>
        <v>Seed</v>
      </c>
      <c r="Q692" t="str">
        <f t="shared" si="73"/>
        <v>Others</v>
      </c>
      <c r="R692" t="str">
        <f t="shared" si="74"/>
        <v>Bangalore</v>
      </c>
    </row>
    <row r="693" spans="1:18" x14ac:dyDescent="0.3">
      <c r="A693">
        <v>692</v>
      </c>
      <c r="B693" s="4">
        <v>42928</v>
      </c>
      <c r="C693" t="s">
        <v>2066</v>
      </c>
      <c r="D693" t="s">
        <v>50</v>
      </c>
      <c r="E693" t="s">
        <v>2067</v>
      </c>
      <c r="F693" t="s">
        <v>967</v>
      </c>
      <c r="G693" t="s">
        <v>8037</v>
      </c>
      <c r="H693" t="str">
        <f t="shared" si="75"/>
        <v>Sbi-Fmo Fund</v>
      </c>
      <c r="I693">
        <f t="shared" si="76"/>
        <v>3</v>
      </c>
      <c r="J693" t="str">
        <f>IF(Table1[[#This Row],[Investor Count]]&gt;1,"Yes","No")</f>
        <v>Yes</v>
      </c>
      <c r="K693" t="s">
        <v>394</v>
      </c>
      <c r="L693" s="6">
        <v>18500000</v>
      </c>
      <c r="M693">
        <f t="shared" si="70"/>
        <v>2017</v>
      </c>
      <c r="N693" t="str">
        <f t="shared" si="71"/>
        <v>July</v>
      </c>
      <c r="O693" s="18">
        <v>177.54542499999999</v>
      </c>
      <c r="P693" t="str">
        <f t="shared" si="72"/>
        <v>Private Equity</v>
      </c>
      <c r="Q693" t="str">
        <f t="shared" si="73"/>
        <v>Technology</v>
      </c>
      <c r="R693" t="str">
        <f t="shared" si="74"/>
        <v>Bangalore</v>
      </c>
    </row>
    <row r="694" spans="1:18" x14ac:dyDescent="0.3">
      <c r="A694">
        <v>693</v>
      </c>
      <c r="B694" s="4">
        <v>42928</v>
      </c>
      <c r="C694" t="s">
        <v>2069</v>
      </c>
      <c r="D694" t="s">
        <v>40</v>
      </c>
      <c r="E694" t="s">
        <v>2070</v>
      </c>
      <c r="F694" t="s">
        <v>184</v>
      </c>
      <c r="G694" t="s">
        <v>8038</v>
      </c>
      <c r="H694" t="str">
        <f t="shared" si="75"/>
        <v>Corvus Ventures</v>
      </c>
      <c r="I694">
        <f t="shared" si="76"/>
        <v>2</v>
      </c>
      <c r="J694" t="str">
        <f>IF(Table1[[#This Row],[Investor Count]]&gt;1,"Yes","No")</f>
        <v>Yes</v>
      </c>
      <c r="K694" t="s">
        <v>394</v>
      </c>
      <c r="M694">
        <f t="shared" si="70"/>
        <v>2017</v>
      </c>
      <c r="N694" t="str">
        <f t="shared" si="71"/>
        <v>July</v>
      </c>
      <c r="O694" s="18">
        <v>0</v>
      </c>
      <c r="P694" t="str">
        <f t="shared" si="72"/>
        <v>Private Equity</v>
      </c>
      <c r="Q694" t="str">
        <f t="shared" si="73"/>
        <v>Logistics &amp; Transport</v>
      </c>
      <c r="R694" t="str">
        <f t="shared" si="74"/>
        <v>Hyderabad</v>
      </c>
    </row>
    <row r="695" spans="1:18" x14ac:dyDescent="0.3">
      <c r="A695">
        <v>694</v>
      </c>
      <c r="B695" s="4">
        <v>42928</v>
      </c>
      <c r="C695" t="s">
        <v>2072</v>
      </c>
      <c r="D695" t="s">
        <v>50</v>
      </c>
      <c r="E695" t="s">
        <v>2073</v>
      </c>
      <c r="F695" t="s">
        <v>967</v>
      </c>
      <c r="G695" t="s">
        <v>9324</v>
      </c>
      <c r="H695" t="str">
        <f t="shared" si="75"/>
        <v>500 Startups</v>
      </c>
      <c r="I695">
        <f t="shared" si="76"/>
        <v>4</v>
      </c>
      <c r="J695" t="str">
        <f>IF(Table1[[#This Row],[Investor Count]]&gt;1,"Yes","No")</f>
        <v>Yes</v>
      </c>
      <c r="K695" t="s">
        <v>126</v>
      </c>
      <c r="M695">
        <f t="shared" si="70"/>
        <v>2017</v>
      </c>
      <c r="N695" t="str">
        <f t="shared" si="71"/>
        <v>July</v>
      </c>
      <c r="O695" s="18">
        <v>0</v>
      </c>
      <c r="P695" t="str">
        <f t="shared" si="72"/>
        <v>Seed</v>
      </c>
      <c r="Q695" t="str">
        <f t="shared" si="73"/>
        <v>Technology</v>
      </c>
      <c r="R695" t="str">
        <f t="shared" si="74"/>
        <v>Bangalore</v>
      </c>
    </row>
    <row r="696" spans="1:18" x14ac:dyDescent="0.3">
      <c r="A696">
        <v>695</v>
      </c>
      <c r="B696" s="4">
        <v>42928</v>
      </c>
      <c r="C696" t="s">
        <v>2075</v>
      </c>
      <c r="D696" t="s">
        <v>50</v>
      </c>
      <c r="E696" t="s">
        <v>2076</v>
      </c>
      <c r="F696" t="s">
        <v>52</v>
      </c>
      <c r="G696" t="s">
        <v>2077</v>
      </c>
      <c r="H696" t="str">
        <f t="shared" si="75"/>
        <v>Indian Angel Network</v>
      </c>
      <c r="I696">
        <f t="shared" si="76"/>
        <v>1</v>
      </c>
      <c r="J696" t="str">
        <f>IF(Table1[[#This Row],[Investor Count]]&gt;1,"Yes","No")</f>
        <v>No</v>
      </c>
      <c r="K696" t="s">
        <v>126</v>
      </c>
      <c r="M696">
        <f t="shared" si="70"/>
        <v>2017</v>
      </c>
      <c r="N696" t="str">
        <f t="shared" si="71"/>
        <v>July</v>
      </c>
      <c r="O696" s="18">
        <v>0</v>
      </c>
      <c r="P696" t="str">
        <f t="shared" si="72"/>
        <v>Seed</v>
      </c>
      <c r="Q696" t="str">
        <f t="shared" si="73"/>
        <v>Technology</v>
      </c>
      <c r="R696" t="str">
        <f t="shared" si="74"/>
        <v>Pune</v>
      </c>
    </row>
    <row r="697" spans="1:18" x14ac:dyDescent="0.3">
      <c r="A697">
        <v>696</v>
      </c>
      <c r="B697" s="4">
        <v>42930</v>
      </c>
      <c r="C697" t="s">
        <v>2078</v>
      </c>
      <c r="D697" t="s">
        <v>50</v>
      </c>
      <c r="E697" t="s">
        <v>8702</v>
      </c>
      <c r="F697" t="s">
        <v>967</v>
      </c>
      <c r="G697" t="s">
        <v>9262</v>
      </c>
      <c r="H697" t="str">
        <f t="shared" si="75"/>
        <v>Brigade Innovations Llp</v>
      </c>
      <c r="I697">
        <f t="shared" si="76"/>
        <v>5</v>
      </c>
      <c r="J697" t="str">
        <f>IF(Table1[[#This Row],[Investor Count]]&gt;1,"Yes","No")</f>
        <v>Yes</v>
      </c>
      <c r="K697" t="s">
        <v>126</v>
      </c>
      <c r="L697" s="6">
        <v>540000</v>
      </c>
      <c r="M697">
        <f t="shared" si="70"/>
        <v>2017</v>
      </c>
      <c r="N697" t="str">
        <f t="shared" si="71"/>
        <v>July</v>
      </c>
      <c r="O697" s="18">
        <v>5.1824070000000004</v>
      </c>
      <c r="P697" t="str">
        <f t="shared" si="72"/>
        <v>Seed</v>
      </c>
      <c r="Q697" t="str">
        <f t="shared" si="73"/>
        <v>Technology</v>
      </c>
      <c r="R697" t="str">
        <f t="shared" si="74"/>
        <v>Bangalore</v>
      </c>
    </row>
    <row r="698" spans="1:18" x14ac:dyDescent="0.3">
      <c r="A698">
        <v>697</v>
      </c>
      <c r="B698" s="4">
        <v>42930</v>
      </c>
      <c r="C698" t="s">
        <v>1594</v>
      </c>
      <c r="D698" t="s">
        <v>479</v>
      </c>
      <c r="E698" t="s">
        <v>2081</v>
      </c>
      <c r="F698" t="s">
        <v>967</v>
      </c>
      <c r="G698" t="s">
        <v>8124</v>
      </c>
      <c r="H698" t="str">
        <f t="shared" si="75"/>
        <v>Blacksoil Capital Pvt Ltd</v>
      </c>
      <c r="I698">
        <f t="shared" si="76"/>
        <v>1</v>
      </c>
      <c r="J698" t="str">
        <f>IF(Table1[[#This Row],[Investor Count]]&gt;1,"Yes","No")</f>
        <v>No</v>
      </c>
      <c r="K698" t="s">
        <v>394</v>
      </c>
      <c r="L698" s="6">
        <v>1700000</v>
      </c>
      <c r="M698">
        <f t="shared" si="70"/>
        <v>2017</v>
      </c>
      <c r="N698" t="str">
        <f t="shared" si="71"/>
        <v>July</v>
      </c>
      <c r="O698" s="18">
        <v>16.314985</v>
      </c>
      <c r="P698" t="str">
        <f t="shared" si="72"/>
        <v>Private Equity</v>
      </c>
      <c r="Q698" t="str">
        <f t="shared" si="73"/>
        <v>E-Commerce</v>
      </c>
      <c r="R698" t="str">
        <f t="shared" si="74"/>
        <v>Bangalore</v>
      </c>
    </row>
    <row r="699" spans="1:18" x14ac:dyDescent="0.3">
      <c r="A699">
        <v>698</v>
      </c>
      <c r="B699" s="4">
        <v>42933</v>
      </c>
      <c r="C699" t="s">
        <v>433</v>
      </c>
      <c r="D699" t="s">
        <v>50</v>
      </c>
      <c r="E699" t="s">
        <v>8703</v>
      </c>
      <c r="F699" t="s">
        <v>967</v>
      </c>
      <c r="G699" t="s">
        <v>2084</v>
      </c>
      <c r="H699" t="str">
        <f t="shared" si="75"/>
        <v>Sequoia Capital</v>
      </c>
      <c r="I699">
        <f t="shared" si="76"/>
        <v>5</v>
      </c>
      <c r="J699" t="str">
        <f>IF(Table1[[#This Row],[Investor Count]]&gt;1,"Yes","No")</f>
        <v>Yes</v>
      </c>
      <c r="K699" t="s">
        <v>126</v>
      </c>
      <c r="L699" s="6">
        <v>2000000</v>
      </c>
      <c r="M699">
        <f t="shared" si="70"/>
        <v>2017</v>
      </c>
      <c r="N699" t="str">
        <f t="shared" si="71"/>
        <v>July</v>
      </c>
      <c r="O699" s="18">
        <v>19.194099999999999</v>
      </c>
      <c r="P699" t="str">
        <f t="shared" si="72"/>
        <v>Seed</v>
      </c>
      <c r="Q699" t="str">
        <f t="shared" si="73"/>
        <v>Technology</v>
      </c>
      <c r="R699" t="str">
        <f t="shared" si="74"/>
        <v>Bangalore</v>
      </c>
    </row>
    <row r="700" spans="1:18" x14ac:dyDescent="0.3">
      <c r="A700">
        <v>699</v>
      </c>
      <c r="B700" s="4">
        <v>42933</v>
      </c>
      <c r="C700" t="s">
        <v>2085</v>
      </c>
      <c r="D700" t="s">
        <v>50</v>
      </c>
      <c r="E700" t="s">
        <v>2086</v>
      </c>
      <c r="F700" t="s">
        <v>52</v>
      </c>
      <c r="G700" t="s">
        <v>8039</v>
      </c>
      <c r="H700" t="str">
        <f t="shared" si="75"/>
        <v>Idg Ventures India Advisors</v>
      </c>
      <c r="I700">
        <f t="shared" si="76"/>
        <v>2</v>
      </c>
      <c r="J700" t="str">
        <f>IF(Table1[[#This Row],[Investor Count]]&gt;1,"Yes","No")</f>
        <v>Yes</v>
      </c>
      <c r="K700" t="s">
        <v>394</v>
      </c>
      <c r="L700" s="6">
        <v>4000000</v>
      </c>
      <c r="M700">
        <f t="shared" si="70"/>
        <v>2017</v>
      </c>
      <c r="N700" t="str">
        <f t="shared" si="71"/>
        <v>July</v>
      </c>
      <c r="O700" s="18">
        <v>38.388199999999998</v>
      </c>
      <c r="P700" t="str">
        <f t="shared" si="72"/>
        <v>Private Equity</v>
      </c>
      <c r="Q700" t="str">
        <f t="shared" si="73"/>
        <v>Technology</v>
      </c>
      <c r="R700" t="str">
        <f t="shared" si="74"/>
        <v>Pune</v>
      </c>
    </row>
    <row r="701" spans="1:18" x14ac:dyDescent="0.3">
      <c r="A701">
        <v>700</v>
      </c>
      <c r="B701" s="4">
        <v>42934</v>
      </c>
      <c r="C701" t="s">
        <v>2088</v>
      </c>
      <c r="D701" t="s">
        <v>50</v>
      </c>
      <c r="E701" t="s">
        <v>2089</v>
      </c>
      <c r="F701" t="s">
        <v>87</v>
      </c>
      <c r="G701" t="s">
        <v>2090</v>
      </c>
      <c r="H701" t="str">
        <f t="shared" si="75"/>
        <v>One97 Communication Ltd</v>
      </c>
      <c r="I701">
        <f t="shared" si="76"/>
        <v>1</v>
      </c>
      <c r="J701" t="str">
        <f>IF(Table1[[#This Row],[Investor Count]]&gt;1,"Yes","No")</f>
        <v>No</v>
      </c>
      <c r="K701" t="s">
        <v>394</v>
      </c>
      <c r="M701">
        <f t="shared" si="70"/>
        <v>2017</v>
      </c>
      <c r="N701" t="str">
        <f t="shared" si="71"/>
        <v>July</v>
      </c>
      <c r="O701" s="18">
        <v>0</v>
      </c>
      <c r="P701" t="str">
        <f t="shared" si="72"/>
        <v>Private Equity</v>
      </c>
      <c r="Q701" t="str">
        <f t="shared" si="73"/>
        <v>Technology</v>
      </c>
      <c r="R701" t="str">
        <f t="shared" si="74"/>
        <v>Delhi-NCR</v>
      </c>
    </row>
    <row r="702" spans="1:18" x14ac:dyDescent="0.3">
      <c r="A702">
        <v>701</v>
      </c>
      <c r="B702" s="4">
        <v>42934</v>
      </c>
      <c r="C702" t="s">
        <v>2091</v>
      </c>
      <c r="D702" t="s">
        <v>575</v>
      </c>
      <c r="E702" t="s">
        <v>2092</v>
      </c>
      <c r="F702" t="s">
        <v>184</v>
      </c>
      <c r="G702" t="s">
        <v>8040</v>
      </c>
      <c r="H702" t="str">
        <f t="shared" si="75"/>
        <v>Uber Technologies Inc</v>
      </c>
      <c r="I702">
        <f t="shared" si="76"/>
        <v>2</v>
      </c>
      <c r="J702" t="str">
        <f>IF(Table1[[#This Row],[Investor Count]]&gt;1,"Yes","No")</f>
        <v>Yes</v>
      </c>
      <c r="K702" t="s">
        <v>126</v>
      </c>
      <c r="M702">
        <f t="shared" si="70"/>
        <v>2017</v>
      </c>
      <c r="N702" t="str">
        <f t="shared" si="71"/>
        <v>July</v>
      </c>
      <c r="O702" s="18">
        <v>0</v>
      </c>
      <c r="P702" t="str">
        <f t="shared" si="72"/>
        <v>Seed</v>
      </c>
      <c r="Q702" t="str">
        <f t="shared" si="73"/>
        <v>Others</v>
      </c>
      <c r="R702" t="str">
        <f t="shared" si="74"/>
        <v>Hyderabad</v>
      </c>
    </row>
    <row r="703" spans="1:18" x14ac:dyDescent="0.3">
      <c r="A703">
        <v>702</v>
      </c>
      <c r="B703" s="4">
        <v>42934</v>
      </c>
      <c r="C703" t="s">
        <v>2094</v>
      </c>
      <c r="D703" t="s">
        <v>575</v>
      </c>
      <c r="E703" t="s">
        <v>2095</v>
      </c>
      <c r="F703" t="s">
        <v>919</v>
      </c>
      <c r="G703" t="s">
        <v>2096</v>
      </c>
      <c r="H703" t="str">
        <f t="shared" si="75"/>
        <v>Xelpmoc</v>
      </c>
      <c r="I703">
        <f t="shared" si="76"/>
        <v>1</v>
      </c>
      <c r="J703" t="str">
        <f>IF(Table1[[#This Row],[Investor Count]]&gt;1,"Yes","No")</f>
        <v>No</v>
      </c>
      <c r="K703" t="s">
        <v>126</v>
      </c>
      <c r="M703">
        <f t="shared" si="70"/>
        <v>2017</v>
      </c>
      <c r="N703" t="str">
        <f t="shared" si="71"/>
        <v>July</v>
      </c>
      <c r="O703" s="18">
        <v>0</v>
      </c>
      <c r="P703" t="str">
        <f t="shared" si="72"/>
        <v>Seed</v>
      </c>
      <c r="Q703" t="str">
        <f t="shared" si="73"/>
        <v>Others</v>
      </c>
      <c r="R703" t="str">
        <f t="shared" si="74"/>
        <v>Kolkata</v>
      </c>
    </row>
    <row r="704" spans="1:18" x14ac:dyDescent="0.3">
      <c r="A704">
        <v>703</v>
      </c>
      <c r="B704" s="4">
        <v>42934</v>
      </c>
      <c r="C704" t="s">
        <v>2097</v>
      </c>
      <c r="D704" t="s">
        <v>50</v>
      </c>
      <c r="E704" t="s">
        <v>2098</v>
      </c>
      <c r="F704" t="s">
        <v>967</v>
      </c>
      <c r="G704" t="s">
        <v>1884</v>
      </c>
      <c r="H704" t="str">
        <f t="shared" si="75"/>
        <v>Kae Capital</v>
      </c>
      <c r="I704">
        <f t="shared" si="76"/>
        <v>1</v>
      </c>
      <c r="J704" t="str">
        <f>IF(Table1[[#This Row],[Investor Count]]&gt;1,"Yes","No")</f>
        <v>No</v>
      </c>
      <c r="K704" t="s">
        <v>126</v>
      </c>
      <c r="M704">
        <f t="shared" si="70"/>
        <v>2017</v>
      </c>
      <c r="N704" t="str">
        <f t="shared" si="71"/>
        <v>July</v>
      </c>
      <c r="O704" s="18">
        <v>0</v>
      </c>
      <c r="P704" t="str">
        <f t="shared" si="72"/>
        <v>Seed</v>
      </c>
      <c r="Q704" t="str">
        <f t="shared" si="73"/>
        <v>Technology</v>
      </c>
      <c r="R704" t="str">
        <f t="shared" si="74"/>
        <v>Bangalore</v>
      </c>
    </row>
    <row r="705" spans="1:18" x14ac:dyDescent="0.3">
      <c r="A705">
        <v>704</v>
      </c>
      <c r="B705" s="4">
        <v>42935</v>
      </c>
      <c r="C705" t="s">
        <v>2099</v>
      </c>
      <c r="D705" t="s">
        <v>575</v>
      </c>
      <c r="E705" t="s">
        <v>2100</v>
      </c>
      <c r="F705" t="s">
        <v>967</v>
      </c>
      <c r="G705" t="s">
        <v>8041</v>
      </c>
      <c r="H705" t="str">
        <f t="shared" si="75"/>
        <v>Ain Capital Ventures</v>
      </c>
      <c r="I705">
        <f t="shared" si="76"/>
        <v>2</v>
      </c>
      <c r="J705" t="str">
        <f>IF(Table1[[#This Row],[Investor Count]]&gt;1,"Yes","No")</f>
        <v>Yes</v>
      </c>
      <c r="K705" t="s">
        <v>394</v>
      </c>
      <c r="L705" s="6">
        <v>10000000</v>
      </c>
      <c r="M705">
        <f t="shared" si="70"/>
        <v>2017</v>
      </c>
      <c r="N705" t="str">
        <f t="shared" si="71"/>
        <v>July</v>
      </c>
      <c r="O705" s="18">
        <v>95.970500000000001</v>
      </c>
      <c r="P705" t="str">
        <f t="shared" si="72"/>
        <v>Private Equity</v>
      </c>
      <c r="Q705" t="str">
        <f t="shared" si="73"/>
        <v>Others</v>
      </c>
      <c r="R705" t="str">
        <f t="shared" si="74"/>
        <v>Bangalore</v>
      </c>
    </row>
    <row r="706" spans="1:18" x14ac:dyDescent="0.3">
      <c r="A706">
        <v>705</v>
      </c>
      <c r="B706" s="4">
        <v>42935</v>
      </c>
      <c r="C706" t="s">
        <v>2102</v>
      </c>
      <c r="D706" t="s">
        <v>575</v>
      </c>
      <c r="E706" t="s">
        <v>2103</v>
      </c>
      <c r="F706" t="s">
        <v>967</v>
      </c>
      <c r="G706" t="s">
        <v>2104</v>
      </c>
      <c r="H706" t="str">
        <f t="shared" si="75"/>
        <v>Francesco Cara</v>
      </c>
      <c r="I706">
        <f t="shared" si="76"/>
        <v>1</v>
      </c>
      <c r="J706" t="str">
        <f>IF(Table1[[#This Row],[Investor Count]]&gt;1,"Yes","No")</f>
        <v>No</v>
      </c>
      <c r="K706" t="s">
        <v>126</v>
      </c>
      <c r="M706">
        <f t="shared" ref="M706:M769" si="77">YEAR(B706)</f>
        <v>2017</v>
      </c>
      <c r="N706" t="str">
        <f t="shared" ref="N706:N769" si="78">TEXT(B706,"mmmm")</f>
        <v>July</v>
      </c>
      <c r="O706" s="18">
        <v>0</v>
      </c>
      <c r="P706" t="str">
        <f t="shared" ref="P706:P769" si="79">IF(ISBLANK(K706),"Unknown",IF(OR(ISNUMBER(SEARCH("seed",K706)),ISNUMBER(SEARCH("Seed",K706))),"Seed",IF(ISNUMBER(SEARCH("Series A",K706)),"Series A",IF(ISNUMBER(SEARCH("Series B",K706)),"Series B",IF(ISNUMBER(SEARCH("Series C",K706)),"Series C",IF(ISNUMBER(SEARCH("Series D",K706)),"Series D",IF(ISNUMBER(SEARCH("Private Equity",K706)),"Private Equity","Other")))))))</f>
        <v>Seed</v>
      </c>
      <c r="Q706" t="str">
        <f t="shared" ref="Q706:Q769" si="80">IF(IFERROR(SEARCH("ecom",D706),0)+IFERROR(SEARCH("commerce",D706),0)+IFERROR(SEARCH("retail",D706),0)&gt;0,"E-Commerce",
IF(IFERROR(SEARCH("fintech",D706),0)+IFERROR(SEARCH("finance",D706),0)+IFERROR(SEARCH("financial",D706),0)+IFERROR(SEARCH("lending",D706),0)+IFERROR(SEARCH("payment",D706),0)+IFERROR(SEARCH("banking",D706),0)+IFERROR(SEARCH("insurance",D706),0)&gt;0,"FinTech",
IF(IFERROR(SEARCH("tech",D706),0)+IFERROR(SEARCH("software",D706),0)+IFERROR(SEARCH("saas",D706),0)+IFERROR(SEARCH("ai",D706),0)+IFERROR(SEARCH("iot",D706),0)+IFERROR(SEARCH("cloud",D706),0)+IFERROR(SEARCH("data",D706),0)+IFERROR(SEARCH("analytics",D706),0)&gt;0,"Technology",
IF(IFERROR(SEARCH("food",D706),0)+IFERROR(SEARCH("restaurant",D706),0)+IFERROR(SEARCH("hospitality",D706),0)+IFERROR(SEARCH("beverage",D706),0)+IFERROR(SEARCH("delivery",D706),0)&gt;0,"Food &amp; Beverage",
IF(IFERROR(SEARCH("health",D706),0)+IFERROR(SEARCH("medical",D706),0)+IFERROR(SEARCH("pharma",D706),0)+IFERROR(SEARCH("wellness",D706),0)+IFERROR(SEARCH("fitness",D706),0)&gt;0,"Healthcare",
IF(IFERROR(SEARCH("edu",D706),0)+IFERROR(SEARCH("learning",D706),0)+IFERROR(SEARCH("school",D706),0)+IFERROR(SEARCH("e-tech",D706),0)&gt;0,"Education",
IF(IFERROR(SEARCH("logistics",D706),0)+IFERROR(SEARCH("transport",D706),0)+IFERROR(SEARCH("delivery",D706),0)+IFERROR(SEARCH("mobility",D706),0)+IFERROR(SEARCH("automobile",D706),0)&gt;0,"Logistics &amp; Transport",
IF(IFERROR(SEARCH("travel",D706),0)+IFERROR(SEARCH("hotel",D706),0)+IFERROR(SEARCH("booking",D706),0)+IFERROR(SEARCH("tourism",D706),0)&gt;0,"Travel &amp; Hospitality",
IF(IFERROR(SEARCH("fashion",D706),0)+IFERROR(SEARCH("apparel",D706),0)+IFERROR(SEARCH("clothing",D706),0)+IFERROR(SEARCH("jewelry",D706),0)+IFERROR(SEARCH("beauty",D706),0)&gt;0,"Fashion &amp; Lifestyle",
IF(IFERROR(SEARCH("media",D706),0)+IFERROR(SEARCH("entertainment",D706),0)+IFERROR(SEARCH("video",D706),0)+IFERROR(SEARCH("gaming",D706),0)+IFERROR(SEARCH("music",D706),0)+IFERROR(SEARCH("social",D706),0)&gt;0,"Media &amp; Entertainment",
IF(IFERROR(SEARCH("agri",D706),0)+IFERROR(SEARCH("farm",D706),0)+IFERROR(SEARCH("agtech",D706),0)&gt;0,"Agriculture",
IF(IFERROR(SEARCH("real estate",D706),0)+IFERROR(SEARCH("property",D706),0)+IFERROR(SEARCH("housing",D706),0)&gt;0,"Real Estate",
IF(IFERROR(SEARCH("energy",D706),0)+IFERROR(SEARCH("solar",D706),0)+IFERROR(SEARCH("clean tech",D706),0)+IFERROR(SEARCH("waste",D706),0)&gt;0,"Energy &amp; Environment",
IF(IFERROR(SEARCH("hr",D706),0)+IFERROR(SEARCH("recruit",D706),0)+IFERROR(SEARCH("hiring",D706),0)+IFERROR(SEARCH("job",D706),0)&gt;0,"HR &amp; Recruitment",
"Others"))))))))))))))</f>
        <v>Others</v>
      </c>
      <c r="R706" t="str">
        <f t="shared" ref="R706:R769" si="81">IF(ISNUMBER(SEARCH("bang",F706)),"Bangalore",IF(ISNUMBER(SEARCH("beng",F706)),"Bangalore",IF(ISNUMBER(SEARCH("mumbai",F706)),"Mumbai",IF(ISNUMBER(SEARCH("delhi",F706)),"Delhi-NCR",IF(ISNUMBER(SEARCH("gurgaon",F706)),"Delhi-NCR",IF(ISNUMBER(SEARCH("gurugram",F706)),"Delhi-NCR",IF(ISNUMBER(SEARCH("noida",F706)),"Delhi-NCR",IF(ISNUMBER(SEARCH("faridabad",F706)),"Delhi-NCR",IF(ISNUMBER(SEARCH("chennai",F706)),"Chennai",IF(ISNUMBER(SEARCH("hyderabad",F706)),"Hyderabad",IF(ISNUMBER(SEARCH("pune",F706)),"Pune",IF(ISNUMBER(SEARCH("kolkata",F706)),"Kolkata",IF(ISNUMBER(SEARCH("ahmedabad",F706)),"Ahmedabad",IF(ISNUMBER(SEARCH("jaipur",F706)),"Jaipur",IF(ISNUMBER(SEARCH("coimbatore",F706)),"Coimbatore",IF(ISNUMBER(SEARCH("kochi",F706)),"Kerala Cities",IF(ISNUMBER(SEARCH("cochin",F706)),"Kerala Cities",IF(ISNUMBER(SEARCH("francisco",F706)),"USA",IF(ISNUMBER(SEARCH("new york",F706)),"USA",IF(ISNUMBER(SEARCH("california",F706)),"USA",IF(ISNUMBER(SEARCH("palo alto",F706)),"USA",IF(ISNUMBER(SEARCH("santa",F706)),"USA",IF(ISNUMBER(SEARCH("singapore",F706)),"Singapore",IF(ISNUMBER(SEARCH("london",F706)),"London/UK",IF(F706="","Unknown","Other Cities")))))))))))))))))))))))))</f>
        <v>Bangalore</v>
      </c>
    </row>
    <row r="707" spans="1:18" x14ac:dyDescent="0.3">
      <c r="A707">
        <v>706</v>
      </c>
      <c r="B707" s="4">
        <v>42935</v>
      </c>
      <c r="C707" t="s">
        <v>2105</v>
      </c>
      <c r="D707" t="s">
        <v>50</v>
      </c>
      <c r="E707" t="s">
        <v>2106</v>
      </c>
      <c r="F707" t="s">
        <v>967</v>
      </c>
      <c r="G707" t="s">
        <v>9066</v>
      </c>
      <c r="H707" t="str">
        <f t="shared" ref="H707:H770" si="82">IFERROR(TRIM(LEFT(G707,FIND(",",G707)-1)),TRIM(G707))</f>
        <v>Abi-Showatech Ltd</v>
      </c>
      <c r="I707">
        <f t="shared" ref="I707:I770" si="83">IF(TRIM(G707)="",0,LEN(G707)-LEN(SUBSTITUTE(G707,",",""))+1)</f>
        <v>1</v>
      </c>
      <c r="J707" t="str">
        <f>IF(Table1[[#This Row],[Investor Count]]&gt;1,"Yes","No")</f>
        <v>No</v>
      </c>
      <c r="K707" t="s">
        <v>126</v>
      </c>
      <c r="L707" s="6">
        <v>600000</v>
      </c>
      <c r="M707">
        <f t="shared" si="77"/>
        <v>2017</v>
      </c>
      <c r="N707" t="str">
        <f t="shared" si="78"/>
        <v>July</v>
      </c>
      <c r="O707" s="18">
        <v>5.7582300000000002</v>
      </c>
      <c r="P707" t="str">
        <f t="shared" si="79"/>
        <v>Seed</v>
      </c>
      <c r="Q707" t="str">
        <f t="shared" si="80"/>
        <v>Technology</v>
      </c>
      <c r="R707" t="str">
        <f t="shared" si="81"/>
        <v>Bangalore</v>
      </c>
    </row>
    <row r="708" spans="1:18" x14ac:dyDescent="0.3">
      <c r="A708">
        <v>707</v>
      </c>
      <c r="B708" s="4">
        <v>42936</v>
      </c>
      <c r="C708" t="s">
        <v>2108</v>
      </c>
      <c r="D708" t="s">
        <v>50</v>
      </c>
      <c r="E708" t="s">
        <v>2109</v>
      </c>
      <c r="F708" t="s">
        <v>19</v>
      </c>
      <c r="G708" t="s">
        <v>2110</v>
      </c>
      <c r="H708" t="str">
        <f t="shared" si="82"/>
        <v>Kae Capital</v>
      </c>
      <c r="I708">
        <f t="shared" si="83"/>
        <v>3</v>
      </c>
      <c r="J708" t="str">
        <f>IF(Table1[[#This Row],[Investor Count]]&gt;1,"Yes","No")</f>
        <v>Yes</v>
      </c>
      <c r="K708" t="s">
        <v>126</v>
      </c>
      <c r="L708" s="6">
        <v>700000</v>
      </c>
      <c r="M708">
        <f t="shared" si="77"/>
        <v>2017</v>
      </c>
      <c r="N708" t="str">
        <f t="shared" si="78"/>
        <v>July</v>
      </c>
      <c r="O708" s="18">
        <v>6.7179349999999998</v>
      </c>
      <c r="P708" t="str">
        <f t="shared" si="79"/>
        <v>Seed</v>
      </c>
      <c r="Q708" t="str">
        <f t="shared" si="80"/>
        <v>Technology</v>
      </c>
      <c r="R708" t="str">
        <f t="shared" si="81"/>
        <v>Delhi-NCR</v>
      </c>
    </row>
    <row r="709" spans="1:18" x14ac:dyDescent="0.3">
      <c r="A709">
        <v>708</v>
      </c>
      <c r="B709" s="4">
        <v>42937</v>
      </c>
      <c r="C709" t="s">
        <v>2111</v>
      </c>
      <c r="D709" t="s">
        <v>479</v>
      </c>
      <c r="E709" t="s">
        <v>2112</v>
      </c>
      <c r="F709" t="s">
        <v>19</v>
      </c>
      <c r="G709" t="s">
        <v>8042</v>
      </c>
      <c r="H709" t="str">
        <f t="shared" si="82"/>
        <v>Subramani Somasundaram</v>
      </c>
      <c r="I709">
        <f t="shared" si="83"/>
        <v>3</v>
      </c>
      <c r="J709" t="str">
        <f>IF(Table1[[#This Row],[Investor Count]]&gt;1,"Yes","No")</f>
        <v>Yes</v>
      </c>
      <c r="K709" t="s">
        <v>126</v>
      </c>
      <c r="L709" s="6">
        <v>200000</v>
      </c>
      <c r="M709">
        <f t="shared" si="77"/>
        <v>2017</v>
      </c>
      <c r="N709" t="str">
        <f t="shared" si="78"/>
        <v>July</v>
      </c>
      <c r="O709" s="18">
        <v>1.9194100000000001</v>
      </c>
      <c r="P709" t="str">
        <f t="shared" si="79"/>
        <v>Seed</v>
      </c>
      <c r="Q709" t="str">
        <f t="shared" si="80"/>
        <v>E-Commerce</v>
      </c>
      <c r="R709" t="str">
        <f t="shared" si="81"/>
        <v>Delhi-NCR</v>
      </c>
    </row>
    <row r="710" spans="1:18" x14ac:dyDescent="0.3">
      <c r="A710">
        <v>709</v>
      </c>
      <c r="B710" s="4">
        <v>42937</v>
      </c>
      <c r="C710" t="s">
        <v>2114</v>
      </c>
      <c r="D710" t="s">
        <v>479</v>
      </c>
      <c r="E710" t="s">
        <v>2115</v>
      </c>
      <c r="F710" t="s">
        <v>30</v>
      </c>
      <c r="G710" t="s">
        <v>8043</v>
      </c>
      <c r="H710" t="str">
        <f t="shared" si="82"/>
        <v>Harmeet Bajaj</v>
      </c>
      <c r="I710">
        <f t="shared" si="83"/>
        <v>3</v>
      </c>
      <c r="J710" t="str">
        <f>IF(Table1[[#This Row],[Investor Count]]&gt;1,"Yes","No")</f>
        <v>Yes</v>
      </c>
      <c r="K710" t="s">
        <v>126</v>
      </c>
      <c r="M710">
        <f t="shared" si="77"/>
        <v>2017</v>
      </c>
      <c r="N710" t="str">
        <f t="shared" si="78"/>
        <v>July</v>
      </c>
      <c r="O710" s="18">
        <v>0</v>
      </c>
      <c r="P710" t="str">
        <f t="shared" si="79"/>
        <v>Seed</v>
      </c>
      <c r="Q710" t="str">
        <f t="shared" si="80"/>
        <v>E-Commerce</v>
      </c>
      <c r="R710" t="str">
        <f t="shared" si="81"/>
        <v>Delhi-NCR</v>
      </c>
    </row>
    <row r="711" spans="1:18" x14ac:dyDescent="0.3">
      <c r="A711">
        <v>710</v>
      </c>
      <c r="B711" s="4">
        <v>42937</v>
      </c>
      <c r="C711" t="s">
        <v>2117</v>
      </c>
      <c r="D711" t="s">
        <v>50</v>
      </c>
      <c r="E711" t="s">
        <v>2118</v>
      </c>
      <c r="F711" t="s">
        <v>30</v>
      </c>
      <c r="G711" t="s">
        <v>9325</v>
      </c>
      <c r="H711" t="str">
        <f t="shared" si="82"/>
        <v>Sunil Kalra</v>
      </c>
      <c r="I711">
        <f t="shared" si="83"/>
        <v>4</v>
      </c>
      <c r="J711" t="str">
        <f>IF(Table1[[#This Row],[Investor Count]]&gt;1,"Yes","No")</f>
        <v>Yes</v>
      </c>
      <c r="K711" t="s">
        <v>126</v>
      </c>
      <c r="M711">
        <f t="shared" si="77"/>
        <v>2017</v>
      </c>
      <c r="N711" t="str">
        <f t="shared" si="78"/>
        <v>July</v>
      </c>
      <c r="O711" s="18">
        <v>0</v>
      </c>
      <c r="P711" t="str">
        <f t="shared" si="79"/>
        <v>Seed</v>
      </c>
      <c r="Q711" t="str">
        <f t="shared" si="80"/>
        <v>Technology</v>
      </c>
      <c r="R711" t="str">
        <f t="shared" si="81"/>
        <v>Delhi-NCR</v>
      </c>
    </row>
    <row r="712" spans="1:18" x14ac:dyDescent="0.3">
      <c r="A712">
        <v>711</v>
      </c>
      <c r="B712" s="4">
        <v>42937</v>
      </c>
      <c r="C712" t="s">
        <v>2120</v>
      </c>
      <c r="D712" t="s">
        <v>575</v>
      </c>
      <c r="E712" t="s">
        <v>2121</v>
      </c>
      <c r="F712" t="s">
        <v>967</v>
      </c>
      <c r="G712" t="s">
        <v>8044</v>
      </c>
      <c r="H712" t="str">
        <f t="shared" si="82"/>
        <v>Blume Ventures</v>
      </c>
      <c r="I712">
        <f t="shared" si="83"/>
        <v>3</v>
      </c>
      <c r="J712" t="str">
        <f>IF(Table1[[#This Row],[Investor Count]]&gt;1,"Yes","No")</f>
        <v>Yes</v>
      </c>
      <c r="K712" t="s">
        <v>126</v>
      </c>
      <c r="M712">
        <f t="shared" si="77"/>
        <v>2017</v>
      </c>
      <c r="N712" t="str">
        <f t="shared" si="78"/>
        <v>July</v>
      </c>
      <c r="O712" s="18">
        <v>0</v>
      </c>
      <c r="P712" t="str">
        <f t="shared" si="79"/>
        <v>Seed</v>
      </c>
      <c r="Q712" t="str">
        <f t="shared" si="80"/>
        <v>Others</v>
      </c>
      <c r="R712" t="str">
        <f t="shared" si="81"/>
        <v>Bangalore</v>
      </c>
    </row>
    <row r="713" spans="1:18" x14ac:dyDescent="0.3">
      <c r="A713">
        <v>712</v>
      </c>
      <c r="B713" s="4">
        <v>42941</v>
      </c>
      <c r="C713" t="s">
        <v>1839</v>
      </c>
      <c r="D713" t="s">
        <v>575</v>
      </c>
      <c r="E713" t="s">
        <v>2123</v>
      </c>
      <c r="F713" t="s">
        <v>967</v>
      </c>
      <c r="G713" t="s">
        <v>2124</v>
      </c>
      <c r="H713" t="str">
        <f t="shared" si="82"/>
        <v>Stellaris Venture Partners</v>
      </c>
      <c r="I713">
        <f t="shared" si="83"/>
        <v>2</v>
      </c>
      <c r="J713" t="str">
        <f>IF(Table1[[#This Row],[Investor Count]]&gt;1,"Yes","No")</f>
        <v>Yes</v>
      </c>
      <c r="K713" t="s">
        <v>394</v>
      </c>
      <c r="L713" s="6">
        <v>1200000</v>
      </c>
      <c r="M713">
        <f t="shared" si="77"/>
        <v>2017</v>
      </c>
      <c r="N713" t="str">
        <f t="shared" si="78"/>
        <v>July</v>
      </c>
      <c r="O713" s="18">
        <v>11.51646</v>
      </c>
      <c r="P713" t="str">
        <f t="shared" si="79"/>
        <v>Private Equity</v>
      </c>
      <c r="Q713" t="str">
        <f t="shared" si="80"/>
        <v>Others</v>
      </c>
      <c r="R713" t="str">
        <f t="shared" si="81"/>
        <v>Bangalore</v>
      </c>
    </row>
    <row r="714" spans="1:18" x14ac:dyDescent="0.3">
      <c r="A714">
        <v>713</v>
      </c>
      <c r="B714" s="4">
        <v>42941</v>
      </c>
      <c r="C714" t="s">
        <v>7876</v>
      </c>
      <c r="D714" t="s">
        <v>575</v>
      </c>
      <c r="E714" t="s">
        <v>2126</v>
      </c>
      <c r="F714" t="s">
        <v>967</v>
      </c>
      <c r="G714" t="s">
        <v>2127</v>
      </c>
      <c r="H714" t="str">
        <f t="shared" si="82"/>
        <v>Tencent Holdings</v>
      </c>
      <c r="I714">
        <f t="shared" si="83"/>
        <v>1</v>
      </c>
      <c r="J714" t="str">
        <f>IF(Table1[[#This Row],[Investor Count]]&gt;1,"Yes","No")</f>
        <v>No</v>
      </c>
      <c r="K714" t="s">
        <v>394</v>
      </c>
      <c r="L714" s="6">
        <v>35000000</v>
      </c>
      <c r="M714">
        <f t="shared" si="77"/>
        <v>2017</v>
      </c>
      <c r="N714" t="str">
        <f t="shared" si="78"/>
        <v>July</v>
      </c>
      <c r="O714" s="18">
        <v>335.89675</v>
      </c>
      <c r="P714" t="str">
        <f t="shared" si="79"/>
        <v>Private Equity</v>
      </c>
      <c r="Q714" t="str">
        <f t="shared" si="80"/>
        <v>Others</v>
      </c>
      <c r="R714" t="str">
        <f t="shared" si="81"/>
        <v>Bangalore</v>
      </c>
    </row>
    <row r="715" spans="1:18" x14ac:dyDescent="0.3">
      <c r="A715">
        <v>714</v>
      </c>
      <c r="B715" s="4">
        <v>42942</v>
      </c>
      <c r="C715" t="s">
        <v>7877</v>
      </c>
      <c r="D715" t="s">
        <v>2129</v>
      </c>
      <c r="E715" t="s">
        <v>2130</v>
      </c>
      <c r="F715" t="s">
        <v>30</v>
      </c>
      <c r="G715" t="s">
        <v>2131</v>
      </c>
      <c r="H715" t="str">
        <f t="shared" si="82"/>
        <v>Yuvraj Singh</v>
      </c>
      <c r="I715">
        <f t="shared" si="83"/>
        <v>1</v>
      </c>
      <c r="J715" t="str">
        <f>IF(Table1[[#This Row],[Investor Count]]&gt;1,"Yes","No")</f>
        <v>No</v>
      </c>
      <c r="K715" t="s">
        <v>126</v>
      </c>
      <c r="M715">
        <f t="shared" si="77"/>
        <v>2017</v>
      </c>
      <c r="N715" t="str">
        <f t="shared" si="78"/>
        <v>July</v>
      </c>
      <c r="O715" s="18">
        <v>0</v>
      </c>
      <c r="P715" t="str">
        <f t="shared" si="79"/>
        <v>Seed</v>
      </c>
      <c r="Q715" t="str">
        <f t="shared" si="80"/>
        <v>Others</v>
      </c>
      <c r="R715" t="str">
        <f t="shared" si="81"/>
        <v>Delhi-NCR</v>
      </c>
    </row>
    <row r="716" spans="1:18" x14ac:dyDescent="0.3">
      <c r="A716">
        <v>715</v>
      </c>
      <c r="B716" s="4">
        <v>42942</v>
      </c>
      <c r="C716" t="s">
        <v>2132</v>
      </c>
      <c r="D716" t="s">
        <v>575</v>
      </c>
      <c r="E716" t="s">
        <v>8704</v>
      </c>
      <c r="F716" t="s">
        <v>30</v>
      </c>
      <c r="G716" t="s">
        <v>2134</v>
      </c>
      <c r="H716" t="str">
        <f t="shared" si="82"/>
        <v>Goldman Sachs</v>
      </c>
      <c r="I716">
        <f t="shared" si="83"/>
        <v>1</v>
      </c>
      <c r="J716" t="str">
        <f>IF(Table1[[#This Row],[Investor Count]]&gt;1,"Yes","No")</f>
        <v>No</v>
      </c>
      <c r="K716" t="s">
        <v>394</v>
      </c>
      <c r="L716" s="6">
        <v>25000000</v>
      </c>
      <c r="M716">
        <f t="shared" si="77"/>
        <v>2017</v>
      </c>
      <c r="N716" t="str">
        <f t="shared" si="78"/>
        <v>July</v>
      </c>
      <c r="O716" s="18">
        <v>239.92625000000001</v>
      </c>
      <c r="P716" t="str">
        <f t="shared" si="79"/>
        <v>Private Equity</v>
      </c>
      <c r="Q716" t="str">
        <f t="shared" si="80"/>
        <v>Others</v>
      </c>
      <c r="R716" t="str">
        <f t="shared" si="81"/>
        <v>Delhi-NCR</v>
      </c>
    </row>
    <row r="717" spans="1:18" x14ac:dyDescent="0.3">
      <c r="A717">
        <v>716</v>
      </c>
      <c r="B717" s="4">
        <v>42942</v>
      </c>
      <c r="C717" t="s">
        <v>2135</v>
      </c>
      <c r="D717" t="s">
        <v>575</v>
      </c>
      <c r="E717" t="s">
        <v>2136</v>
      </c>
      <c r="F717" t="s">
        <v>967</v>
      </c>
      <c r="G717" t="s">
        <v>9285</v>
      </c>
      <c r="H717" t="str">
        <f t="shared" si="82"/>
        <v>Indian Angel Network</v>
      </c>
      <c r="I717">
        <f t="shared" si="83"/>
        <v>2</v>
      </c>
      <c r="J717" t="str">
        <f>IF(Table1[[#This Row],[Investor Count]]&gt;1,"Yes","No")</f>
        <v>Yes</v>
      </c>
      <c r="K717" t="s">
        <v>126</v>
      </c>
      <c r="L717" s="6">
        <v>200000</v>
      </c>
      <c r="M717">
        <f t="shared" si="77"/>
        <v>2017</v>
      </c>
      <c r="N717" t="str">
        <f t="shared" si="78"/>
        <v>July</v>
      </c>
      <c r="O717" s="18">
        <v>1.9194100000000001</v>
      </c>
      <c r="P717" t="str">
        <f t="shared" si="79"/>
        <v>Seed</v>
      </c>
      <c r="Q717" t="str">
        <f t="shared" si="80"/>
        <v>Others</v>
      </c>
      <c r="R717" t="str">
        <f t="shared" si="81"/>
        <v>Bangalore</v>
      </c>
    </row>
    <row r="718" spans="1:18" x14ac:dyDescent="0.3">
      <c r="A718">
        <v>717</v>
      </c>
      <c r="B718" s="4">
        <v>42943</v>
      </c>
      <c r="C718" t="s">
        <v>1035</v>
      </c>
      <c r="D718" t="s">
        <v>479</v>
      </c>
      <c r="E718" t="s">
        <v>1745</v>
      </c>
      <c r="F718" t="s">
        <v>19</v>
      </c>
      <c r="G718" t="s">
        <v>8705</v>
      </c>
      <c r="H718" t="str">
        <f t="shared" si="82"/>
        <v>Hbm Healthcare Investments</v>
      </c>
      <c r="I718">
        <f t="shared" si="83"/>
        <v>5</v>
      </c>
      <c r="J718" t="str">
        <f>IF(Table1[[#This Row],[Investor Count]]&gt;1,"Yes","No")</f>
        <v>Yes</v>
      </c>
      <c r="K718" t="s">
        <v>394</v>
      </c>
      <c r="L718" s="6">
        <v>15000000</v>
      </c>
      <c r="M718">
        <f t="shared" si="77"/>
        <v>2017</v>
      </c>
      <c r="N718" t="str">
        <f t="shared" si="78"/>
        <v>July</v>
      </c>
      <c r="O718" s="18">
        <v>143.95574999999999</v>
      </c>
      <c r="P718" t="str">
        <f t="shared" si="79"/>
        <v>Private Equity</v>
      </c>
      <c r="Q718" t="str">
        <f t="shared" si="80"/>
        <v>E-Commerce</v>
      </c>
      <c r="R718" t="str">
        <f t="shared" si="81"/>
        <v>Delhi-NCR</v>
      </c>
    </row>
    <row r="719" spans="1:18" x14ac:dyDescent="0.3">
      <c r="A719">
        <v>718</v>
      </c>
      <c r="B719" s="4">
        <v>42944</v>
      </c>
      <c r="C719" t="s">
        <v>2139</v>
      </c>
      <c r="D719" t="s">
        <v>575</v>
      </c>
      <c r="E719" t="s">
        <v>2140</v>
      </c>
      <c r="F719" t="s">
        <v>36</v>
      </c>
      <c r="G719" t="s">
        <v>2141</v>
      </c>
      <c r="H719" t="str">
        <f t="shared" si="82"/>
        <v>Amen Dhyllon</v>
      </c>
      <c r="I719">
        <f t="shared" si="83"/>
        <v>1</v>
      </c>
      <c r="J719" t="str">
        <f>IF(Table1[[#This Row],[Investor Count]]&gt;1,"Yes","No")</f>
        <v>No</v>
      </c>
      <c r="K719" t="s">
        <v>126</v>
      </c>
      <c r="M719">
        <f t="shared" si="77"/>
        <v>2017</v>
      </c>
      <c r="N719" t="str">
        <f t="shared" si="78"/>
        <v>July</v>
      </c>
      <c r="O719" s="18">
        <v>0</v>
      </c>
      <c r="P719" t="str">
        <f t="shared" si="79"/>
        <v>Seed</v>
      </c>
      <c r="Q719" t="str">
        <f t="shared" si="80"/>
        <v>Others</v>
      </c>
      <c r="R719" t="str">
        <f t="shared" si="81"/>
        <v>Mumbai</v>
      </c>
    </row>
    <row r="720" spans="1:18" x14ac:dyDescent="0.3">
      <c r="A720">
        <v>719</v>
      </c>
      <c r="B720" s="4">
        <v>42944</v>
      </c>
      <c r="C720" t="s">
        <v>2142</v>
      </c>
      <c r="D720" t="s">
        <v>575</v>
      </c>
      <c r="E720" t="s">
        <v>2143</v>
      </c>
      <c r="F720" t="s">
        <v>36</v>
      </c>
      <c r="G720" t="s">
        <v>9069</v>
      </c>
      <c r="H720" t="str">
        <f t="shared" si="82"/>
        <v>Info Edge Ltd</v>
      </c>
      <c r="I720">
        <f t="shared" si="83"/>
        <v>1</v>
      </c>
      <c r="J720" t="str">
        <f>IF(Table1[[#This Row],[Investor Count]]&gt;1,"Yes","No")</f>
        <v>No</v>
      </c>
      <c r="K720" t="s">
        <v>394</v>
      </c>
      <c r="L720" s="6">
        <v>1250000</v>
      </c>
      <c r="M720">
        <f t="shared" si="77"/>
        <v>2017</v>
      </c>
      <c r="N720" t="str">
        <f t="shared" si="78"/>
        <v>July</v>
      </c>
      <c r="O720" s="18">
        <v>11.9963125</v>
      </c>
      <c r="P720" t="str">
        <f t="shared" si="79"/>
        <v>Private Equity</v>
      </c>
      <c r="Q720" t="str">
        <f t="shared" si="80"/>
        <v>Others</v>
      </c>
      <c r="R720" t="str">
        <f t="shared" si="81"/>
        <v>Mumbai</v>
      </c>
    </row>
    <row r="721" spans="1:18" x14ac:dyDescent="0.3">
      <c r="A721">
        <v>720</v>
      </c>
      <c r="B721" s="4">
        <v>42944</v>
      </c>
      <c r="C721" t="s">
        <v>2144</v>
      </c>
      <c r="D721" t="s">
        <v>575</v>
      </c>
      <c r="E721" t="s">
        <v>2145</v>
      </c>
      <c r="F721" t="s">
        <v>967</v>
      </c>
      <c r="G721" t="s">
        <v>8045</v>
      </c>
      <c r="H721" t="str">
        <f t="shared" si="82"/>
        <v>Roundglass Partners</v>
      </c>
      <c r="I721">
        <f t="shared" si="83"/>
        <v>1</v>
      </c>
      <c r="J721" t="str">
        <f>IF(Table1[[#This Row],[Investor Count]]&gt;1,"Yes","No")</f>
        <v>No</v>
      </c>
      <c r="K721" t="s">
        <v>126</v>
      </c>
      <c r="M721">
        <f t="shared" si="77"/>
        <v>2017</v>
      </c>
      <c r="N721" t="str">
        <f t="shared" si="78"/>
        <v>July</v>
      </c>
      <c r="O721" s="18">
        <v>0</v>
      </c>
      <c r="P721" t="str">
        <f t="shared" si="79"/>
        <v>Seed</v>
      </c>
      <c r="Q721" t="str">
        <f t="shared" si="80"/>
        <v>Others</v>
      </c>
      <c r="R721" t="str">
        <f t="shared" si="81"/>
        <v>Bangalore</v>
      </c>
    </row>
    <row r="722" spans="1:18" x14ac:dyDescent="0.3">
      <c r="A722">
        <v>721</v>
      </c>
      <c r="B722" s="4">
        <v>42887</v>
      </c>
      <c r="C722" t="s">
        <v>2147</v>
      </c>
      <c r="D722" t="s">
        <v>50</v>
      </c>
      <c r="E722" t="s">
        <v>2148</v>
      </c>
      <c r="F722" t="s">
        <v>967</v>
      </c>
      <c r="G722" t="s">
        <v>9326</v>
      </c>
      <c r="H722" t="str">
        <f t="shared" si="82"/>
        <v>Grace Grace Techno Ventures Llp</v>
      </c>
      <c r="I722">
        <f t="shared" si="83"/>
        <v>2</v>
      </c>
      <c r="J722" t="str">
        <f>IF(Table1[[#This Row],[Investor Count]]&gt;1,"Yes","No")</f>
        <v>Yes</v>
      </c>
      <c r="K722" t="s">
        <v>126</v>
      </c>
      <c r="M722">
        <f t="shared" si="77"/>
        <v>2017</v>
      </c>
      <c r="N722" t="str">
        <f t="shared" si="78"/>
        <v>June</v>
      </c>
      <c r="O722" s="18">
        <v>0</v>
      </c>
      <c r="P722" t="str">
        <f t="shared" si="79"/>
        <v>Seed</v>
      </c>
      <c r="Q722" t="str">
        <f t="shared" si="80"/>
        <v>Technology</v>
      </c>
      <c r="R722" t="str">
        <f t="shared" si="81"/>
        <v>Bangalore</v>
      </c>
    </row>
    <row r="723" spans="1:18" x14ac:dyDescent="0.3">
      <c r="A723">
        <v>722</v>
      </c>
      <c r="B723" s="4">
        <v>42888</v>
      </c>
      <c r="C723" t="s">
        <v>2150</v>
      </c>
      <c r="D723" t="s">
        <v>479</v>
      </c>
      <c r="E723" t="s">
        <v>2151</v>
      </c>
      <c r="F723" t="s">
        <v>967</v>
      </c>
      <c r="G723" t="s">
        <v>8046</v>
      </c>
      <c r="H723" t="str">
        <f t="shared" si="82"/>
        <v>Tvs Motor Company</v>
      </c>
      <c r="I723">
        <f t="shared" si="83"/>
        <v>1</v>
      </c>
      <c r="J723" t="str">
        <f>IF(Table1[[#This Row],[Investor Count]]&gt;1,"Yes","No")</f>
        <v>No</v>
      </c>
      <c r="K723" t="s">
        <v>126</v>
      </c>
      <c r="L723" s="6">
        <v>234000</v>
      </c>
      <c r="M723">
        <f t="shared" si="77"/>
        <v>2017</v>
      </c>
      <c r="N723" t="str">
        <f t="shared" si="78"/>
        <v>June</v>
      </c>
      <c r="O723" s="18">
        <v>2.2457096999999999</v>
      </c>
      <c r="P723" t="str">
        <f t="shared" si="79"/>
        <v>Seed</v>
      </c>
      <c r="Q723" t="str">
        <f t="shared" si="80"/>
        <v>E-Commerce</v>
      </c>
      <c r="R723" t="str">
        <f t="shared" si="81"/>
        <v>Bangalore</v>
      </c>
    </row>
    <row r="724" spans="1:18" x14ac:dyDescent="0.3">
      <c r="A724">
        <v>723</v>
      </c>
      <c r="B724" s="4">
        <v>42891</v>
      </c>
      <c r="C724" t="s">
        <v>2153</v>
      </c>
      <c r="D724" t="s">
        <v>575</v>
      </c>
      <c r="E724" t="s">
        <v>2154</v>
      </c>
      <c r="F724" t="s">
        <v>36</v>
      </c>
      <c r="G724" t="s">
        <v>2155</v>
      </c>
      <c r="H724" t="str">
        <f t="shared" si="82"/>
        <v>Emerging India</v>
      </c>
      <c r="I724">
        <f t="shared" si="83"/>
        <v>1</v>
      </c>
      <c r="J724" t="str">
        <f>IF(Table1[[#This Row],[Investor Count]]&gt;1,"Yes","No")</f>
        <v>No</v>
      </c>
      <c r="K724" t="s">
        <v>394</v>
      </c>
      <c r="L724" s="6">
        <v>50000000</v>
      </c>
      <c r="M724">
        <f t="shared" si="77"/>
        <v>2017</v>
      </c>
      <c r="N724" t="str">
        <f t="shared" si="78"/>
        <v>June</v>
      </c>
      <c r="O724" s="18">
        <v>479.85250000000002</v>
      </c>
      <c r="P724" t="str">
        <f t="shared" si="79"/>
        <v>Private Equity</v>
      </c>
      <c r="Q724" t="str">
        <f t="shared" si="80"/>
        <v>Others</v>
      </c>
      <c r="R724" t="str">
        <f t="shared" si="81"/>
        <v>Mumbai</v>
      </c>
    </row>
    <row r="725" spans="1:18" x14ac:dyDescent="0.3">
      <c r="A725">
        <v>724</v>
      </c>
      <c r="B725" s="4">
        <v>42891</v>
      </c>
      <c r="C725" t="s">
        <v>2156</v>
      </c>
      <c r="D725" t="s">
        <v>575</v>
      </c>
      <c r="E725" t="s">
        <v>2157</v>
      </c>
      <c r="F725" t="s">
        <v>36</v>
      </c>
      <c r="G725" t="s">
        <v>8047</v>
      </c>
      <c r="H725" t="str">
        <f t="shared" si="82"/>
        <v>Lockchain Ecosystem Global Advisors</v>
      </c>
      <c r="I725">
        <f t="shared" si="83"/>
        <v>2</v>
      </c>
      <c r="J725" t="str">
        <f>IF(Table1[[#This Row],[Investor Count]]&gt;1,"Yes","No")</f>
        <v>Yes</v>
      </c>
      <c r="K725" t="s">
        <v>394</v>
      </c>
      <c r="M725">
        <f t="shared" si="77"/>
        <v>2017</v>
      </c>
      <c r="N725" t="str">
        <f t="shared" si="78"/>
        <v>June</v>
      </c>
      <c r="O725" s="18">
        <v>0</v>
      </c>
      <c r="P725" t="str">
        <f t="shared" si="79"/>
        <v>Private Equity</v>
      </c>
      <c r="Q725" t="str">
        <f t="shared" si="80"/>
        <v>Others</v>
      </c>
      <c r="R725" t="str">
        <f t="shared" si="81"/>
        <v>Mumbai</v>
      </c>
    </row>
    <row r="726" spans="1:18" x14ac:dyDescent="0.3">
      <c r="A726">
        <v>725</v>
      </c>
      <c r="B726" s="4">
        <v>42892</v>
      </c>
      <c r="C726" t="s">
        <v>2159</v>
      </c>
      <c r="D726" t="s">
        <v>479</v>
      </c>
      <c r="E726" t="s">
        <v>2160</v>
      </c>
      <c r="F726" t="s">
        <v>19</v>
      </c>
      <c r="G726" t="s">
        <v>9211</v>
      </c>
      <c r="H726" t="str">
        <f t="shared" si="82"/>
        <v>Blume Ventures</v>
      </c>
      <c r="I726">
        <f t="shared" si="83"/>
        <v>5</v>
      </c>
      <c r="J726" t="str">
        <f>IF(Table1[[#This Row],[Investor Count]]&gt;1,"Yes","No")</f>
        <v>Yes</v>
      </c>
      <c r="K726" t="s">
        <v>394</v>
      </c>
      <c r="L726" s="6">
        <v>1000000</v>
      </c>
      <c r="M726">
        <f t="shared" si="77"/>
        <v>2017</v>
      </c>
      <c r="N726" t="str">
        <f t="shared" si="78"/>
        <v>June</v>
      </c>
      <c r="O726" s="18">
        <v>9.5970499999999994</v>
      </c>
      <c r="P726" t="str">
        <f t="shared" si="79"/>
        <v>Private Equity</v>
      </c>
      <c r="Q726" t="str">
        <f t="shared" si="80"/>
        <v>E-Commerce</v>
      </c>
      <c r="R726" t="str">
        <f t="shared" si="81"/>
        <v>Delhi-NCR</v>
      </c>
    </row>
    <row r="727" spans="1:18" x14ac:dyDescent="0.3">
      <c r="A727">
        <v>726</v>
      </c>
      <c r="B727" s="4">
        <v>42892</v>
      </c>
      <c r="C727" t="s">
        <v>2162</v>
      </c>
      <c r="D727" t="s">
        <v>575</v>
      </c>
      <c r="E727" t="s">
        <v>2163</v>
      </c>
      <c r="F727" t="s">
        <v>919</v>
      </c>
      <c r="G727" t="s">
        <v>2164</v>
      </c>
      <c r="H727" t="str">
        <f t="shared" si="82"/>
        <v>Arun Patodia</v>
      </c>
      <c r="I727">
        <f t="shared" si="83"/>
        <v>2</v>
      </c>
      <c r="J727" t="str">
        <f>IF(Table1[[#This Row],[Investor Count]]&gt;1,"Yes","No")</f>
        <v>Yes</v>
      </c>
      <c r="K727" t="s">
        <v>126</v>
      </c>
      <c r="M727">
        <f t="shared" si="77"/>
        <v>2017</v>
      </c>
      <c r="N727" t="str">
        <f t="shared" si="78"/>
        <v>June</v>
      </c>
      <c r="O727" s="18">
        <v>0</v>
      </c>
      <c r="P727" t="str">
        <f t="shared" si="79"/>
        <v>Seed</v>
      </c>
      <c r="Q727" t="str">
        <f t="shared" si="80"/>
        <v>Others</v>
      </c>
      <c r="R727" t="str">
        <f t="shared" si="81"/>
        <v>Kolkata</v>
      </c>
    </row>
    <row r="728" spans="1:18" x14ac:dyDescent="0.3">
      <c r="A728">
        <v>727</v>
      </c>
      <c r="B728" s="4">
        <v>42892</v>
      </c>
      <c r="C728" t="s">
        <v>2165</v>
      </c>
      <c r="D728" t="s">
        <v>575</v>
      </c>
      <c r="E728" t="s">
        <v>2166</v>
      </c>
      <c r="F728" t="s">
        <v>36</v>
      </c>
      <c r="G728" t="s">
        <v>8048</v>
      </c>
      <c r="H728" t="str">
        <f t="shared" si="82"/>
        <v>500 Startups</v>
      </c>
      <c r="I728">
        <f t="shared" si="83"/>
        <v>2</v>
      </c>
      <c r="J728" t="str">
        <f>IF(Table1[[#This Row],[Investor Count]]&gt;1,"Yes","No")</f>
        <v>Yes</v>
      </c>
      <c r="K728" t="s">
        <v>394</v>
      </c>
      <c r="M728">
        <f t="shared" si="77"/>
        <v>2017</v>
      </c>
      <c r="N728" t="str">
        <f t="shared" si="78"/>
        <v>June</v>
      </c>
      <c r="O728" s="18">
        <v>0</v>
      </c>
      <c r="P728" t="str">
        <f t="shared" si="79"/>
        <v>Private Equity</v>
      </c>
      <c r="Q728" t="str">
        <f t="shared" si="80"/>
        <v>Others</v>
      </c>
      <c r="R728" t="str">
        <f t="shared" si="81"/>
        <v>Mumbai</v>
      </c>
    </row>
    <row r="729" spans="1:18" x14ac:dyDescent="0.3">
      <c r="A729">
        <v>728</v>
      </c>
      <c r="B729" s="4">
        <v>42892</v>
      </c>
      <c r="C729" t="s">
        <v>2168</v>
      </c>
      <c r="D729" t="s">
        <v>575</v>
      </c>
      <c r="E729" t="s">
        <v>2169</v>
      </c>
      <c r="F729" t="s">
        <v>967</v>
      </c>
      <c r="G729" t="s">
        <v>306</v>
      </c>
      <c r="H729" t="str">
        <f t="shared" si="82"/>
        <v>Blume Ventures</v>
      </c>
      <c r="I729">
        <f t="shared" si="83"/>
        <v>1</v>
      </c>
      <c r="J729" t="str">
        <f>IF(Table1[[#This Row],[Investor Count]]&gt;1,"Yes","No")</f>
        <v>No</v>
      </c>
      <c r="K729" t="s">
        <v>394</v>
      </c>
      <c r="L729" s="6">
        <v>1200000</v>
      </c>
      <c r="M729">
        <f t="shared" si="77"/>
        <v>2017</v>
      </c>
      <c r="N729" t="str">
        <f t="shared" si="78"/>
        <v>June</v>
      </c>
      <c r="O729" s="18">
        <v>11.51646</v>
      </c>
      <c r="P729" t="str">
        <f t="shared" si="79"/>
        <v>Private Equity</v>
      </c>
      <c r="Q729" t="str">
        <f t="shared" si="80"/>
        <v>Others</v>
      </c>
      <c r="R729" t="str">
        <f t="shared" si="81"/>
        <v>Bangalore</v>
      </c>
    </row>
    <row r="730" spans="1:18" x14ac:dyDescent="0.3">
      <c r="A730">
        <v>729</v>
      </c>
      <c r="B730" s="4">
        <v>42892</v>
      </c>
      <c r="C730" t="s">
        <v>2170</v>
      </c>
      <c r="D730" t="s">
        <v>575</v>
      </c>
      <c r="E730" t="s">
        <v>2171</v>
      </c>
      <c r="F730" t="s">
        <v>30</v>
      </c>
      <c r="G730" t="s">
        <v>2172</v>
      </c>
      <c r="H730" t="str">
        <f t="shared" si="82"/>
        <v>Harsh Mahajan</v>
      </c>
      <c r="I730">
        <f t="shared" si="83"/>
        <v>3</v>
      </c>
      <c r="J730" t="str">
        <f>IF(Table1[[#This Row],[Investor Count]]&gt;1,"Yes","No")</f>
        <v>Yes</v>
      </c>
      <c r="K730" t="s">
        <v>126</v>
      </c>
      <c r="L730" s="6">
        <v>1000000</v>
      </c>
      <c r="M730">
        <f t="shared" si="77"/>
        <v>2017</v>
      </c>
      <c r="N730" t="str">
        <f t="shared" si="78"/>
        <v>June</v>
      </c>
      <c r="O730" s="18">
        <v>9.5970499999999994</v>
      </c>
      <c r="P730" t="str">
        <f t="shared" si="79"/>
        <v>Seed</v>
      </c>
      <c r="Q730" t="str">
        <f t="shared" si="80"/>
        <v>Others</v>
      </c>
      <c r="R730" t="str">
        <f t="shared" si="81"/>
        <v>Delhi-NCR</v>
      </c>
    </row>
    <row r="731" spans="1:18" x14ac:dyDescent="0.3">
      <c r="A731">
        <v>730</v>
      </c>
      <c r="B731" s="4">
        <v>42892</v>
      </c>
      <c r="C731" t="s">
        <v>8706</v>
      </c>
      <c r="D731" t="s">
        <v>575</v>
      </c>
      <c r="E731" t="s">
        <v>2174</v>
      </c>
      <c r="F731" t="s">
        <v>30</v>
      </c>
      <c r="G731" t="s">
        <v>2175</v>
      </c>
      <c r="H731" t="str">
        <f t="shared" si="82"/>
        <v>Sundaram Finance Holdings</v>
      </c>
      <c r="I731">
        <f t="shared" si="83"/>
        <v>1</v>
      </c>
      <c r="J731" t="str">
        <f>IF(Table1[[#This Row],[Investor Count]]&gt;1,"Yes","No")</f>
        <v>No</v>
      </c>
      <c r="K731" t="s">
        <v>394</v>
      </c>
      <c r="M731">
        <f t="shared" si="77"/>
        <v>2017</v>
      </c>
      <c r="N731" t="str">
        <f t="shared" si="78"/>
        <v>June</v>
      </c>
      <c r="O731" s="18">
        <v>0</v>
      </c>
      <c r="P731" t="str">
        <f t="shared" si="79"/>
        <v>Private Equity</v>
      </c>
      <c r="Q731" t="str">
        <f t="shared" si="80"/>
        <v>Others</v>
      </c>
      <c r="R731" t="str">
        <f t="shared" si="81"/>
        <v>Delhi-NCR</v>
      </c>
    </row>
    <row r="732" spans="1:18" x14ac:dyDescent="0.3">
      <c r="A732">
        <v>731</v>
      </c>
      <c r="B732" s="4">
        <v>42892</v>
      </c>
      <c r="C732" t="s">
        <v>1527</v>
      </c>
      <c r="D732" t="s">
        <v>575</v>
      </c>
      <c r="E732" t="s">
        <v>2176</v>
      </c>
      <c r="F732" t="s">
        <v>19</v>
      </c>
      <c r="G732" t="s">
        <v>8512</v>
      </c>
      <c r="H732" t="str">
        <f t="shared" si="82"/>
        <v>Sbi</v>
      </c>
      <c r="I732">
        <f t="shared" si="83"/>
        <v>1</v>
      </c>
      <c r="J732" t="str">
        <f>IF(Table1[[#This Row],[Investor Count]]&gt;1,"Yes","No")</f>
        <v>No</v>
      </c>
      <c r="K732" t="s">
        <v>394</v>
      </c>
      <c r="M732">
        <f t="shared" si="77"/>
        <v>2017</v>
      </c>
      <c r="N732" t="str">
        <f t="shared" si="78"/>
        <v>June</v>
      </c>
      <c r="O732" s="18">
        <v>0</v>
      </c>
      <c r="P732" t="str">
        <f t="shared" si="79"/>
        <v>Private Equity</v>
      </c>
      <c r="Q732" t="str">
        <f t="shared" si="80"/>
        <v>Others</v>
      </c>
      <c r="R732" t="str">
        <f t="shared" si="81"/>
        <v>Delhi-NCR</v>
      </c>
    </row>
    <row r="733" spans="1:18" x14ac:dyDescent="0.3">
      <c r="A733">
        <v>732</v>
      </c>
      <c r="B733" s="4">
        <v>42893</v>
      </c>
      <c r="C733" t="s">
        <v>1714</v>
      </c>
      <c r="D733" t="s">
        <v>575</v>
      </c>
      <c r="E733" t="s">
        <v>2178</v>
      </c>
      <c r="F733" t="s">
        <v>30</v>
      </c>
      <c r="G733" t="s">
        <v>7917</v>
      </c>
      <c r="H733" t="str">
        <f t="shared" si="82"/>
        <v>Waterbridge Ventures</v>
      </c>
      <c r="I733">
        <f t="shared" si="83"/>
        <v>1</v>
      </c>
      <c r="J733" t="str">
        <f>IF(Table1[[#This Row],[Investor Count]]&gt;1,"Yes","No")</f>
        <v>No</v>
      </c>
      <c r="K733" t="s">
        <v>126</v>
      </c>
      <c r="L733" s="6">
        <v>650000</v>
      </c>
      <c r="M733">
        <f t="shared" si="77"/>
        <v>2017</v>
      </c>
      <c r="N733" t="str">
        <f t="shared" si="78"/>
        <v>June</v>
      </c>
      <c r="O733" s="18">
        <v>6.2380825</v>
      </c>
      <c r="P733" t="str">
        <f t="shared" si="79"/>
        <v>Seed</v>
      </c>
      <c r="Q733" t="str">
        <f t="shared" si="80"/>
        <v>Others</v>
      </c>
      <c r="R733" t="str">
        <f t="shared" si="81"/>
        <v>Delhi-NCR</v>
      </c>
    </row>
    <row r="734" spans="1:18" x14ac:dyDescent="0.3">
      <c r="A734">
        <v>733</v>
      </c>
      <c r="B734" s="4">
        <v>42893</v>
      </c>
      <c r="C734" t="s">
        <v>2179</v>
      </c>
      <c r="D734" t="s">
        <v>575</v>
      </c>
      <c r="E734" t="s">
        <v>8707</v>
      </c>
      <c r="F734" t="s">
        <v>36</v>
      </c>
      <c r="G734" t="s">
        <v>8049</v>
      </c>
      <c r="H734" t="str">
        <f t="shared" si="82"/>
        <v>Sque Capital</v>
      </c>
      <c r="I734">
        <f t="shared" si="83"/>
        <v>1</v>
      </c>
      <c r="J734" t="str">
        <f>IF(Table1[[#This Row],[Investor Count]]&gt;1,"Yes","No")</f>
        <v>No</v>
      </c>
      <c r="K734" t="s">
        <v>126</v>
      </c>
      <c r="L734" s="6">
        <v>600000</v>
      </c>
      <c r="M734">
        <f t="shared" si="77"/>
        <v>2017</v>
      </c>
      <c r="N734" t="str">
        <f t="shared" si="78"/>
        <v>June</v>
      </c>
      <c r="O734" s="18">
        <v>5.7582300000000002</v>
      </c>
      <c r="P734" t="str">
        <f t="shared" si="79"/>
        <v>Seed</v>
      </c>
      <c r="Q734" t="str">
        <f t="shared" si="80"/>
        <v>Others</v>
      </c>
      <c r="R734" t="str">
        <f t="shared" si="81"/>
        <v>Mumbai</v>
      </c>
    </row>
    <row r="735" spans="1:18" x14ac:dyDescent="0.3">
      <c r="A735">
        <v>734</v>
      </c>
      <c r="B735" s="4">
        <v>42894</v>
      </c>
      <c r="C735" t="s">
        <v>2182</v>
      </c>
      <c r="D735" t="s">
        <v>575</v>
      </c>
      <c r="E735" t="s">
        <v>2183</v>
      </c>
      <c r="F735" t="s">
        <v>184</v>
      </c>
      <c r="G735" t="s">
        <v>2184</v>
      </c>
      <c r="H735" t="str">
        <f t="shared" si="82"/>
        <v>Bodhtree Consulting Limited</v>
      </c>
      <c r="I735">
        <f t="shared" si="83"/>
        <v>1</v>
      </c>
      <c r="J735" t="str">
        <f>IF(Table1[[#This Row],[Investor Count]]&gt;1,"Yes","No")</f>
        <v>No</v>
      </c>
      <c r="K735" t="s">
        <v>126</v>
      </c>
      <c r="L735" s="6">
        <v>232000</v>
      </c>
      <c r="M735">
        <f t="shared" si="77"/>
        <v>2017</v>
      </c>
      <c r="N735" t="str">
        <f t="shared" si="78"/>
        <v>June</v>
      </c>
      <c r="O735" s="18">
        <v>2.2265155999999999</v>
      </c>
      <c r="P735" t="str">
        <f t="shared" si="79"/>
        <v>Seed</v>
      </c>
      <c r="Q735" t="str">
        <f t="shared" si="80"/>
        <v>Others</v>
      </c>
      <c r="R735" t="str">
        <f t="shared" si="81"/>
        <v>Hyderabad</v>
      </c>
    </row>
    <row r="736" spans="1:18" x14ac:dyDescent="0.3">
      <c r="A736">
        <v>735</v>
      </c>
      <c r="B736" s="4">
        <v>42894</v>
      </c>
      <c r="C736" t="s">
        <v>2185</v>
      </c>
      <c r="D736" t="s">
        <v>50</v>
      </c>
      <c r="E736" t="s">
        <v>2186</v>
      </c>
      <c r="F736" t="s">
        <v>184</v>
      </c>
      <c r="G736" t="s">
        <v>2187</v>
      </c>
      <c r="H736" t="str">
        <f t="shared" si="82"/>
        <v>Norwest Venture Partners</v>
      </c>
      <c r="I736">
        <f t="shared" si="83"/>
        <v>1</v>
      </c>
      <c r="J736" t="str">
        <f>IF(Table1[[#This Row],[Investor Count]]&gt;1,"Yes","No")</f>
        <v>No</v>
      </c>
      <c r="K736" t="s">
        <v>394</v>
      </c>
      <c r="L736" s="6">
        <v>1500000</v>
      </c>
      <c r="M736">
        <f t="shared" si="77"/>
        <v>2017</v>
      </c>
      <c r="N736" t="str">
        <f t="shared" si="78"/>
        <v>June</v>
      </c>
      <c r="O736" s="18">
        <v>14.395574999999999</v>
      </c>
      <c r="P736" t="str">
        <f t="shared" si="79"/>
        <v>Private Equity</v>
      </c>
      <c r="Q736" t="str">
        <f t="shared" si="80"/>
        <v>Technology</v>
      </c>
      <c r="R736" t="str">
        <f t="shared" si="81"/>
        <v>Hyderabad</v>
      </c>
    </row>
    <row r="737" spans="1:18" x14ac:dyDescent="0.3">
      <c r="A737">
        <v>736</v>
      </c>
      <c r="B737" s="4">
        <v>42894</v>
      </c>
      <c r="C737" t="s">
        <v>2188</v>
      </c>
      <c r="D737" t="s">
        <v>50</v>
      </c>
      <c r="E737" t="s">
        <v>2189</v>
      </c>
      <c r="F737" t="s">
        <v>967</v>
      </c>
      <c r="G737" t="s">
        <v>2187</v>
      </c>
      <c r="H737" t="str">
        <f t="shared" si="82"/>
        <v>Norwest Venture Partners</v>
      </c>
      <c r="I737">
        <f t="shared" si="83"/>
        <v>1</v>
      </c>
      <c r="J737" t="str">
        <f>IF(Table1[[#This Row],[Investor Count]]&gt;1,"Yes","No")</f>
        <v>No</v>
      </c>
      <c r="K737" t="s">
        <v>394</v>
      </c>
      <c r="L737" s="6">
        <v>1500000</v>
      </c>
      <c r="M737">
        <f t="shared" si="77"/>
        <v>2017</v>
      </c>
      <c r="N737" t="str">
        <f t="shared" si="78"/>
        <v>June</v>
      </c>
      <c r="O737" s="18">
        <v>14.395574999999999</v>
      </c>
      <c r="P737" t="str">
        <f t="shared" si="79"/>
        <v>Private Equity</v>
      </c>
      <c r="Q737" t="str">
        <f t="shared" si="80"/>
        <v>Technology</v>
      </c>
      <c r="R737" t="str">
        <f t="shared" si="81"/>
        <v>Bangalore</v>
      </c>
    </row>
    <row r="738" spans="1:18" x14ac:dyDescent="0.3">
      <c r="A738">
        <v>737</v>
      </c>
      <c r="B738" s="4">
        <v>42894</v>
      </c>
      <c r="C738" t="s">
        <v>2190</v>
      </c>
      <c r="D738" t="s">
        <v>575</v>
      </c>
      <c r="E738" t="s">
        <v>2191</v>
      </c>
      <c r="F738" t="s">
        <v>967</v>
      </c>
      <c r="G738" t="s">
        <v>9327</v>
      </c>
      <c r="H738" t="str">
        <f t="shared" si="82"/>
        <v>Mohas Paian Alex</v>
      </c>
      <c r="I738">
        <f t="shared" si="83"/>
        <v>5</v>
      </c>
      <c r="J738" t="str">
        <f>IF(Table1[[#This Row],[Investor Count]]&gt;1,"Yes","No")</f>
        <v>Yes</v>
      </c>
      <c r="K738" t="s">
        <v>126</v>
      </c>
      <c r="L738" s="6">
        <v>350000</v>
      </c>
      <c r="M738">
        <f t="shared" si="77"/>
        <v>2017</v>
      </c>
      <c r="N738" t="str">
        <f t="shared" si="78"/>
        <v>June</v>
      </c>
      <c r="O738" s="18">
        <v>3.3589674999999999</v>
      </c>
      <c r="P738" t="str">
        <f t="shared" si="79"/>
        <v>Seed</v>
      </c>
      <c r="Q738" t="str">
        <f t="shared" si="80"/>
        <v>Others</v>
      </c>
      <c r="R738" t="str">
        <f t="shared" si="81"/>
        <v>Bangalore</v>
      </c>
    </row>
    <row r="739" spans="1:18" x14ac:dyDescent="0.3">
      <c r="A739">
        <v>738</v>
      </c>
      <c r="B739" s="4">
        <v>42895</v>
      </c>
      <c r="C739" t="s">
        <v>2193</v>
      </c>
      <c r="D739" t="s">
        <v>575</v>
      </c>
      <c r="E739" t="s">
        <v>2194</v>
      </c>
      <c r="F739" t="s">
        <v>36</v>
      </c>
      <c r="G739" t="s">
        <v>9328</v>
      </c>
      <c r="H739" t="str">
        <f t="shared" si="82"/>
        <v>Pawan Borle</v>
      </c>
      <c r="I739">
        <f t="shared" si="83"/>
        <v>6</v>
      </c>
      <c r="J739" t="str">
        <f>IF(Table1[[#This Row],[Investor Count]]&gt;1,"Yes","No")</f>
        <v>Yes</v>
      </c>
      <c r="K739" t="s">
        <v>126</v>
      </c>
      <c r="L739" s="6">
        <v>300000</v>
      </c>
      <c r="M739">
        <f t="shared" si="77"/>
        <v>2017</v>
      </c>
      <c r="N739" t="str">
        <f t="shared" si="78"/>
        <v>June</v>
      </c>
      <c r="O739" s="18">
        <v>2.8791150000000001</v>
      </c>
      <c r="P739" t="str">
        <f t="shared" si="79"/>
        <v>Seed</v>
      </c>
      <c r="Q739" t="str">
        <f t="shared" si="80"/>
        <v>Others</v>
      </c>
      <c r="R739" t="str">
        <f t="shared" si="81"/>
        <v>Mumbai</v>
      </c>
    </row>
    <row r="740" spans="1:18" x14ac:dyDescent="0.3">
      <c r="A740">
        <v>739</v>
      </c>
      <c r="B740" s="4">
        <v>42895</v>
      </c>
      <c r="C740" t="s">
        <v>2196</v>
      </c>
      <c r="D740" t="s">
        <v>575</v>
      </c>
      <c r="E740" t="s">
        <v>8708</v>
      </c>
      <c r="F740" t="s">
        <v>184</v>
      </c>
      <c r="G740" t="s">
        <v>2198</v>
      </c>
      <c r="H740" t="str">
        <f t="shared" si="82"/>
        <v>Dr Ramesh Ayyala</v>
      </c>
      <c r="I740">
        <f t="shared" si="83"/>
        <v>2</v>
      </c>
      <c r="J740" t="str">
        <f>IF(Table1[[#This Row],[Investor Count]]&gt;1,"Yes","No")</f>
        <v>Yes</v>
      </c>
      <c r="K740" t="s">
        <v>126</v>
      </c>
      <c r="L740" s="6">
        <v>250000</v>
      </c>
      <c r="M740">
        <f t="shared" si="77"/>
        <v>2017</v>
      </c>
      <c r="N740" t="str">
        <f t="shared" si="78"/>
        <v>June</v>
      </c>
      <c r="O740" s="18">
        <v>2.3992624999999999</v>
      </c>
      <c r="P740" t="str">
        <f t="shared" si="79"/>
        <v>Seed</v>
      </c>
      <c r="Q740" t="str">
        <f t="shared" si="80"/>
        <v>Others</v>
      </c>
      <c r="R740" t="str">
        <f t="shared" si="81"/>
        <v>Hyderabad</v>
      </c>
    </row>
    <row r="741" spans="1:18" x14ac:dyDescent="0.3">
      <c r="A741">
        <v>740</v>
      </c>
      <c r="B741" s="4">
        <v>42898</v>
      </c>
      <c r="C741" t="s">
        <v>2199</v>
      </c>
      <c r="D741" t="s">
        <v>575</v>
      </c>
      <c r="E741" t="s">
        <v>1696</v>
      </c>
      <c r="F741" t="s">
        <v>967</v>
      </c>
      <c r="G741" t="s">
        <v>2200</v>
      </c>
      <c r="H741" t="str">
        <f t="shared" si="82"/>
        <v>Cao Yibin</v>
      </c>
      <c r="I741">
        <f t="shared" si="83"/>
        <v>4</v>
      </c>
      <c r="J741" t="str">
        <f>IF(Table1[[#This Row],[Investor Count]]&gt;1,"Yes","No")</f>
        <v>Yes</v>
      </c>
      <c r="K741" t="s">
        <v>126</v>
      </c>
      <c r="M741">
        <f t="shared" si="77"/>
        <v>2017</v>
      </c>
      <c r="N741" t="str">
        <f t="shared" si="78"/>
        <v>June</v>
      </c>
      <c r="O741" s="18">
        <v>0</v>
      </c>
      <c r="P741" t="str">
        <f t="shared" si="79"/>
        <v>Seed</v>
      </c>
      <c r="Q741" t="str">
        <f t="shared" si="80"/>
        <v>Others</v>
      </c>
      <c r="R741" t="str">
        <f t="shared" si="81"/>
        <v>Bangalore</v>
      </c>
    </row>
    <row r="742" spans="1:18" x14ac:dyDescent="0.3">
      <c r="A742">
        <v>741</v>
      </c>
      <c r="B742" s="4">
        <v>42898</v>
      </c>
      <c r="C742" t="s">
        <v>2201</v>
      </c>
      <c r="D742" t="s">
        <v>575</v>
      </c>
      <c r="E742" t="s">
        <v>2202</v>
      </c>
      <c r="F742" t="s">
        <v>1197</v>
      </c>
      <c r="G742" t="s">
        <v>2203</v>
      </c>
      <c r="H742" t="str">
        <f t="shared" si="82"/>
        <v>Yes Bank</v>
      </c>
      <c r="I742">
        <f t="shared" si="83"/>
        <v>1</v>
      </c>
      <c r="J742" t="str">
        <f>IF(Table1[[#This Row],[Investor Count]]&gt;1,"Yes","No")</f>
        <v>No</v>
      </c>
      <c r="K742" t="s">
        <v>79</v>
      </c>
      <c r="L742" s="6">
        <v>7800000</v>
      </c>
      <c r="M742">
        <f t="shared" si="77"/>
        <v>2017</v>
      </c>
      <c r="N742" t="str">
        <f t="shared" si="78"/>
        <v>June</v>
      </c>
      <c r="O742" s="18">
        <v>74.856989999999996</v>
      </c>
      <c r="P742" t="str">
        <f t="shared" si="79"/>
        <v>Other</v>
      </c>
      <c r="Q742" t="str">
        <f t="shared" si="80"/>
        <v>Others</v>
      </c>
      <c r="R742" t="str">
        <f t="shared" si="81"/>
        <v>Ahmedabad</v>
      </c>
    </row>
    <row r="743" spans="1:18" x14ac:dyDescent="0.3">
      <c r="A743">
        <v>742</v>
      </c>
      <c r="B743" s="4">
        <v>42898</v>
      </c>
      <c r="C743" t="s">
        <v>2204</v>
      </c>
      <c r="D743" t="s">
        <v>50</v>
      </c>
      <c r="E743" t="s">
        <v>286</v>
      </c>
      <c r="F743" t="s">
        <v>967</v>
      </c>
      <c r="G743" t="s">
        <v>2205</v>
      </c>
      <c r="H743" t="str">
        <f t="shared" si="82"/>
        <v>Unicorn India Ventures</v>
      </c>
      <c r="I743">
        <f t="shared" si="83"/>
        <v>4</v>
      </c>
      <c r="J743" t="str">
        <f>IF(Table1[[#This Row],[Investor Count]]&gt;1,"Yes","No")</f>
        <v>Yes</v>
      </c>
      <c r="K743" t="s">
        <v>394</v>
      </c>
      <c r="L743" s="6">
        <v>500000</v>
      </c>
      <c r="M743">
        <f t="shared" si="77"/>
        <v>2017</v>
      </c>
      <c r="N743" t="str">
        <f t="shared" si="78"/>
        <v>June</v>
      </c>
      <c r="O743" s="18">
        <v>4.7985249999999997</v>
      </c>
      <c r="P743" t="str">
        <f t="shared" si="79"/>
        <v>Private Equity</v>
      </c>
      <c r="Q743" t="str">
        <f t="shared" si="80"/>
        <v>Technology</v>
      </c>
      <c r="R743" t="str">
        <f t="shared" si="81"/>
        <v>Bangalore</v>
      </c>
    </row>
    <row r="744" spans="1:18" x14ac:dyDescent="0.3">
      <c r="A744">
        <v>743</v>
      </c>
      <c r="B744" s="4">
        <v>42898</v>
      </c>
      <c r="C744" t="s">
        <v>2206</v>
      </c>
      <c r="D744" t="s">
        <v>142</v>
      </c>
      <c r="E744" t="s">
        <v>2207</v>
      </c>
      <c r="F744" t="s">
        <v>30</v>
      </c>
      <c r="G744" t="s">
        <v>2208</v>
      </c>
      <c r="H744" t="str">
        <f t="shared" si="82"/>
        <v>Venture Catalysts</v>
      </c>
      <c r="I744">
        <f t="shared" si="83"/>
        <v>4</v>
      </c>
      <c r="J744" t="str">
        <f>IF(Table1[[#This Row],[Investor Count]]&gt;1,"Yes","No")</f>
        <v>Yes</v>
      </c>
      <c r="K744" t="s">
        <v>394</v>
      </c>
      <c r="L744" s="6">
        <v>1000000</v>
      </c>
      <c r="M744">
        <f t="shared" si="77"/>
        <v>2017</v>
      </c>
      <c r="N744" t="str">
        <f t="shared" si="78"/>
        <v>June</v>
      </c>
      <c r="O744" s="18">
        <v>9.5970499999999994</v>
      </c>
      <c r="P744" t="str">
        <f t="shared" si="79"/>
        <v>Private Equity</v>
      </c>
      <c r="Q744" t="str">
        <f t="shared" si="80"/>
        <v>Healthcare</v>
      </c>
      <c r="R744" t="str">
        <f t="shared" si="81"/>
        <v>Delhi-NCR</v>
      </c>
    </row>
    <row r="745" spans="1:18" x14ac:dyDescent="0.3">
      <c r="A745">
        <v>744</v>
      </c>
      <c r="B745" s="4">
        <v>42898</v>
      </c>
      <c r="C745" t="s">
        <v>2209</v>
      </c>
      <c r="D745" t="s">
        <v>575</v>
      </c>
      <c r="E745" t="s">
        <v>2210</v>
      </c>
      <c r="F745" t="s">
        <v>36</v>
      </c>
      <c r="G745" t="s">
        <v>9329</v>
      </c>
      <c r="H745" t="str">
        <f t="shared" si="82"/>
        <v>Artha India Ventures</v>
      </c>
      <c r="I745">
        <f t="shared" si="83"/>
        <v>4</v>
      </c>
      <c r="J745" t="str">
        <f>IF(Table1[[#This Row],[Investor Count]]&gt;1,"Yes","No")</f>
        <v>Yes</v>
      </c>
      <c r="K745" t="s">
        <v>126</v>
      </c>
      <c r="L745" s="6">
        <v>776000</v>
      </c>
      <c r="M745">
        <f t="shared" si="77"/>
        <v>2017</v>
      </c>
      <c r="N745" t="str">
        <f t="shared" si="78"/>
        <v>June</v>
      </c>
      <c r="O745" s="18">
        <v>7.4473108000000003</v>
      </c>
      <c r="P745" t="str">
        <f t="shared" si="79"/>
        <v>Seed</v>
      </c>
      <c r="Q745" t="str">
        <f t="shared" si="80"/>
        <v>Others</v>
      </c>
      <c r="R745" t="str">
        <f t="shared" si="81"/>
        <v>Mumbai</v>
      </c>
    </row>
    <row r="746" spans="1:18" x14ac:dyDescent="0.3">
      <c r="A746">
        <v>745</v>
      </c>
      <c r="B746" s="4">
        <v>42898</v>
      </c>
      <c r="C746" t="s">
        <v>2212</v>
      </c>
      <c r="D746" t="s">
        <v>575</v>
      </c>
      <c r="E746" t="s">
        <v>2213</v>
      </c>
      <c r="F746" t="s">
        <v>36</v>
      </c>
      <c r="G746" t="s">
        <v>2214</v>
      </c>
      <c r="H746" t="str">
        <f t="shared" si="82"/>
        <v>Transamerica</v>
      </c>
      <c r="I746">
        <f t="shared" si="83"/>
        <v>1</v>
      </c>
      <c r="J746" t="str">
        <f>IF(Table1[[#This Row],[Investor Count]]&gt;1,"Yes","No")</f>
        <v>No</v>
      </c>
      <c r="K746" t="s">
        <v>394</v>
      </c>
      <c r="L746" s="6">
        <v>15000000</v>
      </c>
      <c r="M746">
        <f t="shared" si="77"/>
        <v>2017</v>
      </c>
      <c r="N746" t="str">
        <f t="shared" si="78"/>
        <v>June</v>
      </c>
      <c r="O746" s="18">
        <v>143.95574999999999</v>
      </c>
      <c r="P746" t="str">
        <f t="shared" si="79"/>
        <v>Private Equity</v>
      </c>
      <c r="Q746" t="str">
        <f t="shared" si="80"/>
        <v>Others</v>
      </c>
      <c r="R746" t="str">
        <f t="shared" si="81"/>
        <v>Mumbai</v>
      </c>
    </row>
    <row r="747" spans="1:18" x14ac:dyDescent="0.3">
      <c r="A747">
        <v>746</v>
      </c>
      <c r="B747" s="4">
        <v>42899</v>
      </c>
      <c r="C747" t="s">
        <v>2215</v>
      </c>
      <c r="D747" t="s">
        <v>50</v>
      </c>
      <c r="E747" t="s">
        <v>2216</v>
      </c>
      <c r="F747" t="s">
        <v>30</v>
      </c>
      <c r="G747" t="s">
        <v>2217</v>
      </c>
      <c r="H747" t="str">
        <f t="shared" si="82"/>
        <v>Nexus Venture Partners</v>
      </c>
      <c r="I747">
        <f t="shared" si="83"/>
        <v>2</v>
      </c>
      <c r="J747" t="str">
        <f>IF(Table1[[#This Row],[Investor Count]]&gt;1,"Yes","No")</f>
        <v>Yes</v>
      </c>
      <c r="K747" t="s">
        <v>394</v>
      </c>
      <c r="M747">
        <f t="shared" si="77"/>
        <v>2017</v>
      </c>
      <c r="N747" t="str">
        <f t="shared" si="78"/>
        <v>June</v>
      </c>
      <c r="O747" s="18">
        <v>0</v>
      </c>
      <c r="P747" t="str">
        <f t="shared" si="79"/>
        <v>Private Equity</v>
      </c>
      <c r="Q747" t="str">
        <f t="shared" si="80"/>
        <v>Technology</v>
      </c>
      <c r="R747" t="str">
        <f t="shared" si="81"/>
        <v>Delhi-NCR</v>
      </c>
    </row>
    <row r="748" spans="1:18" x14ac:dyDescent="0.3">
      <c r="A748">
        <v>747</v>
      </c>
      <c r="B748" s="4">
        <v>42899</v>
      </c>
      <c r="C748" t="s">
        <v>2218</v>
      </c>
      <c r="D748" t="s">
        <v>50</v>
      </c>
      <c r="E748" t="s">
        <v>8709</v>
      </c>
      <c r="F748" t="s">
        <v>967</v>
      </c>
      <c r="G748" t="s">
        <v>2220</v>
      </c>
      <c r="H748" t="str">
        <f t="shared" si="82"/>
        <v>Nexus Venture Partners</v>
      </c>
      <c r="I748">
        <f t="shared" si="83"/>
        <v>2</v>
      </c>
      <c r="J748" t="str">
        <f>IF(Table1[[#This Row],[Investor Count]]&gt;1,"Yes","No")</f>
        <v>Yes</v>
      </c>
      <c r="K748" t="s">
        <v>394</v>
      </c>
      <c r="L748" s="6">
        <v>5500000</v>
      </c>
      <c r="M748">
        <f t="shared" si="77"/>
        <v>2017</v>
      </c>
      <c r="N748" t="str">
        <f t="shared" si="78"/>
        <v>June</v>
      </c>
      <c r="O748" s="18">
        <v>52.783774999999999</v>
      </c>
      <c r="P748" t="str">
        <f t="shared" si="79"/>
        <v>Private Equity</v>
      </c>
      <c r="Q748" t="str">
        <f t="shared" si="80"/>
        <v>Technology</v>
      </c>
      <c r="R748" t="str">
        <f t="shared" si="81"/>
        <v>Bangalore</v>
      </c>
    </row>
    <row r="749" spans="1:18" x14ac:dyDescent="0.3">
      <c r="A749">
        <v>748</v>
      </c>
      <c r="B749" s="4">
        <v>42899</v>
      </c>
      <c r="C749" t="s">
        <v>759</v>
      </c>
      <c r="D749" t="s">
        <v>50</v>
      </c>
      <c r="E749" t="s">
        <v>2221</v>
      </c>
      <c r="F749" t="s">
        <v>967</v>
      </c>
      <c r="G749" t="s">
        <v>2222</v>
      </c>
      <c r="H749" t="str">
        <f t="shared" si="82"/>
        <v>Fairfax Holdings</v>
      </c>
      <c r="I749">
        <f t="shared" si="83"/>
        <v>1</v>
      </c>
      <c r="J749" t="str">
        <f>IF(Table1[[#This Row],[Investor Count]]&gt;1,"Yes","No")</f>
        <v>No</v>
      </c>
      <c r="K749" t="s">
        <v>394</v>
      </c>
      <c r="M749">
        <f t="shared" si="77"/>
        <v>2017</v>
      </c>
      <c r="N749" t="str">
        <f t="shared" si="78"/>
        <v>June</v>
      </c>
      <c r="O749" s="18">
        <v>0</v>
      </c>
      <c r="P749" t="str">
        <f t="shared" si="79"/>
        <v>Private Equity</v>
      </c>
      <c r="Q749" t="str">
        <f t="shared" si="80"/>
        <v>Technology</v>
      </c>
      <c r="R749" t="str">
        <f t="shared" si="81"/>
        <v>Bangalore</v>
      </c>
    </row>
    <row r="750" spans="1:18" x14ac:dyDescent="0.3">
      <c r="A750">
        <v>749</v>
      </c>
      <c r="B750" s="4">
        <v>42900</v>
      </c>
      <c r="C750" t="s">
        <v>2223</v>
      </c>
      <c r="D750" t="s">
        <v>575</v>
      </c>
      <c r="E750" t="s">
        <v>2224</v>
      </c>
      <c r="F750" t="s">
        <v>967</v>
      </c>
      <c r="G750" t="s">
        <v>8050</v>
      </c>
      <c r="H750" t="str">
        <f t="shared" si="82"/>
        <v>Tekne Capital Management Llc</v>
      </c>
      <c r="I750">
        <f t="shared" si="83"/>
        <v>1</v>
      </c>
      <c r="J750" t="str">
        <f>IF(Table1[[#This Row],[Investor Count]]&gt;1,"Yes","No")</f>
        <v>No</v>
      </c>
      <c r="K750" t="s">
        <v>394</v>
      </c>
      <c r="L750" s="6">
        <v>50000000</v>
      </c>
      <c r="M750">
        <f t="shared" si="77"/>
        <v>2017</v>
      </c>
      <c r="N750" t="str">
        <f t="shared" si="78"/>
        <v>June</v>
      </c>
      <c r="O750" s="18">
        <v>479.85250000000002</v>
      </c>
      <c r="P750" t="str">
        <f t="shared" si="79"/>
        <v>Private Equity</v>
      </c>
      <c r="Q750" t="str">
        <f t="shared" si="80"/>
        <v>Others</v>
      </c>
      <c r="R750" t="str">
        <f t="shared" si="81"/>
        <v>Bangalore</v>
      </c>
    </row>
    <row r="751" spans="1:18" x14ac:dyDescent="0.3">
      <c r="A751">
        <v>750</v>
      </c>
      <c r="B751" s="4">
        <v>42900</v>
      </c>
      <c r="C751" t="s">
        <v>2226</v>
      </c>
      <c r="D751" t="s">
        <v>575</v>
      </c>
      <c r="E751" t="s">
        <v>2227</v>
      </c>
      <c r="F751" t="s">
        <v>36</v>
      </c>
      <c r="G751" t="s">
        <v>7906</v>
      </c>
      <c r="H751" t="str">
        <f t="shared" si="82"/>
        <v>Rb Investments</v>
      </c>
      <c r="I751">
        <f t="shared" si="83"/>
        <v>1</v>
      </c>
      <c r="J751" t="str">
        <f>IF(Table1[[#This Row],[Investor Count]]&gt;1,"Yes","No")</f>
        <v>No</v>
      </c>
      <c r="K751" t="s">
        <v>126</v>
      </c>
      <c r="M751">
        <f t="shared" si="77"/>
        <v>2017</v>
      </c>
      <c r="N751" t="str">
        <f t="shared" si="78"/>
        <v>June</v>
      </c>
      <c r="O751" s="18">
        <v>0</v>
      </c>
      <c r="P751" t="str">
        <f t="shared" si="79"/>
        <v>Seed</v>
      </c>
      <c r="Q751" t="str">
        <f t="shared" si="80"/>
        <v>Others</v>
      </c>
      <c r="R751" t="str">
        <f t="shared" si="81"/>
        <v>Mumbai</v>
      </c>
    </row>
    <row r="752" spans="1:18" x14ac:dyDescent="0.3">
      <c r="A752">
        <v>751</v>
      </c>
      <c r="B752" s="4">
        <v>42900</v>
      </c>
      <c r="C752" t="s">
        <v>2228</v>
      </c>
      <c r="D752" t="s">
        <v>575</v>
      </c>
      <c r="E752" t="s">
        <v>2229</v>
      </c>
      <c r="F752" t="s">
        <v>87</v>
      </c>
      <c r="G752" t="s">
        <v>261</v>
      </c>
      <c r="H752" t="str">
        <f t="shared" si="82"/>
        <v>Undisclosed</v>
      </c>
      <c r="I752">
        <f t="shared" si="83"/>
        <v>1</v>
      </c>
      <c r="J752" t="str">
        <f>IF(Table1[[#This Row],[Investor Count]]&gt;1,"Yes","No")</f>
        <v>No</v>
      </c>
      <c r="K752" t="s">
        <v>126</v>
      </c>
      <c r="L752" s="6">
        <v>500000</v>
      </c>
      <c r="M752">
        <f t="shared" si="77"/>
        <v>2017</v>
      </c>
      <c r="N752" t="str">
        <f t="shared" si="78"/>
        <v>June</v>
      </c>
      <c r="O752" s="18">
        <v>4.7985249999999997</v>
      </c>
      <c r="P752" t="str">
        <f t="shared" si="79"/>
        <v>Seed</v>
      </c>
      <c r="Q752" t="str">
        <f t="shared" si="80"/>
        <v>Others</v>
      </c>
      <c r="R752" t="str">
        <f t="shared" si="81"/>
        <v>Delhi-NCR</v>
      </c>
    </row>
    <row r="753" spans="1:18" x14ac:dyDescent="0.3">
      <c r="A753">
        <v>752</v>
      </c>
      <c r="B753" s="4">
        <v>42901</v>
      </c>
      <c r="C753" t="s">
        <v>2231</v>
      </c>
      <c r="D753" t="s">
        <v>575</v>
      </c>
      <c r="E753" t="s">
        <v>2232</v>
      </c>
      <c r="F753" t="s">
        <v>967</v>
      </c>
      <c r="G753" t="s">
        <v>8051</v>
      </c>
      <c r="H753" t="str">
        <f t="shared" si="82"/>
        <v>Sequoia India</v>
      </c>
      <c r="I753">
        <f t="shared" si="83"/>
        <v>3</v>
      </c>
      <c r="J753" t="str">
        <f>IF(Table1[[#This Row],[Investor Count]]&gt;1,"Yes","No")</f>
        <v>Yes</v>
      </c>
      <c r="K753" t="s">
        <v>394</v>
      </c>
      <c r="L753" s="6">
        <v>12300000</v>
      </c>
      <c r="M753">
        <f t="shared" si="77"/>
        <v>2017</v>
      </c>
      <c r="N753" t="str">
        <f t="shared" si="78"/>
        <v>June</v>
      </c>
      <c r="O753" s="18">
        <v>118.04371500000001</v>
      </c>
      <c r="P753" t="str">
        <f t="shared" si="79"/>
        <v>Private Equity</v>
      </c>
      <c r="Q753" t="str">
        <f t="shared" si="80"/>
        <v>Others</v>
      </c>
      <c r="R753" t="str">
        <f t="shared" si="81"/>
        <v>Bangalore</v>
      </c>
    </row>
    <row r="754" spans="1:18" x14ac:dyDescent="0.3">
      <c r="A754">
        <v>753</v>
      </c>
      <c r="B754" s="4">
        <v>42902</v>
      </c>
      <c r="C754" t="s">
        <v>2234</v>
      </c>
      <c r="D754" t="s">
        <v>479</v>
      </c>
      <c r="E754" t="s">
        <v>7823</v>
      </c>
      <c r="F754" t="s">
        <v>967</v>
      </c>
      <c r="G754" t="s">
        <v>2236</v>
      </c>
      <c r="H754" t="str">
        <f t="shared" si="82"/>
        <v>Nexus Venture Partners</v>
      </c>
      <c r="I754">
        <f t="shared" si="83"/>
        <v>2</v>
      </c>
      <c r="J754" t="str">
        <f>IF(Table1[[#This Row],[Investor Count]]&gt;1,"Yes","No")</f>
        <v>Yes</v>
      </c>
      <c r="K754" t="s">
        <v>394</v>
      </c>
      <c r="L754" s="6">
        <v>1000000</v>
      </c>
      <c r="M754">
        <f t="shared" si="77"/>
        <v>2017</v>
      </c>
      <c r="N754" t="str">
        <f t="shared" si="78"/>
        <v>June</v>
      </c>
      <c r="O754" s="18">
        <v>9.5970499999999994</v>
      </c>
      <c r="P754" t="str">
        <f t="shared" si="79"/>
        <v>Private Equity</v>
      </c>
      <c r="Q754" t="str">
        <f t="shared" si="80"/>
        <v>E-Commerce</v>
      </c>
      <c r="R754" t="str">
        <f t="shared" si="81"/>
        <v>Bangalore</v>
      </c>
    </row>
    <row r="755" spans="1:18" x14ac:dyDescent="0.3">
      <c r="A755">
        <v>754</v>
      </c>
      <c r="B755" s="4">
        <v>42902</v>
      </c>
      <c r="C755" t="s">
        <v>1220</v>
      </c>
      <c r="D755" t="s">
        <v>575</v>
      </c>
      <c r="E755" t="s">
        <v>2237</v>
      </c>
      <c r="F755" t="s">
        <v>36</v>
      </c>
      <c r="G755" t="s">
        <v>9168</v>
      </c>
      <c r="H755" t="str">
        <f t="shared" si="82"/>
        <v>Mohas Paiammed Khan</v>
      </c>
      <c r="I755">
        <f t="shared" si="83"/>
        <v>2</v>
      </c>
      <c r="J755" t="str">
        <f>IF(Table1[[#This Row],[Investor Count]]&gt;1,"Yes","No")</f>
        <v>Yes</v>
      </c>
      <c r="K755" t="s">
        <v>126</v>
      </c>
      <c r="L755" s="6">
        <v>100000</v>
      </c>
      <c r="M755">
        <f t="shared" si="77"/>
        <v>2017</v>
      </c>
      <c r="N755" t="str">
        <f t="shared" si="78"/>
        <v>June</v>
      </c>
      <c r="O755" s="18">
        <v>0.95970500000000003</v>
      </c>
      <c r="P755" t="str">
        <f t="shared" si="79"/>
        <v>Seed</v>
      </c>
      <c r="Q755" t="str">
        <f t="shared" si="80"/>
        <v>Others</v>
      </c>
      <c r="R755" t="str">
        <f t="shared" si="81"/>
        <v>Mumbai</v>
      </c>
    </row>
    <row r="756" spans="1:18" x14ac:dyDescent="0.3">
      <c r="A756">
        <v>755</v>
      </c>
      <c r="B756" s="4">
        <v>42902</v>
      </c>
      <c r="C756" t="s">
        <v>2238</v>
      </c>
      <c r="D756" t="s">
        <v>50</v>
      </c>
      <c r="E756" t="s">
        <v>2239</v>
      </c>
      <c r="F756" t="s">
        <v>87</v>
      </c>
      <c r="G756" t="s">
        <v>2240</v>
      </c>
      <c r="H756" t="str">
        <f t="shared" si="82"/>
        <v>Alphard Maritime Group</v>
      </c>
      <c r="I756">
        <f t="shared" si="83"/>
        <v>1</v>
      </c>
      <c r="J756" t="str">
        <f>IF(Table1[[#This Row],[Investor Count]]&gt;1,"Yes","No")</f>
        <v>No</v>
      </c>
      <c r="K756" t="s">
        <v>126</v>
      </c>
      <c r="L756" s="6">
        <v>2000000</v>
      </c>
      <c r="M756">
        <f t="shared" si="77"/>
        <v>2017</v>
      </c>
      <c r="N756" t="str">
        <f t="shared" si="78"/>
        <v>June</v>
      </c>
      <c r="O756" s="18">
        <v>19.194099999999999</v>
      </c>
      <c r="P756" t="str">
        <f t="shared" si="79"/>
        <v>Seed</v>
      </c>
      <c r="Q756" t="str">
        <f t="shared" si="80"/>
        <v>Technology</v>
      </c>
      <c r="R756" t="str">
        <f t="shared" si="81"/>
        <v>Delhi-NCR</v>
      </c>
    </row>
    <row r="757" spans="1:18" x14ac:dyDescent="0.3">
      <c r="A757">
        <v>756</v>
      </c>
      <c r="B757" s="4">
        <v>42902</v>
      </c>
      <c r="C757" t="s">
        <v>2241</v>
      </c>
      <c r="D757" t="s">
        <v>479</v>
      </c>
      <c r="E757" t="s">
        <v>2242</v>
      </c>
      <c r="F757" t="s">
        <v>184</v>
      </c>
      <c r="G757" t="s">
        <v>2243</v>
      </c>
      <c r="H757" t="str">
        <f t="shared" si="82"/>
        <v>Cross Border Angels &amp; Experts</v>
      </c>
      <c r="I757">
        <f t="shared" si="83"/>
        <v>3</v>
      </c>
      <c r="J757" t="str">
        <f>IF(Table1[[#This Row],[Investor Count]]&gt;1,"Yes","No")</f>
        <v>Yes</v>
      </c>
      <c r="K757" t="s">
        <v>126</v>
      </c>
      <c r="M757">
        <f t="shared" si="77"/>
        <v>2017</v>
      </c>
      <c r="N757" t="str">
        <f t="shared" si="78"/>
        <v>June</v>
      </c>
      <c r="O757" s="18">
        <v>0</v>
      </c>
      <c r="P757" t="str">
        <f t="shared" si="79"/>
        <v>Seed</v>
      </c>
      <c r="Q757" t="str">
        <f t="shared" si="80"/>
        <v>E-Commerce</v>
      </c>
      <c r="R757" t="str">
        <f t="shared" si="81"/>
        <v>Hyderabad</v>
      </c>
    </row>
    <row r="758" spans="1:18" x14ac:dyDescent="0.3">
      <c r="A758">
        <v>757</v>
      </c>
      <c r="B758" s="4">
        <v>42902</v>
      </c>
      <c r="C758" t="s">
        <v>660</v>
      </c>
      <c r="D758" t="s">
        <v>575</v>
      </c>
      <c r="E758" t="s">
        <v>2244</v>
      </c>
      <c r="F758" t="s">
        <v>19</v>
      </c>
      <c r="G758" t="s">
        <v>8052</v>
      </c>
      <c r="H758" t="str">
        <f t="shared" si="82"/>
        <v>Youwecan Ventures</v>
      </c>
      <c r="I758">
        <f t="shared" si="83"/>
        <v>1</v>
      </c>
      <c r="J758" t="str">
        <f>IF(Table1[[#This Row],[Investor Count]]&gt;1,"Yes","No")</f>
        <v>No</v>
      </c>
      <c r="K758" t="s">
        <v>126</v>
      </c>
      <c r="M758">
        <f t="shared" si="77"/>
        <v>2017</v>
      </c>
      <c r="N758" t="str">
        <f t="shared" si="78"/>
        <v>June</v>
      </c>
      <c r="O758" s="18">
        <v>0</v>
      </c>
      <c r="P758" t="str">
        <f t="shared" si="79"/>
        <v>Seed</v>
      </c>
      <c r="Q758" t="str">
        <f t="shared" si="80"/>
        <v>Others</v>
      </c>
      <c r="R758" t="str">
        <f t="shared" si="81"/>
        <v>Delhi-NCR</v>
      </c>
    </row>
    <row r="759" spans="1:18" x14ac:dyDescent="0.3">
      <c r="A759">
        <v>758</v>
      </c>
      <c r="B759" s="4">
        <v>42902</v>
      </c>
      <c r="C759" t="s">
        <v>2246</v>
      </c>
      <c r="D759" t="s">
        <v>142</v>
      </c>
      <c r="E759" t="s">
        <v>1745</v>
      </c>
      <c r="F759" t="s">
        <v>30</v>
      </c>
      <c r="G759" t="s">
        <v>8053</v>
      </c>
      <c r="H759" t="str">
        <f t="shared" si="82"/>
        <v>Blip Initiatives</v>
      </c>
      <c r="I759">
        <f t="shared" si="83"/>
        <v>1</v>
      </c>
      <c r="J759" t="str">
        <f>IF(Table1[[#This Row],[Investor Count]]&gt;1,"Yes","No")</f>
        <v>No</v>
      </c>
      <c r="K759" t="s">
        <v>126</v>
      </c>
      <c r="M759">
        <f t="shared" si="77"/>
        <v>2017</v>
      </c>
      <c r="N759" t="str">
        <f t="shared" si="78"/>
        <v>June</v>
      </c>
      <c r="O759" s="18">
        <v>0</v>
      </c>
      <c r="P759" t="str">
        <f t="shared" si="79"/>
        <v>Seed</v>
      </c>
      <c r="Q759" t="str">
        <f t="shared" si="80"/>
        <v>Healthcare</v>
      </c>
      <c r="R759" t="str">
        <f t="shared" si="81"/>
        <v>Delhi-NCR</v>
      </c>
    </row>
    <row r="760" spans="1:18" x14ac:dyDescent="0.3">
      <c r="A760">
        <v>759</v>
      </c>
      <c r="B760" s="4">
        <v>42905</v>
      </c>
      <c r="C760" t="s">
        <v>2248</v>
      </c>
      <c r="D760" t="s">
        <v>50</v>
      </c>
      <c r="E760" t="s">
        <v>2249</v>
      </c>
      <c r="F760" t="s">
        <v>967</v>
      </c>
      <c r="G760" t="s">
        <v>2250</v>
      </c>
      <c r="H760" t="str">
        <f t="shared" si="82"/>
        <v>Eight Roads Ventures</v>
      </c>
      <c r="I760">
        <f t="shared" si="83"/>
        <v>1</v>
      </c>
      <c r="J760" t="str">
        <f>IF(Table1[[#This Row],[Investor Count]]&gt;1,"Yes","No")</f>
        <v>No</v>
      </c>
      <c r="K760" t="s">
        <v>394</v>
      </c>
      <c r="L760" s="6">
        <v>12500000</v>
      </c>
      <c r="M760">
        <f t="shared" si="77"/>
        <v>2017</v>
      </c>
      <c r="N760" t="str">
        <f t="shared" si="78"/>
        <v>June</v>
      </c>
      <c r="O760" s="18">
        <v>119.96312500000001</v>
      </c>
      <c r="P760" t="str">
        <f t="shared" si="79"/>
        <v>Private Equity</v>
      </c>
      <c r="Q760" t="str">
        <f t="shared" si="80"/>
        <v>Technology</v>
      </c>
      <c r="R760" t="str">
        <f t="shared" si="81"/>
        <v>Bangalore</v>
      </c>
    </row>
    <row r="761" spans="1:18" x14ac:dyDescent="0.3">
      <c r="A761">
        <v>760</v>
      </c>
      <c r="B761" s="4">
        <v>42905</v>
      </c>
      <c r="C761" t="s">
        <v>2251</v>
      </c>
      <c r="D761" t="s">
        <v>50</v>
      </c>
      <c r="E761" t="s">
        <v>2252</v>
      </c>
      <c r="F761" t="s">
        <v>184</v>
      </c>
      <c r="G761" t="s">
        <v>9465</v>
      </c>
      <c r="H761" t="str">
        <f t="shared" si="82"/>
        <v>Lightspeed India Partners</v>
      </c>
      <c r="I761">
        <f t="shared" si="83"/>
        <v>4</v>
      </c>
      <c r="J761" t="str">
        <f>IF(Table1[[#This Row],[Investor Count]]&gt;1,"Yes","No")</f>
        <v>Yes</v>
      </c>
      <c r="K761" t="s">
        <v>394</v>
      </c>
      <c r="L761" s="6">
        <v>4000000</v>
      </c>
      <c r="M761">
        <f t="shared" si="77"/>
        <v>2017</v>
      </c>
      <c r="N761" t="str">
        <f t="shared" si="78"/>
        <v>June</v>
      </c>
      <c r="O761" s="18">
        <v>38.388199999999998</v>
      </c>
      <c r="P761" t="str">
        <f t="shared" si="79"/>
        <v>Private Equity</v>
      </c>
      <c r="Q761" t="str">
        <f t="shared" si="80"/>
        <v>Technology</v>
      </c>
      <c r="R761" t="str">
        <f t="shared" si="81"/>
        <v>Hyderabad</v>
      </c>
    </row>
    <row r="762" spans="1:18" x14ac:dyDescent="0.3">
      <c r="A762">
        <v>761</v>
      </c>
      <c r="B762" s="4">
        <v>42906</v>
      </c>
      <c r="C762" t="s">
        <v>2254</v>
      </c>
      <c r="D762" t="s">
        <v>575</v>
      </c>
      <c r="E762" t="s">
        <v>2255</v>
      </c>
      <c r="F762" t="s">
        <v>967</v>
      </c>
      <c r="G762" t="s">
        <v>9471</v>
      </c>
      <c r="H762" t="str">
        <f t="shared" si="82"/>
        <v>91 Maker Com</v>
      </c>
      <c r="I762">
        <f t="shared" si="83"/>
        <v>1</v>
      </c>
      <c r="J762" t="str">
        <f>IF(Table1[[#This Row],[Investor Count]]&gt;1,"Yes","No")</f>
        <v>No</v>
      </c>
      <c r="K762" t="s">
        <v>126</v>
      </c>
      <c r="L762" s="6">
        <v>300000</v>
      </c>
      <c r="M762">
        <f t="shared" si="77"/>
        <v>2017</v>
      </c>
      <c r="N762" t="str">
        <f t="shared" si="78"/>
        <v>June</v>
      </c>
      <c r="O762" s="18">
        <v>2.8791150000000001</v>
      </c>
      <c r="P762" t="str">
        <f t="shared" si="79"/>
        <v>Seed</v>
      </c>
      <c r="Q762" t="str">
        <f t="shared" si="80"/>
        <v>Others</v>
      </c>
      <c r="R762" t="str">
        <f t="shared" si="81"/>
        <v>Bangalore</v>
      </c>
    </row>
    <row r="763" spans="1:18" x14ac:dyDescent="0.3">
      <c r="A763">
        <v>762</v>
      </c>
      <c r="B763" s="4">
        <v>42906</v>
      </c>
      <c r="C763" t="s">
        <v>2257</v>
      </c>
      <c r="D763" t="s">
        <v>575</v>
      </c>
      <c r="E763" t="s">
        <v>2258</v>
      </c>
      <c r="F763" t="s">
        <v>36</v>
      </c>
      <c r="G763" t="s">
        <v>153</v>
      </c>
      <c r="H763" t="str">
        <f t="shared" si="82"/>
        <v>Paytm</v>
      </c>
      <c r="I763">
        <f t="shared" si="83"/>
        <v>1</v>
      </c>
      <c r="J763" t="str">
        <f>IF(Table1[[#This Row],[Investor Count]]&gt;1,"Yes","No")</f>
        <v>No</v>
      </c>
      <c r="K763" t="s">
        <v>394</v>
      </c>
      <c r="L763" s="6">
        <v>5200000</v>
      </c>
      <c r="M763">
        <f t="shared" si="77"/>
        <v>2017</v>
      </c>
      <c r="N763" t="str">
        <f t="shared" si="78"/>
        <v>June</v>
      </c>
      <c r="O763" s="18">
        <v>49.90466</v>
      </c>
      <c r="P763" t="str">
        <f t="shared" si="79"/>
        <v>Private Equity</v>
      </c>
      <c r="Q763" t="str">
        <f t="shared" si="80"/>
        <v>Others</v>
      </c>
      <c r="R763" t="str">
        <f t="shared" si="81"/>
        <v>Mumbai</v>
      </c>
    </row>
    <row r="764" spans="1:18" x14ac:dyDescent="0.3">
      <c r="A764">
        <v>763</v>
      </c>
      <c r="B764" s="4">
        <v>42907</v>
      </c>
      <c r="C764" t="s">
        <v>1139</v>
      </c>
      <c r="D764" t="s">
        <v>479</v>
      </c>
      <c r="E764" t="s">
        <v>2259</v>
      </c>
      <c r="F764" t="s">
        <v>36</v>
      </c>
      <c r="G764" t="s">
        <v>8054</v>
      </c>
      <c r="H764" t="str">
        <f t="shared" si="82"/>
        <v>Iifl Seed Ventures</v>
      </c>
      <c r="I764">
        <f t="shared" si="83"/>
        <v>7</v>
      </c>
      <c r="J764" t="str">
        <f>IF(Table1[[#This Row],[Investor Count]]&gt;1,"Yes","No")</f>
        <v>Yes</v>
      </c>
      <c r="K764" t="s">
        <v>394</v>
      </c>
      <c r="L764" s="6">
        <v>2400000</v>
      </c>
      <c r="M764">
        <f t="shared" si="77"/>
        <v>2017</v>
      </c>
      <c r="N764" t="str">
        <f t="shared" si="78"/>
        <v>June</v>
      </c>
      <c r="O764" s="18">
        <v>23.032920000000001</v>
      </c>
      <c r="P764" t="str">
        <f t="shared" si="79"/>
        <v>Private Equity</v>
      </c>
      <c r="Q764" t="str">
        <f t="shared" si="80"/>
        <v>E-Commerce</v>
      </c>
      <c r="R764" t="str">
        <f t="shared" si="81"/>
        <v>Mumbai</v>
      </c>
    </row>
    <row r="765" spans="1:18" x14ac:dyDescent="0.3">
      <c r="A765">
        <v>764</v>
      </c>
      <c r="B765" s="4">
        <v>42907</v>
      </c>
      <c r="C765" t="s">
        <v>2261</v>
      </c>
      <c r="D765" t="s">
        <v>575</v>
      </c>
      <c r="E765" t="s">
        <v>2262</v>
      </c>
      <c r="F765" t="s">
        <v>967</v>
      </c>
      <c r="G765" t="s">
        <v>8710</v>
      </c>
      <c r="H765" t="str">
        <f t="shared" si="82"/>
        <v>Manipal Education</v>
      </c>
      <c r="I765">
        <f t="shared" si="83"/>
        <v>4</v>
      </c>
      <c r="J765" t="str">
        <f>IF(Table1[[#This Row],[Investor Count]]&gt;1,"Yes","No")</f>
        <v>Yes</v>
      </c>
      <c r="K765" t="s">
        <v>394</v>
      </c>
      <c r="L765" s="6">
        <v>4500000</v>
      </c>
      <c r="M765">
        <f t="shared" si="77"/>
        <v>2017</v>
      </c>
      <c r="N765" t="str">
        <f t="shared" si="78"/>
        <v>June</v>
      </c>
      <c r="O765" s="18">
        <v>43.186725000000003</v>
      </c>
      <c r="P765" t="str">
        <f t="shared" si="79"/>
        <v>Private Equity</v>
      </c>
      <c r="Q765" t="str">
        <f t="shared" si="80"/>
        <v>Others</v>
      </c>
      <c r="R765" t="str">
        <f t="shared" si="81"/>
        <v>Bangalore</v>
      </c>
    </row>
    <row r="766" spans="1:18" x14ac:dyDescent="0.3">
      <c r="A766">
        <v>765</v>
      </c>
      <c r="B766" s="4">
        <v>42907</v>
      </c>
      <c r="C766" t="s">
        <v>2264</v>
      </c>
      <c r="D766" t="s">
        <v>50</v>
      </c>
      <c r="E766" t="s">
        <v>2265</v>
      </c>
      <c r="F766" t="s">
        <v>184</v>
      </c>
      <c r="G766" t="s">
        <v>8055</v>
      </c>
      <c r="H766" t="str">
        <f t="shared" si="82"/>
        <v>Ibhubs</v>
      </c>
      <c r="I766">
        <f t="shared" si="83"/>
        <v>1</v>
      </c>
      <c r="J766" t="str">
        <f>IF(Table1[[#This Row],[Investor Count]]&gt;1,"Yes","No")</f>
        <v>No</v>
      </c>
      <c r="K766" t="s">
        <v>126</v>
      </c>
      <c r="L766" s="6">
        <v>215000</v>
      </c>
      <c r="M766">
        <f t="shared" si="77"/>
        <v>2017</v>
      </c>
      <c r="N766" t="str">
        <f t="shared" si="78"/>
        <v>June</v>
      </c>
      <c r="O766" s="18">
        <v>2.06336575</v>
      </c>
      <c r="P766" t="str">
        <f t="shared" si="79"/>
        <v>Seed</v>
      </c>
      <c r="Q766" t="str">
        <f t="shared" si="80"/>
        <v>Technology</v>
      </c>
      <c r="R766" t="str">
        <f t="shared" si="81"/>
        <v>Hyderabad</v>
      </c>
    </row>
    <row r="767" spans="1:18" x14ac:dyDescent="0.3">
      <c r="A767">
        <v>766</v>
      </c>
      <c r="B767" s="4">
        <v>42907</v>
      </c>
      <c r="C767" t="s">
        <v>2267</v>
      </c>
      <c r="D767" t="s">
        <v>50</v>
      </c>
      <c r="E767" t="s">
        <v>2268</v>
      </c>
      <c r="F767" t="s">
        <v>36</v>
      </c>
      <c r="G767" t="s">
        <v>8056</v>
      </c>
      <c r="H767" t="str">
        <f t="shared" si="82"/>
        <v>Uc-Rnt Fund</v>
      </c>
      <c r="I767">
        <f t="shared" si="83"/>
        <v>4</v>
      </c>
      <c r="J767" t="str">
        <f>IF(Table1[[#This Row],[Investor Count]]&gt;1,"Yes","No")</f>
        <v>Yes</v>
      </c>
      <c r="K767" t="s">
        <v>394</v>
      </c>
      <c r="L767" s="6">
        <v>31000000</v>
      </c>
      <c r="M767">
        <f t="shared" si="77"/>
        <v>2017</v>
      </c>
      <c r="N767" t="str">
        <f t="shared" si="78"/>
        <v>June</v>
      </c>
      <c r="O767" s="18">
        <v>297.50855000000001</v>
      </c>
      <c r="P767" t="str">
        <f t="shared" si="79"/>
        <v>Private Equity</v>
      </c>
      <c r="Q767" t="str">
        <f t="shared" si="80"/>
        <v>Technology</v>
      </c>
      <c r="R767" t="str">
        <f t="shared" si="81"/>
        <v>Mumbai</v>
      </c>
    </row>
    <row r="768" spans="1:18" x14ac:dyDescent="0.3">
      <c r="A768">
        <v>767</v>
      </c>
      <c r="B768" s="4">
        <v>42907</v>
      </c>
      <c r="C768" t="s">
        <v>2270</v>
      </c>
      <c r="D768" t="s">
        <v>575</v>
      </c>
      <c r="E768" t="s">
        <v>2271</v>
      </c>
      <c r="F768" t="s">
        <v>36</v>
      </c>
      <c r="G768" t="s">
        <v>1068</v>
      </c>
      <c r="H768" t="str">
        <f t="shared" si="82"/>
        <v>Sequoia Capital</v>
      </c>
      <c r="I768">
        <f t="shared" si="83"/>
        <v>1</v>
      </c>
      <c r="J768" t="str">
        <f>IF(Table1[[#This Row],[Investor Count]]&gt;1,"Yes","No")</f>
        <v>No</v>
      </c>
      <c r="K768" t="s">
        <v>394</v>
      </c>
      <c r="M768">
        <f t="shared" si="77"/>
        <v>2017</v>
      </c>
      <c r="N768" t="str">
        <f t="shared" si="78"/>
        <v>June</v>
      </c>
      <c r="O768" s="18">
        <v>0</v>
      </c>
      <c r="P768" t="str">
        <f t="shared" si="79"/>
        <v>Private Equity</v>
      </c>
      <c r="Q768" t="str">
        <f t="shared" si="80"/>
        <v>Others</v>
      </c>
      <c r="R768" t="str">
        <f t="shared" si="81"/>
        <v>Mumbai</v>
      </c>
    </row>
    <row r="769" spans="1:18" x14ac:dyDescent="0.3">
      <c r="A769">
        <v>768</v>
      </c>
      <c r="B769" s="4">
        <v>42908</v>
      </c>
      <c r="C769" t="s">
        <v>2272</v>
      </c>
      <c r="D769" t="s">
        <v>50</v>
      </c>
      <c r="E769" t="s">
        <v>8711</v>
      </c>
      <c r="F769" t="s">
        <v>967</v>
      </c>
      <c r="G769" t="s">
        <v>2274</v>
      </c>
      <c r="H769" t="str">
        <f t="shared" si="82"/>
        <v>General Catalyst</v>
      </c>
      <c r="I769">
        <f t="shared" si="83"/>
        <v>2</v>
      </c>
      <c r="J769" t="str">
        <f>IF(Table1[[#This Row],[Investor Count]]&gt;1,"Yes","No")</f>
        <v>Yes</v>
      </c>
      <c r="K769" t="s">
        <v>394</v>
      </c>
      <c r="L769" s="6">
        <v>4600000</v>
      </c>
      <c r="M769">
        <f t="shared" si="77"/>
        <v>2017</v>
      </c>
      <c r="N769" t="str">
        <f t="shared" si="78"/>
        <v>June</v>
      </c>
      <c r="O769" s="18">
        <v>44.146430000000002</v>
      </c>
      <c r="P769" t="str">
        <f t="shared" si="79"/>
        <v>Private Equity</v>
      </c>
      <c r="Q769" t="str">
        <f t="shared" si="80"/>
        <v>Technology</v>
      </c>
      <c r="R769" t="str">
        <f t="shared" si="81"/>
        <v>Bangalore</v>
      </c>
    </row>
    <row r="770" spans="1:18" x14ac:dyDescent="0.3">
      <c r="A770">
        <v>769</v>
      </c>
      <c r="B770" s="4">
        <v>42908</v>
      </c>
      <c r="C770" t="s">
        <v>612</v>
      </c>
      <c r="D770" t="s">
        <v>575</v>
      </c>
      <c r="E770" t="s">
        <v>2275</v>
      </c>
      <c r="F770" t="s">
        <v>36</v>
      </c>
      <c r="G770" t="s">
        <v>2276</v>
      </c>
      <c r="H770" t="str">
        <f t="shared" si="82"/>
        <v>Endiya Partners</v>
      </c>
      <c r="I770">
        <f t="shared" si="83"/>
        <v>2</v>
      </c>
      <c r="J770" t="str">
        <f>IF(Table1[[#This Row],[Investor Count]]&gt;1,"Yes","No")</f>
        <v>Yes</v>
      </c>
      <c r="K770" t="s">
        <v>394</v>
      </c>
      <c r="L770" s="6">
        <v>2000000</v>
      </c>
      <c r="M770">
        <f t="shared" ref="M770:M833" si="84">YEAR(B770)</f>
        <v>2017</v>
      </c>
      <c r="N770" t="str">
        <f t="shared" ref="N770:N833" si="85">TEXT(B770,"mmmm")</f>
        <v>June</v>
      </c>
      <c r="O770" s="18">
        <v>19.194099999999999</v>
      </c>
      <c r="P770" t="str">
        <f t="shared" ref="P770:P833" si="86">IF(ISBLANK(K770),"Unknown",IF(OR(ISNUMBER(SEARCH("seed",K770)),ISNUMBER(SEARCH("Seed",K770))),"Seed",IF(ISNUMBER(SEARCH("Series A",K770)),"Series A",IF(ISNUMBER(SEARCH("Series B",K770)),"Series B",IF(ISNUMBER(SEARCH("Series C",K770)),"Series C",IF(ISNUMBER(SEARCH("Series D",K770)),"Series D",IF(ISNUMBER(SEARCH("Private Equity",K770)),"Private Equity","Other")))))))</f>
        <v>Private Equity</v>
      </c>
      <c r="Q770" t="str">
        <f t="shared" ref="Q770:Q833" si="87">IF(IFERROR(SEARCH("ecom",D770),0)+IFERROR(SEARCH("commerce",D770),0)+IFERROR(SEARCH("retail",D770),0)&gt;0,"E-Commerce",
IF(IFERROR(SEARCH("fintech",D770),0)+IFERROR(SEARCH("finance",D770),0)+IFERROR(SEARCH("financial",D770),0)+IFERROR(SEARCH("lending",D770),0)+IFERROR(SEARCH("payment",D770),0)+IFERROR(SEARCH("banking",D770),0)+IFERROR(SEARCH("insurance",D770),0)&gt;0,"FinTech",
IF(IFERROR(SEARCH("tech",D770),0)+IFERROR(SEARCH("software",D770),0)+IFERROR(SEARCH("saas",D770),0)+IFERROR(SEARCH("ai",D770),0)+IFERROR(SEARCH("iot",D770),0)+IFERROR(SEARCH("cloud",D770),0)+IFERROR(SEARCH("data",D770),0)+IFERROR(SEARCH("analytics",D770),0)&gt;0,"Technology",
IF(IFERROR(SEARCH("food",D770),0)+IFERROR(SEARCH("restaurant",D770),0)+IFERROR(SEARCH("hospitality",D770),0)+IFERROR(SEARCH("beverage",D770),0)+IFERROR(SEARCH("delivery",D770),0)&gt;0,"Food &amp; Beverage",
IF(IFERROR(SEARCH("health",D770),0)+IFERROR(SEARCH("medical",D770),0)+IFERROR(SEARCH("pharma",D770),0)+IFERROR(SEARCH("wellness",D770),0)+IFERROR(SEARCH("fitness",D770),0)&gt;0,"Healthcare",
IF(IFERROR(SEARCH("edu",D770),0)+IFERROR(SEARCH("learning",D770),0)+IFERROR(SEARCH("school",D770),0)+IFERROR(SEARCH("e-tech",D770),0)&gt;0,"Education",
IF(IFERROR(SEARCH("logistics",D770),0)+IFERROR(SEARCH("transport",D770),0)+IFERROR(SEARCH("delivery",D770),0)+IFERROR(SEARCH("mobility",D770),0)+IFERROR(SEARCH("automobile",D770),0)&gt;0,"Logistics &amp; Transport",
IF(IFERROR(SEARCH("travel",D770),0)+IFERROR(SEARCH("hotel",D770),0)+IFERROR(SEARCH("booking",D770),0)+IFERROR(SEARCH("tourism",D770),0)&gt;0,"Travel &amp; Hospitality",
IF(IFERROR(SEARCH("fashion",D770),0)+IFERROR(SEARCH("apparel",D770),0)+IFERROR(SEARCH("clothing",D770),0)+IFERROR(SEARCH("jewelry",D770),0)+IFERROR(SEARCH("beauty",D770),0)&gt;0,"Fashion &amp; Lifestyle",
IF(IFERROR(SEARCH("media",D770),0)+IFERROR(SEARCH("entertainment",D770),0)+IFERROR(SEARCH("video",D770),0)+IFERROR(SEARCH("gaming",D770),0)+IFERROR(SEARCH("music",D770),0)+IFERROR(SEARCH("social",D770),0)&gt;0,"Media &amp; Entertainment",
IF(IFERROR(SEARCH("agri",D770),0)+IFERROR(SEARCH("farm",D770),0)+IFERROR(SEARCH("agtech",D770),0)&gt;0,"Agriculture",
IF(IFERROR(SEARCH("real estate",D770),0)+IFERROR(SEARCH("property",D770),0)+IFERROR(SEARCH("housing",D770),0)&gt;0,"Real Estate",
IF(IFERROR(SEARCH("energy",D770),0)+IFERROR(SEARCH("solar",D770),0)+IFERROR(SEARCH("clean tech",D770),0)+IFERROR(SEARCH("waste",D770),0)&gt;0,"Energy &amp; Environment",
IF(IFERROR(SEARCH("hr",D770),0)+IFERROR(SEARCH("recruit",D770),0)+IFERROR(SEARCH("hiring",D770),0)+IFERROR(SEARCH("job",D770),0)&gt;0,"HR &amp; Recruitment",
"Others"))))))))))))))</f>
        <v>Others</v>
      </c>
      <c r="R770" t="str">
        <f t="shared" ref="R770:R833" si="88">IF(ISNUMBER(SEARCH("bang",F770)),"Bangalore",IF(ISNUMBER(SEARCH("beng",F770)),"Bangalore",IF(ISNUMBER(SEARCH("mumbai",F770)),"Mumbai",IF(ISNUMBER(SEARCH("delhi",F770)),"Delhi-NCR",IF(ISNUMBER(SEARCH("gurgaon",F770)),"Delhi-NCR",IF(ISNUMBER(SEARCH("gurugram",F770)),"Delhi-NCR",IF(ISNUMBER(SEARCH("noida",F770)),"Delhi-NCR",IF(ISNUMBER(SEARCH("faridabad",F770)),"Delhi-NCR",IF(ISNUMBER(SEARCH("chennai",F770)),"Chennai",IF(ISNUMBER(SEARCH("hyderabad",F770)),"Hyderabad",IF(ISNUMBER(SEARCH("pune",F770)),"Pune",IF(ISNUMBER(SEARCH("kolkata",F770)),"Kolkata",IF(ISNUMBER(SEARCH("ahmedabad",F770)),"Ahmedabad",IF(ISNUMBER(SEARCH("jaipur",F770)),"Jaipur",IF(ISNUMBER(SEARCH("coimbatore",F770)),"Coimbatore",IF(ISNUMBER(SEARCH("kochi",F770)),"Kerala Cities",IF(ISNUMBER(SEARCH("cochin",F770)),"Kerala Cities",IF(ISNUMBER(SEARCH("francisco",F770)),"USA",IF(ISNUMBER(SEARCH("new york",F770)),"USA",IF(ISNUMBER(SEARCH("california",F770)),"USA",IF(ISNUMBER(SEARCH("palo alto",F770)),"USA",IF(ISNUMBER(SEARCH("santa",F770)),"USA",IF(ISNUMBER(SEARCH("singapore",F770)),"Singapore",IF(ISNUMBER(SEARCH("london",F770)),"London/UK",IF(F770="","Unknown","Other Cities")))))))))))))))))))))))))</f>
        <v>Mumbai</v>
      </c>
    </row>
    <row r="771" spans="1:18" x14ac:dyDescent="0.3">
      <c r="A771">
        <v>770</v>
      </c>
      <c r="B771" s="4">
        <v>42908</v>
      </c>
      <c r="C771" t="s">
        <v>2277</v>
      </c>
      <c r="D771" t="s">
        <v>575</v>
      </c>
      <c r="E771" t="s">
        <v>2278</v>
      </c>
      <c r="F771" t="s">
        <v>967</v>
      </c>
      <c r="G771" t="s">
        <v>2279</v>
      </c>
      <c r="H771" t="str">
        <f t="shared" ref="H771:H834" si="89">IFERROR(TRIM(LEFT(G771,FIND(",",G771)-1)),TRIM(G771))</f>
        <v>Mekin Maheshwari</v>
      </c>
      <c r="I771">
        <f t="shared" ref="I771:I834" si="90">IF(TRIM(G771)="",0,LEN(G771)-LEN(SUBSTITUTE(G771,",",""))+1)</f>
        <v>4</v>
      </c>
      <c r="J771" t="str">
        <f>IF(Table1[[#This Row],[Investor Count]]&gt;1,"Yes","No")</f>
        <v>Yes</v>
      </c>
      <c r="K771" t="s">
        <v>126</v>
      </c>
      <c r="L771" s="6">
        <v>500000</v>
      </c>
      <c r="M771">
        <f t="shared" si="84"/>
        <v>2017</v>
      </c>
      <c r="N771" t="str">
        <f t="shared" si="85"/>
        <v>June</v>
      </c>
      <c r="O771" s="18">
        <v>4.7985249999999997</v>
      </c>
      <c r="P771" t="str">
        <f t="shared" si="86"/>
        <v>Seed</v>
      </c>
      <c r="Q771" t="str">
        <f t="shared" si="87"/>
        <v>Others</v>
      </c>
      <c r="R771" t="str">
        <f t="shared" si="88"/>
        <v>Bangalore</v>
      </c>
    </row>
    <row r="772" spans="1:18" x14ac:dyDescent="0.3">
      <c r="A772">
        <v>771</v>
      </c>
      <c r="B772" s="4">
        <v>42909</v>
      </c>
      <c r="C772" t="s">
        <v>2280</v>
      </c>
      <c r="D772" t="s">
        <v>575</v>
      </c>
      <c r="E772" t="s">
        <v>2281</v>
      </c>
      <c r="F772" t="s">
        <v>36</v>
      </c>
      <c r="G772" t="s">
        <v>8712</v>
      </c>
      <c r="H772" t="str">
        <f t="shared" si="89"/>
        <v>Kae Capital</v>
      </c>
      <c r="I772">
        <f t="shared" si="90"/>
        <v>5</v>
      </c>
      <c r="J772" t="str">
        <f>IF(Table1[[#This Row],[Investor Count]]&gt;1,"Yes","No")</f>
        <v>Yes</v>
      </c>
      <c r="K772" t="s">
        <v>394</v>
      </c>
      <c r="L772" s="6">
        <v>4000000</v>
      </c>
      <c r="M772">
        <f t="shared" si="84"/>
        <v>2017</v>
      </c>
      <c r="N772" t="str">
        <f t="shared" si="85"/>
        <v>June</v>
      </c>
      <c r="O772" s="18">
        <v>38.388199999999998</v>
      </c>
      <c r="P772" t="str">
        <f t="shared" si="86"/>
        <v>Private Equity</v>
      </c>
      <c r="Q772" t="str">
        <f t="shared" si="87"/>
        <v>Others</v>
      </c>
      <c r="R772" t="str">
        <f t="shared" si="88"/>
        <v>Mumbai</v>
      </c>
    </row>
    <row r="773" spans="1:18" x14ac:dyDescent="0.3">
      <c r="A773">
        <v>772</v>
      </c>
      <c r="B773" s="4">
        <v>42909</v>
      </c>
      <c r="C773" t="s">
        <v>2283</v>
      </c>
      <c r="D773" t="s">
        <v>575</v>
      </c>
      <c r="E773" t="s">
        <v>2284</v>
      </c>
      <c r="F773" t="s">
        <v>36</v>
      </c>
      <c r="G773" t="s">
        <v>261</v>
      </c>
      <c r="H773" t="str">
        <f t="shared" si="89"/>
        <v>Undisclosed</v>
      </c>
      <c r="I773">
        <f t="shared" si="90"/>
        <v>1</v>
      </c>
      <c r="J773" t="str">
        <f>IF(Table1[[#This Row],[Investor Count]]&gt;1,"Yes","No")</f>
        <v>No</v>
      </c>
      <c r="K773" t="s">
        <v>126</v>
      </c>
      <c r="L773" s="6">
        <v>1000000</v>
      </c>
      <c r="M773">
        <f t="shared" si="84"/>
        <v>2017</v>
      </c>
      <c r="N773" t="str">
        <f t="shared" si="85"/>
        <v>June</v>
      </c>
      <c r="O773" s="18">
        <v>9.5970499999999994</v>
      </c>
      <c r="P773" t="str">
        <f t="shared" si="86"/>
        <v>Seed</v>
      </c>
      <c r="Q773" t="str">
        <f t="shared" si="87"/>
        <v>Others</v>
      </c>
      <c r="R773" t="str">
        <f t="shared" si="88"/>
        <v>Mumbai</v>
      </c>
    </row>
    <row r="774" spans="1:18" x14ac:dyDescent="0.3">
      <c r="A774">
        <v>773</v>
      </c>
      <c r="B774" s="4">
        <v>42912</v>
      </c>
      <c r="C774" t="s">
        <v>2285</v>
      </c>
      <c r="D774" t="s">
        <v>50</v>
      </c>
      <c r="E774" t="s">
        <v>7824</v>
      </c>
      <c r="F774" t="s">
        <v>184</v>
      </c>
      <c r="G774" t="s">
        <v>9172</v>
      </c>
      <c r="H774" t="str">
        <f t="shared" si="89"/>
        <v>Mohas Paiit Srivastav</v>
      </c>
      <c r="I774">
        <f t="shared" si="90"/>
        <v>4</v>
      </c>
      <c r="J774" t="str">
        <f>IF(Table1[[#This Row],[Investor Count]]&gt;1,"Yes","No")</f>
        <v>Yes</v>
      </c>
      <c r="K774" t="s">
        <v>394</v>
      </c>
      <c r="L774" s="6">
        <v>5000000</v>
      </c>
      <c r="M774">
        <f t="shared" si="84"/>
        <v>2017</v>
      </c>
      <c r="N774" t="str">
        <f t="shared" si="85"/>
        <v>June</v>
      </c>
      <c r="O774" s="18">
        <v>47.985250000000001</v>
      </c>
      <c r="P774" t="str">
        <f t="shared" si="86"/>
        <v>Private Equity</v>
      </c>
      <c r="Q774" t="str">
        <f t="shared" si="87"/>
        <v>Technology</v>
      </c>
      <c r="R774" t="str">
        <f t="shared" si="88"/>
        <v>Hyderabad</v>
      </c>
    </row>
    <row r="775" spans="1:18" x14ac:dyDescent="0.3">
      <c r="A775">
        <v>774</v>
      </c>
      <c r="B775" s="4">
        <v>42912</v>
      </c>
      <c r="C775" t="s">
        <v>644</v>
      </c>
      <c r="D775" t="s">
        <v>479</v>
      </c>
      <c r="E775" t="s">
        <v>2288</v>
      </c>
      <c r="F775" t="s">
        <v>967</v>
      </c>
      <c r="G775" t="s">
        <v>227</v>
      </c>
      <c r="H775" t="str">
        <f t="shared" si="89"/>
        <v>Naspers</v>
      </c>
      <c r="I775">
        <f t="shared" si="90"/>
        <v>1</v>
      </c>
      <c r="J775" t="str">
        <f>IF(Table1[[#This Row],[Investor Count]]&gt;1,"Yes","No")</f>
        <v>No</v>
      </c>
      <c r="K775" t="s">
        <v>394</v>
      </c>
      <c r="L775" s="6">
        <v>71000000</v>
      </c>
      <c r="M775">
        <f t="shared" si="84"/>
        <v>2017</v>
      </c>
      <c r="N775" t="str">
        <f t="shared" si="85"/>
        <v>June</v>
      </c>
      <c r="O775" s="18">
        <v>681.39054999999996</v>
      </c>
      <c r="P775" t="str">
        <f t="shared" si="86"/>
        <v>Private Equity</v>
      </c>
      <c r="Q775" t="str">
        <f t="shared" si="87"/>
        <v>E-Commerce</v>
      </c>
      <c r="R775" t="str">
        <f t="shared" si="88"/>
        <v>Bangalore</v>
      </c>
    </row>
    <row r="776" spans="1:18" x14ac:dyDescent="0.3">
      <c r="A776">
        <v>775</v>
      </c>
      <c r="B776" s="4">
        <v>42912</v>
      </c>
      <c r="C776" t="s">
        <v>2289</v>
      </c>
      <c r="D776" t="s">
        <v>575</v>
      </c>
      <c r="E776" t="s">
        <v>2290</v>
      </c>
      <c r="F776" t="s">
        <v>87</v>
      </c>
      <c r="G776" t="s">
        <v>8057</v>
      </c>
      <c r="H776" t="str">
        <f t="shared" si="89"/>
        <v>Seedfund</v>
      </c>
      <c r="I776">
        <f t="shared" si="90"/>
        <v>2</v>
      </c>
      <c r="J776" t="str">
        <f>IF(Table1[[#This Row],[Investor Count]]&gt;1,"Yes","No")</f>
        <v>Yes</v>
      </c>
      <c r="K776" t="s">
        <v>394</v>
      </c>
      <c r="L776" s="6">
        <v>4000000</v>
      </c>
      <c r="M776">
        <f t="shared" si="84"/>
        <v>2017</v>
      </c>
      <c r="N776" t="str">
        <f t="shared" si="85"/>
        <v>June</v>
      </c>
      <c r="O776" s="18">
        <v>38.388199999999998</v>
      </c>
      <c r="P776" t="str">
        <f t="shared" si="86"/>
        <v>Private Equity</v>
      </c>
      <c r="Q776" t="str">
        <f t="shared" si="87"/>
        <v>Others</v>
      </c>
      <c r="R776" t="str">
        <f t="shared" si="88"/>
        <v>Delhi-NCR</v>
      </c>
    </row>
    <row r="777" spans="1:18" x14ac:dyDescent="0.3">
      <c r="A777">
        <v>776</v>
      </c>
      <c r="B777" s="4">
        <v>42913</v>
      </c>
      <c r="C777" t="s">
        <v>2292</v>
      </c>
      <c r="D777" t="s">
        <v>575</v>
      </c>
      <c r="E777" t="s">
        <v>2293</v>
      </c>
      <c r="F777" t="s">
        <v>30</v>
      </c>
      <c r="G777" t="s">
        <v>2294</v>
      </c>
      <c r="H777" t="str">
        <f t="shared" si="89"/>
        <v>Snow Leopard Ventures</v>
      </c>
      <c r="I777">
        <f t="shared" si="90"/>
        <v>2</v>
      </c>
      <c r="J777" t="str">
        <f>IF(Table1[[#This Row],[Investor Count]]&gt;1,"Yes","No")</f>
        <v>Yes</v>
      </c>
      <c r="K777" t="s">
        <v>394</v>
      </c>
      <c r="L777" s="6">
        <v>5000000</v>
      </c>
      <c r="M777">
        <f t="shared" si="84"/>
        <v>2017</v>
      </c>
      <c r="N777" t="str">
        <f t="shared" si="85"/>
        <v>June</v>
      </c>
      <c r="O777" s="18">
        <v>47.985250000000001</v>
      </c>
      <c r="P777" t="str">
        <f t="shared" si="86"/>
        <v>Private Equity</v>
      </c>
      <c r="Q777" t="str">
        <f t="shared" si="87"/>
        <v>Others</v>
      </c>
      <c r="R777" t="str">
        <f t="shared" si="88"/>
        <v>Delhi-NCR</v>
      </c>
    </row>
    <row r="778" spans="1:18" x14ac:dyDescent="0.3">
      <c r="A778">
        <v>777</v>
      </c>
      <c r="B778" s="4">
        <v>42913</v>
      </c>
      <c r="C778" t="s">
        <v>2295</v>
      </c>
      <c r="D778" t="s">
        <v>575</v>
      </c>
      <c r="E778" t="s">
        <v>2296</v>
      </c>
      <c r="F778" t="s">
        <v>967</v>
      </c>
      <c r="G778" t="s">
        <v>2297</v>
      </c>
      <c r="H778" t="str">
        <f t="shared" si="89"/>
        <v>Gujarat Venture Finance Ltd</v>
      </c>
      <c r="I778">
        <f t="shared" si="90"/>
        <v>1</v>
      </c>
      <c r="J778" t="str">
        <f>IF(Table1[[#This Row],[Investor Count]]&gt;1,"Yes","No")</f>
        <v>No</v>
      </c>
      <c r="K778" t="s">
        <v>394</v>
      </c>
      <c r="M778">
        <f t="shared" si="84"/>
        <v>2017</v>
      </c>
      <c r="N778" t="str">
        <f t="shared" si="85"/>
        <v>June</v>
      </c>
      <c r="O778" s="18">
        <v>0</v>
      </c>
      <c r="P778" t="str">
        <f t="shared" si="86"/>
        <v>Private Equity</v>
      </c>
      <c r="Q778" t="str">
        <f t="shared" si="87"/>
        <v>Others</v>
      </c>
      <c r="R778" t="str">
        <f t="shared" si="88"/>
        <v>Bangalore</v>
      </c>
    </row>
    <row r="779" spans="1:18" x14ac:dyDescent="0.3">
      <c r="A779">
        <v>778</v>
      </c>
      <c r="B779" s="4">
        <v>42913</v>
      </c>
      <c r="C779" t="s">
        <v>2298</v>
      </c>
      <c r="D779" t="s">
        <v>479</v>
      </c>
      <c r="E779" t="s">
        <v>2299</v>
      </c>
      <c r="F779" t="s">
        <v>52</v>
      </c>
      <c r="G779" t="s">
        <v>2300</v>
      </c>
      <c r="H779" t="str">
        <f t="shared" si="89"/>
        <v>The Chennai Angels</v>
      </c>
      <c r="I779">
        <f t="shared" si="90"/>
        <v>4</v>
      </c>
      <c r="J779" t="str">
        <f>IF(Table1[[#This Row],[Investor Count]]&gt;1,"Yes","No")</f>
        <v>Yes</v>
      </c>
      <c r="K779" t="s">
        <v>126</v>
      </c>
      <c r="L779" s="6">
        <v>311000</v>
      </c>
      <c r="M779">
        <f t="shared" si="84"/>
        <v>2017</v>
      </c>
      <c r="N779" t="str">
        <f t="shared" si="85"/>
        <v>June</v>
      </c>
      <c r="O779" s="18">
        <v>2.98468255</v>
      </c>
      <c r="P779" t="str">
        <f t="shared" si="86"/>
        <v>Seed</v>
      </c>
      <c r="Q779" t="str">
        <f t="shared" si="87"/>
        <v>E-Commerce</v>
      </c>
      <c r="R779" t="str">
        <f t="shared" si="88"/>
        <v>Pune</v>
      </c>
    </row>
    <row r="780" spans="1:18" x14ac:dyDescent="0.3">
      <c r="A780">
        <v>779</v>
      </c>
      <c r="B780" s="4">
        <v>42914</v>
      </c>
      <c r="C780" t="s">
        <v>2301</v>
      </c>
      <c r="D780" t="s">
        <v>575</v>
      </c>
      <c r="E780" t="s">
        <v>2302</v>
      </c>
      <c r="F780" t="s">
        <v>30</v>
      </c>
      <c r="G780" t="s">
        <v>2303</v>
      </c>
      <c r="H780" t="str">
        <f t="shared" si="89"/>
        <v>Aparup Sengupta</v>
      </c>
      <c r="I780">
        <f t="shared" si="90"/>
        <v>3</v>
      </c>
      <c r="J780" t="str">
        <f>IF(Table1[[#This Row],[Investor Count]]&gt;1,"Yes","No")</f>
        <v>Yes</v>
      </c>
      <c r="K780" t="s">
        <v>126</v>
      </c>
      <c r="M780">
        <f t="shared" si="84"/>
        <v>2017</v>
      </c>
      <c r="N780" t="str">
        <f t="shared" si="85"/>
        <v>June</v>
      </c>
      <c r="O780" s="18">
        <v>0</v>
      </c>
      <c r="P780" t="str">
        <f t="shared" si="86"/>
        <v>Seed</v>
      </c>
      <c r="Q780" t="str">
        <f t="shared" si="87"/>
        <v>Others</v>
      </c>
      <c r="R780" t="str">
        <f t="shared" si="88"/>
        <v>Delhi-NCR</v>
      </c>
    </row>
    <row r="781" spans="1:18" x14ac:dyDescent="0.3">
      <c r="A781">
        <v>780</v>
      </c>
      <c r="B781" s="4">
        <v>42914</v>
      </c>
      <c r="C781" t="s">
        <v>1038</v>
      </c>
      <c r="D781" t="s">
        <v>575</v>
      </c>
      <c r="E781" t="s">
        <v>2304</v>
      </c>
      <c r="F781" t="s">
        <v>36</v>
      </c>
      <c r="G781" t="s">
        <v>2305</v>
      </c>
      <c r="H781" t="str">
        <f t="shared" si="89"/>
        <v>Kalaari Capital</v>
      </c>
      <c r="I781">
        <f t="shared" si="90"/>
        <v>2</v>
      </c>
      <c r="J781" t="str">
        <f>IF(Table1[[#This Row],[Investor Count]]&gt;1,"Yes","No")</f>
        <v>Yes</v>
      </c>
      <c r="K781" t="s">
        <v>394</v>
      </c>
      <c r="L781" s="6">
        <v>3000000</v>
      </c>
      <c r="M781">
        <f t="shared" si="84"/>
        <v>2017</v>
      </c>
      <c r="N781" t="str">
        <f t="shared" si="85"/>
        <v>June</v>
      </c>
      <c r="O781" s="18">
        <v>28.791149999999998</v>
      </c>
      <c r="P781" t="str">
        <f t="shared" si="86"/>
        <v>Private Equity</v>
      </c>
      <c r="Q781" t="str">
        <f t="shared" si="87"/>
        <v>Others</v>
      </c>
      <c r="R781" t="str">
        <f t="shared" si="88"/>
        <v>Mumbai</v>
      </c>
    </row>
    <row r="782" spans="1:18" x14ac:dyDescent="0.3">
      <c r="A782">
        <v>781</v>
      </c>
      <c r="B782" s="4">
        <v>42914</v>
      </c>
      <c r="C782" t="s">
        <v>2306</v>
      </c>
      <c r="D782" t="s">
        <v>575</v>
      </c>
      <c r="E782" t="s">
        <v>2307</v>
      </c>
      <c r="F782" t="s">
        <v>967</v>
      </c>
      <c r="G782" t="s">
        <v>9101</v>
      </c>
      <c r="H782" t="str">
        <f t="shared" si="89"/>
        <v>Sap Io</v>
      </c>
      <c r="I782">
        <f t="shared" si="90"/>
        <v>2</v>
      </c>
      <c r="J782" t="str">
        <f>IF(Table1[[#This Row],[Investor Count]]&gt;1,"Yes","No")</f>
        <v>Yes</v>
      </c>
      <c r="K782" t="s">
        <v>394</v>
      </c>
      <c r="L782" s="6">
        <v>2000000</v>
      </c>
      <c r="M782">
        <f t="shared" si="84"/>
        <v>2017</v>
      </c>
      <c r="N782" t="str">
        <f t="shared" si="85"/>
        <v>June</v>
      </c>
      <c r="O782" s="18">
        <v>19.194099999999999</v>
      </c>
      <c r="P782" t="str">
        <f t="shared" si="86"/>
        <v>Private Equity</v>
      </c>
      <c r="Q782" t="str">
        <f t="shared" si="87"/>
        <v>Others</v>
      </c>
      <c r="R782" t="str">
        <f t="shared" si="88"/>
        <v>Bangalore</v>
      </c>
    </row>
    <row r="783" spans="1:18" x14ac:dyDescent="0.3">
      <c r="A783">
        <v>782</v>
      </c>
      <c r="B783" s="4">
        <v>42915</v>
      </c>
      <c r="C783" t="s">
        <v>2309</v>
      </c>
      <c r="D783" t="s">
        <v>575</v>
      </c>
      <c r="E783" t="s">
        <v>2310</v>
      </c>
      <c r="F783" t="s">
        <v>30</v>
      </c>
      <c r="G783" t="s">
        <v>2311</v>
      </c>
      <c r="H783" t="str">
        <f t="shared" si="89"/>
        <v>Abhinav Bindra</v>
      </c>
      <c r="I783">
        <f t="shared" si="90"/>
        <v>2</v>
      </c>
      <c r="J783" t="str">
        <f>IF(Table1[[#This Row],[Investor Count]]&gt;1,"Yes","No")</f>
        <v>Yes</v>
      </c>
      <c r="K783" t="s">
        <v>394</v>
      </c>
      <c r="L783" s="6">
        <v>1000000</v>
      </c>
      <c r="M783">
        <f t="shared" si="84"/>
        <v>2017</v>
      </c>
      <c r="N783" t="str">
        <f t="shared" si="85"/>
        <v>June</v>
      </c>
      <c r="O783" s="18">
        <v>9.5970499999999994</v>
      </c>
      <c r="P783" t="str">
        <f t="shared" si="86"/>
        <v>Private Equity</v>
      </c>
      <c r="Q783" t="str">
        <f t="shared" si="87"/>
        <v>Others</v>
      </c>
      <c r="R783" t="str">
        <f t="shared" si="88"/>
        <v>Delhi-NCR</v>
      </c>
    </row>
    <row r="784" spans="1:18" x14ac:dyDescent="0.3">
      <c r="A784">
        <v>783</v>
      </c>
      <c r="B784" s="4">
        <v>42915</v>
      </c>
      <c r="C784" t="s">
        <v>2312</v>
      </c>
      <c r="D784" t="s">
        <v>50</v>
      </c>
      <c r="E784" t="s">
        <v>2313</v>
      </c>
      <c r="F784" t="s">
        <v>36</v>
      </c>
      <c r="G784" t="s">
        <v>2314</v>
      </c>
      <c r="H784" t="str">
        <f t="shared" si="89"/>
        <v>Zeta</v>
      </c>
      <c r="I784">
        <f t="shared" si="90"/>
        <v>1</v>
      </c>
      <c r="J784" t="str">
        <f>IF(Table1[[#This Row],[Investor Count]]&gt;1,"Yes","No")</f>
        <v>No</v>
      </c>
      <c r="K784" t="s">
        <v>394</v>
      </c>
      <c r="M784">
        <f t="shared" si="84"/>
        <v>2017</v>
      </c>
      <c r="N784" t="str">
        <f t="shared" si="85"/>
        <v>June</v>
      </c>
      <c r="O784" s="18">
        <v>0</v>
      </c>
      <c r="P784" t="str">
        <f t="shared" si="86"/>
        <v>Private Equity</v>
      </c>
      <c r="Q784" t="str">
        <f t="shared" si="87"/>
        <v>Technology</v>
      </c>
      <c r="R784" t="str">
        <f t="shared" si="88"/>
        <v>Mumbai</v>
      </c>
    </row>
    <row r="785" spans="1:18" x14ac:dyDescent="0.3">
      <c r="A785">
        <v>784</v>
      </c>
      <c r="B785" s="4">
        <v>42916</v>
      </c>
      <c r="C785" t="s">
        <v>2315</v>
      </c>
      <c r="D785" t="s">
        <v>50</v>
      </c>
      <c r="E785" t="s">
        <v>2316</v>
      </c>
      <c r="F785" t="s">
        <v>967</v>
      </c>
      <c r="G785" t="s">
        <v>261</v>
      </c>
      <c r="H785" t="str">
        <f t="shared" si="89"/>
        <v>Undisclosed</v>
      </c>
      <c r="I785">
        <f t="shared" si="90"/>
        <v>1</v>
      </c>
      <c r="J785" t="str">
        <f>IF(Table1[[#This Row],[Investor Count]]&gt;1,"Yes","No")</f>
        <v>No</v>
      </c>
      <c r="K785" t="s">
        <v>394</v>
      </c>
      <c r="L785" s="6">
        <v>5000000</v>
      </c>
      <c r="M785">
        <f t="shared" si="84"/>
        <v>2017</v>
      </c>
      <c r="N785" t="str">
        <f t="shared" si="85"/>
        <v>June</v>
      </c>
      <c r="O785" s="18">
        <v>47.985250000000001</v>
      </c>
      <c r="P785" t="str">
        <f t="shared" si="86"/>
        <v>Private Equity</v>
      </c>
      <c r="Q785" t="str">
        <f t="shared" si="87"/>
        <v>Technology</v>
      </c>
      <c r="R785" t="str">
        <f t="shared" si="88"/>
        <v>Bangalore</v>
      </c>
    </row>
    <row r="786" spans="1:18" x14ac:dyDescent="0.3">
      <c r="A786">
        <v>785</v>
      </c>
      <c r="B786" s="4">
        <v>42916</v>
      </c>
      <c r="C786" t="s">
        <v>2317</v>
      </c>
      <c r="D786" t="s">
        <v>575</v>
      </c>
      <c r="E786" t="s">
        <v>2318</v>
      </c>
      <c r="F786" t="s">
        <v>19</v>
      </c>
      <c r="G786" t="s">
        <v>8058</v>
      </c>
      <c r="H786" t="str">
        <f t="shared" si="89"/>
        <v>Vy Capital</v>
      </c>
      <c r="I786">
        <f t="shared" si="90"/>
        <v>4</v>
      </c>
      <c r="J786" t="str">
        <f>IF(Table1[[#This Row],[Investor Count]]&gt;1,"Yes","No")</f>
        <v>Yes</v>
      </c>
      <c r="K786" t="s">
        <v>394</v>
      </c>
      <c r="L786" s="6">
        <v>21000000</v>
      </c>
      <c r="M786">
        <f t="shared" si="84"/>
        <v>2017</v>
      </c>
      <c r="N786" t="str">
        <f t="shared" si="85"/>
        <v>June</v>
      </c>
      <c r="O786" s="18">
        <v>201.53805</v>
      </c>
      <c r="P786" t="str">
        <f t="shared" si="86"/>
        <v>Private Equity</v>
      </c>
      <c r="Q786" t="str">
        <f t="shared" si="87"/>
        <v>Others</v>
      </c>
      <c r="R786" t="str">
        <f t="shared" si="88"/>
        <v>Delhi-NCR</v>
      </c>
    </row>
    <row r="787" spans="1:18" x14ac:dyDescent="0.3">
      <c r="A787">
        <v>786</v>
      </c>
      <c r="B787" s="4">
        <v>42856</v>
      </c>
      <c r="C787" t="s">
        <v>2320</v>
      </c>
      <c r="D787" t="s">
        <v>575</v>
      </c>
      <c r="E787" t="s">
        <v>2321</v>
      </c>
      <c r="F787" t="s">
        <v>184</v>
      </c>
      <c r="G787" t="s">
        <v>2322</v>
      </c>
      <c r="H787" t="str">
        <f t="shared" si="89"/>
        <v>Clairvest Group</v>
      </c>
      <c r="I787">
        <f t="shared" si="90"/>
        <v>1</v>
      </c>
      <c r="J787" t="str">
        <f>IF(Table1[[#This Row],[Investor Count]]&gt;1,"Yes","No")</f>
        <v>No</v>
      </c>
      <c r="K787" t="s">
        <v>394</v>
      </c>
      <c r="L787" s="6">
        <v>73700000</v>
      </c>
      <c r="M787">
        <f t="shared" si="84"/>
        <v>2017</v>
      </c>
      <c r="N787" t="str">
        <f t="shared" si="85"/>
        <v>May</v>
      </c>
      <c r="O787" s="18">
        <v>707.30258500000002</v>
      </c>
      <c r="P787" t="str">
        <f t="shared" si="86"/>
        <v>Private Equity</v>
      </c>
      <c r="Q787" t="str">
        <f t="shared" si="87"/>
        <v>Others</v>
      </c>
      <c r="R787" t="str">
        <f t="shared" si="88"/>
        <v>Hyderabad</v>
      </c>
    </row>
    <row r="788" spans="1:18" x14ac:dyDescent="0.3">
      <c r="A788">
        <v>787</v>
      </c>
      <c r="B788" s="4">
        <v>42856</v>
      </c>
      <c r="C788" t="s">
        <v>1775</v>
      </c>
      <c r="D788" t="s">
        <v>479</v>
      </c>
      <c r="E788" t="s">
        <v>2323</v>
      </c>
      <c r="F788" t="s">
        <v>19</v>
      </c>
      <c r="G788" t="s">
        <v>2324</v>
      </c>
      <c r="H788" t="str">
        <f t="shared" si="89"/>
        <v>International Finance Corporation</v>
      </c>
      <c r="I788">
        <f t="shared" si="90"/>
        <v>1</v>
      </c>
      <c r="J788" t="str">
        <f>IF(Table1[[#This Row],[Investor Count]]&gt;1,"Yes","No")</f>
        <v>No</v>
      </c>
      <c r="K788" t="s">
        <v>394</v>
      </c>
      <c r="L788" s="6">
        <v>10000000</v>
      </c>
      <c r="M788">
        <f t="shared" si="84"/>
        <v>2017</v>
      </c>
      <c r="N788" t="str">
        <f t="shared" si="85"/>
        <v>May</v>
      </c>
      <c r="O788" s="18">
        <v>95.970500000000001</v>
      </c>
      <c r="P788" t="str">
        <f t="shared" si="86"/>
        <v>Private Equity</v>
      </c>
      <c r="Q788" t="str">
        <f t="shared" si="87"/>
        <v>E-Commerce</v>
      </c>
      <c r="R788" t="str">
        <f t="shared" si="88"/>
        <v>Delhi-NCR</v>
      </c>
    </row>
    <row r="789" spans="1:18" x14ac:dyDescent="0.3">
      <c r="A789">
        <v>788</v>
      </c>
      <c r="B789" s="4">
        <v>42857</v>
      </c>
      <c r="C789" t="s">
        <v>2325</v>
      </c>
      <c r="D789" t="s">
        <v>50</v>
      </c>
      <c r="E789" t="s">
        <v>2326</v>
      </c>
      <c r="F789" t="s">
        <v>184</v>
      </c>
      <c r="G789" t="s">
        <v>1399</v>
      </c>
      <c r="H789" t="str">
        <f t="shared" si="89"/>
        <v>Hyderabad Angels</v>
      </c>
      <c r="I789">
        <f t="shared" si="90"/>
        <v>1</v>
      </c>
      <c r="J789" t="str">
        <f>IF(Table1[[#This Row],[Investor Count]]&gt;1,"Yes","No")</f>
        <v>No</v>
      </c>
      <c r="K789" t="s">
        <v>126</v>
      </c>
      <c r="L789" s="6">
        <v>1500000</v>
      </c>
      <c r="M789">
        <f t="shared" si="84"/>
        <v>2017</v>
      </c>
      <c r="N789" t="str">
        <f t="shared" si="85"/>
        <v>May</v>
      </c>
      <c r="O789" s="18">
        <v>14.395574999999999</v>
      </c>
      <c r="P789" t="str">
        <f t="shared" si="86"/>
        <v>Seed</v>
      </c>
      <c r="Q789" t="str">
        <f t="shared" si="87"/>
        <v>Technology</v>
      </c>
      <c r="R789" t="str">
        <f t="shared" si="88"/>
        <v>Hyderabad</v>
      </c>
    </row>
    <row r="790" spans="1:18" x14ac:dyDescent="0.3">
      <c r="A790">
        <v>789</v>
      </c>
      <c r="B790" s="4">
        <v>42857</v>
      </c>
      <c r="C790" t="s">
        <v>2327</v>
      </c>
      <c r="D790" t="s">
        <v>40</v>
      </c>
      <c r="E790" t="s">
        <v>2328</v>
      </c>
      <c r="F790" t="s">
        <v>967</v>
      </c>
      <c r="G790" t="s">
        <v>9201</v>
      </c>
      <c r="H790" t="str">
        <f t="shared" si="89"/>
        <v>Accel Partners</v>
      </c>
      <c r="I790">
        <f t="shared" si="90"/>
        <v>3</v>
      </c>
      <c r="J790" t="str">
        <f>IF(Table1[[#This Row],[Investor Count]]&gt;1,"Yes","No")</f>
        <v>Yes</v>
      </c>
      <c r="K790" t="s">
        <v>394</v>
      </c>
      <c r="L790" s="6">
        <v>10000000</v>
      </c>
      <c r="M790">
        <f t="shared" si="84"/>
        <v>2017</v>
      </c>
      <c r="N790" t="str">
        <f t="shared" si="85"/>
        <v>May</v>
      </c>
      <c r="O790" s="18">
        <v>95.970500000000001</v>
      </c>
      <c r="P790" t="str">
        <f t="shared" si="86"/>
        <v>Private Equity</v>
      </c>
      <c r="Q790" t="str">
        <f t="shared" si="87"/>
        <v>Logistics &amp; Transport</v>
      </c>
      <c r="R790" t="str">
        <f t="shared" si="88"/>
        <v>Bangalore</v>
      </c>
    </row>
    <row r="791" spans="1:18" x14ac:dyDescent="0.3">
      <c r="A791">
        <v>790</v>
      </c>
      <c r="B791" s="4">
        <v>42857</v>
      </c>
      <c r="C791" t="s">
        <v>2330</v>
      </c>
      <c r="D791" t="s">
        <v>575</v>
      </c>
      <c r="E791" t="s">
        <v>2331</v>
      </c>
      <c r="F791" t="s">
        <v>36</v>
      </c>
      <c r="G791" t="s">
        <v>8059</v>
      </c>
      <c r="H791" t="str">
        <f t="shared" si="89"/>
        <v>Dutch Government Fund</v>
      </c>
      <c r="I791">
        <f t="shared" si="90"/>
        <v>1</v>
      </c>
      <c r="J791" t="str">
        <f>IF(Table1[[#This Row],[Investor Count]]&gt;1,"Yes","No")</f>
        <v>No</v>
      </c>
      <c r="K791" t="s">
        <v>394</v>
      </c>
      <c r="M791">
        <f t="shared" si="84"/>
        <v>2017</v>
      </c>
      <c r="N791" t="str">
        <f t="shared" si="85"/>
        <v>May</v>
      </c>
      <c r="O791" s="18">
        <v>0</v>
      </c>
      <c r="P791" t="str">
        <f t="shared" si="86"/>
        <v>Private Equity</v>
      </c>
      <c r="Q791" t="str">
        <f t="shared" si="87"/>
        <v>Others</v>
      </c>
      <c r="R791" t="str">
        <f t="shared" si="88"/>
        <v>Mumbai</v>
      </c>
    </row>
    <row r="792" spans="1:18" x14ac:dyDescent="0.3">
      <c r="A792">
        <v>791</v>
      </c>
      <c r="B792" s="4">
        <v>42857</v>
      </c>
      <c r="C792" t="s">
        <v>2333</v>
      </c>
      <c r="D792" t="s">
        <v>575</v>
      </c>
      <c r="E792" t="s">
        <v>2334</v>
      </c>
      <c r="F792" t="s">
        <v>967</v>
      </c>
      <c r="G792" t="s">
        <v>261</v>
      </c>
      <c r="H792" t="str">
        <f t="shared" si="89"/>
        <v>Undisclosed</v>
      </c>
      <c r="I792">
        <f t="shared" si="90"/>
        <v>1</v>
      </c>
      <c r="J792" t="str">
        <f>IF(Table1[[#This Row],[Investor Count]]&gt;1,"Yes","No")</f>
        <v>No</v>
      </c>
      <c r="K792" t="s">
        <v>126</v>
      </c>
      <c r="L792" s="6">
        <v>390000</v>
      </c>
      <c r="M792">
        <f t="shared" si="84"/>
        <v>2017</v>
      </c>
      <c r="N792" t="str">
        <f t="shared" si="85"/>
        <v>May</v>
      </c>
      <c r="O792" s="18">
        <v>3.7428495000000002</v>
      </c>
      <c r="P792" t="str">
        <f t="shared" si="86"/>
        <v>Seed</v>
      </c>
      <c r="Q792" t="str">
        <f t="shared" si="87"/>
        <v>Others</v>
      </c>
      <c r="R792" t="str">
        <f t="shared" si="88"/>
        <v>Bangalore</v>
      </c>
    </row>
    <row r="793" spans="1:18" x14ac:dyDescent="0.3">
      <c r="A793">
        <v>792</v>
      </c>
      <c r="B793" s="4">
        <v>42858</v>
      </c>
      <c r="C793" t="s">
        <v>2223</v>
      </c>
      <c r="D793" t="s">
        <v>575</v>
      </c>
      <c r="E793" t="s">
        <v>2224</v>
      </c>
      <c r="F793" t="s">
        <v>967</v>
      </c>
      <c r="G793" t="s">
        <v>7825</v>
      </c>
      <c r="H793" t="str">
        <f t="shared" si="89"/>
        <v>Falcon Edge Capital</v>
      </c>
      <c r="I793">
        <f t="shared" si="90"/>
        <v>2</v>
      </c>
      <c r="J793" t="str">
        <f>IF(Table1[[#This Row],[Investor Count]]&gt;1,"Yes","No")</f>
        <v>Yes</v>
      </c>
      <c r="K793" t="s">
        <v>394</v>
      </c>
      <c r="L793" s="6">
        <v>104500000</v>
      </c>
      <c r="M793">
        <f t="shared" si="84"/>
        <v>2017</v>
      </c>
      <c r="N793" t="str">
        <f t="shared" si="85"/>
        <v>May</v>
      </c>
      <c r="O793" s="18">
        <v>1002.891725</v>
      </c>
      <c r="P793" t="str">
        <f t="shared" si="86"/>
        <v>Private Equity</v>
      </c>
      <c r="Q793" t="str">
        <f t="shared" si="87"/>
        <v>Others</v>
      </c>
      <c r="R793" t="str">
        <f t="shared" si="88"/>
        <v>Bangalore</v>
      </c>
    </row>
    <row r="794" spans="1:18" x14ac:dyDescent="0.3">
      <c r="A794">
        <v>793</v>
      </c>
      <c r="B794" s="4">
        <v>42858</v>
      </c>
      <c r="C794" t="s">
        <v>1532</v>
      </c>
      <c r="D794" t="s">
        <v>50</v>
      </c>
      <c r="E794" t="s">
        <v>2336</v>
      </c>
      <c r="F794" t="s">
        <v>967</v>
      </c>
      <c r="G794" t="s">
        <v>261</v>
      </c>
      <c r="H794" t="str">
        <f t="shared" si="89"/>
        <v>Undisclosed</v>
      </c>
      <c r="I794">
        <f t="shared" si="90"/>
        <v>1</v>
      </c>
      <c r="J794" t="str">
        <f>IF(Table1[[#This Row],[Investor Count]]&gt;1,"Yes","No")</f>
        <v>No</v>
      </c>
      <c r="K794" t="s">
        <v>126</v>
      </c>
      <c r="L794" s="6">
        <v>1000000</v>
      </c>
      <c r="M794">
        <f t="shared" si="84"/>
        <v>2017</v>
      </c>
      <c r="N794" t="str">
        <f t="shared" si="85"/>
        <v>May</v>
      </c>
      <c r="O794" s="18">
        <v>9.5970499999999994</v>
      </c>
      <c r="P794" t="str">
        <f t="shared" si="86"/>
        <v>Seed</v>
      </c>
      <c r="Q794" t="str">
        <f t="shared" si="87"/>
        <v>Technology</v>
      </c>
      <c r="R794" t="str">
        <f t="shared" si="88"/>
        <v>Bangalore</v>
      </c>
    </row>
    <row r="795" spans="1:18" x14ac:dyDescent="0.3">
      <c r="A795">
        <v>794</v>
      </c>
      <c r="B795" s="4">
        <v>42859</v>
      </c>
      <c r="C795" t="s">
        <v>68</v>
      </c>
      <c r="D795" t="s">
        <v>575</v>
      </c>
      <c r="E795" t="s">
        <v>8713</v>
      </c>
      <c r="F795" t="s">
        <v>30</v>
      </c>
      <c r="G795" t="s">
        <v>8060</v>
      </c>
      <c r="H795" t="str">
        <f t="shared" si="89"/>
        <v>Asuka Holdings</v>
      </c>
      <c r="I795">
        <f t="shared" si="90"/>
        <v>5</v>
      </c>
      <c r="J795" t="str">
        <f>IF(Table1[[#This Row],[Investor Count]]&gt;1,"Yes","No")</f>
        <v>Yes</v>
      </c>
      <c r="K795" t="s">
        <v>394</v>
      </c>
      <c r="M795">
        <f t="shared" si="84"/>
        <v>2017</v>
      </c>
      <c r="N795" t="str">
        <f t="shared" si="85"/>
        <v>May</v>
      </c>
      <c r="O795" s="18">
        <v>0</v>
      </c>
      <c r="P795" t="str">
        <f t="shared" si="86"/>
        <v>Private Equity</v>
      </c>
      <c r="Q795" t="str">
        <f t="shared" si="87"/>
        <v>Others</v>
      </c>
      <c r="R795" t="str">
        <f t="shared" si="88"/>
        <v>Delhi-NCR</v>
      </c>
    </row>
    <row r="796" spans="1:18" x14ac:dyDescent="0.3">
      <c r="A796">
        <v>795</v>
      </c>
      <c r="B796" s="4">
        <v>42860</v>
      </c>
      <c r="C796" t="s">
        <v>2339</v>
      </c>
      <c r="D796" t="s">
        <v>575</v>
      </c>
      <c r="E796" t="s">
        <v>2340</v>
      </c>
      <c r="F796" t="s">
        <v>30</v>
      </c>
      <c r="G796" t="s">
        <v>2341</v>
      </c>
      <c r="H796" t="str">
        <f t="shared" si="89"/>
        <v>Nimit Panigrahi</v>
      </c>
      <c r="I796">
        <f t="shared" si="90"/>
        <v>1</v>
      </c>
      <c r="J796" t="str">
        <f>IF(Table1[[#This Row],[Investor Count]]&gt;1,"Yes","No")</f>
        <v>No</v>
      </c>
      <c r="K796" t="s">
        <v>126</v>
      </c>
      <c r="M796">
        <f t="shared" si="84"/>
        <v>2017</v>
      </c>
      <c r="N796" t="str">
        <f t="shared" si="85"/>
        <v>May</v>
      </c>
      <c r="O796" s="18">
        <v>0</v>
      </c>
      <c r="P796" t="str">
        <f t="shared" si="86"/>
        <v>Seed</v>
      </c>
      <c r="Q796" t="str">
        <f t="shared" si="87"/>
        <v>Others</v>
      </c>
      <c r="R796" t="str">
        <f t="shared" si="88"/>
        <v>Delhi-NCR</v>
      </c>
    </row>
    <row r="797" spans="1:18" x14ac:dyDescent="0.3">
      <c r="A797">
        <v>796</v>
      </c>
      <c r="B797" s="4">
        <v>42860</v>
      </c>
      <c r="C797" t="s">
        <v>2342</v>
      </c>
      <c r="D797" t="s">
        <v>575</v>
      </c>
      <c r="E797" t="s">
        <v>2343</v>
      </c>
      <c r="F797" t="s">
        <v>36</v>
      </c>
      <c r="G797" t="s">
        <v>8061</v>
      </c>
      <c r="H797" t="str">
        <f t="shared" si="89"/>
        <v>Hinduja Family</v>
      </c>
      <c r="I797">
        <f t="shared" si="90"/>
        <v>1</v>
      </c>
      <c r="J797" t="str">
        <f>IF(Table1[[#This Row],[Investor Count]]&gt;1,"Yes","No")</f>
        <v>No</v>
      </c>
      <c r="K797" t="s">
        <v>126</v>
      </c>
      <c r="M797">
        <f t="shared" si="84"/>
        <v>2017</v>
      </c>
      <c r="N797" t="str">
        <f t="shared" si="85"/>
        <v>May</v>
      </c>
      <c r="O797" s="18">
        <v>0</v>
      </c>
      <c r="P797" t="str">
        <f t="shared" si="86"/>
        <v>Seed</v>
      </c>
      <c r="Q797" t="str">
        <f t="shared" si="87"/>
        <v>Others</v>
      </c>
      <c r="R797" t="str">
        <f t="shared" si="88"/>
        <v>Mumbai</v>
      </c>
    </row>
    <row r="798" spans="1:18" x14ac:dyDescent="0.3">
      <c r="A798">
        <v>797</v>
      </c>
      <c r="B798" s="4">
        <v>42860</v>
      </c>
      <c r="C798" t="s">
        <v>2345</v>
      </c>
      <c r="D798" t="s">
        <v>575</v>
      </c>
      <c r="E798" t="s">
        <v>2346</v>
      </c>
      <c r="F798" t="s">
        <v>184</v>
      </c>
      <c r="G798" t="s">
        <v>2347</v>
      </c>
      <c r="H798" t="str">
        <f t="shared" si="89"/>
        <v>50K Ventures</v>
      </c>
      <c r="I798">
        <f t="shared" si="90"/>
        <v>1</v>
      </c>
      <c r="J798" t="str">
        <f>IF(Table1[[#This Row],[Investor Count]]&gt;1,"Yes","No")</f>
        <v>No</v>
      </c>
      <c r="K798" t="s">
        <v>126</v>
      </c>
      <c r="M798">
        <f t="shared" si="84"/>
        <v>2017</v>
      </c>
      <c r="N798" t="str">
        <f t="shared" si="85"/>
        <v>May</v>
      </c>
      <c r="O798" s="18">
        <v>0</v>
      </c>
      <c r="P798" t="str">
        <f t="shared" si="86"/>
        <v>Seed</v>
      </c>
      <c r="Q798" t="str">
        <f t="shared" si="87"/>
        <v>Others</v>
      </c>
      <c r="R798" t="str">
        <f t="shared" si="88"/>
        <v>Hyderabad</v>
      </c>
    </row>
    <row r="799" spans="1:18" x14ac:dyDescent="0.3">
      <c r="A799">
        <v>798</v>
      </c>
      <c r="B799" s="4">
        <v>42860</v>
      </c>
      <c r="C799" t="s">
        <v>2348</v>
      </c>
      <c r="D799" t="s">
        <v>50</v>
      </c>
      <c r="E799" t="s">
        <v>2349</v>
      </c>
      <c r="F799" t="s">
        <v>8714</v>
      </c>
      <c r="G799" t="s">
        <v>1339</v>
      </c>
      <c r="H799" t="str">
        <f t="shared" si="89"/>
        <v>Accel Partners</v>
      </c>
      <c r="I799">
        <f t="shared" si="90"/>
        <v>1</v>
      </c>
      <c r="J799" t="str">
        <f>IF(Table1[[#This Row],[Investor Count]]&gt;1,"Yes","No")</f>
        <v>No</v>
      </c>
      <c r="K799" t="s">
        <v>394</v>
      </c>
      <c r="M799">
        <f t="shared" si="84"/>
        <v>2017</v>
      </c>
      <c r="N799" t="str">
        <f t="shared" si="85"/>
        <v>May</v>
      </c>
      <c r="O799" s="18">
        <v>0</v>
      </c>
      <c r="P799" t="str">
        <f t="shared" si="86"/>
        <v>Private Equity</v>
      </c>
      <c r="Q799" t="str">
        <f t="shared" si="87"/>
        <v>Technology</v>
      </c>
      <c r="R799" t="str">
        <f t="shared" si="88"/>
        <v>Other Cities</v>
      </c>
    </row>
    <row r="800" spans="1:18" x14ac:dyDescent="0.3">
      <c r="A800">
        <v>799</v>
      </c>
      <c r="B800" s="4">
        <v>42860</v>
      </c>
      <c r="C800" t="s">
        <v>2351</v>
      </c>
      <c r="D800" t="s">
        <v>575</v>
      </c>
      <c r="E800" t="s">
        <v>2352</v>
      </c>
      <c r="F800" t="s">
        <v>967</v>
      </c>
      <c r="G800" t="s">
        <v>2353</v>
      </c>
      <c r="H800" t="str">
        <f t="shared" si="89"/>
        <v>Rainmatter</v>
      </c>
      <c r="I800">
        <f t="shared" si="90"/>
        <v>1</v>
      </c>
      <c r="J800" t="str">
        <f>IF(Table1[[#This Row],[Investor Count]]&gt;1,"Yes","No")</f>
        <v>No</v>
      </c>
      <c r="K800" t="s">
        <v>126</v>
      </c>
      <c r="L800" s="6">
        <v>233000</v>
      </c>
      <c r="M800">
        <f t="shared" si="84"/>
        <v>2017</v>
      </c>
      <c r="N800" t="str">
        <f t="shared" si="85"/>
        <v>May</v>
      </c>
      <c r="O800" s="18">
        <v>2.2361126499999999</v>
      </c>
      <c r="P800" t="str">
        <f t="shared" si="86"/>
        <v>Seed</v>
      </c>
      <c r="Q800" t="str">
        <f t="shared" si="87"/>
        <v>Others</v>
      </c>
      <c r="R800" t="str">
        <f t="shared" si="88"/>
        <v>Bangalore</v>
      </c>
    </row>
    <row r="801" spans="1:18" x14ac:dyDescent="0.3">
      <c r="A801">
        <v>800</v>
      </c>
      <c r="B801" s="4">
        <v>42863</v>
      </c>
      <c r="C801" t="s">
        <v>2354</v>
      </c>
      <c r="D801" t="s">
        <v>479</v>
      </c>
      <c r="E801" t="s">
        <v>2355</v>
      </c>
      <c r="F801" t="s">
        <v>19</v>
      </c>
      <c r="G801" t="s">
        <v>9330</v>
      </c>
      <c r="H801" t="str">
        <f t="shared" si="89"/>
        <v>Rainbow Digital Services Pvt Ltd</v>
      </c>
      <c r="I801">
        <f t="shared" si="90"/>
        <v>2</v>
      </c>
      <c r="J801" t="str">
        <f>IF(Table1[[#This Row],[Investor Count]]&gt;1,"Yes","No")</f>
        <v>Yes</v>
      </c>
      <c r="K801" t="s">
        <v>394</v>
      </c>
      <c r="L801" s="6">
        <v>700000</v>
      </c>
      <c r="M801">
        <f t="shared" si="84"/>
        <v>2017</v>
      </c>
      <c r="N801" t="str">
        <f t="shared" si="85"/>
        <v>May</v>
      </c>
      <c r="O801" s="18">
        <v>6.7179349999999998</v>
      </c>
      <c r="P801" t="str">
        <f t="shared" si="86"/>
        <v>Private Equity</v>
      </c>
      <c r="Q801" t="str">
        <f t="shared" si="87"/>
        <v>E-Commerce</v>
      </c>
      <c r="R801" t="str">
        <f t="shared" si="88"/>
        <v>Delhi-NCR</v>
      </c>
    </row>
    <row r="802" spans="1:18" x14ac:dyDescent="0.3">
      <c r="A802">
        <v>801</v>
      </c>
      <c r="B802" s="4">
        <v>42863</v>
      </c>
      <c r="C802" t="s">
        <v>2357</v>
      </c>
      <c r="D802" t="s">
        <v>575</v>
      </c>
      <c r="E802" t="s">
        <v>2358</v>
      </c>
      <c r="F802" t="s">
        <v>30</v>
      </c>
      <c r="G802" t="s">
        <v>8062</v>
      </c>
      <c r="H802" t="str">
        <f t="shared" si="89"/>
        <v>Indian Angels Network</v>
      </c>
      <c r="I802">
        <f t="shared" si="90"/>
        <v>2</v>
      </c>
      <c r="J802" t="str">
        <f>IF(Table1[[#This Row],[Investor Count]]&gt;1,"Yes","No")</f>
        <v>Yes</v>
      </c>
      <c r="K802" t="s">
        <v>126</v>
      </c>
      <c r="M802">
        <f t="shared" si="84"/>
        <v>2017</v>
      </c>
      <c r="N802" t="str">
        <f t="shared" si="85"/>
        <v>May</v>
      </c>
      <c r="O802" s="18">
        <v>0</v>
      </c>
      <c r="P802" t="str">
        <f t="shared" si="86"/>
        <v>Seed</v>
      </c>
      <c r="Q802" t="str">
        <f t="shared" si="87"/>
        <v>Others</v>
      </c>
      <c r="R802" t="str">
        <f t="shared" si="88"/>
        <v>Delhi-NCR</v>
      </c>
    </row>
    <row r="803" spans="1:18" x14ac:dyDescent="0.3">
      <c r="A803">
        <v>802</v>
      </c>
      <c r="B803" s="4">
        <v>42863</v>
      </c>
      <c r="C803" t="s">
        <v>2360</v>
      </c>
      <c r="D803" t="s">
        <v>50</v>
      </c>
      <c r="E803" t="s">
        <v>2361</v>
      </c>
      <c r="F803" t="s">
        <v>52</v>
      </c>
      <c r="G803" t="s">
        <v>2362</v>
      </c>
      <c r="H803" t="str">
        <f t="shared" si="89"/>
        <v>Deepak Nathani</v>
      </c>
      <c r="I803">
        <f t="shared" si="90"/>
        <v>1</v>
      </c>
      <c r="J803" t="str">
        <f>IF(Table1[[#This Row],[Investor Count]]&gt;1,"Yes","No")</f>
        <v>No</v>
      </c>
      <c r="K803" t="s">
        <v>126</v>
      </c>
      <c r="M803">
        <f t="shared" si="84"/>
        <v>2017</v>
      </c>
      <c r="N803" t="str">
        <f t="shared" si="85"/>
        <v>May</v>
      </c>
      <c r="O803" s="18">
        <v>0</v>
      </c>
      <c r="P803" t="str">
        <f t="shared" si="86"/>
        <v>Seed</v>
      </c>
      <c r="Q803" t="str">
        <f t="shared" si="87"/>
        <v>Technology</v>
      </c>
      <c r="R803" t="str">
        <f t="shared" si="88"/>
        <v>Pune</v>
      </c>
    </row>
    <row r="804" spans="1:18" x14ac:dyDescent="0.3">
      <c r="A804">
        <v>803</v>
      </c>
      <c r="B804" s="4">
        <v>42863</v>
      </c>
      <c r="C804" t="s">
        <v>2363</v>
      </c>
      <c r="D804" t="s">
        <v>1701</v>
      </c>
      <c r="E804" t="s">
        <v>2364</v>
      </c>
      <c r="F804" t="s">
        <v>30</v>
      </c>
      <c r="G804" t="s">
        <v>8063</v>
      </c>
      <c r="H804" t="str">
        <f t="shared" si="89"/>
        <v>Ajay Relan</v>
      </c>
      <c r="I804">
        <f t="shared" si="90"/>
        <v>2</v>
      </c>
      <c r="J804" t="str">
        <f>IF(Table1[[#This Row],[Investor Count]]&gt;1,"Yes","No")</f>
        <v>Yes</v>
      </c>
      <c r="K804" t="s">
        <v>126</v>
      </c>
      <c r="L804" s="6">
        <v>1000000</v>
      </c>
      <c r="M804">
        <f t="shared" si="84"/>
        <v>2017</v>
      </c>
      <c r="N804" t="str">
        <f t="shared" si="85"/>
        <v>May</v>
      </c>
      <c r="O804" s="18">
        <v>9.5970499999999994</v>
      </c>
      <c r="P804" t="str">
        <f t="shared" si="86"/>
        <v>Seed</v>
      </c>
      <c r="Q804" t="str">
        <f t="shared" si="87"/>
        <v>Food &amp; Beverage</v>
      </c>
      <c r="R804" t="str">
        <f t="shared" si="88"/>
        <v>Delhi-NCR</v>
      </c>
    </row>
    <row r="805" spans="1:18" x14ac:dyDescent="0.3">
      <c r="A805">
        <v>804</v>
      </c>
      <c r="B805" s="4">
        <v>42863</v>
      </c>
      <c r="C805" t="s">
        <v>1863</v>
      </c>
      <c r="D805" t="s">
        <v>50</v>
      </c>
      <c r="E805" t="s">
        <v>2366</v>
      </c>
      <c r="F805" t="s">
        <v>967</v>
      </c>
      <c r="G805" t="s">
        <v>2367</v>
      </c>
      <c r="H805" t="str">
        <f t="shared" si="89"/>
        <v>Vertex Ventures</v>
      </c>
      <c r="I805">
        <f t="shared" si="90"/>
        <v>2</v>
      </c>
      <c r="J805" t="str">
        <f>IF(Table1[[#This Row],[Investor Count]]&gt;1,"Yes","No")</f>
        <v>Yes</v>
      </c>
      <c r="K805" t="s">
        <v>394</v>
      </c>
      <c r="L805" s="6">
        <v>5000000</v>
      </c>
      <c r="M805">
        <f t="shared" si="84"/>
        <v>2017</v>
      </c>
      <c r="N805" t="str">
        <f t="shared" si="85"/>
        <v>May</v>
      </c>
      <c r="O805" s="18">
        <v>47.985250000000001</v>
      </c>
      <c r="P805" t="str">
        <f t="shared" si="86"/>
        <v>Private Equity</v>
      </c>
      <c r="Q805" t="str">
        <f t="shared" si="87"/>
        <v>Technology</v>
      </c>
      <c r="R805" t="str">
        <f t="shared" si="88"/>
        <v>Bangalore</v>
      </c>
    </row>
    <row r="806" spans="1:18" x14ac:dyDescent="0.3">
      <c r="A806">
        <v>805</v>
      </c>
      <c r="B806" s="4">
        <v>42863</v>
      </c>
      <c r="C806" t="s">
        <v>1345</v>
      </c>
      <c r="D806" t="s">
        <v>50</v>
      </c>
      <c r="E806" t="s">
        <v>2368</v>
      </c>
      <c r="F806" t="s">
        <v>967</v>
      </c>
      <c r="G806" t="s">
        <v>8064</v>
      </c>
      <c r="H806" t="str">
        <f t="shared" si="89"/>
        <v>Trifecta Capital Advisors Llp</v>
      </c>
      <c r="I806">
        <f t="shared" si="90"/>
        <v>6</v>
      </c>
      <c r="J806" t="str">
        <f>IF(Table1[[#This Row],[Investor Count]]&gt;1,"Yes","No")</f>
        <v>Yes</v>
      </c>
      <c r="K806" t="s">
        <v>394</v>
      </c>
      <c r="L806" s="6">
        <v>3200000</v>
      </c>
      <c r="M806">
        <f t="shared" si="84"/>
        <v>2017</v>
      </c>
      <c r="N806" t="str">
        <f t="shared" si="85"/>
        <v>May</v>
      </c>
      <c r="O806" s="18">
        <v>30.710560000000001</v>
      </c>
      <c r="P806" t="str">
        <f t="shared" si="86"/>
        <v>Private Equity</v>
      </c>
      <c r="Q806" t="str">
        <f t="shared" si="87"/>
        <v>Technology</v>
      </c>
      <c r="R806" t="str">
        <f t="shared" si="88"/>
        <v>Bangalore</v>
      </c>
    </row>
    <row r="807" spans="1:18" x14ac:dyDescent="0.3">
      <c r="A807">
        <v>806</v>
      </c>
      <c r="B807" s="4">
        <v>42864</v>
      </c>
      <c r="C807" t="s">
        <v>2370</v>
      </c>
      <c r="D807" t="s">
        <v>50</v>
      </c>
      <c r="E807" t="s">
        <v>2371</v>
      </c>
      <c r="F807" t="s">
        <v>30</v>
      </c>
      <c r="G807" t="s">
        <v>2372</v>
      </c>
      <c r="H807" t="str">
        <f t="shared" si="89"/>
        <v>Satoshi Studios</v>
      </c>
      <c r="I807">
        <f t="shared" si="90"/>
        <v>1</v>
      </c>
      <c r="J807" t="str">
        <f>IF(Table1[[#This Row],[Investor Count]]&gt;1,"Yes","No")</f>
        <v>No</v>
      </c>
      <c r="K807" t="s">
        <v>126</v>
      </c>
      <c r="L807" s="6">
        <v>50000</v>
      </c>
      <c r="M807">
        <f t="shared" si="84"/>
        <v>2017</v>
      </c>
      <c r="N807" t="str">
        <f t="shared" si="85"/>
        <v>May</v>
      </c>
      <c r="O807" s="18">
        <v>0.47985250000000002</v>
      </c>
      <c r="P807" t="str">
        <f t="shared" si="86"/>
        <v>Seed</v>
      </c>
      <c r="Q807" t="str">
        <f t="shared" si="87"/>
        <v>Technology</v>
      </c>
      <c r="R807" t="str">
        <f t="shared" si="88"/>
        <v>Delhi-NCR</v>
      </c>
    </row>
    <row r="808" spans="1:18" x14ac:dyDescent="0.3">
      <c r="A808">
        <v>807</v>
      </c>
      <c r="B808" s="4">
        <v>42864</v>
      </c>
      <c r="C808" t="s">
        <v>2373</v>
      </c>
      <c r="D808" t="s">
        <v>50</v>
      </c>
      <c r="E808" t="s">
        <v>2374</v>
      </c>
      <c r="F808" t="s">
        <v>967</v>
      </c>
      <c r="G808" t="s">
        <v>9143</v>
      </c>
      <c r="H808" t="str">
        <f t="shared" si="89"/>
        <v>An Chrasekaran</v>
      </c>
      <c r="I808">
        <f t="shared" si="90"/>
        <v>1</v>
      </c>
      <c r="J808" t="str">
        <f>IF(Table1[[#This Row],[Investor Count]]&gt;1,"Yes","No")</f>
        <v>No</v>
      </c>
      <c r="K808" t="s">
        <v>126</v>
      </c>
      <c r="M808">
        <f t="shared" si="84"/>
        <v>2017</v>
      </c>
      <c r="N808" t="str">
        <f t="shared" si="85"/>
        <v>May</v>
      </c>
      <c r="O808" s="18">
        <v>0</v>
      </c>
      <c r="P808" t="str">
        <f t="shared" si="86"/>
        <v>Seed</v>
      </c>
      <c r="Q808" t="str">
        <f t="shared" si="87"/>
        <v>Technology</v>
      </c>
      <c r="R808" t="str">
        <f t="shared" si="88"/>
        <v>Bangalore</v>
      </c>
    </row>
    <row r="809" spans="1:18" x14ac:dyDescent="0.3">
      <c r="A809">
        <v>808</v>
      </c>
      <c r="B809" s="4">
        <v>42864</v>
      </c>
      <c r="C809" t="s">
        <v>692</v>
      </c>
      <c r="D809" t="s">
        <v>50</v>
      </c>
      <c r="E809" t="s">
        <v>8715</v>
      </c>
      <c r="F809" t="s">
        <v>52</v>
      </c>
      <c r="G809" t="s">
        <v>2377</v>
      </c>
      <c r="H809" t="str">
        <f t="shared" si="89"/>
        <v>Luxasia Group</v>
      </c>
      <c r="I809">
        <f t="shared" si="90"/>
        <v>1</v>
      </c>
      <c r="J809" t="str">
        <f>IF(Table1[[#This Row],[Investor Count]]&gt;1,"Yes","No")</f>
        <v>No</v>
      </c>
      <c r="K809" t="s">
        <v>394</v>
      </c>
      <c r="M809">
        <f t="shared" si="84"/>
        <v>2017</v>
      </c>
      <c r="N809" t="str">
        <f t="shared" si="85"/>
        <v>May</v>
      </c>
      <c r="O809" s="18">
        <v>0</v>
      </c>
      <c r="P809" t="str">
        <f t="shared" si="86"/>
        <v>Private Equity</v>
      </c>
      <c r="Q809" t="str">
        <f t="shared" si="87"/>
        <v>Technology</v>
      </c>
      <c r="R809" t="str">
        <f t="shared" si="88"/>
        <v>Pune</v>
      </c>
    </row>
    <row r="810" spans="1:18" x14ac:dyDescent="0.3">
      <c r="A810">
        <v>809</v>
      </c>
      <c r="B810" s="4">
        <v>42864</v>
      </c>
      <c r="C810" t="s">
        <v>2378</v>
      </c>
      <c r="D810" t="s">
        <v>50</v>
      </c>
      <c r="E810" t="s">
        <v>2379</v>
      </c>
      <c r="F810" t="s">
        <v>36</v>
      </c>
      <c r="G810" t="s">
        <v>8065</v>
      </c>
      <c r="H810" t="str">
        <f t="shared" si="89"/>
        <v>Gvfl</v>
      </c>
      <c r="I810">
        <f t="shared" si="90"/>
        <v>2</v>
      </c>
      <c r="J810" t="str">
        <f>IF(Table1[[#This Row],[Investor Count]]&gt;1,"Yes","No")</f>
        <v>Yes</v>
      </c>
      <c r="K810" t="s">
        <v>394</v>
      </c>
      <c r="M810">
        <f t="shared" si="84"/>
        <v>2017</v>
      </c>
      <c r="N810" t="str">
        <f t="shared" si="85"/>
        <v>May</v>
      </c>
      <c r="O810" s="18">
        <v>0</v>
      </c>
      <c r="P810" t="str">
        <f t="shared" si="86"/>
        <v>Private Equity</v>
      </c>
      <c r="Q810" t="str">
        <f t="shared" si="87"/>
        <v>Technology</v>
      </c>
      <c r="R810" t="str">
        <f t="shared" si="88"/>
        <v>Mumbai</v>
      </c>
    </row>
    <row r="811" spans="1:18" x14ac:dyDescent="0.3">
      <c r="A811">
        <v>810</v>
      </c>
      <c r="B811" s="4">
        <v>42865</v>
      </c>
      <c r="C811" t="s">
        <v>2381</v>
      </c>
      <c r="D811" t="s">
        <v>50</v>
      </c>
      <c r="E811" t="s">
        <v>2382</v>
      </c>
      <c r="F811" t="s">
        <v>30</v>
      </c>
      <c r="G811" t="s">
        <v>9331</v>
      </c>
      <c r="H811" t="str">
        <f t="shared" si="89"/>
        <v>Vellayan Subbiah</v>
      </c>
      <c r="I811">
        <f t="shared" si="90"/>
        <v>7</v>
      </c>
      <c r="J811" t="str">
        <f>IF(Table1[[#This Row],[Investor Count]]&gt;1,"Yes","No")</f>
        <v>Yes</v>
      </c>
      <c r="K811" t="s">
        <v>126</v>
      </c>
      <c r="M811">
        <f t="shared" si="84"/>
        <v>2017</v>
      </c>
      <c r="N811" t="str">
        <f t="shared" si="85"/>
        <v>May</v>
      </c>
      <c r="O811" s="18">
        <v>0</v>
      </c>
      <c r="P811" t="str">
        <f t="shared" si="86"/>
        <v>Seed</v>
      </c>
      <c r="Q811" t="str">
        <f t="shared" si="87"/>
        <v>Technology</v>
      </c>
      <c r="R811" t="str">
        <f t="shared" si="88"/>
        <v>Delhi-NCR</v>
      </c>
    </row>
    <row r="812" spans="1:18" x14ac:dyDescent="0.3">
      <c r="A812">
        <v>811</v>
      </c>
      <c r="B812" s="4">
        <v>42865</v>
      </c>
      <c r="C812" t="s">
        <v>2384</v>
      </c>
      <c r="D812" t="s">
        <v>575</v>
      </c>
      <c r="E812" t="s">
        <v>2385</v>
      </c>
      <c r="F812" t="s">
        <v>87</v>
      </c>
      <c r="G812" t="s">
        <v>8066</v>
      </c>
      <c r="H812" t="str">
        <f t="shared" si="89"/>
        <v>Times Internet</v>
      </c>
      <c r="I812">
        <f t="shared" si="90"/>
        <v>2</v>
      </c>
      <c r="J812" t="str">
        <f>IF(Table1[[#This Row],[Investor Count]]&gt;1,"Yes","No")</f>
        <v>Yes</v>
      </c>
      <c r="K812" t="s">
        <v>394</v>
      </c>
      <c r="L812" s="6">
        <v>1400000</v>
      </c>
      <c r="M812">
        <f t="shared" si="84"/>
        <v>2017</v>
      </c>
      <c r="N812" t="str">
        <f t="shared" si="85"/>
        <v>May</v>
      </c>
      <c r="O812" s="18">
        <v>13.43587</v>
      </c>
      <c r="P812" t="str">
        <f t="shared" si="86"/>
        <v>Private Equity</v>
      </c>
      <c r="Q812" t="str">
        <f t="shared" si="87"/>
        <v>Others</v>
      </c>
      <c r="R812" t="str">
        <f t="shared" si="88"/>
        <v>Delhi-NCR</v>
      </c>
    </row>
    <row r="813" spans="1:18" x14ac:dyDescent="0.3">
      <c r="A813">
        <v>812</v>
      </c>
      <c r="B813" s="4">
        <v>42865</v>
      </c>
      <c r="C813" t="s">
        <v>2387</v>
      </c>
      <c r="D813" t="s">
        <v>479</v>
      </c>
      <c r="E813" t="s">
        <v>2288</v>
      </c>
      <c r="F813" t="s">
        <v>19</v>
      </c>
      <c r="G813" t="s">
        <v>1694</v>
      </c>
      <c r="H813" t="str">
        <f t="shared" si="89"/>
        <v>Innoven Capital</v>
      </c>
      <c r="I813">
        <f t="shared" si="90"/>
        <v>1</v>
      </c>
      <c r="J813" t="str">
        <f>IF(Table1[[#This Row],[Investor Count]]&gt;1,"Yes","No")</f>
        <v>No</v>
      </c>
      <c r="K813" t="s">
        <v>394</v>
      </c>
      <c r="L813" s="6">
        <v>7700000</v>
      </c>
      <c r="M813">
        <f t="shared" si="84"/>
        <v>2017</v>
      </c>
      <c r="N813" t="str">
        <f t="shared" si="85"/>
        <v>May</v>
      </c>
      <c r="O813" s="18">
        <v>73.897284999999997</v>
      </c>
      <c r="P813" t="str">
        <f t="shared" si="86"/>
        <v>Private Equity</v>
      </c>
      <c r="Q813" t="str">
        <f t="shared" si="87"/>
        <v>E-Commerce</v>
      </c>
      <c r="R813" t="str">
        <f t="shared" si="88"/>
        <v>Delhi-NCR</v>
      </c>
    </row>
    <row r="814" spans="1:18" x14ac:dyDescent="0.3">
      <c r="A814">
        <v>813</v>
      </c>
      <c r="B814" s="4">
        <v>42865</v>
      </c>
      <c r="C814" t="s">
        <v>2388</v>
      </c>
      <c r="D814" t="s">
        <v>575</v>
      </c>
      <c r="E814" t="s">
        <v>2389</v>
      </c>
      <c r="F814" t="s">
        <v>967</v>
      </c>
      <c r="G814" t="s">
        <v>9459</v>
      </c>
      <c r="H814" t="str">
        <f t="shared" si="89"/>
        <v>1 Crowd</v>
      </c>
      <c r="I814">
        <f t="shared" si="90"/>
        <v>1</v>
      </c>
      <c r="J814" t="str">
        <f>IF(Table1[[#This Row],[Investor Count]]&gt;1,"Yes","No")</f>
        <v>No</v>
      </c>
      <c r="K814" t="s">
        <v>126</v>
      </c>
      <c r="L814" s="6">
        <v>600000</v>
      </c>
      <c r="M814">
        <f t="shared" si="84"/>
        <v>2017</v>
      </c>
      <c r="N814" t="str">
        <f t="shared" si="85"/>
        <v>May</v>
      </c>
      <c r="O814" s="18">
        <v>5.7582300000000002</v>
      </c>
      <c r="P814" t="str">
        <f t="shared" si="86"/>
        <v>Seed</v>
      </c>
      <c r="Q814" t="str">
        <f t="shared" si="87"/>
        <v>Others</v>
      </c>
      <c r="R814" t="str">
        <f t="shared" si="88"/>
        <v>Bangalore</v>
      </c>
    </row>
    <row r="815" spans="1:18" x14ac:dyDescent="0.3">
      <c r="A815">
        <v>814</v>
      </c>
      <c r="B815" s="4">
        <v>42865</v>
      </c>
      <c r="C815" t="s">
        <v>2390</v>
      </c>
      <c r="D815" t="s">
        <v>50</v>
      </c>
      <c r="E815" t="s">
        <v>2391</v>
      </c>
      <c r="F815" t="s">
        <v>967</v>
      </c>
      <c r="G815" t="s">
        <v>8067</v>
      </c>
      <c r="H815" t="str">
        <f t="shared" si="89"/>
        <v>Varsha Rao</v>
      </c>
      <c r="I815">
        <f t="shared" si="90"/>
        <v>3</v>
      </c>
      <c r="J815" t="str">
        <f>IF(Table1[[#This Row],[Investor Count]]&gt;1,"Yes","No")</f>
        <v>Yes</v>
      </c>
      <c r="K815" t="s">
        <v>126</v>
      </c>
      <c r="M815">
        <f t="shared" si="84"/>
        <v>2017</v>
      </c>
      <c r="N815" t="str">
        <f t="shared" si="85"/>
        <v>May</v>
      </c>
      <c r="O815" s="18">
        <v>0</v>
      </c>
      <c r="P815" t="str">
        <f t="shared" si="86"/>
        <v>Seed</v>
      </c>
      <c r="Q815" t="str">
        <f t="shared" si="87"/>
        <v>Technology</v>
      </c>
      <c r="R815" t="str">
        <f t="shared" si="88"/>
        <v>Bangalore</v>
      </c>
    </row>
    <row r="816" spans="1:18" x14ac:dyDescent="0.3">
      <c r="A816">
        <v>815</v>
      </c>
      <c r="B816" s="4">
        <v>42866</v>
      </c>
      <c r="C816" t="s">
        <v>1786</v>
      </c>
      <c r="D816" t="s">
        <v>575</v>
      </c>
      <c r="E816" t="s">
        <v>2178</v>
      </c>
      <c r="F816" t="s">
        <v>52</v>
      </c>
      <c r="G816" t="s">
        <v>8068</v>
      </c>
      <c r="H816" t="str">
        <f t="shared" si="89"/>
        <v>Dg Ventures India</v>
      </c>
      <c r="I816">
        <f t="shared" si="90"/>
        <v>2</v>
      </c>
      <c r="J816" t="str">
        <f>IF(Table1[[#This Row],[Investor Count]]&gt;1,"Yes","No")</f>
        <v>Yes</v>
      </c>
      <c r="K816" t="s">
        <v>394</v>
      </c>
      <c r="L816" s="6">
        <v>4000000</v>
      </c>
      <c r="M816">
        <f t="shared" si="84"/>
        <v>2017</v>
      </c>
      <c r="N816" t="str">
        <f t="shared" si="85"/>
        <v>May</v>
      </c>
      <c r="O816" s="18">
        <v>38.388199999999998</v>
      </c>
      <c r="P816" t="str">
        <f t="shared" si="86"/>
        <v>Private Equity</v>
      </c>
      <c r="Q816" t="str">
        <f t="shared" si="87"/>
        <v>Others</v>
      </c>
      <c r="R816" t="str">
        <f t="shared" si="88"/>
        <v>Pune</v>
      </c>
    </row>
    <row r="817" spans="1:18" x14ac:dyDescent="0.3">
      <c r="A817">
        <v>816</v>
      </c>
      <c r="B817" s="4">
        <v>42866</v>
      </c>
      <c r="C817" t="s">
        <v>2394</v>
      </c>
      <c r="D817" t="s">
        <v>479</v>
      </c>
      <c r="E817" t="s">
        <v>2395</v>
      </c>
      <c r="F817" t="s">
        <v>36</v>
      </c>
      <c r="G817" t="s">
        <v>8069</v>
      </c>
      <c r="H817" t="str">
        <f t="shared" si="89"/>
        <v>Chirag Nikunj Sheth</v>
      </c>
      <c r="I817">
        <f t="shared" si="90"/>
        <v>1</v>
      </c>
      <c r="J817" t="str">
        <f>IF(Table1[[#This Row],[Investor Count]]&gt;1,"Yes","No")</f>
        <v>No</v>
      </c>
      <c r="K817" t="s">
        <v>126</v>
      </c>
      <c r="M817">
        <f t="shared" si="84"/>
        <v>2017</v>
      </c>
      <c r="N817" t="str">
        <f t="shared" si="85"/>
        <v>May</v>
      </c>
      <c r="O817" s="18">
        <v>0</v>
      </c>
      <c r="P817" t="str">
        <f t="shared" si="86"/>
        <v>Seed</v>
      </c>
      <c r="Q817" t="str">
        <f t="shared" si="87"/>
        <v>E-Commerce</v>
      </c>
      <c r="R817" t="str">
        <f t="shared" si="88"/>
        <v>Mumbai</v>
      </c>
    </row>
    <row r="818" spans="1:18" x14ac:dyDescent="0.3">
      <c r="A818">
        <v>817</v>
      </c>
      <c r="B818" s="4">
        <v>42866</v>
      </c>
      <c r="C818" t="s">
        <v>2397</v>
      </c>
      <c r="D818" t="s">
        <v>50</v>
      </c>
      <c r="E818" t="s">
        <v>2398</v>
      </c>
      <c r="F818" t="s">
        <v>36</v>
      </c>
      <c r="G818" t="s">
        <v>2399</v>
      </c>
      <c r="H818" t="str">
        <f t="shared" si="89"/>
        <v>Aakrit Vaish</v>
      </c>
      <c r="I818">
        <f t="shared" si="90"/>
        <v>3</v>
      </c>
      <c r="J818" t="str">
        <f>IF(Table1[[#This Row],[Investor Count]]&gt;1,"Yes","No")</f>
        <v>Yes</v>
      </c>
      <c r="K818" t="s">
        <v>126</v>
      </c>
      <c r="M818">
        <f t="shared" si="84"/>
        <v>2017</v>
      </c>
      <c r="N818" t="str">
        <f t="shared" si="85"/>
        <v>May</v>
      </c>
      <c r="O818" s="18">
        <v>0</v>
      </c>
      <c r="P818" t="str">
        <f t="shared" si="86"/>
        <v>Seed</v>
      </c>
      <c r="Q818" t="str">
        <f t="shared" si="87"/>
        <v>Technology</v>
      </c>
      <c r="R818" t="str">
        <f t="shared" si="88"/>
        <v>Mumbai</v>
      </c>
    </row>
    <row r="819" spans="1:18" x14ac:dyDescent="0.3">
      <c r="A819">
        <v>818</v>
      </c>
      <c r="B819" s="4">
        <v>42867</v>
      </c>
      <c r="C819" t="s">
        <v>2400</v>
      </c>
      <c r="D819" t="s">
        <v>575</v>
      </c>
      <c r="E819" t="s">
        <v>2401</v>
      </c>
      <c r="F819" t="s">
        <v>30</v>
      </c>
      <c r="G819" t="s">
        <v>2402</v>
      </c>
      <c r="H819" t="str">
        <f t="shared" si="89"/>
        <v>Impanix Capital</v>
      </c>
      <c r="I819">
        <f t="shared" si="90"/>
        <v>1</v>
      </c>
      <c r="J819" t="str">
        <f>IF(Table1[[#This Row],[Investor Count]]&gt;1,"Yes","No")</f>
        <v>No</v>
      </c>
      <c r="K819" t="s">
        <v>394</v>
      </c>
      <c r="L819" s="6">
        <v>5000000</v>
      </c>
      <c r="M819">
        <f t="shared" si="84"/>
        <v>2017</v>
      </c>
      <c r="N819" t="str">
        <f t="shared" si="85"/>
        <v>May</v>
      </c>
      <c r="O819" s="18">
        <v>47.985250000000001</v>
      </c>
      <c r="P819" t="str">
        <f t="shared" si="86"/>
        <v>Private Equity</v>
      </c>
      <c r="Q819" t="str">
        <f t="shared" si="87"/>
        <v>Others</v>
      </c>
      <c r="R819" t="str">
        <f t="shared" si="88"/>
        <v>Delhi-NCR</v>
      </c>
    </row>
    <row r="820" spans="1:18" x14ac:dyDescent="0.3">
      <c r="A820">
        <v>819</v>
      </c>
      <c r="B820" s="4">
        <v>42867</v>
      </c>
      <c r="C820" t="s">
        <v>2403</v>
      </c>
      <c r="D820" t="s">
        <v>50</v>
      </c>
      <c r="E820" t="s">
        <v>2404</v>
      </c>
      <c r="F820" t="s">
        <v>967</v>
      </c>
      <c r="G820" t="s">
        <v>8070</v>
      </c>
      <c r="H820" t="str">
        <f t="shared" si="89"/>
        <v>Gems</v>
      </c>
      <c r="I820">
        <f t="shared" si="90"/>
        <v>1</v>
      </c>
      <c r="J820" t="str">
        <f>IF(Table1[[#This Row],[Investor Count]]&gt;1,"Yes","No")</f>
        <v>No</v>
      </c>
      <c r="K820" t="s">
        <v>126</v>
      </c>
      <c r="M820">
        <f t="shared" si="84"/>
        <v>2017</v>
      </c>
      <c r="N820" t="str">
        <f t="shared" si="85"/>
        <v>May</v>
      </c>
      <c r="O820" s="18">
        <v>0</v>
      </c>
      <c r="P820" t="str">
        <f t="shared" si="86"/>
        <v>Seed</v>
      </c>
      <c r="Q820" t="str">
        <f t="shared" si="87"/>
        <v>Technology</v>
      </c>
      <c r="R820" t="str">
        <f t="shared" si="88"/>
        <v>Bangalore</v>
      </c>
    </row>
    <row r="821" spans="1:18" x14ac:dyDescent="0.3">
      <c r="A821">
        <v>820</v>
      </c>
      <c r="B821" s="4">
        <v>42867</v>
      </c>
      <c r="C821" t="s">
        <v>2406</v>
      </c>
      <c r="D821" t="s">
        <v>575</v>
      </c>
      <c r="E821" t="s">
        <v>2407</v>
      </c>
      <c r="F821" t="s">
        <v>36</v>
      </c>
      <c r="G821" t="s">
        <v>8071</v>
      </c>
      <c r="H821" t="str">
        <f t="shared" si="89"/>
        <v>Infibeam</v>
      </c>
      <c r="I821">
        <f t="shared" si="90"/>
        <v>2</v>
      </c>
      <c r="J821" t="str">
        <f>IF(Table1[[#This Row],[Investor Count]]&gt;1,"Yes","No")</f>
        <v>Yes</v>
      </c>
      <c r="K821" t="s">
        <v>394</v>
      </c>
      <c r="L821" s="6">
        <v>466000</v>
      </c>
      <c r="M821">
        <f t="shared" si="84"/>
        <v>2017</v>
      </c>
      <c r="N821" t="str">
        <f t="shared" si="85"/>
        <v>May</v>
      </c>
      <c r="O821" s="18">
        <v>4.4722252999999998</v>
      </c>
      <c r="P821" t="str">
        <f t="shared" si="86"/>
        <v>Private Equity</v>
      </c>
      <c r="Q821" t="str">
        <f t="shared" si="87"/>
        <v>Others</v>
      </c>
      <c r="R821" t="str">
        <f t="shared" si="88"/>
        <v>Mumbai</v>
      </c>
    </row>
    <row r="822" spans="1:18" x14ac:dyDescent="0.3">
      <c r="A822">
        <v>821</v>
      </c>
      <c r="B822" s="4">
        <v>42867</v>
      </c>
      <c r="C822" t="s">
        <v>2409</v>
      </c>
      <c r="D822" t="s">
        <v>479</v>
      </c>
      <c r="E822" t="s">
        <v>2410</v>
      </c>
      <c r="F822" t="s">
        <v>967</v>
      </c>
      <c r="G822" t="s">
        <v>261</v>
      </c>
      <c r="H822" t="str">
        <f t="shared" si="89"/>
        <v>Undisclosed</v>
      </c>
      <c r="I822">
        <f t="shared" si="90"/>
        <v>1</v>
      </c>
      <c r="J822" t="str">
        <f>IF(Table1[[#This Row],[Investor Count]]&gt;1,"Yes","No")</f>
        <v>No</v>
      </c>
      <c r="K822" t="s">
        <v>126</v>
      </c>
      <c r="L822" s="6">
        <v>1000000</v>
      </c>
      <c r="M822">
        <f t="shared" si="84"/>
        <v>2017</v>
      </c>
      <c r="N822" t="str">
        <f t="shared" si="85"/>
        <v>May</v>
      </c>
      <c r="O822" s="18">
        <v>9.5970499999999994</v>
      </c>
      <c r="P822" t="str">
        <f t="shared" si="86"/>
        <v>Seed</v>
      </c>
      <c r="Q822" t="str">
        <f t="shared" si="87"/>
        <v>E-Commerce</v>
      </c>
      <c r="R822" t="str">
        <f t="shared" si="88"/>
        <v>Bangalore</v>
      </c>
    </row>
    <row r="823" spans="1:18" x14ac:dyDescent="0.3">
      <c r="A823">
        <v>822</v>
      </c>
      <c r="B823" s="4">
        <v>42870</v>
      </c>
      <c r="C823" t="s">
        <v>2411</v>
      </c>
      <c r="D823" t="s">
        <v>50</v>
      </c>
      <c r="E823" t="s">
        <v>2412</v>
      </c>
      <c r="F823" t="s">
        <v>967</v>
      </c>
      <c r="G823" t="s">
        <v>2606</v>
      </c>
      <c r="H823" t="str">
        <f t="shared" si="89"/>
        <v>Ideaspring Capital</v>
      </c>
      <c r="I823">
        <f t="shared" si="90"/>
        <v>1</v>
      </c>
      <c r="J823" t="str">
        <f>IF(Table1[[#This Row],[Investor Count]]&gt;1,"Yes","No")</f>
        <v>No</v>
      </c>
      <c r="K823" t="s">
        <v>126</v>
      </c>
      <c r="L823" s="6">
        <v>500000</v>
      </c>
      <c r="M823">
        <f t="shared" si="84"/>
        <v>2017</v>
      </c>
      <c r="N823" t="str">
        <f t="shared" si="85"/>
        <v>May</v>
      </c>
      <c r="O823" s="18">
        <v>4.7985249999999997</v>
      </c>
      <c r="P823" t="str">
        <f t="shared" si="86"/>
        <v>Seed</v>
      </c>
      <c r="Q823" t="str">
        <f t="shared" si="87"/>
        <v>Technology</v>
      </c>
      <c r="R823" t="str">
        <f t="shared" si="88"/>
        <v>Bangalore</v>
      </c>
    </row>
    <row r="824" spans="1:18" x14ac:dyDescent="0.3">
      <c r="A824">
        <v>823</v>
      </c>
      <c r="B824" s="4">
        <v>42870</v>
      </c>
      <c r="C824" t="s">
        <v>2414</v>
      </c>
      <c r="D824" t="s">
        <v>50</v>
      </c>
      <c r="E824" t="s">
        <v>2415</v>
      </c>
      <c r="F824" t="s">
        <v>967</v>
      </c>
      <c r="G824" t="s">
        <v>2416</v>
      </c>
      <c r="H824" t="str">
        <f t="shared" si="89"/>
        <v>Kstart Capital</v>
      </c>
      <c r="I824">
        <f t="shared" si="90"/>
        <v>1</v>
      </c>
      <c r="J824" t="str">
        <f>IF(Table1[[#This Row],[Investor Count]]&gt;1,"Yes","No")</f>
        <v>No</v>
      </c>
      <c r="K824" t="s">
        <v>126</v>
      </c>
      <c r="M824">
        <f t="shared" si="84"/>
        <v>2017</v>
      </c>
      <c r="N824" t="str">
        <f t="shared" si="85"/>
        <v>May</v>
      </c>
      <c r="O824" s="18">
        <v>0</v>
      </c>
      <c r="P824" t="str">
        <f t="shared" si="86"/>
        <v>Seed</v>
      </c>
      <c r="Q824" t="str">
        <f t="shared" si="87"/>
        <v>Technology</v>
      </c>
      <c r="R824" t="str">
        <f t="shared" si="88"/>
        <v>Bangalore</v>
      </c>
    </row>
    <row r="825" spans="1:18" x14ac:dyDescent="0.3">
      <c r="A825">
        <v>824</v>
      </c>
      <c r="B825" s="4">
        <v>42871</v>
      </c>
      <c r="C825" t="s">
        <v>2306</v>
      </c>
      <c r="D825" t="s">
        <v>50</v>
      </c>
      <c r="E825" t="s">
        <v>2417</v>
      </c>
      <c r="F825" t="s">
        <v>967</v>
      </c>
      <c r="G825" t="s">
        <v>8072</v>
      </c>
      <c r="H825" t="str">
        <f t="shared" si="89"/>
        <v>Sap</v>
      </c>
      <c r="I825">
        <f t="shared" si="90"/>
        <v>1</v>
      </c>
      <c r="J825" t="str">
        <f>IF(Table1[[#This Row],[Investor Count]]&gt;1,"Yes","No")</f>
        <v>No</v>
      </c>
      <c r="K825" t="s">
        <v>394</v>
      </c>
      <c r="M825">
        <f t="shared" si="84"/>
        <v>2017</v>
      </c>
      <c r="N825" t="str">
        <f t="shared" si="85"/>
        <v>May</v>
      </c>
      <c r="O825" s="18">
        <v>0</v>
      </c>
      <c r="P825" t="str">
        <f t="shared" si="86"/>
        <v>Private Equity</v>
      </c>
      <c r="Q825" t="str">
        <f t="shared" si="87"/>
        <v>Technology</v>
      </c>
      <c r="R825" t="str">
        <f t="shared" si="88"/>
        <v>Bangalore</v>
      </c>
    </row>
    <row r="826" spans="1:18" x14ac:dyDescent="0.3">
      <c r="A826">
        <v>825</v>
      </c>
      <c r="B826" s="4">
        <v>42871</v>
      </c>
      <c r="C826" t="s">
        <v>2419</v>
      </c>
      <c r="D826" t="s">
        <v>50</v>
      </c>
      <c r="E826" t="s">
        <v>2420</v>
      </c>
      <c r="F826" t="s">
        <v>36</v>
      </c>
      <c r="G826" t="s">
        <v>2421</v>
      </c>
      <c r="H826" t="str">
        <f t="shared" si="89"/>
        <v>Innovations East</v>
      </c>
      <c r="I826">
        <f t="shared" si="90"/>
        <v>1</v>
      </c>
      <c r="J826" t="str">
        <f>IF(Table1[[#This Row],[Investor Count]]&gt;1,"Yes","No")</f>
        <v>No</v>
      </c>
      <c r="K826" t="s">
        <v>394</v>
      </c>
      <c r="L826" s="6">
        <v>3000000</v>
      </c>
      <c r="M826">
        <f t="shared" si="84"/>
        <v>2017</v>
      </c>
      <c r="N826" t="str">
        <f t="shared" si="85"/>
        <v>May</v>
      </c>
      <c r="O826" s="18">
        <v>28.791149999999998</v>
      </c>
      <c r="P826" t="str">
        <f t="shared" si="86"/>
        <v>Private Equity</v>
      </c>
      <c r="Q826" t="str">
        <f t="shared" si="87"/>
        <v>Technology</v>
      </c>
      <c r="R826" t="str">
        <f t="shared" si="88"/>
        <v>Mumbai</v>
      </c>
    </row>
    <row r="827" spans="1:18" x14ac:dyDescent="0.3">
      <c r="A827">
        <v>826</v>
      </c>
      <c r="B827" s="4">
        <v>42871</v>
      </c>
      <c r="C827" t="s">
        <v>1139</v>
      </c>
      <c r="D827" t="s">
        <v>479</v>
      </c>
      <c r="E827" t="s">
        <v>2422</v>
      </c>
      <c r="F827" t="s">
        <v>36</v>
      </c>
      <c r="G827" t="s">
        <v>2423</v>
      </c>
      <c r="H827" t="str">
        <f t="shared" si="89"/>
        <v>Rocketship</v>
      </c>
      <c r="I827">
        <f t="shared" si="90"/>
        <v>1</v>
      </c>
      <c r="J827" t="str">
        <f>IF(Table1[[#This Row],[Investor Count]]&gt;1,"Yes","No")</f>
        <v>No</v>
      </c>
      <c r="K827" t="s">
        <v>394</v>
      </c>
      <c r="L827" s="6">
        <v>500000</v>
      </c>
      <c r="M827">
        <f t="shared" si="84"/>
        <v>2017</v>
      </c>
      <c r="N827" t="str">
        <f t="shared" si="85"/>
        <v>May</v>
      </c>
      <c r="O827" s="18">
        <v>4.7985249999999997</v>
      </c>
      <c r="P827" t="str">
        <f t="shared" si="86"/>
        <v>Private Equity</v>
      </c>
      <c r="Q827" t="str">
        <f t="shared" si="87"/>
        <v>E-Commerce</v>
      </c>
      <c r="R827" t="str">
        <f t="shared" si="88"/>
        <v>Mumbai</v>
      </c>
    </row>
    <row r="828" spans="1:18" x14ac:dyDescent="0.3">
      <c r="A828">
        <v>827</v>
      </c>
      <c r="B828" s="4">
        <v>42872</v>
      </c>
      <c r="C828" t="s">
        <v>2424</v>
      </c>
      <c r="D828" t="s">
        <v>575</v>
      </c>
      <c r="E828" t="s">
        <v>8716</v>
      </c>
      <c r="F828" t="s">
        <v>42</v>
      </c>
      <c r="G828" t="s">
        <v>261</v>
      </c>
      <c r="H828" t="str">
        <f t="shared" si="89"/>
        <v>Undisclosed</v>
      </c>
      <c r="I828">
        <f t="shared" si="90"/>
        <v>1</v>
      </c>
      <c r="J828" t="str">
        <f>IF(Table1[[#This Row],[Investor Count]]&gt;1,"Yes","No")</f>
        <v>No</v>
      </c>
      <c r="K828" t="s">
        <v>126</v>
      </c>
      <c r="L828" s="6">
        <v>250000</v>
      </c>
      <c r="M828">
        <f t="shared" si="84"/>
        <v>2017</v>
      </c>
      <c r="N828" t="str">
        <f t="shared" si="85"/>
        <v>May</v>
      </c>
      <c r="O828" s="18">
        <v>2.3992624999999999</v>
      </c>
      <c r="P828" t="str">
        <f t="shared" si="86"/>
        <v>Seed</v>
      </c>
      <c r="Q828" t="str">
        <f t="shared" si="87"/>
        <v>Others</v>
      </c>
      <c r="R828" t="str">
        <f t="shared" si="88"/>
        <v>Chennai</v>
      </c>
    </row>
    <row r="829" spans="1:18" x14ac:dyDescent="0.3">
      <c r="A829">
        <v>828</v>
      </c>
      <c r="B829" s="4">
        <v>42872</v>
      </c>
      <c r="C829" t="s">
        <v>2426</v>
      </c>
      <c r="D829" t="s">
        <v>575</v>
      </c>
      <c r="E829" t="s">
        <v>2202</v>
      </c>
      <c r="F829" t="s">
        <v>36</v>
      </c>
      <c r="G829" t="s">
        <v>2427</v>
      </c>
      <c r="H829" t="str">
        <f t="shared" si="89"/>
        <v>Jungle Ventures</v>
      </c>
      <c r="I829">
        <f t="shared" si="90"/>
        <v>1</v>
      </c>
      <c r="J829" t="str">
        <f>IF(Table1[[#This Row],[Investor Count]]&gt;1,"Yes","No")</f>
        <v>No</v>
      </c>
      <c r="K829" t="s">
        <v>394</v>
      </c>
      <c r="L829" s="6">
        <v>5300000</v>
      </c>
      <c r="M829">
        <f t="shared" si="84"/>
        <v>2017</v>
      </c>
      <c r="N829" t="str">
        <f t="shared" si="85"/>
        <v>May</v>
      </c>
      <c r="O829" s="18">
        <v>50.864364999999999</v>
      </c>
      <c r="P829" t="str">
        <f t="shared" si="86"/>
        <v>Private Equity</v>
      </c>
      <c r="Q829" t="str">
        <f t="shared" si="87"/>
        <v>Others</v>
      </c>
      <c r="R829" t="str">
        <f t="shared" si="88"/>
        <v>Mumbai</v>
      </c>
    </row>
    <row r="830" spans="1:18" x14ac:dyDescent="0.3">
      <c r="A830">
        <v>829</v>
      </c>
      <c r="B830" s="4">
        <v>42873</v>
      </c>
      <c r="C830" t="s">
        <v>2428</v>
      </c>
      <c r="D830" t="s">
        <v>1471</v>
      </c>
      <c r="E830" t="s">
        <v>2429</v>
      </c>
      <c r="F830" t="s">
        <v>36</v>
      </c>
      <c r="G830" t="s">
        <v>2430</v>
      </c>
      <c r="H830" t="str">
        <f t="shared" si="89"/>
        <v>Ayesha Takia Azmi</v>
      </c>
      <c r="I830">
        <f t="shared" si="90"/>
        <v>2</v>
      </c>
      <c r="J830" t="str">
        <f>IF(Table1[[#This Row],[Investor Count]]&gt;1,"Yes","No")</f>
        <v>Yes</v>
      </c>
      <c r="K830" t="s">
        <v>126</v>
      </c>
      <c r="L830" s="6">
        <v>1000000</v>
      </c>
      <c r="M830">
        <f t="shared" si="84"/>
        <v>2017</v>
      </c>
      <c r="N830" t="str">
        <f t="shared" si="85"/>
        <v>May</v>
      </c>
      <c r="O830" s="18">
        <v>9.5970499999999994</v>
      </c>
      <c r="P830" t="str">
        <f t="shared" si="86"/>
        <v>Seed</v>
      </c>
      <c r="Q830" t="str">
        <f t="shared" si="87"/>
        <v>E-Commerce</v>
      </c>
      <c r="R830" t="str">
        <f t="shared" si="88"/>
        <v>Mumbai</v>
      </c>
    </row>
    <row r="831" spans="1:18" x14ac:dyDescent="0.3">
      <c r="A831">
        <v>830</v>
      </c>
      <c r="B831" s="4">
        <v>42873</v>
      </c>
      <c r="C831" t="s">
        <v>2431</v>
      </c>
      <c r="D831" t="s">
        <v>479</v>
      </c>
      <c r="E831" t="s">
        <v>2432</v>
      </c>
      <c r="F831" t="s">
        <v>8615</v>
      </c>
      <c r="G831" t="s">
        <v>9241</v>
      </c>
      <c r="H831" t="str">
        <f t="shared" si="89"/>
        <v>Dr Ritesh Malik</v>
      </c>
      <c r="I831">
        <f t="shared" si="90"/>
        <v>1</v>
      </c>
      <c r="J831" t="str">
        <f>IF(Table1[[#This Row],[Investor Count]]&gt;1,"Yes","No")</f>
        <v>No</v>
      </c>
      <c r="K831" t="s">
        <v>126</v>
      </c>
      <c r="M831">
        <f t="shared" si="84"/>
        <v>2017</v>
      </c>
      <c r="N831" t="str">
        <f t="shared" si="85"/>
        <v>May</v>
      </c>
      <c r="O831" s="18">
        <v>0</v>
      </c>
      <c r="P831" t="str">
        <f t="shared" si="86"/>
        <v>Seed</v>
      </c>
      <c r="Q831" t="str">
        <f t="shared" si="87"/>
        <v>E-Commerce</v>
      </c>
      <c r="R831" t="str">
        <f t="shared" si="88"/>
        <v>Other Cities</v>
      </c>
    </row>
    <row r="832" spans="1:18" x14ac:dyDescent="0.3">
      <c r="A832">
        <v>831</v>
      </c>
      <c r="B832" s="4">
        <v>42873</v>
      </c>
      <c r="C832" t="s">
        <v>153</v>
      </c>
      <c r="D832" t="s">
        <v>1471</v>
      </c>
      <c r="E832" t="s">
        <v>2434</v>
      </c>
      <c r="F832" t="s">
        <v>967</v>
      </c>
      <c r="G832" t="s">
        <v>3442</v>
      </c>
      <c r="H832" t="str">
        <f t="shared" si="89"/>
        <v>Softbank Group</v>
      </c>
      <c r="I832">
        <f t="shared" si="90"/>
        <v>1</v>
      </c>
      <c r="J832" t="str">
        <f>IF(Table1[[#This Row],[Investor Count]]&gt;1,"Yes","No")</f>
        <v>No</v>
      </c>
      <c r="K832" t="s">
        <v>394</v>
      </c>
      <c r="L832" s="6">
        <v>1400000000</v>
      </c>
      <c r="M832">
        <f t="shared" si="84"/>
        <v>2017</v>
      </c>
      <c r="N832" t="str">
        <f t="shared" si="85"/>
        <v>May</v>
      </c>
      <c r="O832" s="18">
        <v>13435.87</v>
      </c>
      <c r="P832" t="str">
        <f t="shared" si="86"/>
        <v>Private Equity</v>
      </c>
      <c r="Q832" t="str">
        <f t="shared" si="87"/>
        <v>E-Commerce</v>
      </c>
      <c r="R832" t="str">
        <f t="shared" si="88"/>
        <v>Bangalore</v>
      </c>
    </row>
    <row r="833" spans="1:18" x14ac:dyDescent="0.3">
      <c r="A833">
        <v>832</v>
      </c>
      <c r="B833" s="4">
        <v>42874</v>
      </c>
      <c r="C833" t="s">
        <v>2436</v>
      </c>
      <c r="D833" t="s">
        <v>575</v>
      </c>
      <c r="E833" t="s">
        <v>2437</v>
      </c>
      <c r="F833" t="s">
        <v>967</v>
      </c>
      <c r="G833" t="s">
        <v>8717</v>
      </c>
      <c r="H833" t="str">
        <f t="shared" si="89"/>
        <v>Dheeraj P</v>
      </c>
      <c r="I833">
        <f t="shared" si="90"/>
        <v>4</v>
      </c>
      <c r="J833" t="str">
        <f>IF(Table1[[#This Row],[Investor Count]]&gt;1,"Yes","No")</f>
        <v>Yes</v>
      </c>
      <c r="K833" t="s">
        <v>126</v>
      </c>
      <c r="L833" s="6">
        <v>1000000</v>
      </c>
      <c r="M833">
        <f t="shared" si="84"/>
        <v>2017</v>
      </c>
      <c r="N833" t="str">
        <f t="shared" si="85"/>
        <v>May</v>
      </c>
      <c r="O833" s="18">
        <v>9.5970499999999994</v>
      </c>
      <c r="P833" t="str">
        <f t="shared" si="86"/>
        <v>Seed</v>
      </c>
      <c r="Q833" t="str">
        <f t="shared" si="87"/>
        <v>Others</v>
      </c>
      <c r="R833" t="str">
        <f t="shared" si="88"/>
        <v>Bangalore</v>
      </c>
    </row>
    <row r="834" spans="1:18" x14ac:dyDescent="0.3">
      <c r="A834">
        <v>833</v>
      </c>
      <c r="B834" s="4">
        <v>42874</v>
      </c>
      <c r="C834" t="s">
        <v>2439</v>
      </c>
      <c r="D834" t="s">
        <v>1701</v>
      </c>
      <c r="E834" t="s">
        <v>2440</v>
      </c>
      <c r="F834" t="s">
        <v>184</v>
      </c>
      <c r="G834" t="s">
        <v>2441</v>
      </c>
      <c r="H834" t="str">
        <f t="shared" si="89"/>
        <v>Ankur Capital</v>
      </c>
      <c r="I834">
        <f t="shared" si="90"/>
        <v>2</v>
      </c>
      <c r="J834" t="str">
        <f>IF(Table1[[#This Row],[Investor Count]]&gt;1,"Yes","No")</f>
        <v>Yes</v>
      </c>
      <c r="K834" t="s">
        <v>126</v>
      </c>
      <c r="M834">
        <f t="shared" ref="M834:M897" si="91">YEAR(B834)</f>
        <v>2017</v>
      </c>
      <c r="N834" t="str">
        <f t="shared" ref="N834:N897" si="92">TEXT(B834,"mmmm")</f>
        <v>May</v>
      </c>
      <c r="O834" s="18">
        <v>0</v>
      </c>
      <c r="P834" t="str">
        <f t="shared" ref="P834:P897" si="93">IF(ISBLANK(K834),"Unknown",IF(OR(ISNUMBER(SEARCH("seed",K834)),ISNUMBER(SEARCH("Seed",K834))),"Seed",IF(ISNUMBER(SEARCH("Series A",K834)),"Series A",IF(ISNUMBER(SEARCH("Series B",K834)),"Series B",IF(ISNUMBER(SEARCH("Series C",K834)),"Series C",IF(ISNUMBER(SEARCH("Series D",K834)),"Series D",IF(ISNUMBER(SEARCH("Private Equity",K834)),"Private Equity","Other")))))))</f>
        <v>Seed</v>
      </c>
      <c r="Q834" t="str">
        <f t="shared" ref="Q834:Q897" si="94">IF(IFERROR(SEARCH("ecom",D834),0)+IFERROR(SEARCH("commerce",D834),0)+IFERROR(SEARCH("retail",D834),0)&gt;0,"E-Commerce",
IF(IFERROR(SEARCH("fintech",D834),0)+IFERROR(SEARCH("finance",D834),0)+IFERROR(SEARCH("financial",D834),0)+IFERROR(SEARCH("lending",D834),0)+IFERROR(SEARCH("payment",D834),0)+IFERROR(SEARCH("banking",D834),0)+IFERROR(SEARCH("insurance",D834),0)&gt;0,"FinTech",
IF(IFERROR(SEARCH("tech",D834),0)+IFERROR(SEARCH("software",D834),0)+IFERROR(SEARCH("saas",D834),0)+IFERROR(SEARCH("ai",D834),0)+IFERROR(SEARCH("iot",D834),0)+IFERROR(SEARCH("cloud",D834),0)+IFERROR(SEARCH("data",D834),0)+IFERROR(SEARCH("analytics",D834),0)&gt;0,"Technology",
IF(IFERROR(SEARCH("food",D834),0)+IFERROR(SEARCH("restaurant",D834),0)+IFERROR(SEARCH("hospitality",D834),0)+IFERROR(SEARCH("beverage",D834),0)+IFERROR(SEARCH("delivery",D834),0)&gt;0,"Food &amp; Beverage",
IF(IFERROR(SEARCH("health",D834),0)+IFERROR(SEARCH("medical",D834),0)+IFERROR(SEARCH("pharma",D834),0)+IFERROR(SEARCH("wellness",D834),0)+IFERROR(SEARCH("fitness",D834),0)&gt;0,"Healthcare",
IF(IFERROR(SEARCH("edu",D834),0)+IFERROR(SEARCH("learning",D834),0)+IFERROR(SEARCH("school",D834),0)+IFERROR(SEARCH("e-tech",D834),0)&gt;0,"Education",
IF(IFERROR(SEARCH("logistics",D834),0)+IFERROR(SEARCH("transport",D834),0)+IFERROR(SEARCH("delivery",D834),0)+IFERROR(SEARCH("mobility",D834),0)+IFERROR(SEARCH("automobile",D834),0)&gt;0,"Logistics &amp; Transport",
IF(IFERROR(SEARCH("travel",D834),0)+IFERROR(SEARCH("hotel",D834),0)+IFERROR(SEARCH("booking",D834),0)+IFERROR(SEARCH("tourism",D834),0)&gt;0,"Travel &amp; Hospitality",
IF(IFERROR(SEARCH("fashion",D834),0)+IFERROR(SEARCH("apparel",D834),0)+IFERROR(SEARCH("clothing",D834),0)+IFERROR(SEARCH("jewelry",D834),0)+IFERROR(SEARCH("beauty",D834),0)&gt;0,"Fashion &amp; Lifestyle",
IF(IFERROR(SEARCH("media",D834),0)+IFERROR(SEARCH("entertainment",D834),0)+IFERROR(SEARCH("video",D834),0)+IFERROR(SEARCH("gaming",D834),0)+IFERROR(SEARCH("music",D834),0)+IFERROR(SEARCH("social",D834),0)&gt;0,"Media &amp; Entertainment",
IF(IFERROR(SEARCH("agri",D834),0)+IFERROR(SEARCH("farm",D834),0)+IFERROR(SEARCH("agtech",D834),0)&gt;0,"Agriculture",
IF(IFERROR(SEARCH("real estate",D834),0)+IFERROR(SEARCH("property",D834),0)+IFERROR(SEARCH("housing",D834),0)&gt;0,"Real Estate",
IF(IFERROR(SEARCH("energy",D834),0)+IFERROR(SEARCH("solar",D834),0)+IFERROR(SEARCH("clean tech",D834),0)+IFERROR(SEARCH("waste",D834),0)&gt;0,"Energy &amp; Environment",
IF(IFERROR(SEARCH("hr",D834),0)+IFERROR(SEARCH("recruit",D834),0)+IFERROR(SEARCH("hiring",D834),0)+IFERROR(SEARCH("job",D834),0)&gt;0,"HR &amp; Recruitment",
"Others"))))))))))))))</f>
        <v>Food &amp; Beverage</v>
      </c>
      <c r="R834" t="str">
        <f t="shared" ref="R834:R897" si="95">IF(ISNUMBER(SEARCH("bang",F834)),"Bangalore",IF(ISNUMBER(SEARCH("beng",F834)),"Bangalore",IF(ISNUMBER(SEARCH("mumbai",F834)),"Mumbai",IF(ISNUMBER(SEARCH("delhi",F834)),"Delhi-NCR",IF(ISNUMBER(SEARCH("gurgaon",F834)),"Delhi-NCR",IF(ISNUMBER(SEARCH("gurugram",F834)),"Delhi-NCR",IF(ISNUMBER(SEARCH("noida",F834)),"Delhi-NCR",IF(ISNUMBER(SEARCH("faridabad",F834)),"Delhi-NCR",IF(ISNUMBER(SEARCH("chennai",F834)),"Chennai",IF(ISNUMBER(SEARCH("hyderabad",F834)),"Hyderabad",IF(ISNUMBER(SEARCH("pune",F834)),"Pune",IF(ISNUMBER(SEARCH("kolkata",F834)),"Kolkata",IF(ISNUMBER(SEARCH("ahmedabad",F834)),"Ahmedabad",IF(ISNUMBER(SEARCH("jaipur",F834)),"Jaipur",IF(ISNUMBER(SEARCH("coimbatore",F834)),"Coimbatore",IF(ISNUMBER(SEARCH("kochi",F834)),"Kerala Cities",IF(ISNUMBER(SEARCH("cochin",F834)),"Kerala Cities",IF(ISNUMBER(SEARCH("francisco",F834)),"USA",IF(ISNUMBER(SEARCH("new york",F834)),"USA",IF(ISNUMBER(SEARCH("california",F834)),"USA",IF(ISNUMBER(SEARCH("palo alto",F834)),"USA",IF(ISNUMBER(SEARCH("santa",F834)),"USA",IF(ISNUMBER(SEARCH("singapore",F834)),"Singapore",IF(ISNUMBER(SEARCH("london",F834)),"London/UK",IF(F834="","Unknown","Other Cities")))))))))))))))))))))))))</f>
        <v>Hyderabad</v>
      </c>
    </row>
    <row r="835" spans="1:18" x14ac:dyDescent="0.3">
      <c r="A835">
        <v>834</v>
      </c>
      <c r="B835" s="4">
        <v>42875</v>
      </c>
      <c r="C835" t="s">
        <v>2354</v>
      </c>
      <c r="D835" t="s">
        <v>479</v>
      </c>
      <c r="E835" t="s">
        <v>8718</v>
      </c>
      <c r="F835" t="s">
        <v>30</v>
      </c>
      <c r="G835" t="s">
        <v>2443</v>
      </c>
      <c r="H835" t="str">
        <f t="shared" ref="H835:H898" si="96">IFERROR(TRIM(LEFT(G835,FIND(",",G835)-1)),TRIM(G835))</f>
        <v>Gokaldas Exports Ltd</v>
      </c>
      <c r="I835">
        <f t="shared" ref="I835:I898" si="97">IF(TRIM(G835)="",0,LEN(G835)-LEN(SUBSTITUTE(G835,",",""))+1)</f>
        <v>1</v>
      </c>
      <c r="J835" t="str">
        <f>IF(Table1[[#This Row],[Investor Count]]&gt;1,"Yes","No")</f>
        <v>No</v>
      </c>
      <c r="K835" t="s">
        <v>394</v>
      </c>
      <c r="M835">
        <f t="shared" si="91"/>
        <v>2017</v>
      </c>
      <c r="N835" t="str">
        <f t="shared" si="92"/>
        <v>May</v>
      </c>
      <c r="O835" s="18">
        <v>0</v>
      </c>
      <c r="P835" t="str">
        <f t="shared" si="93"/>
        <v>Private Equity</v>
      </c>
      <c r="Q835" t="str">
        <f t="shared" si="94"/>
        <v>E-Commerce</v>
      </c>
      <c r="R835" t="str">
        <f t="shared" si="95"/>
        <v>Delhi-NCR</v>
      </c>
    </row>
    <row r="836" spans="1:18" x14ac:dyDescent="0.3">
      <c r="A836">
        <v>835</v>
      </c>
      <c r="B836" s="4">
        <v>42877</v>
      </c>
      <c r="C836" t="s">
        <v>2444</v>
      </c>
      <c r="D836" t="s">
        <v>40</v>
      </c>
      <c r="E836" t="s">
        <v>2445</v>
      </c>
      <c r="F836" t="s">
        <v>30</v>
      </c>
      <c r="G836" t="s">
        <v>573</v>
      </c>
      <c r="H836" t="str">
        <f t="shared" si="96"/>
        <v>Fosun International</v>
      </c>
      <c r="I836">
        <f t="shared" si="97"/>
        <v>1</v>
      </c>
      <c r="J836" t="str">
        <f>IF(Table1[[#This Row],[Investor Count]]&gt;1,"Yes","No")</f>
        <v>No</v>
      </c>
      <c r="K836" t="s">
        <v>394</v>
      </c>
      <c r="L836" s="6">
        <v>30000000</v>
      </c>
      <c r="M836">
        <f t="shared" si="91"/>
        <v>2017</v>
      </c>
      <c r="N836" t="str">
        <f t="shared" si="92"/>
        <v>May</v>
      </c>
      <c r="O836" s="18">
        <v>287.91149999999999</v>
      </c>
      <c r="P836" t="str">
        <f t="shared" si="93"/>
        <v>Private Equity</v>
      </c>
      <c r="Q836" t="str">
        <f t="shared" si="94"/>
        <v>Logistics &amp; Transport</v>
      </c>
      <c r="R836" t="str">
        <f t="shared" si="95"/>
        <v>Delhi-NCR</v>
      </c>
    </row>
    <row r="837" spans="1:18" x14ac:dyDescent="0.3">
      <c r="A837">
        <v>836</v>
      </c>
      <c r="B837" s="4">
        <v>42877</v>
      </c>
      <c r="C837" t="s">
        <v>2446</v>
      </c>
      <c r="D837" t="s">
        <v>575</v>
      </c>
      <c r="E837" t="s">
        <v>2447</v>
      </c>
      <c r="F837" t="s">
        <v>36</v>
      </c>
      <c r="G837" t="s">
        <v>9460</v>
      </c>
      <c r="H837" t="str">
        <f t="shared" si="96"/>
        <v>Jll</v>
      </c>
      <c r="I837">
        <f t="shared" si="97"/>
        <v>2</v>
      </c>
      <c r="J837" t="str">
        <f>IF(Table1[[#This Row],[Investor Count]]&gt;1,"Yes","No")</f>
        <v>Yes</v>
      </c>
      <c r="K837" t="s">
        <v>126</v>
      </c>
      <c r="L837" s="6">
        <v>500000</v>
      </c>
      <c r="M837">
        <f t="shared" si="91"/>
        <v>2017</v>
      </c>
      <c r="N837" t="str">
        <f t="shared" si="92"/>
        <v>May</v>
      </c>
      <c r="O837" s="18">
        <v>4.7985249999999997</v>
      </c>
      <c r="P837" t="str">
        <f t="shared" si="93"/>
        <v>Seed</v>
      </c>
      <c r="Q837" t="str">
        <f t="shared" si="94"/>
        <v>Others</v>
      </c>
      <c r="R837" t="str">
        <f t="shared" si="95"/>
        <v>Mumbai</v>
      </c>
    </row>
    <row r="838" spans="1:18" x14ac:dyDescent="0.3">
      <c r="A838">
        <v>837</v>
      </c>
      <c r="B838" s="4">
        <v>42878</v>
      </c>
      <c r="C838" t="s">
        <v>2449</v>
      </c>
      <c r="D838" t="s">
        <v>1471</v>
      </c>
      <c r="E838" t="s">
        <v>2450</v>
      </c>
      <c r="F838" t="s">
        <v>184</v>
      </c>
      <c r="G838" t="s">
        <v>2451</v>
      </c>
      <c r="H838" t="str">
        <f t="shared" si="96"/>
        <v>Eagle10 Ventures</v>
      </c>
      <c r="I838">
        <f t="shared" si="97"/>
        <v>1</v>
      </c>
      <c r="J838" t="str">
        <f>IF(Table1[[#This Row],[Investor Count]]&gt;1,"Yes","No")</f>
        <v>No</v>
      </c>
      <c r="K838" t="s">
        <v>126</v>
      </c>
      <c r="M838">
        <f t="shared" si="91"/>
        <v>2017</v>
      </c>
      <c r="N838" t="str">
        <f t="shared" si="92"/>
        <v>May</v>
      </c>
      <c r="O838" s="18">
        <v>0</v>
      </c>
      <c r="P838" t="str">
        <f t="shared" si="93"/>
        <v>Seed</v>
      </c>
      <c r="Q838" t="str">
        <f t="shared" si="94"/>
        <v>E-Commerce</v>
      </c>
      <c r="R838" t="str">
        <f t="shared" si="95"/>
        <v>Hyderabad</v>
      </c>
    </row>
    <row r="839" spans="1:18" x14ac:dyDescent="0.3">
      <c r="A839">
        <v>838</v>
      </c>
      <c r="B839" s="4">
        <v>42878</v>
      </c>
      <c r="C839" t="s">
        <v>1081</v>
      </c>
      <c r="D839" t="s">
        <v>575</v>
      </c>
      <c r="E839" t="s">
        <v>2452</v>
      </c>
      <c r="F839" t="s">
        <v>19</v>
      </c>
      <c r="G839" t="s">
        <v>2453</v>
      </c>
      <c r="H839" t="str">
        <f t="shared" si="96"/>
        <v>Lightspeed Venture Partners</v>
      </c>
      <c r="I839">
        <f t="shared" si="97"/>
        <v>3</v>
      </c>
      <c r="J839" t="str">
        <f>IF(Table1[[#This Row],[Investor Count]]&gt;1,"Yes","No")</f>
        <v>Yes</v>
      </c>
      <c r="K839" t="s">
        <v>394</v>
      </c>
      <c r="L839" s="6">
        <v>6600000</v>
      </c>
      <c r="M839">
        <f t="shared" si="91"/>
        <v>2017</v>
      </c>
      <c r="N839" t="str">
        <f t="shared" si="92"/>
        <v>May</v>
      </c>
      <c r="O839" s="18">
        <v>63.340530000000001</v>
      </c>
      <c r="P839" t="str">
        <f t="shared" si="93"/>
        <v>Private Equity</v>
      </c>
      <c r="Q839" t="str">
        <f t="shared" si="94"/>
        <v>Others</v>
      </c>
      <c r="R839" t="str">
        <f t="shared" si="95"/>
        <v>Delhi-NCR</v>
      </c>
    </row>
    <row r="840" spans="1:18" x14ac:dyDescent="0.3">
      <c r="A840">
        <v>839</v>
      </c>
      <c r="B840" s="4">
        <v>42878</v>
      </c>
      <c r="C840" t="s">
        <v>1133</v>
      </c>
      <c r="D840" t="s">
        <v>575</v>
      </c>
      <c r="E840" t="s">
        <v>2454</v>
      </c>
      <c r="F840" t="s">
        <v>30</v>
      </c>
      <c r="G840" t="s">
        <v>9202</v>
      </c>
      <c r="H840" t="str">
        <f t="shared" si="96"/>
        <v>Ratan Tata</v>
      </c>
      <c r="I840">
        <f t="shared" si="97"/>
        <v>6</v>
      </c>
      <c r="J840" t="str">
        <f>IF(Table1[[#This Row],[Investor Count]]&gt;1,"Yes","No")</f>
        <v>Yes</v>
      </c>
      <c r="K840" t="s">
        <v>126</v>
      </c>
      <c r="M840">
        <f t="shared" si="91"/>
        <v>2017</v>
      </c>
      <c r="N840" t="str">
        <f t="shared" si="92"/>
        <v>May</v>
      </c>
      <c r="O840" s="18">
        <v>0</v>
      </c>
      <c r="P840" t="str">
        <f t="shared" si="93"/>
        <v>Seed</v>
      </c>
      <c r="Q840" t="str">
        <f t="shared" si="94"/>
        <v>Others</v>
      </c>
      <c r="R840" t="str">
        <f t="shared" si="95"/>
        <v>Delhi-NCR</v>
      </c>
    </row>
    <row r="841" spans="1:18" x14ac:dyDescent="0.3">
      <c r="A841">
        <v>840</v>
      </c>
      <c r="B841" s="4">
        <v>42878</v>
      </c>
      <c r="C841" t="s">
        <v>2456</v>
      </c>
      <c r="D841" t="s">
        <v>575</v>
      </c>
      <c r="E841" t="s">
        <v>2457</v>
      </c>
      <c r="F841" t="s">
        <v>36</v>
      </c>
      <c r="G841" t="s">
        <v>1083</v>
      </c>
      <c r="H841" t="str">
        <f t="shared" si="96"/>
        <v>Trifecta Capital</v>
      </c>
      <c r="I841">
        <f t="shared" si="97"/>
        <v>1</v>
      </c>
      <c r="J841" t="str">
        <f>IF(Table1[[#This Row],[Investor Count]]&gt;1,"Yes","No")</f>
        <v>No</v>
      </c>
      <c r="K841" t="s">
        <v>394</v>
      </c>
      <c r="L841" s="6">
        <v>1000000</v>
      </c>
      <c r="M841">
        <f t="shared" si="91"/>
        <v>2017</v>
      </c>
      <c r="N841" t="str">
        <f t="shared" si="92"/>
        <v>May</v>
      </c>
      <c r="O841" s="18">
        <v>9.5970499999999994</v>
      </c>
      <c r="P841" t="str">
        <f t="shared" si="93"/>
        <v>Private Equity</v>
      </c>
      <c r="Q841" t="str">
        <f t="shared" si="94"/>
        <v>Others</v>
      </c>
      <c r="R841" t="str">
        <f t="shared" si="95"/>
        <v>Mumbai</v>
      </c>
    </row>
    <row r="842" spans="1:18" x14ac:dyDescent="0.3">
      <c r="A842">
        <v>841</v>
      </c>
      <c r="B842" s="4">
        <v>42879</v>
      </c>
      <c r="C842" t="s">
        <v>2458</v>
      </c>
      <c r="D842" t="s">
        <v>575</v>
      </c>
      <c r="E842" t="s">
        <v>2459</v>
      </c>
      <c r="F842" t="s">
        <v>36</v>
      </c>
      <c r="G842" t="s">
        <v>261</v>
      </c>
      <c r="H842" t="str">
        <f t="shared" si="96"/>
        <v>Undisclosed</v>
      </c>
      <c r="I842">
        <f t="shared" si="97"/>
        <v>1</v>
      </c>
      <c r="J842" t="str">
        <f>IF(Table1[[#This Row],[Investor Count]]&gt;1,"Yes","No")</f>
        <v>No</v>
      </c>
      <c r="K842" t="s">
        <v>126</v>
      </c>
      <c r="L842" s="6">
        <v>580000</v>
      </c>
      <c r="M842">
        <f t="shared" si="91"/>
        <v>2017</v>
      </c>
      <c r="N842" t="str">
        <f t="shared" si="92"/>
        <v>May</v>
      </c>
      <c r="O842" s="18">
        <v>5.5662890000000003</v>
      </c>
      <c r="P842" t="str">
        <f t="shared" si="93"/>
        <v>Seed</v>
      </c>
      <c r="Q842" t="str">
        <f t="shared" si="94"/>
        <v>Others</v>
      </c>
      <c r="R842" t="str">
        <f t="shared" si="95"/>
        <v>Mumbai</v>
      </c>
    </row>
    <row r="843" spans="1:18" x14ac:dyDescent="0.3">
      <c r="A843">
        <v>842</v>
      </c>
      <c r="B843" s="4">
        <v>42880</v>
      </c>
      <c r="C843" t="s">
        <v>120</v>
      </c>
      <c r="D843" t="s">
        <v>77</v>
      </c>
      <c r="E843" t="s">
        <v>78</v>
      </c>
      <c r="F843" t="s">
        <v>19</v>
      </c>
      <c r="G843" t="s">
        <v>2460</v>
      </c>
      <c r="H843" t="str">
        <f t="shared" si="96"/>
        <v>Blue Orchard</v>
      </c>
      <c r="I843">
        <f t="shared" si="97"/>
        <v>1</v>
      </c>
      <c r="J843" t="str">
        <f>IF(Table1[[#This Row],[Investor Count]]&gt;1,"Yes","No")</f>
        <v>No</v>
      </c>
      <c r="K843" t="s">
        <v>394</v>
      </c>
      <c r="L843" s="6">
        <v>8000000</v>
      </c>
      <c r="M843">
        <f t="shared" si="91"/>
        <v>2017</v>
      </c>
      <c r="N843" t="str">
        <f t="shared" si="92"/>
        <v>May</v>
      </c>
      <c r="O843" s="18">
        <v>76.776399999999995</v>
      </c>
      <c r="P843" t="str">
        <f t="shared" si="93"/>
        <v>Private Equity</v>
      </c>
      <c r="Q843" t="str">
        <f t="shared" si="94"/>
        <v>FinTech</v>
      </c>
      <c r="R843" t="str">
        <f t="shared" si="95"/>
        <v>Delhi-NCR</v>
      </c>
    </row>
    <row r="844" spans="1:18" x14ac:dyDescent="0.3">
      <c r="A844">
        <v>843</v>
      </c>
      <c r="B844" s="4">
        <v>42881</v>
      </c>
      <c r="C844" t="s">
        <v>2461</v>
      </c>
      <c r="D844" t="s">
        <v>575</v>
      </c>
      <c r="E844" t="s">
        <v>2462</v>
      </c>
      <c r="F844" t="s">
        <v>967</v>
      </c>
      <c r="G844" t="s">
        <v>8073</v>
      </c>
      <c r="H844" t="str">
        <f t="shared" si="96"/>
        <v>Lahiri Musicxe2X80X99S Family Office</v>
      </c>
      <c r="I844">
        <f t="shared" si="97"/>
        <v>1</v>
      </c>
      <c r="J844" t="str">
        <f>IF(Table1[[#This Row],[Investor Count]]&gt;1,"Yes","No")</f>
        <v>No</v>
      </c>
      <c r="K844" t="s">
        <v>126</v>
      </c>
      <c r="M844">
        <f t="shared" si="91"/>
        <v>2017</v>
      </c>
      <c r="N844" t="str">
        <f t="shared" si="92"/>
        <v>May</v>
      </c>
      <c r="O844" s="18">
        <v>0</v>
      </c>
      <c r="P844" t="str">
        <f t="shared" si="93"/>
        <v>Seed</v>
      </c>
      <c r="Q844" t="str">
        <f t="shared" si="94"/>
        <v>Others</v>
      </c>
      <c r="R844" t="str">
        <f t="shared" si="95"/>
        <v>Bangalore</v>
      </c>
    </row>
    <row r="845" spans="1:18" x14ac:dyDescent="0.3">
      <c r="A845">
        <v>844</v>
      </c>
      <c r="B845" s="4">
        <v>42884</v>
      </c>
      <c r="C845" t="s">
        <v>2464</v>
      </c>
      <c r="D845" t="s">
        <v>575</v>
      </c>
      <c r="E845" t="s">
        <v>2465</v>
      </c>
      <c r="F845" t="s">
        <v>36</v>
      </c>
      <c r="G845" t="s">
        <v>261</v>
      </c>
      <c r="H845" t="str">
        <f t="shared" si="96"/>
        <v>Undisclosed</v>
      </c>
      <c r="I845">
        <f t="shared" si="97"/>
        <v>1</v>
      </c>
      <c r="J845" t="str">
        <f>IF(Table1[[#This Row],[Investor Count]]&gt;1,"Yes","No")</f>
        <v>No</v>
      </c>
      <c r="K845" t="s">
        <v>126</v>
      </c>
      <c r="M845">
        <f t="shared" si="91"/>
        <v>2017</v>
      </c>
      <c r="N845" t="str">
        <f t="shared" si="92"/>
        <v>May</v>
      </c>
      <c r="O845" s="18">
        <v>0</v>
      </c>
      <c r="P845" t="str">
        <f t="shared" si="93"/>
        <v>Seed</v>
      </c>
      <c r="Q845" t="str">
        <f t="shared" si="94"/>
        <v>Others</v>
      </c>
      <c r="R845" t="str">
        <f t="shared" si="95"/>
        <v>Mumbai</v>
      </c>
    </row>
    <row r="846" spans="1:18" x14ac:dyDescent="0.3">
      <c r="A846">
        <v>845</v>
      </c>
      <c r="B846" s="4">
        <v>42884</v>
      </c>
      <c r="C846" t="s">
        <v>826</v>
      </c>
      <c r="D846" t="s">
        <v>575</v>
      </c>
      <c r="E846" t="s">
        <v>2466</v>
      </c>
      <c r="F846" t="s">
        <v>87</v>
      </c>
      <c r="G846" t="s">
        <v>9212</v>
      </c>
      <c r="H846" t="str">
        <f t="shared" si="96"/>
        <v>Pv Sahad</v>
      </c>
      <c r="I846">
        <f t="shared" si="97"/>
        <v>3</v>
      </c>
      <c r="J846" t="str">
        <f>IF(Table1[[#This Row],[Investor Count]]&gt;1,"Yes","No")</f>
        <v>Yes</v>
      </c>
      <c r="K846" t="s">
        <v>126</v>
      </c>
      <c r="M846">
        <f t="shared" si="91"/>
        <v>2017</v>
      </c>
      <c r="N846" t="str">
        <f t="shared" si="92"/>
        <v>May</v>
      </c>
      <c r="O846" s="18">
        <v>0</v>
      </c>
      <c r="P846" t="str">
        <f t="shared" si="93"/>
        <v>Seed</v>
      </c>
      <c r="Q846" t="str">
        <f t="shared" si="94"/>
        <v>Others</v>
      </c>
      <c r="R846" t="str">
        <f t="shared" si="95"/>
        <v>Delhi-NCR</v>
      </c>
    </row>
    <row r="847" spans="1:18" x14ac:dyDescent="0.3">
      <c r="A847">
        <v>846</v>
      </c>
      <c r="B847" s="4">
        <v>42884</v>
      </c>
      <c r="C847" t="s">
        <v>2468</v>
      </c>
      <c r="D847" t="s">
        <v>50</v>
      </c>
      <c r="E847" t="s">
        <v>2469</v>
      </c>
      <c r="F847" t="s">
        <v>30</v>
      </c>
      <c r="G847" t="s">
        <v>261</v>
      </c>
      <c r="H847" t="str">
        <f t="shared" si="96"/>
        <v>Undisclosed</v>
      </c>
      <c r="I847">
        <f t="shared" si="97"/>
        <v>1</v>
      </c>
      <c r="J847" t="str">
        <f>IF(Table1[[#This Row],[Investor Count]]&gt;1,"Yes","No")</f>
        <v>No</v>
      </c>
      <c r="K847" t="s">
        <v>126</v>
      </c>
      <c r="M847">
        <f t="shared" si="91"/>
        <v>2017</v>
      </c>
      <c r="N847" t="str">
        <f t="shared" si="92"/>
        <v>May</v>
      </c>
      <c r="O847" s="18">
        <v>0</v>
      </c>
      <c r="P847" t="str">
        <f t="shared" si="93"/>
        <v>Seed</v>
      </c>
      <c r="Q847" t="str">
        <f t="shared" si="94"/>
        <v>Technology</v>
      </c>
      <c r="R847" t="str">
        <f t="shared" si="95"/>
        <v>Delhi-NCR</v>
      </c>
    </row>
    <row r="848" spans="1:18" x14ac:dyDescent="0.3">
      <c r="A848">
        <v>847</v>
      </c>
      <c r="B848" s="4">
        <v>42884</v>
      </c>
      <c r="C848" t="s">
        <v>2470</v>
      </c>
      <c r="D848" t="s">
        <v>479</v>
      </c>
      <c r="E848" t="s">
        <v>2471</v>
      </c>
      <c r="F848" t="s">
        <v>36</v>
      </c>
      <c r="G848" t="s">
        <v>1632</v>
      </c>
      <c r="H848" t="str">
        <f t="shared" si="96"/>
        <v>Carpediem Capital</v>
      </c>
      <c r="I848">
        <f t="shared" si="97"/>
        <v>1</v>
      </c>
      <c r="J848" t="str">
        <f>IF(Table1[[#This Row],[Investor Count]]&gt;1,"Yes","No")</f>
        <v>No</v>
      </c>
      <c r="K848" t="s">
        <v>394</v>
      </c>
      <c r="L848" s="6">
        <v>3500000</v>
      </c>
      <c r="M848">
        <f t="shared" si="91"/>
        <v>2017</v>
      </c>
      <c r="N848" t="str">
        <f t="shared" si="92"/>
        <v>May</v>
      </c>
      <c r="O848" s="18">
        <v>33.589675</v>
      </c>
      <c r="P848" t="str">
        <f t="shared" si="93"/>
        <v>Private Equity</v>
      </c>
      <c r="Q848" t="str">
        <f t="shared" si="94"/>
        <v>E-Commerce</v>
      </c>
      <c r="R848" t="str">
        <f t="shared" si="95"/>
        <v>Mumbai</v>
      </c>
    </row>
    <row r="849" spans="1:18" x14ac:dyDescent="0.3">
      <c r="A849">
        <v>848</v>
      </c>
      <c r="B849" s="4">
        <v>42885</v>
      </c>
      <c r="C849" t="s">
        <v>2472</v>
      </c>
      <c r="D849" t="s">
        <v>40</v>
      </c>
      <c r="E849" t="s">
        <v>2473</v>
      </c>
      <c r="F849" t="s">
        <v>967</v>
      </c>
      <c r="G849" t="s">
        <v>325</v>
      </c>
      <c r="H849" t="str">
        <f t="shared" si="96"/>
        <v>Matrix Partners</v>
      </c>
      <c r="I849">
        <f t="shared" si="97"/>
        <v>1</v>
      </c>
      <c r="J849" t="str">
        <f>IF(Table1[[#This Row],[Investor Count]]&gt;1,"Yes","No")</f>
        <v>No</v>
      </c>
      <c r="K849" t="s">
        <v>126</v>
      </c>
      <c r="M849">
        <f t="shared" si="91"/>
        <v>2017</v>
      </c>
      <c r="N849" t="str">
        <f t="shared" si="92"/>
        <v>May</v>
      </c>
      <c r="O849" s="18">
        <v>0</v>
      </c>
      <c r="P849" t="str">
        <f t="shared" si="93"/>
        <v>Seed</v>
      </c>
      <c r="Q849" t="str">
        <f t="shared" si="94"/>
        <v>Logistics &amp; Transport</v>
      </c>
      <c r="R849" t="str">
        <f t="shared" si="95"/>
        <v>Bangalore</v>
      </c>
    </row>
    <row r="850" spans="1:18" x14ac:dyDescent="0.3">
      <c r="A850">
        <v>849</v>
      </c>
      <c r="B850" s="4">
        <v>42885</v>
      </c>
      <c r="C850" t="s">
        <v>2474</v>
      </c>
      <c r="D850" t="s">
        <v>575</v>
      </c>
      <c r="E850" t="s">
        <v>2178</v>
      </c>
      <c r="F850" t="s">
        <v>30</v>
      </c>
      <c r="G850" t="s">
        <v>261</v>
      </c>
      <c r="H850" t="str">
        <f t="shared" si="96"/>
        <v>Undisclosed</v>
      </c>
      <c r="I850">
        <f t="shared" si="97"/>
        <v>1</v>
      </c>
      <c r="J850" t="str">
        <f>IF(Table1[[#This Row],[Investor Count]]&gt;1,"Yes","No")</f>
        <v>No</v>
      </c>
      <c r="K850" t="s">
        <v>126</v>
      </c>
      <c r="M850">
        <f t="shared" si="91"/>
        <v>2017</v>
      </c>
      <c r="N850" t="str">
        <f t="shared" si="92"/>
        <v>May</v>
      </c>
      <c r="O850" s="18">
        <v>0</v>
      </c>
      <c r="P850" t="str">
        <f t="shared" si="93"/>
        <v>Seed</v>
      </c>
      <c r="Q850" t="str">
        <f t="shared" si="94"/>
        <v>Others</v>
      </c>
      <c r="R850" t="str">
        <f t="shared" si="95"/>
        <v>Delhi-NCR</v>
      </c>
    </row>
    <row r="851" spans="1:18" x14ac:dyDescent="0.3">
      <c r="A851">
        <v>850</v>
      </c>
      <c r="B851" s="4">
        <v>42885</v>
      </c>
      <c r="C851" t="s">
        <v>2475</v>
      </c>
      <c r="D851" t="s">
        <v>575</v>
      </c>
      <c r="E851" t="s">
        <v>2476</v>
      </c>
      <c r="F851" t="s">
        <v>36</v>
      </c>
      <c r="G851" t="s">
        <v>2477</v>
      </c>
      <c r="H851" t="str">
        <f t="shared" si="96"/>
        <v>Soma Capital</v>
      </c>
      <c r="I851">
        <f t="shared" si="97"/>
        <v>3</v>
      </c>
      <c r="J851" t="str">
        <f>IF(Table1[[#This Row],[Investor Count]]&gt;1,"Yes","No")</f>
        <v>Yes</v>
      </c>
      <c r="K851" t="s">
        <v>394</v>
      </c>
      <c r="L851" s="6">
        <v>1500000</v>
      </c>
      <c r="M851">
        <f t="shared" si="91"/>
        <v>2017</v>
      </c>
      <c r="N851" t="str">
        <f t="shared" si="92"/>
        <v>May</v>
      </c>
      <c r="O851" s="18">
        <v>14.395574999999999</v>
      </c>
      <c r="P851" t="str">
        <f t="shared" si="93"/>
        <v>Private Equity</v>
      </c>
      <c r="Q851" t="str">
        <f t="shared" si="94"/>
        <v>Others</v>
      </c>
      <c r="R851" t="str">
        <f t="shared" si="95"/>
        <v>Mumbai</v>
      </c>
    </row>
    <row r="852" spans="1:18" x14ac:dyDescent="0.3">
      <c r="A852">
        <v>851</v>
      </c>
      <c r="B852" s="4">
        <v>42885</v>
      </c>
      <c r="C852" t="s">
        <v>1165</v>
      </c>
      <c r="D852" t="s">
        <v>575</v>
      </c>
      <c r="E852" t="s">
        <v>2478</v>
      </c>
      <c r="F852" t="s">
        <v>967</v>
      </c>
      <c r="G852" t="s">
        <v>8074</v>
      </c>
      <c r="H852" t="str">
        <f t="shared" si="96"/>
        <v>Nasper</v>
      </c>
      <c r="I852">
        <f t="shared" si="97"/>
        <v>6</v>
      </c>
      <c r="J852" t="str">
        <f>IF(Table1[[#This Row],[Investor Count]]&gt;1,"Yes","No")</f>
        <v>Yes</v>
      </c>
      <c r="K852" t="s">
        <v>394</v>
      </c>
      <c r="L852" s="6">
        <v>80000000</v>
      </c>
      <c r="M852">
        <f t="shared" si="91"/>
        <v>2017</v>
      </c>
      <c r="N852" t="str">
        <f t="shared" si="92"/>
        <v>May</v>
      </c>
      <c r="O852" s="18">
        <v>767.76400000000001</v>
      </c>
      <c r="P852" t="str">
        <f t="shared" si="93"/>
        <v>Private Equity</v>
      </c>
      <c r="Q852" t="str">
        <f t="shared" si="94"/>
        <v>Others</v>
      </c>
      <c r="R852" t="str">
        <f t="shared" si="95"/>
        <v>Bangalore</v>
      </c>
    </row>
    <row r="853" spans="1:18" x14ac:dyDescent="0.3">
      <c r="A853">
        <v>852</v>
      </c>
      <c r="B853" s="4">
        <v>42886</v>
      </c>
      <c r="C853" t="s">
        <v>2480</v>
      </c>
      <c r="D853" t="s">
        <v>479</v>
      </c>
      <c r="E853" t="s">
        <v>1745</v>
      </c>
      <c r="F853" t="s">
        <v>919</v>
      </c>
      <c r="G853" t="s">
        <v>2481</v>
      </c>
      <c r="H853" t="str">
        <f t="shared" si="96"/>
        <v>Rohto Pharmaceutical</v>
      </c>
      <c r="I853">
        <f t="shared" si="97"/>
        <v>1</v>
      </c>
      <c r="J853" t="str">
        <f>IF(Table1[[#This Row],[Investor Count]]&gt;1,"Yes","No")</f>
        <v>No</v>
      </c>
      <c r="K853" t="s">
        <v>394</v>
      </c>
      <c r="L853" s="6">
        <v>5000000</v>
      </c>
      <c r="M853">
        <f t="shared" si="91"/>
        <v>2017</v>
      </c>
      <c r="N853" t="str">
        <f t="shared" si="92"/>
        <v>May</v>
      </c>
      <c r="O853" s="18">
        <v>47.985250000000001</v>
      </c>
      <c r="P853" t="str">
        <f t="shared" si="93"/>
        <v>Private Equity</v>
      </c>
      <c r="Q853" t="str">
        <f t="shared" si="94"/>
        <v>E-Commerce</v>
      </c>
      <c r="R853" t="str">
        <f t="shared" si="95"/>
        <v>Kolkata</v>
      </c>
    </row>
    <row r="854" spans="1:18" x14ac:dyDescent="0.3">
      <c r="A854">
        <v>853</v>
      </c>
      <c r="B854" s="4">
        <v>42886</v>
      </c>
      <c r="C854" t="s">
        <v>1081</v>
      </c>
      <c r="D854" t="s">
        <v>575</v>
      </c>
      <c r="E854" t="s">
        <v>7826</v>
      </c>
      <c r="F854" t="s">
        <v>19</v>
      </c>
      <c r="G854" t="s">
        <v>2483</v>
      </c>
      <c r="H854" t="str">
        <f t="shared" si="96"/>
        <v>Lightspeed India Partners</v>
      </c>
      <c r="I854">
        <f t="shared" si="97"/>
        <v>2</v>
      </c>
      <c r="J854" t="str">
        <f>IF(Table1[[#This Row],[Investor Count]]&gt;1,"Yes","No")</f>
        <v>Yes</v>
      </c>
      <c r="K854" t="s">
        <v>394</v>
      </c>
      <c r="L854" s="6">
        <v>7000000</v>
      </c>
      <c r="M854">
        <f t="shared" si="91"/>
        <v>2017</v>
      </c>
      <c r="N854" t="str">
        <f t="shared" si="92"/>
        <v>May</v>
      </c>
      <c r="O854" s="18">
        <v>67.179349999999999</v>
      </c>
      <c r="P854" t="str">
        <f t="shared" si="93"/>
        <v>Private Equity</v>
      </c>
      <c r="Q854" t="str">
        <f t="shared" si="94"/>
        <v>Others</v>
      </c>
      <c r="R854" t="str">
        <f t="shared" si="95"/>
        <v>Delhi-NCR</v>
      </c>
    </row>
    <row r="855" spans="1:18" x14ac:dyDescent="0.3">
      <c r="A855">
        <v>854</v>
      </c>
      <c r="B855" s="4">
        <v>42826</v>
      </c>
      <c r="C855" t="s">
        <v>1704</v>
      </c>
      <c r="D855" t="s">
        <v>575</v>
      </c>
      <c r="E855" t="s">
        <v>2484</v>
      </c>
      <c r="F855" t="s">
        <v>36</v>
      </c>
      <c r="G855" t="s">
        <v>2485</v>
      </c>
      <c r="H855" t="str">
        <f t="shared" si="96"/>
        <v>Mathew Cyriac</v>
      </c>
      <c r="I855">
        <f t="shared" si="97"/>
        <v>3</v>
      </c>
      <c r="J855" t="str">
        <f>IF(Table1[[#This Row],[Investor Count]]&gt;1,"Yes","No")</f>
        <v>Yes</v>
      </c>
      <c r="K855" t="s">
        <v>394</v>
      </c>
      <c r="L855" s="6">
        <v>3800000</v>
      </c>
      <c r="M855">
        <f t="shared" si="91"/>
        <v>2017</v>
      </c>
      <c r="N855" t="str">
        <f t="shared" si="92"/>
        <v>April</v>
      </c>
      <c r="O855" s="18">
        <v>36.468789999999998</v>
      </c>
      <c r="P855" t="str">
        <f t="shared" si="93"/>
        <v>Private Equity</v>
      </c>
      <c r="Q855" t="str">
        <f t="shared" si="94"/>
        <v>Others</v>
      </c>
      <c r="R855" t="str">
        <f t="shared" si="95"/>
        <v>Mumbai</v>
      </c>
    </row>
    <row r="856" spans="1:18" x14ac:dyDescent="0.3">
      <c r="A856">
        <v>855</v>
      </c>
      <c r="B856" s="4">
        <v>42828</v>
      </c>
      <c r="C856" t="s">
        <v>2486</v>
      </c>
      <c r="D856" t="s">
        <v>105</v>
      </c>
      <c r="E856" t="s">
        <v>2487</v>
      </c>
      <c r="F856" t="s">
        <v>36</v>
      </c>
      <c r="G856" t="s">
        <v>2488</v>
      </c>
      <c r="H856" t="str">
        <f t="shared" si="96"/>
        <v>Bertelsmann India</v>
      </c>
      <c r="I856">
        <f t="shared" si="97"/>
        <v>1</v>
      </c>
      <c r="J856" t="str">
        <f>IF(Table1[[#This Row],[Investor Count]]&gt;1,"Yes","No")</f>
        <v>No</v>
      </c>
      <c r="K856" t="s">
        <v>394</v>
      </c>
      <c r="L856" s="6">
        <v>8200000</v>
      </c>
      <c r="M856">
        <f t="shared" si="91"/>
        <v>2017</v>
      </c>
      <c r="N856" t="str">
        <f t="shared" si="92"/>
        <v>April</v>
      </c>
      <c r="O856" s="18">
        <v>78.695809999999994</v>
      </c>
      <c r="P856" t="str">
        <f t="shared" si="93"/>
        <v>Private Equity</v>
      </c>
      <c r="Q856" t="str">
        <f t="shared" si="94"/>
        <v>Education</v>
      </c>
      <c r="R856" t="str">
        <f t="shared" si="95"/>
        <v>Mumbai</v>
      </c>
    </row>
    <row r="857" spans="1:18" x14ac:dyDescent="0.3">
      <c r="A857">
        <v>856</v>
      </c>
      <c r="B857" s="4">
        <v>42828</v>
      </c>
      <c r="C857" t="s">
        <v>2489</v>
      </c>
      <c r="D857" t="s">
        <v>575</v>
      </c>
      <c r="E857" t="s">
        <v>2490</v>
      </c>
      <c r="F857" t="s">
        <v>36</v>
      </c>
      <c r="G857" t="s">
        <v>2491</v>
      </c>
      <c r="H857" t="str">
        <f t="shared" si="96"/>
        <v>Matrix Partners India</v>
      </c>
      <c r="I857">
        <f t="shared" si="97"/>
        <v>1</v>
      </c>
      <c r="J857" t="str">
        <f>IF(Table1[[#This Row],[Investor Count]]&gt;1,"Yes","No")</f>
        <v>No</v>
      </c>
      <c r="K857" t="s">
        <v>394</v>
      </c>
      <c r="M857">
        <f t="shared" si="91"/>
        <v>2017</v>
      </c>
      <c r="N857" t="str">
        <f t="shared" si="92"/>
        <v>April</v>
      </c>
      <c r="O857" s="18">
        <v>0</v>
      </c>
      <c r="P857" t="str">
        <f t="shared" si="93"/>
        <v>Private Equity</v>
      </c>
      <c r="Q857" t="str">
        <f t="shared" si="94"/>
        <v>Others</v>
      </c>
      <c r="R857" t="str">
        <f t="shared" si="95"/>
        <v>Mumbai</v>
      </c>
    </row>
    <row r="858" spans="1:18" x14ac:dyDescent="0.3">
      <c r="A858">
        <v>857</v>
      </c>
      <c r="B858" s="4">
        <v>42828</v>
      </c>
      <c r="C858" t="s">
        <v>2492</v>
      </c>
      <c r="D858" t="s">
        <v>142</v>
      </c>
      <c r="E858" t="s">
        <v>2493</v>
      </c>
      <c r="F858" t="s">
        <v>87</v>
      </c>
      <c r="G858" t="s">
        <v>2494</v>
      </c>
      <c r="H858" t="str">
        <f t="shared" si="96"/>
        <v>Quadria Capital Advisors</v>
      </c>
      <c r="I858">
        <f t="shared" si="97"/>
        <v>1</v>
      </c>
      <c r="J858" t="str">
        <f>IF(Table1[[#This Row],[Investor Count]]&gt;1,"Yes","No")</f>
        <v>No</v>
      </c>
      <c r="K858" t="s">
        <v>394</v>
      </c>
      <c r="L858" s="6">
        <v>40000000</v>
      </c>
      <c r="M858">
        <f t="shared" si="91"/>
        <v>2017</v>
      </c>
      <c r="N858" t="str">
        <f t="shared" si="92"/>
        <v>April</v>
      </c>
      <c r="O858" s="18">
        <v>383.88200000000001</v>
      </c>
      <c r="P858" t="str">
        <f t="shared" si="93"/>
        <v>Private Equity</v>
      </c>
      <c r="Q858" t="str">
        <f t="shared" si="94"/>
        <v>Healthcare</v>
      </c>
      <c r="R858" t="str">
        <f t="shared" si="95"/>
        <v>Delhi-NCR</v>
      </c>
    </row>
    <row r="859" spans="1:18" x14ac:dyDescent="0.3">
      <c r="A859">
        <v>858</v>
      </c>
      <c r="B859" s="4">
        <v>42828</v>
      </c>
      <c r="C859" t="s">
        <v>2495</v>
      </c>
      <c r="D859" t="s">
        <v>50</v>
      </c>
      <c r="E859" t="s">
        <v>2496</v>
      </c>
      <c r="F859" t="s">
        <v>36</v>
      </c>
      <c r="G859" t="s">
        <v>2497</v>
      </c>
      <c r="H859" t="str">
        <f t="shared" si="96"/>
        <v>Rohitash Gupta</v>
      </c>
      <c r="I859">
        <f t="shared" si="97"/>
        <v>1</v>
      </c>
      <c r="J859" t="str">
        <f>IF(Table1[[#This Row],[Investor Count]]&gt;1,"Yes","No")</f>
        <v>No</v>
      </c>
      <c r="K859" t="s">
        <v>126</v>
      </c>
      <c r="M859">
        <f t="shared" si="91"/>
        <v>2017</v>
      </c>
      <c r="N859" t="str">
        <f t="shared" si="92"/>
        <v>April</v>
      </c>
      <c r="O859" s="18">
        <v>0</v>
      </c>
      <c r="P859" t="str">
        <f t="shared" si="93"/>
        <v>Seed</v>
      </c>
      <c r="Q859" t="str">
        <f t="shared" si="94"/>
        <v>Technology</v>
      </c>
      <c r="R859" t="str">
        <f t="shared" si="95"/>
        <v>Mumbai</v>
      </c>
    </row>
    <row r="860" spans="1:18" x14ac:dyDescent="0.3">
      <c r="A860">
        <v>859</v>
      </c>
      <c r="B860" s="4">
        <v>42828</v>
      </c>
      <c r="C860" t="s">
        <v>2498</v>
      </c>
      <c r="D860" t="s">
        <v>575</v>
      </c>
      <c r="E860" t="s">
        <v>2499</v>
      </c>
      <c r="F860" t="s">
        <v>967</v>
      </c>
      <c r="G860" t="s">
        <v>3221</v>
      </c>
      <c r="H860" t="str">
        <f t="shared" si="96"/>
        <v>Unicorn India Ventures</v>
      </c>
      <c r="I860">
        <f t="shared" si="97"/>
        <v>1</v>
      </c>
      <c r="J860" t="str">
        <f>IF(Table1[[#This Row],[Investor Count]]&gt;1,"Yes","No")</f>
        <v>No</v>
      </c>
      <c r="K860" t="s">
        <v>394</v>
      </c>
      <c r="M860">
        <f t="shared" si="91"/>
        <v>2017</v>
      </c>
      <c r="N860" t="str">
        <f t="shared" si="92"/>
        <v>April</v>
      </c>
      <c r="O860" s="18">
        <v>0</v>
      </c>
      <c r="P860" t="str">
        <f t="shared" si="93"/>
        <v>Private Equity</v>
      </c>
      <c r="Q860" t="str">
        <f t="shared" si="94"/>
        <v>Others</v>
      </c>
      <c r="R860" t="str">
        <f t="shared" si="95"/>
        <v>Bangalore</v>
      </c>
    </row>
    <row r="861" spans="1:18" x14ac:dyDescent="0.3">
      <c r="A861">
        <v>860</v>
      </c>
      <c r="B861" s="4">
        <v>42829</v>
      </c>
      <c r="C861" t="s">
        <v>2501</v>
      </c>
      <c r="D861" t="s">
        <v>1701</v>
      </c>
      <c r="E861" t="s">
        <v>2502</v>
      </c>
      <c r="F861" t="s">
        <v>42</v>
      </c>
      <c r="G861" t="s">
        <v>2503</v>
      </c>
      <c r="H861" t="str">
        <f t="shared" si="96"/>
        <v>Aspada Investments</v>
      </c>
      <c r="I861">
        <f t="shared" si="97"/>
        <v>1</v>
      </c>
      <c r="J861" t="str">
        <f>IF(Table1[[#This Row],[Investor Count]]&gt;1,"Yes","No")</f>
        <v>No</v>
      </c>
      <c r="K861" t="s">
        <v>394</v>
      </c>
      <c r="L861" s="6">
        <v>2700000</v>
      </c>
      <c r="M861">
        <f t="shared" si="91"/>
        <v>2017</v>
      </c>
      <c r="N861" t="str">
        <f t="shared" si="92"/>
        <v>April</v>
      </c>
      <c r="O861" s="18">
        <v>25.912034999999999</v>
      </c>
      <c r="P861" t="str">
        <f t="shared" si="93"/>
        <v>Private Equity</v>
      </c>
      <c r="Q861" t="str">
        <f t="shared" si="94"/>
        <v>Food &amp; Beverage</v>
      </c>
      <c r="R861" t="str">
        <f t="shared" si="95"/>
        <v>Chennai</v>
      </c>
    </row>
    <row r="862" spans="1:18" x14ac:dyDescent="0.3">
      <c r="A862">
        <v>861</v>
      </c>
      <c r="B862" s="4">
        <v>42829</v>
      </c>
      <c r="C862" t="s">
        <v>2504</v>
      </c>
      <c r="D862" t="s">
        <v>50</v>
      </c>
      <c r="E862" t="s">
        <v>8961</v>
      </c>
      <c r="F862" t="s">
        <v>967</v>
      </c>
      <c r="G862" t="s">
        <v>1413</v>
      </c>
      <c r="H862" t="str">
        <f t="shared" si="96"/>
        <v>Bessemer Venture Partners</v>
      </c>
      <c r="I862">
        <f t="shared" si="97"/>
        <v>1</v>
      </c>
      <c r="J862" t="str">
        <f>IF(Table1[[#This Row],[Investor Count]]&gt;1,"Yes","No")</f>
        <v>No</v>
      </c>
      <c r="K862" t="s">
        <v>394</v>
      </c>
      <c r="L862" s="6">
        <v>6100000</v>
      </c>
      <c r="M862">
        <f t="shared" si="91"/>
        <v>2017</v>
      </c>
      <c r="N862" t="str">
        <f t="shared" si="92"/>
        <v>April</v>
      </c>
      <c r="O862" s="18">
        <v>58.542005000000003</v>
      </c>
      <c r="P862" t="str">
        <f t="shared" si="93"/>
        <v>Private Equity</v>
      </c>
      <c r="Q862" t="str">
        <f t="shared" si="94"/>
        <v>Technology</v>
      </c>
      <c r="R862" t="str">
        <f t="shared" si="95"/>
        <v>Bangalore</v>
      </c>
    </row>
    <row r="863" spans="1:18" x14ac:dyDescent="0.3">
      <c r="A863">
        <v>862</v>
      </c>
      <c r="B863" s="4">
        <v>42829</v>
      </c>
      <c r="C863" t="s">
        <v>2506</v>
      </c>
      <c r="D863" t="s">
        <v>50</v>
      </c>
      <c r="E863" t="s">
        <v>2507</v>
      </c>
      <c r="F863" t="s">
        <v>967</v>
      </c>
      <c r="G863" t="s">
        <v>2508</v>
      </c>
      <c r="H863" t="str">
        <f t="shared" si="96"/>
        <v>Stellaris Venture Partners</v>
      </c>
      <c r="I863">
        <f t="shared" si="97"/>
        <v>7</v>
      </c>
      <c r="J863" t="str">
        <f>IF(Table1[[#This Row],[Investor Count]]&gt;1,"Yes","No")</f>
        <v>Yes</v>
      </c>
      <c r="K863" t="s">
        <v>394</v>
      </c>
      <c r="L863" s="6">
        <v>3690000</v>
      </c>
      <c r="M863">
        <f t="shared" si="91"/>
        <v>2017</v>
      </c>
      <c r="N863" t="str">
        <f t="shared" si="92"/>
        <v>April</v>
      </c>
      <c r="O863" s="18">
        <v>35.413114499999999</v>
      </c>
      <c r="P863" t="str">
        <f t="shared" si="93"/>
        <v>Private Equity</v>
      </c>
      <c r="Q863" t="str">
        <f t="shared" si="94"/>
        <v>Technology</v>
      </c>
      <c r="R863" t="str">
        <f t="shared" si="95"/>
        <v>Bangalore</v>
      </c>
    </row>
    <row r="864" spans="1:18" x14ac:dyDescent="0.3">
      <c r="A864">
        <v>863</v>
      </c>
      <c r="B864" s="4">
        <v>42829</v>
      </c>
      <c r="C864" t="s">
        <v>2509</v>
      </c>
      <c r="D864" t="s">
        <v>50</v>
      </c>
      <c r="E864" t="s">
        <v>2510</v>
      </c>
      <c r="F864" t="s">
        <v>52</v>
      </c>
      <c r="G864" t="s">
        <v>2511</v>
      </c>
      <c r="H864" t="str">
        <f t="shared" si="96"/>
        <v>Kalaari Capital</v>
      </c>
      <c r="I864">
        <f t="shared" si="97"/>
        <v>2</v>
      </c>
      <c r="J864" t="str">
        <f>IF(Table1[[#This Row],[Investor Count]]&gt;1,"Yes","No")</f>
        <v>Yes</v>
      </c>
      <c r="K864" t="s">
        <v>394</v>
      </c>
      <c r="L864" s="6">
        <v>7000000</v>
      </c>
      <c r="M864">
        <f t="shared" si="91"/>
        <v>2017</v>
      </c>
      <c r="N864" t="str">
        <f t="shared" si="92"/>
        <v>April</v>
      </c>
      <c r="O864" s="18">
        <v>67.179349999999999</v>
      </c>
      <c r="P864" t="str">
        <f t="shared" si="93"/>
        <v>Private Equity</v>
      </c>
      <c r="Q864" t="str">
        <f t="shared" si="94"/>
        <v>Technology</v>
      </c>
      <c r="R864" t="str">
        <f t="shared" si="95"/>
        <v>Pune</v>
      </c>
    </row>
    <row r="865" spans="1:18" x14ac:dyDescent="0.3">
      <c r="A865">
        <v>864</v>
      </c>
      <c r="B865" s="4">
        <v>42829</v>
      </c>
      <c r="C865" t="s">
        <v>2512</v>
      </c>
      <c r="D865" t="s">
        <v>575</v>
      </c>
      <c r="E865" t="s">
        <v>2513</v>
      </c>
      <c r="F865" t="s">
        <v>1197</v>
      </c>
      <c r="G865" t="s">
        <v>2514</v>
      </c>
      <c r="H865" t="str">
        <f t="shared" si="96"/>
        <v>Keyur Joshi</v>
      </c>
      <c r="I865">
        <f t="shared" si="97"/>
        <v>2</v>
      </c>
      <c r="J865" t="str">
        <f>IF(Table1[[#This Row],[Investor Count]]&gt;1,"Yes","No")</f>
        <v>Yes</v>
      </c>
      <c r="K865" t="s">
        <v>126</v>
      </c>
      <c r="L865" s="6">
        <v>500000</v>
      </c>
      <c r="M865">
        <f t="shared" si="91"/>
        <v>2017</v>
      </c>
      <c r="N865" t="str">
        <f t="shared" si="92"/>
        <v>April</v>
      </c>
      <c r="O865" s="18">
        <v>4.7985249999999997</v>
      </c>
      <c r="P865" t="str">
        <f t="shared" si="93"/>
        <v>Seed</v>
      </c>
      <c r="Q865" t="str">
        <f t="shared" si="94"/>
        <v>Others</v>
      </c>
      <c r="R865" t="str">
        <f t="shared" si="95"/>
        <v>Ahmedabad</v>
      </c>
    </row>
    <row r="866" spans="1:18" x14ac:dyDescent="0.3">
      <c r="A866">
        <v>865</v>
      </c>
      <c r="B866" s="4">
        <v>42829</v>
      </c>
      <c r="C866" t="s">
        <v>2515</v>
      </c>
      <c r="D866" t="s">
        <v>575</v>
      </c>
      <c r="E866" t="s">
        <v>2516</v>
      </c>
      <c r="F866" t="s">
        <v>30</v>
      </c>
      <c r="G866" t="s">
        <v>8075</v>
      </c>
      <c r="H866" t="str">
        <f t="shared" si="96"/>
        <v>Koen Bouwers</v>
      </c>
      <c r="I866">
        <f t="shared" si="97"/>
        <v>4</v>
      </c>
      <c r="J866" t="str">
        <f>IF(Table1[[#This Row],[Investor Count]]&gt;1,"Yes","No")</f>
        <v>Yes</v>
      </c>
      <c r="K866" t="s">
        <v>126</v>
      </c>
      <c r="L866" s="6">
        <v>500000</v>
      </c>
      <c r="M866">
        <f t="shared" si="91"/>
        <v>2017</v>
      </c>
      <c r="N866" t="str">
        <f t="shared" si="92"/>
        <v>April</v>
      </c>
      <c r="O866" s="18">
        <v>4.7985249999999997</v>
      </c>
      <c r="P866" t="str">
        <f t="shared" si="93"/>
        <v>Seed</v>
      </c>
      <c r="Q866" t="str">
        <f t="shared" si="94"/>
        <v>Others</v>
      </c>
      <c r="R866" t="str">
        <f t="shared" si="95"/>
        <v>Delhi-NCR</v>
      </c>
    </row>
    <row r="867" spans="1:18" x14ac:dyDescent="0.3">
      <c r="A867">
        <v>866</v>
      </c>
      <c r="B867" s="4">
        <v>42830</v>
      </c>
      <c r="C867" t="s">
        <v>2518</v>
      </c>
      <c r="D867" t="s">
        <v>575</v>
      </c>
      <c r="E867" t="s">
        <v>2519</v>
      </c>
      <c r="F867" t="s">
        <v>36</v>
      </c>
      <c r="G867" t="s">
        <v>9213</v>
      </c>
      <c r="H867" t="str">
        <f t="shared" si="96"/>
        <v>Deepak Kulkarni</v>
      </c>
      <c r="I867">
        <f t="shared" si="97"/>
        <v>2</v>
      </c>
      <c r="J867" t="str">
        <f>IF(Table1[[#This Row],[Investor Count]]&gt;1,"Yes","No")</f>
        <v>Yes</v>
      </c>
      <c r="K867" t="s">
        <v>126</v>
      </c>
      <c r="M867">
        <f t="shared" si="91"/>
        <v>2017</v>
      </c>
      <c r="N867" t="str">
        <f t="shared" si="92"/>
        <v>April</v>
      </c>
      <c r="O867" s="18">
        <v>0</v>
      </c>
      <c r="P867" t="str">
        <f t="shared" si="93"/>
        <v>Seed</v>
      </c>
      <c r="Q867" t="str">
        <f t="shared" si="94"/>
        <v>Others</v>
      </c>
      <c r="R867" t="str">
        <f t="shared" si="95"/>
        <v>Mumbai</v>
      </c>
    </row>
    <row r="868" spans="1:18" x14ac:dyDescent="0.3">
      <c r="A868">
        <v>867</v>
      </c>
      <c r="B868" s="4">
        <v>42830</v>
      </c>
      <c r="C868" t="s">
        <v>1096</v>
      </c>
      <c r="D868" t="s">
        <v>575</v>
      </c>
      <c r="E868" t="s">
        <v>2457</v>
      </c>
      <c r="F868" t="s">
        <v>36</v>
      </c>
      <c r="G868" t="s">
        <v>2521</v>
      </c>
      <c r="H868" t="str">
        <f t="shared" si="96"/>
        <v>Zephyr Peacock India</v>
      </c>
      <c r="I868">
        <f t="shared" si="97"/>
        <v>1</v>
      </c>
      <c r="J868" t="str">
        <f>IF(Table1[[#This Row],[Investor Count]]&gt;1,"Yes","No")</f>
        <v>No</v>
      </c>
      <c r="K868" t="s">
        <v>394</v>
      </c>
      <c r="L868" s="6">
        <v>3000000</v>
      </c>
      <c r="M868">
        <f t="shared" si="91"/>
        <v>2017</v>
      </c>
      <c r="N868" t="str">
        <f t="shared" si="92"/>
        <v>April</v>
      </c>
      <c r="O868" s="18">
        <v>28.791149999999998</v>
      </c>
      <c r="P868" t="str">
        <f t="shared" si="93"/>
        <v>Private Equity</v>
      </c>
      <c r="Q868" t="str">
        <f t="shared" si="94"/>
        <v>Others</v>
      </c>
      <c r="R868" t="str">
        <f t="shared" si="95"/>
        <v>Mumbai</v>
      </c>
    </row>
    <row r="869" spans="1:18" x14ac:dyDescent="0.3">
      <c r="A869">
        <v>868</v>
      </c>
      <c r="B869" s="4">
        <v>42830</v>
      </c>
      <c r="C869" t="s">
        <v>2522</v>
      </c>
      <c r="D869" t="s">
        <v>50</v>
      </c>
      <c r="E869" t="s">
        <v>2523</v>
      </c>
      <c r="F869" t="s">
        <v>967</v>
      </c>
      <c r="G869" t="s">
        <v>8076</v>
      </c>
      <c r="H869" t="str">
        <f t="shared" si="96"/>
        <v>Freakout Group</v>
      </c>
      <c r="I869">
        <f t="shared" si="97"/>
        <v>4</v>
      </c>
      <c r="J869" t="str">
        <f>IF(Table1[[#This Row],[Investor Count]]&gt;1,"Yes","No")</f>
        <v>Yes</v>
      </c>
      <c r="K869" t="s">
        <v>394</v>
      </c>
      <c r="M869">
        <f t="shared" si="91"/>
        <v>2017</v>
      </c>
      <c r="N869" t="str">
        <f t="shared" si="92"/>
        <v>April</v>
      </c>
      <c r="O869" s="18">
        <v>0</v>
      </c>
      <c r="P869" t="str">
        <f t="shared" si="93"/>
        <v>Private Equity</v>
      </c>
      <c r="Q869" t="str">
        <f t="shared" si="94"/>
        <v>Technology</v>
      </c>
      <c r="R869" t="str">
        <f t="shared" si="95"/>
        <v>Bangalore</v>
      </c>
    </row>
    <row r="870" spans="1:18" x14ac:dyDescent="0.3">
      <c r="A870">
        <v>869</v>
      </c>
      <c r="B870" s="4">
        <v>42831</v>
      </c>
      <c r="C870" t="s">
        <v>2525</v>
      </c>
      <c r="D870" t="s">
        <v>142</v>
      </c>
      <c r="E870" t="s">
        <v>2526</v>
      </c>
      <c r="F870" t="s">
        <v>967</v>
      </c>
      <c r="G870" t="s">
        <v>2527</v>
      </c>
      <c r="H870" t="str">
        <f t="shared" si="96"/>
        <v>Mahindra Partners</v>
      </c>
      <c r="I870">
        <f t="shared" si="97"/>
        <v>3</v>
      </c>
      <c r="J870" t="str">
        <f>IF(Table1[[#This Row],[Investor Count]]&gt;1,"Yes","No")</f>
        <v>Yes</v>
      </c>
      <c r="K870" t="s">
        <v>394</v>
      </c>
      <c r="L870" s="6">
        <v>21000000</v>
      </c>
      <c r="M870">
        <f t="shared" si="91"/>
        <v>2017</v>
      </c>
      <c r="N870" t="str">
        <f t="shared" si="92"/>
        <v>April</v>
      </c>
      <c r="O870" s="18">
        <v>201.53805</v>
      </c>
      <c r="P870" t="str">
        <f t="shared" si="93"/>
        <v>Private Equity</v>
      </c>
      <c r="Q870" t="str">
        <f t="shared" si="94"/>
        <v>Healthcare</v>
      </c>
      <c r="R870" t="str">
        <f t="shared" si="95"/>
        <v>Bangalore</v>
      </c>
    </row>
    <row r="871" spans="1:18" x14ac:dyDescent="0.3">
      <c r="A871">
        <v>870</v>
      </c>
      <c r="B871" s="4">
        <v>42831</v>
      </c>
      <c r="C871" t="s">
        <v>2528</v>
      </c>
      <c r="D871" t="s">
        <v>575</v>
      </c>
      <c r="E871" t="s">
        <v>2529</v>
      </c>
      <c r="F871" t="s">
        <v>967</v>
      </c>
      <c r="G871" t="s">
        <v>2530</v>
      </c>
      <c r="H871" t="str">
        <f t="shared" si="96"/>
        <v>Accel Partners</v>
      </c>
      <c r="I871">
        <f t="shared" si="97"/>
        <v>2</v>
      </c>
      <c r="J871" t="str">
        <f>IF(Table1[[#This Row],[Investor Count]]&gt;1,"Yes","No")</f>
        <v>Yes</v>
      </c>
      <c r="K871" t="s">
        <v>394</v>
      </c>
      <c r="L871" s="6">
        <v>5000000</v>
      </c>
      <c r="M871">
        <f t="shared" si="91"/>
        <v>2017</v>
      </c>
      <c r="N871" t="str">
        <f t="shared" si="92"/>
        <v>April</v>
      </c>
      <c r="O871" s="18">
        <v>47.985250000000001</v>
      </c>
      <c r="P871" t="str">
        <f t="shared" si="93"/>
        <v>Private Equity</v>
      </c>
      <c r="Q871" t="str">
        <f t="shared" si="94"/>
        <v>Others</v>
      </c>
      <c r="R871" t="str">
        <f t="shared" si="95"/>
        <v>Bangalore</v>
      </c>
    </row>
    <row r="872" spans="1:18" x14ac:dyDescent="0.3">
      <c r="A872">
        <v>871</v>
      </c>
      <c r="B872" s="4">
        <v>42832</v>
      </c>
      <c r="C872" t="s">
        <v>136</v>
      </c>
      <c r="D872" t="s">
        <v>575</v>
      </c>
      <c r="E872" t="s">
        <v>2531</v>
      </c>
      <c r="F872" t="s">
        <v>19</v>
      </c>
      <c r="G872" t="s">
        <v>8077</v>
      </c>
      <c r="H872" t="str">
        <f t="shared" si="96"/>
        <v>Youwecan Ventures</v>
      </c>
      <c r="I872">
        <f t="shared" si="97"/>
        <v>2</v>
      </c>
      <c r="J872" t="str">
        <f>IF(Table1[[#This Row],[Investor Count]]&gt;1,"Yes","No")</f>
        <v>Yes</v>
      </c>
      <c r="K872" t="s">
        <v>126</v>
      </c>
      <c r="M872">
        <f t="shared" si="91"/>
        <v>2017</v>
      </c>
      <c r="N872" t="str">
        <f t="shared" si="92"/>
        <v>April</v>
      </c>
      <c r="O872" s="18">
        <v>0</v>
      </c>
      <c r="P872" t="str">
        <f t="shared" si="93"/>
        <v>Seed</v>
      </c>
      <c r="Q872" t="str">
        <f t="shared" si="94"/>
        <v>Others</v>
      </c>
      <c r="R872" t="str">
        <f t="shared" si="95"/>
        <v>Delhi-NCR</v>
      </c>
    </row>
    <row r="873" spans="1:18" x14ac:dyDescent="0.3">
      <c r="A873">
        <v>872</v>
      </c>
      <c r="B873" s="4">
        <v>42832</v>
      </c>
      <c r="C873" t="s">
        <v>2533</v>
      </c>
      <c r="D873" t="s">
        <v>142</v>
      </c>
      <c r="E873" t="s">
        <v>2534</v>
      </c>
      <c r="F873" t="s">
        <v>87</v>
      </c>
      <c r="G873" t="s">
        <v>153</v>
      </c>
      <c r="H873" t="str">
        <f t="shared" si="96"/>
        <v>Paytm</v>
      </c>
      <c r="I873">
        <f t="shared" si="97"/>
        <v>1</v>
      </c>
      <c r="J873" t="str">
        <f>IF(Table1[[#This Row],[Investor Count]]&gt;1,"Yes","No")</f>
        <v>No</v>
      </c>
      <c r="K873" t="s">
        <v>126</v>
      </c>
      <c r="M873">
        <f t="shared" si="91"/>
        <v>2017</v>
      </c>
      <c r="N873" t="str">
        <f t="shared" si="92"/>
        <v>April</v>
      </c>
      <c r="O873" s="18">
        <v>0</v>
      </c>
      <c r="P873" t="str">
        <f t="shared" si="93"/>
        <v>Seed</v>
      </c>
      <c r="Q873" t="str">
        <f t="shared" si="94"/>
        <v>Healthcare</v>
      </c>
      <c r="R873" t="str">
        <f t="shared" si="95"/>
        <v>Delhi-NCR</v>
      </c>
    </row>
    <row r="874" spans="1:18" x14ac:dyDescent="0.3">
      <c r="A874">
        <v>873</v>
      </c>
      <c r="B874" s="4">
        <v>42832</v>
      </c>
      <c r="C874" t="s">
        <v>2535</v>
      </c>
      <c r="D874" t="s">
        <v>50</v>
      </c>
      <c r="E874" t="s">
        <v>2536</v>
      </c>
      <c r="F874" t="s">
        <v>19</v>
      </c>
      <c r="G874" t="s">
        <v>2537</v>
      </c>
      <c r="H874" t="str">
        <f t="shared" si="96"/>
        <v>Ishwar Singh</v>
      </c>
      <c r="I874">
        <f t="shared" si="97"/>
        <v>2</v>
      </c>
      <c r="J874" t="str">
        <f>IF(Table1[[#This Row],[Investor Count]]&gt;1,"Yes","No")</f>
        <v>Yes</v>
      </c>
      <c r="K874" t="s">
        <v>126</v>
      </c>
      <c r="M874">
        <f t="shared" si="91"/>
        <v>2017</v>
      </c>
      <c r="N874" t="str">
        <f t="shared" si="92"/>
        <v>April</v>
      </c>
      <c r="O874" s="18">
        <v>0</v>
      </c>
      <c r="P874" t="str">
        <f t="shared" si="93"/>
        <v>Seed</v>
      </c>
      <c r="Q874" t="str">
        <f t="shared" si="94"/>
        <v>Technology</v>
      </c>
      <c r="R874" t="str">
        <f t="shared" si="95"/>
        <v>Delhi-NCR</v>
      </c>
    </row>
    <row r="875" spans="1:18" x14ac:dyDescent="0.3">
      <c r="A875">
        <v>874</v>
      </c>
      <c r="B875" s="4">
        <v>42832</v>
      </c>
      <c r="C875" t="s">
        <v>1047</v>
      </c>
      <c r="D875" t="s">
        <v>479</v>
      </c>
      <c r="E875" t="s">
        <v>1745</v>
      </c>
      <c r="F875" t="s">
        <v>36</v>
      </c>
      <c r="G875" t="s">
        <v>2538</v>
      </c>
      <c r="H875" t="str">
        <f t="shared" si="96"/>
        <v>Bessemer Venture Partners</v>
      </c>
      <c r="I875">
        <f t="shared" si="97"/>
        <v>4</v>
      </c>
      <c r="J875" t="str">
        <f>IF(Table1[[#This Row],[Investor Count]]&gt;1,"Yes","No")</f>
        <v>Yes</v>
      </c>
      <c r="K875" t="s">
        <v>394</v>
      </c>
      <c r="L875" s="6">
        <v>18000000</v>
      </c>
      <c r="M875">
        <f t="shared" si="91"/>
        <v>2017</v>
      </c>
      <c r="N875" t="str">
        <f t="shared" si="92"/>
        <v>April</v>
      </c>
      <c r="O875" s="18">
        <v>172.74690000000001</v>
      </c>
      <c r="P875" t="str">
        <f t="shared" si="93"/>
        <v>Private Equity</v>
      </c>
      <c r="Q875" t="str">
        <f t="shared" si="94"/>
        <v>E-Commerce</v>
      </c>
      <c r="R875" t="str">
        <f t="shared" si="95"/>
        <v>Mumbai</v>
      </c>
    </row>
    <row r="876" spans="1:18" x14ac:dyDescent="0.3">
      <c r="A876">
        <v>875</v>
      </c>
      <c r="B876" s="4">
        <v>42833</v>
      </c>
      <c r="C876" t="s">
        <v>2539</v>
      </c>
      <c r="D876" t="s">
        <v>479</v>
      </c>
      <c r="E876" t="s">
        <v>2540</v>
      </c>
      <c r="F876" t="s">
        <v>36</v>
      </c>
      <c r="G876" t="s">
        <v>8078</v>
      </c>
      <c r="H876" t="str">
        <f t="shared" si="96"/>
        <v>Labruyere Eberlxc3Xa9</v>
      </c>
      <c r="I876">
        <f t="shared" si="97"/>
        <v>1</v>
      </c>
      <c r="J876" t="str">
        <f>IF(Table1[[#This Row],[Investor Count]]&gt;1,"Yes","No")</f>
        <v>No</v>
      </c>
      <c r="K876" t="s">
        <v>394</v>
      </c>
      <c r="M876">
        <f t="shared" si="91"/>
        <v>2017</v>
      </c>
      <c r="N876" t="str">
        <f t="shared" si="92"/>
        <v>April</v>
      </c>
      <c r="O876" s="18">
        <v>0</v>
      </c>
      <c r="P876" t="str">
        <f t="shared" si="93"/>
        <v>Private Equity</v>
      </c>
      <c r="Q876" t="str">
        <f t="shared" si="94"/>
        <v>E-Commerce</v>
      </c>
      <c r="R876" t="str">
        <f t="shared" si="95"/>
        <v>Mumbai</v>
      </c>
    </row>
    <row r="877" spans="1:18" x14ac:dyDescent="0.3">
      <c r="A877">
        <v>876</v>
      </c>
      <c r="B877" s="4">
        <v>42833</v>
      </c>
      <c r="C877" t="s">
        <v>2542</v>
      </c>
      <c r="D877" t="s">
        <v>575</v>
      </c>
      <c r="E877" t="s">
        <v>2543</v>
      </c>
      <c r="F877" t="s">
        <v>19</v>
      </c>
      <c r="G877" t="s">
        <v>8079</v>
      </c>
      <c r="H877" t="str">
        <f t="shared" si="96"/>
        <v>Lightspeed India Partners</v>
      </c>
      <c r="I877">
        <f t="shared" si="97"/>
        <v>5</v>
      </c>
      <c r="J877" t="str">
        <f>IF(Table1[[#This Row],[Investor Count]]&gt;1,"Yes","No")</f>
        <v>Yes</v>
      </c>
      <c r="K877" t="s">
        <v>394</v>
      </c>
      <c r="L877" s="6">
        <v>4600000</v>
      </c>
      <c r="M877">
        <f t="shared" si="91"/>
        <v>2017</v>
      </c>
      <c r="N877" t="str">
        <f t="shared" si="92"/>
        <v>April</v>
      </c>
      <c r="O877" s="18">
        <v>44.146430000000002</v>
      </c>
      <c r="P877" t="str">
        <f t="shared" si="93"/>
        <v>Private Equity</v>
      </c>
      <c r="Q877" t="str">
        <f t="shared" si="94"/>
        <v>Others</v>
      </c>
      <c r="R877" t="str">
        <f t="shared" si="95"/>
        <v>Delhi-NCR</v>
      </c>
    </row>
    <row r="878" spans="1:18" x14ac:dyDescent="0.3">
      <c r="A878">
        <v>877</v>
      </c>
      <c r="B878" s="4">
        <v>42835</v>
      </c>
      <c r="C878" t="s">
        <v>2545</v>
      </c>
      <c r="D878" t="s">
        <v>50</v>
      </c>
      <c r="E878" t="s">
        <v>2546</v>
      </c>
      <c r="F878" t="s">
        <v>967</v>
      </c>
      <c r="G878" t="s">
        <v>9332</v>
      </c>
      <c r="H878" t="str">
        <f t="shared" si="96"/>
        <v>Rajan</v>
      </c>
      <c r="I878">
        <f t="shared" si="97"/>
        <v>3</v>
      </c>
      <c r="J878" t="str">
        <f>IF(Table1[[#This Row],[Investor Count]]&gt;1,"Yes","No")</f>
        <v>Yes</v>
      </c>
      <c r="K878" t="s">
        <v>126</v>
      </c>
      <c r="L878" s="6">
        <v>150000</v>
      </c>
      <c r="M878">
        <f t="shared" si="91"/>
        <v>2017</v>
      </c>
      <c r="N878" t="str">
        <f t="shared" si="92"/>
        <v>April</v>
      </c>
      <c r="O878" s="18">
        <v>1.4395575</v>
      </c>
      <c r="P878" t="str">
        <f t="shared" si="93"/>
        <v>Seed</v>
      </c>
      <c r="Q878" t="str">
        <f t="shared" si="94"/>
        <v>Technology</v>
      </c>
      <c r="R878" t="str">
        <f t="shared" si="95"/>
        <v>Bangalore</v>
      </c>
    </row>
    <row r="879" spans="1:18" x14ac:dyDescent="0.3">
      <c r="A879">
        <v>878</v>
      </c>
      <c r="B879" s="4">
        <v>42835</v>
      </c>
      <c r="C879" t="s">
        <v>1025</v>
      </c>
      <c r="D879" t="s">
        <v>575</v>
      </c>
      <c r="E879" t="s">
        <v>2548</v>
      </c>
      <c r="F879" t="s">
        <v>967</v>
      </c>
      <c r="G879" t="s">
        <v>8719</v>
      </c>
      <c r="H879" t="str">
        <f t="shared" si="96"/>
        <v>Mahindra</v>
      </c>
      <c r="I879">
        <f t="shared" si="97"/>
        <v>2</v>
      </c>
      <c r="J879" t="str">
        <f>IF(Table1[[#This Row],[Investor Count]]&gt;1,"Yes","No")</f>
        <v>Yes</v>
      </c>
      <c r="K879" t="s">
        <v>394</v>
      </c>
      <c r="L879" s="6">
        <v>2300000</v>
      </c>
      <c r="M879">
        <f t="shared" si="91"/>
        <v>2017</v>
      </c>
      <c r="N879" t="str">
        <f t="shared" si="92"/>
        <v>April</v>
      </c>
      <c r="O879" s="18">
        <v>22.073215000000001</v>
      </c>
      <c r="P879" t="str">
        <f t="shared" si="93"/>
        <v>Private Equity</v>
      </c>
      <c r="Q879" t="str">
        <f t="shared" si="94"/>
        <v>Others</v>
      </c>
      <c r="R879" t="str">
        <f t="shared" si="95"/>
        <v>Bangalore</v>
      </c>
    </row>
    <row r="880" spans="1:18" x14ac:dyDescent="0.3">
      <c r="A880">
        <v>879</v>
      </c>
      <c r="B880" s="4">
        <v>42836</v>
      </c>
      <c r="C880" t="s">
        <v>117</v>
      </c>
      <c r="D880" t="s">
        <v>479</v>
      </c>
      <c r="E880" t="s">
        <v>2550</v>
      </c>
      <c r="F880" t="s">
        <v>967</v>
      </c>
      <c r="G880" t="s">
        <v>9203</v>
      </c>
      <c r="H880" t="str">
        <f t="shared" si="96"/>
        <v>Accel Partners</v>
      </c>
      <c r="I880">
        <f t="shared" si="97"/>
        <v>5</v>
      </c>
      <c r="J880" t="str">
        <f>IF(Table1[[#This Row],[Investor Count]]&gt;1,"Yes","No")</f>
        <v>Yes</v>
      </c>
      <c r="K880" t="s">
        <v>394</v>
      </c>
      <c r="L880" s="6">
        <v>5500000</v>
      </c>
      <c r="M880">
        <f t="shared" si="91"/>
        <v>2017</v>
      </c>
      <c r="N880" t="str">
        <f t="shared" si="92"/>
        <v>April</v>
      </c>
      <c r="O880" s="18">
        <v>52.783774999999999</v>
      </c>
      <c r="P880" t="str">
        <f t="shared" si="93"/>
        <v>Private Equity</v>
      </c>
      <c r="Q880" t="str">
        <f t="shared" si="94"/>
        <v>E-Commerce</v>
      </c>
      <c r="R880" t="str">
        <f t="shared" si="95"/>
        <v>Bangalore</v>
      </c>
    </row>
    <row r="881" spans="1:18" x14ac:dyDescent="0.3">
      <c r="A881">
        <v>880</v>
      </c>
      <c r="B881" s="4">
        <v>42836</v>
      </c>
      <c r="C881" t="s">
        <v>2552</v>
      </c>
      <c r="D881" t="s">
        <v>50</v>
      </c>
      <c r="E881" t="s">
        <v>2553</v>
      </c>
      <c r="F881" t="s">
        <v>967</v>
      </c>
      <c r="G881" t="s">
        <v>2554</v>
      </c>
      <c r="H881" t="str">
        <f t="shared" si="96"/>
        <v>Philippe Bouchet</v>
      </c>
      <c r="I881">
        <f t="shared" si="97"/>
        <v>1</v>
      </c>
      <c r="J881" t="str">
        <f>IF(Table1[[#This Row],[Investor Count]]&gt;1,"Yes","No")</f>
        <v>No</v>
      </c>
      <c r="K881" t="s">
        <v>126</v>
      </c>
      <c r="L881" s="6">
        <v>100000</v>
      </c>
      <c r="M881">
        <f t="shared" si="91"/>
        <v>2017</v>
      </c>
      <c r="N881" t="str">
        <f t="shared" si="92"/>
        <v>April</v>
      </c>
      <c r="O881" s="18">
        <v>0.95970500000000003</v>
      </c>
      <c r="P881" t="str">
        <f t="shared" si="93"/>
        <v>Seed</v>
      </c>
      <c r="Q881" t="str">
        <f t="shared" si="94"/>
        <v>Technology</v>
      </c>
      <c r="R881" t="str">
        <f t="shared" si="95"/>
        <v>Bangalore</v>
      </c>
    </row>
    <row r="882" spans="1:18" x14ac:dyDescent="0.3">
      <c r="A882">
        <v>881</v>
      </c>
      <c r="B882" s="4">
        <v>42836</v>
      </c>
      <c r="C882" t="s">
        <v>1964</v>
      </c>
      <c r="D882" t="s">
        <v>575</v>
      </c>
      <c r="E882" t="s">
        <v>2555</v>
      </c>
      <c r="F882" t="s">
        <v>30</v>
      </c>
      <c r="G882" t="s">
        <v>9214</v>
      </c>
      <c r="H882" t="str">
        <f t="shared" si="96"/>
        <v>Sushil Kumar</v>
      </c>
      <c r="I882">
        <f t="shared" si="97"/>
        <v>2</v>
      </c>
      <c r="J882" t="str">
        <f>IF(Table1[[#This Row],[Investor Count]]&gt;1,"Yes","No")</f>
        <v>Yes</v>
      </c>
      <c r="K882" t="s">
        <v>126</v>
      </c>
      <c r="M882">
        <f t="shared" si="91"/>
        <v>2017</v>
      </c>
      <c r="N882" t="str">
        <f t="shared" si="92"/>
        <v>April</v>
      </c>
      <c r="O882" s="18">
        <v>0</v>
      </c>
      <c r="P882" t="str">
        <f t="shared" si="93"/>
        <v>Seed</v>
      </c>
      <c r="Q882" t="str">
        <f t="shared" si="94"/>
        <v>Others</v>
      </c>
      <c r="R882" t="str">
        <f t="shared" si="95"/>
        <v>Delhi-NCR</v>
      </c>
    </row>
    <row r="883" spans="1:18" x14ac:dyDescent="0.3">
      <c r="A883">
        <v>882</v>
      </c>
      <c r="B883" s="4">
        <v>42837</v>
      </c>
      <c r="C883" t="s">
        <v>2557</v>
      </c>
      <c r="D883" t="s">
        <v>479</v>
      </c>
      <c r="E883" t="s">
        <v>2558</v>
      </c>
      <c r="F883" t="s">
        <v>30</v>
      </c>
      <c r="G883" t="s">
        <v>8720</v>
      </c>
      <c r="H883" t="str">
        <f t="shared" si="96"/>
        <v>Ivycap Ventures Advisors</v>
      </c>
      <c r="I883">
        <f t="shared" si="97"/>
        <v>3</v>
      </c>
      <c r="J883" t="str">
        <f>IF(Table1[[#This Row],[Investor Count]]&gt;1,"Yes","No")</f>
        <v>Yes</v>
      </c>
      <c r="K883" t="s">
        <v>394</v>
      </c>
      <c r="L883" s="6">
        <v>4000000</v>
      </c>
      <c r="M883">
        <f t="shared" si="91"/>
        <v>2017</v>
      </c>
      <c r="N883" t="str">
        <f t="shared" si="92"/>
        <v>April</v>
      </c>
      <c r="O883" s="18">
        <v>38.388199999999998</v>
      </c>
      <c r="P883" t="str">
        <f t="shared" si="93"/>
        <v>Private Equity</v>
      </c>
      <c r="Q883" t="str">
        <f t="shared" si="94"/>
        <v>E-Commerce</v>
      </c>
      <c r="R883" t="str">
        <f t="shared" si="95"/>
        <v>Delhi-NCR</v>
      </c>
    </row>
    <row r="884" spans="1:18" x14ac:dyDescent="0.3">
      <c r="A884">
        <v>883</v>
      </c>
      <c r="B884" s="4">
        <v>42837</v>
      </c>
      <c r="C884" t="s">
        <v>2560</v>
      </c>
      <c r="D884" t="s">
        <v>40</v>
      </c>
      <c r="E884" t="s">
        <v>2561</v>
      </c>
      <c r="F884" t="s">
        <v>36</v>
      </c>
      <c r="G884" t="s">
        <v>2562</v>
      </c>
      <c r="H884" t="str">
        <f t="shared" si="96"/>
        <v>Mayfield</v>
      </c>
      <c r="I884">
        <f t="shared" si="97"/>
        <v>3</v>
      </c>
      <c r="J884" t="str">
        <f>IF(Table1[[#This Row],[Investor Count]]&gt;1,"Yes","No")</f>
        <v>Yes</v>
      </c>
      <c r="K884" t="s">
        <v>394</v>
      </c>
      <c r="L884" s="6">
        <v>4500000</v>
      </c>
      <c r="M884">
        <f t="shared" si="91"/>
        <v>2017</v>
      </c>
      <c r="N884" t="str">
        <f t="shared" si="92"/>
        <v>April</v>
      </c>
      <c r="O884" s="18">
        <v>43.186725000000003</v>
      </c>
      <c r="P884" t="str">
        <f t="shared" si="93"/>
        <v>Private Equity</v>
      </c>
      <c r="Q884" t="str">
        <f t="shared" si="94"/>
        <v>Logistics &amp; Transport</v>
      </c>
      <c r="R884" t="str">
        <f t="shared" si="95"/>
        <v>Mumbai</v>
      </c>
    </row>
    <row r="885" spans="1:18" x14ac:dyDescent="0.3">
      <c r="A885">
        <v>884</v>
      </c>
      <c r="B885" s="4">
        <v>42837</v>
      </c>
      <c r="C885" t="s">
        <v>2563</v>
      </c>
      <c r="D885" t="s">
        <v>575</v>
      </c>
      <c r="E885" t="s">
        <v>2564</v>
      </c>
      <c r="F885" t="s">
        <v>967</v>
      </c>
      <c r="G885" t="s">
        <v>8080</v>
      </c>
      <c r="H885" t="str">
        <f t="shared" si="96"/>
        <v>Dhi Group Inc</v>
      </c>
      <c r="I885">
        <f t="shared" si="97"/>
        <v>6</v>
      </c>
      <c r="J885" t="str">
        <f>IF(Table1[[#This Row],[Investor Count]]&gt;1,"Yes","No")</f>
        <v>Yes</v>
      </c>
      <c r="K885" t="s">
        <v>394</v>
      </c>
      <c r="L885" s="6">
        <v>4500000</v>
      </c>
      <c r="M885">
        <f t="shared" si="91"/>
        <v>2017</v>
      </c>
      <c r="N885" t="str">
        <f t="shared" si="92"/>
        <v>April</v>
      </c>
      <c r="O885" s="18">
        <v>43.186725000000003</v>
      </c>
      <c r="P885" t="str">
        <f t="shared" si="93"/>
        <v>Private Equity</v>
      </c>
      <c r="Q885" t="str">
        <f t="shared" si="94"/>
        <v>Others</v>
      </c>
      <c r="R885" t="str">
        <f t="shared" si="95"/>
        <v>Bangalore</v>
      </c>
    </row>
    <row r="886" spans="1:18" x14ac:dyDescent="0.3">
      <c r="A886">
        <v>885</v>
      </c>
      <c r="B886" s="4">
        <v>42837</v>
      </c>
      <c r="C886" t="s">
        <v>2566</v>
      </c>
      <c r="D886" t="s">
        <v>50</v>
      </c>
      <c r="E886" t="s">
        <v>2567</v>
      </c>
      <c r="F886" t="s">
        <v>87</v>
      </c>
      <c r="G886" t="s">
        <v>8081</v>
      </c>
      <c r="H886" t="str">
        <f t="shared" si="96"/>
        <v>Blume Ventures</v>
      </c>
      <c r="I886">
        <f t="shared" si="97"/>
        <v>7</v>
      </c>
      <c r="J886" t="str">
        <f>IF(Table1[[#This Row],[Investor Count]]&gt;1,"Yes","No")</f>
        <v>Yes</v>
      </c>
      <c r="K886" t="s">
        <v>394</v>
      </c>
      <c r="L886" s="6">
        <v>2100000</v>
      </c>
      <c r="M886">
        <f t="shared" si="91"/>
        <v>2017</v>
      </c>
      <c r="N886" t="str">
        <f t="shared" si="92"/>
        <v>April</v>
      </c>
      <c r="O886" s="18">
        <v>20.153804999999998</v>
      </c>
      <c r="P886" t="str">
        <f t="shared" si="93"/>
        <v>Private Equity</v>
      </c>
      <c r="Q886" t="str">
        <f t="shared" si="94"/>
        <v>Technology</v>
      </c>
      <c r="R886" t="str">
        <f t="shared" si="95"/>
        <v>Delhi-NCR</v>
      </c>
    </row>
    <row r="887" spans="1:18" x14ac:dyDescent="0.3">
      <c r="A887">
        <v>886</v>
      </c>
      <c r="B887" s="4">
        <v>42837</v>
      </c>
      <c r="C887" t="s">
        <v>1871</v>
      </c>
      <c r="D887" t="s">
        <v>575</v>
      </c>
      <c r="E887" t="s">
        <v>2457</v>
      </c>
      <c r="F887" t="s">
        <v>184</v>
      </c>
      <c r="G887" t="s">
        <v>8082</v>
      </c>
      <c r="H887" t="str">
        <f t="shared" si="96"/>
        <v>Mape Advisory Group</v>
      </c>
      <c r="I887">
        <f t="shared" si="97"/>
        <v>3</v>
      </c>
      <c r="J887" t="str">
        <f>IF(Table1[[#This Row],[Investor Count]]&gt;1,"Yes","No")</f>
        <v>Yes</v>
      </c>
      <c r="K887" t="s">
        <v>126</v>
      </c>
      <c r="M887">
        <f t="shared" si="91"/>
        <v>2017</v>
      </c>
      <c r="N887" t="str">
        <f t="shared" si="92"/>
        <v>April</v>
      </c>
      <c r="O887" s="18">
        <v>0</v>
      </c>
      <c r="P887" t="str">
        <f t="shared" si="93"/>
        <v>Seed</v>
      </c>
      <c r="Q887" t="str">
        <f t="shared" si="94"/>
        <v>Others</v>
      </c>
      <c r="R887" t="str">
        <f t="shared" si="95"/>
        <v>Hyderabad</v>
      </c>
    </row>
    <row r="888" spans="1:18" x14ac:dyDescent="0.3">
      <c r="A888">
        <v>887</v>
      </c>
      <c r="B888" s="4">
        <v>42837</v>
      </c>
      <c r="C888" t="s">
        <v>2570</v>
      </c>
      <c r="D888" t="s">
        <v>575</v>
      </c>
      <c r="E888" t="s">
        <v>2571</v>
      </c>
      <c r="F888" t="s">
        <v>36</v>
      </c>
      <c r="G888" t="s">
        <v>1553</v>
      </c>
      <c r="H888" t="str">
        <f t="shared" si="96"/>
        <v>Z Nation Lab</v>
      </c>
      <c r="I888">
        <f t="shared" si="97"/>
        <v>1</v>
      </c>
      <c r="J888" t="str">
        <f>IF(Table1[[#This Row],[Investor Count]]&gt;1,"Yes","No")</f>
        <v>No</v>
      </c>
      <c r="K888" t="s">
        <v>126</v>
      </c>
      <c r="M888">
        <f t="shared" si="91"/>
        <v>2017</v>
      </c>
      <c r="N888" t="str">
        <f t="shared" si="92"/>
        <v>April</v>
      </c>
      <c r="O888" s="18">
        <v>0</v>
      </c>
      <c r="P888" t="str">
        <f t="shared" si="93"/>
        <v>Seed</v>
      </c>
      <c r="Q888" t="str">
        <f t="shared" si="94"/>
        <v>Others</v>
      </c>
      <c r="R888" t="str">
        <f t="shared" si="95"/>
        <v>Mumbai</v>
      </c>
    </row>
    <row r="889" spans="1:18" x14ac:dyDescent="0.3">
      <c r="A889">
        <v>888</v>
      </c>
      <c r="B889" s="4">
        <v>42838</v>
      </c>
      <c r="C889" t="s">
        <v>2572</v>
      </c>
      <c r="D889" t="s">
        <v>479</v>
      </c>
      <c r="E889" t="s">
        <v>2573</v>
      </c>
      <c r="F889" t="s">
        <v>19</v>
      </c>
      <c r="G889" t="s">
        <v>2574</v>
      </c>
      <c r="H889" t="str">
        <f t="shared" si="96"/>
        <v>Redcliffe Capital</v>
      </c>
      <c r="I889">
        <f t="shared" si="97"/>
        <v>1</v>
      </c>
      <c r="J889" t="str">
        <f>IF(Table1[[#This Row],[Investor Count]]&gt;1,"Yes","No")</f>
        <v>No</v>
      </c>
      <c r="K889" t="s">
        <v>394</v>
      </c>
      <c r="M889">
        <f t="shared" si="91"/>
        <v>2017</v>
      </c>
      <c r="N889" t="str">
        <f t="shared" si="92"/>
        <v>April</v>
      </c>
      <c r="O889" s="18">
        <v>0</v>
      </c>
      <c r="P889" t="str">
        <f t="shared" si="93"/>
        <v>Private Equity</v>
      </c>
      <c r="Q889" t="str">
        <f t="shared" si="94"/>
        <v>E-Commerce</v>
      </c>
      <c r="R889" t="str">
        <f t="shared" si="95"/>
        <v>Delhi-NCR</v>
      </c>
    </row>
    <row r="890" spans="1:18" x14ac:dyDescent="0.3">
      <c r="A890">
        <v>889</v>
      </c>
      <c r="B890" s="4">
        <v>42838</v>
      </c>
      <c r="C890" t="s">
        <v>2575</v>
      </c>
      <c r="D890" t="s">
        <v>575</v>
      </c>
      <c r="E890" t="s">
        <v>2576</v>
      </c>
      <c r="F890" t="s">
        <v>19</v>
      </c>
      <c r="G890" t="s">
        <v>2577</v>
      </c>
      <c r="H890" t="str">
        <f t="shared" si="96"/>
        <v>Urrshila Kerkar</v>
      </c>
      <c r="I890">
        <f t="shared" si="97"/>
        <v>2</v>
      </c>
      <c r="J890" t="str">
        <f>IF(Table1[[#This Row],[Investor Count]]&gt;1,"Yes","No")</f>
        <v>Yes</v>
      </c>
      <c r="K890" t="s">
        <v>394</v>
      </c>
      <c r="L890" s="6">
        <v>7700000</v>
      </c>
      <c r="M890">
        <f t="shared" si="91"/>
        <v>2017</v>
      </c>
      <c r="N890" t="str">
        <f t="shared" si="92"/>
        <v>April</v>
      </c>
      <c r="O890" s="18">
        <v>73.897284999999997</v>
      </c>
      <c r="P890" t="str">
        <f t="shared" si="93"/>
        <v>Private Equity</v>
      </c>
      <c r="Q890" t="str">
        <f t="shared" si="94"/>
        <v>Others</v>
      </c>
      <c r="R890" t="str">
        <f t="shared" si="95"/>
        <v>Delhi-NCR</v>
      </c>
    </row>
    <row r="891" spans="1:18" x14ac:dyDescent="0.3">
      <c r="A891">
        <v>890</v>
      </c>
      <c r="B891" s="4">
        <v>42839</v>
      </c>
      <c r="C891" t="s">
        <v>281</v>
      </c>
      <c r="D891" t="s">
        <v>575</v>
      </c>
      <c r="E891" t="s">
        <v>2578</v>
      </c>
      <c r="F891" t="s">
        <v>967</v>
      </c>
      <c r="G891" t="s">
        <v>8083</v>
      </c>
      <c r="H891" t="str">
        <f t="shared" si="96"/>
        <v>Simi Pacific Pte</v>
      </c>
      <c r="I891">
        <f t="shared" si="97"/>
        <v>1</v>
      </c>
      <c r="J891" t="str">
        <f>IF(Table1[[#This Row],[Investor Count]]&gt;1,"Yes","No")</f>
        <v>No</v>
      </c>
      <c r="K891" t="s">
        <v>394</v>
      </c>
      <c r="L891" s="6">
        <v>260000000</v>
      </c>
      <c r="M891">
        <f t="shared" si="91"/>
        <v>2017</v>
      </c>
      <c r="N891" t="str">
        <f t="shared" si="92"/>
        <v>April</v>
      </c>
      <c r="O891" s="18">
        <v>2495.2330000000002</v>
      </c>
      <c r="P891" t="str">
        <f t="shared" si="93"/>
        <v>Private Equity</v>
      </c>
      <c r="Q891" t="str">
        <f t="shared" si="94"/>
        <v>Others</v>
      </c>
      <c r="R891" t="str">
        <f t="shared" si="95"/>
        <v>Bangalore</v>
      </c>
    </row>
    <row r="892" spans="1:18" x14ac:dyDescent="0.3">
      <c r="A892">
        <v>891</v>
      </c>
      <c r="B892" s="4">
        <v>42840</v>
      </c>
      <c r="C892" t="s">
        <v>2580</v>
      </c>
      <c r="D892" t="s">
        <v>575</v>
      </c>
      <c r="E892" t="s">
        <v>2581</v>
      </c>
      <c r="F892" t="s">
        <v>454</v>
      </c>
      <c r="G892" t="s">
        <v>8513</v>
      </c>
      <c r="H892" t="str">
        <f t="shared" si="96"/>
        <v>Mall Industries Development Bank Of India</v>
      </c>
      <c r="I892">
        <f t="shared" si="97"/>
        <v>1</v>
      </c>
      <c r="J892" t="str">
        <f>IF(Table1[[#This Row],[Investor Count]]&gt;1,"Yes","No")</f>
        <v>No</v>
      </c>
      <c r="K892" t="s">
        <v>126</v>
      </c>
      <c r="L892" s="6">
        <v>310000</v>
      </c>
      <c r="M892">
        <f t="shared" si="91"/>
        <v>2017</v>
      </c>
      <c r="N892" t="str">
        <f t="shared" si="92"/>
        <v>April</v>
      </c>
      <c r="O892" s="18">
        <v>2.9750855</v>
      </c>
      <c r="P892" t="str">
        <f t="shared" si="93"/>
        <v>Seed</v>
      </c>
      <c r="Q892" t="str">
        <f t="shared" si="94"/>
        <v>Others</v>
      </c>
      <c r="R892" t="str">
        <f t="shared" si="95"/>
        <v>Jaipur</v>
      </c>
    </row>
    <row r="893" spans="1:18" x14ac:dyDescent="0.3">
      <c r="A893">
        <v>892</v>
      </c>
      <c r="B893" s="4">
        <v>42842</v>
      </c>
      <c r="C893" t="s">
        <v>2583</v>
      </c>
      <c r="D893" t="s">
        <v>575</v>
      </c>
      <c r="E893" t="s">
        <v>2584</v>
      </c>
      <c r="F893" t="s">
        <v>19</v>
      </c>
      <c r="G893" t="s">
        <v>2585</v>
      </c>
      <c r="H893" t="str">
        <f t="shared" si="96"/>
        <v>Tolaram Inc</v>
      </c>
      <c r="I893">
        <f t="shared" si="97"/>
        <v>2</v>
      </c>
      <c r="J893" t="str">
        <f>IF(Table1[[#This Row],[Investor Count]]&gt;1,"Yes","No")</f>
        <v>Yes</v>
      </c>
      <c r="K893" t="s">
        <v>394</v>
      </c>
      <c r="L893" s="6">
        <v>1500000</v>
      </c>
      <c r="M893">
        <f t="shared" si="91"/>
        <v>2017</v>
      </c>
      <c r="N893" t="str">
        <f t="shared" si="92"/>
        <v>April</v>
      </c>
      <c r="O893" s="18">
        <v>14.395574999999999</v>
      </c>
      <c r="P893" t="str">
        <f t="shared" si="93"/>
        <v>Private Equity</v>
      </c>
      <c r="Q893" t="str">
        <f t="shared" si="94"/>
        <v>Others</v>
      </c>
      <c r="R893" t="str">
        <f t="shared" si="95"/>
        <v>Delhi-NCR</v>
      </c>
    </row>
    <row r="894" spans="1:18" x14ac:dyDescent="0.3">
      <c r="A894">
        <v>893</v>
      </c>
      <c r="B894" s="4">
        <v>42842</v>
      </c>
      <c r="C894" t="s">
        <v>2586</v>
      </c>
      <c r="D894" t="s">
        <v>50</v>
      </c>
      <c r="E894" t="s">
        <v>2587</v>
      </c>
      <c r="F894" t="s">
        <v>30</v>
      </c>
      <c r="G894" t="s">
        <v>8084</v>
      </c>
      <c r="H894" t="str">
        <f t="shared" si="96"/>
        <v>Benori Ventures Llp</v>
      </c>
      <c r="I894">
        <f t="shared" si="97"/>
        <v>1</v>
      </c>
      <c r="J894" t="str">
        <f>IF(Table1[[#This Row],[Investor Count]]&gt;1,"Yes","No")</f>
        <v>No</v>
      </c>
      <c r="K894" t="s">
        <v>126</v>
      </c>
      <c r="M894">
        <f t="shared" si="91"/>
        <v>2017</v>
      </c>
      <c r="N894" t="str">
        <f t="shared" si="92"/>
        <v>April</v>
      </c>
      <c r="O894" s="18">
        <v>0</v>
      </c>
      <c r="P894" t="str">
        <f t="shared" si="93"/>
        <v>Seed</v>
      </c>
      <c r="Q894" t="str">
        <f t="shared" si="94"/>
        <v>Technology</v>
      </c>
      <c r="R894" t="str">
        <f t="shared" si="95"/>
        <v>Delhi-NCR</v>
      </c>
    </row>
    <row r="895" spans="1:18" x14ac:dyDescent="0.3">
      <c r="A895">
        <v>894</v>
      </c>
      <c r="B895" s="4">
        <v>42842</v>
      </c>
      <c r="C895" t="s">
        <v>2589</v>
      </c>
      <c r="D895" t="s">
        <v>1103</v>
      </c>
      <c r="E895" t="s">
        <v>2590</v>
      </c>
      <c r="F895" t="s">
        <v>36</v>
      </c>
      <c r="G895" t="s">
        <v>8721</v>
      </c>
      <c r="H895" t="str">
        <f t="shared" si="96"/>
        <v>Jacqueline Fern</v>
      </c>
      <c r="I895">
        <f t="shared" si="97"/>
        <v>2</v>
      </c>
      <c r="J895" t="str">
        <f>IF(Table1[[#This Row],[Investor Count]]&gt;1,"Yes","No")</f>
        <v>Yes</v>
      </c>
      <c r="K895" t="s">
        <v>126</v>
      </c>
      <c r="M895">
        <f t="shared" si="91"/>
        <v>2017</v>
      </c>
      <c r="N895" t="str">
        <f t="shared" si="92"/>
        <v>April</v>
      </c>
      <c r="O895" s="18">
        <v>0</v>
      </c>
      <c r="P895" t="str">
        <f t="shared" si="93"/>
        <v>Seed</v>
      </c>
      <c r="Q895" t="str">
        <f t="shared" si="94"/>
        <v>Food &amp; Beverage</v>
      </c>
      <c r="R895" t="str">
        <f t="shared" si="95"/>
        <v>Mumbai</v>
      </c>
    </row>
    <row r="896" spans="1:18" x14ac:dyDescent="0.3">
      <c r="A896">
        <v>895</v>
      </c>
      <c r="B896" s="4">
        <v>42842</v>
      </c>
      <c r="C896" t="s">
        <v>2592</v>
      </c>
      <c r="D896" t="s">
        <v>1103</v>
      </c>
      <c r="E896" t="s">
        <v>2593</v>
      </c>
      <c r="F896" t="s">
        <v>36</v>
      </c>
      <c r="G896" t="s">
        <v>9444</v>
      </c>
      <c r="H896" t="str">
        <f t="shared" si="96"/>
        <v>Nibhrant Shah</v>
      </c>
      <c r="I896">
        <f t="shared" si="97"/>
        <v>6</v>
      </c>
      <c r="J896" t="str">
        <f>IF(Table1[[#This Row],[Investor Count]]&gt;1,"Yes","No")</f>
        <v>Yes</v>
      </c>
      <c r="K896" t="s">
        <v>126</v>
      </c>
      <c r="L896" s="6">
        <v>175000</v>
      </c>
      <c r="M896">
        <f t="shared" si="91"/>
        <v>2017</v>
      </c>
      <c r="N896" t="str">
        <f t="shared" si="92"/>
        <v>April</v>
      </c>
      <c r="O896" s="18">
        <v>1.6794837499999999</v>
      </c>
      <c r="P896" t="str">
        <f t="shared" si="93"/>
        <v>Seed</v>
      </c>
      <c r="Q896" t="str">
        <f t="shared" si="94"/>
        <v>Food &amp; Beverage</v>
      </c>
      <c r="R896" t="str">
        <f t="shared" si="95"/>
        <v>Mumbai</v>
      </c>
    </row>
    <row r="897" spans="1:18" x14ac:dyDescent="0.3">
      <c r="A897">
        <v>896</v>
      </c>
      <c r="B897" s="4">
        <v>42842</v>
      </c>
      <c r="C897" t="s">
        <v>2595</v>
      </c>
      <c r="D897" t="s">
        <v>575</v>
      </c>
      <c r="E897" t="s">
        <v>2596</v>
      </c>
      <c r="F897" t="s">
        <v>30</v>
      </c>
      <c r="G897" t="s">
        <v>2597</v>
      </c>
      <c r="H897" t="str">
        <f t="shared" si="96"/>
        <v>Gaurav Kachru</v>
      </c>
      <c r="I897">
        <f t="shared" si="97"/>
        <v>4</v>
      </c>
      <c r="J897" t="str">
        <f>IF(Table1[[#This Row],[Investor Count]]&gt;1,"Yes","No")</f>
        <v>Yes</v>
      </c>
      <c r="K897" t="s">
        <v>126</v>
      </c>
      <c r="L897" s="6">
        <v>620000</v>
      </c>
      <c r="M897">
        <f t="shared" si="91"/>
        <v>2017</v>
      </c>
      <c r="N897" t="str">
        <f t="shared" si="92"/>
        <v>April</v>
      </c>
      <c r="O897" s="18">
        <v>5.9501710000000001</v>
      </c>
      <c r="P897" t="str">
        <f t="shared" si="93"/>
        <v>Seed</v>
      </c>
      <c r="Q897" t="str">
        <f t="shared" si="94"/>
        <v>Others</v>
      </c>
      <c r="R897" t="str">
        <f t="shared" si="95"/>
        <v>Delhi-NCR</v>
      </c>
    </row>
    <row r="898" spans="1:18" x14ac:dyDescent="0.3">
      <c r="A898">
        <v>897</v>
      </c>
      <c r="B898" s="4">
        <v>42842</v>
      </c>
      <c r="C898" t="s">
        <v>2598</v>
      </c>
      <c r="D898" t="s">
        <v>575</v>
      </c>
      <c r="E898" t="s">
        <v>2599</v>
      </c>
      <c r="F898" t="s">
        <v>30</v>
      </c>
      <c r="G898" t="s">
        <v>1388</v>
      </c>
      <c r="H898" t="str">
        <f t="shared" si="96"/>
        <v>Village Capital</v>
      </c>
      <c r="I898">
        <f t="shared" si="97"/>
        <v>1</v>
      </c>
      <c r="J898" t="str">
        <f>IF(Table1[[#This Row],[Investor Count]]&gt;1,"Yes","No")</f>
        <v>No</v>
      </c>
      <c r="K898" t="s">
        <v>126</v>
      </c>
      <c r="M898">
        <f t="shared" ref="M898:M961" si="98">YEAR(B898)</f>
        <v>2017</v>
      </c>
      <c r="N898" t="str">
        <f t="shared" ref="N898:N961" si="99">TEXT(B898,"mmmm")</f>
        <v>April</v>
      </c>
      <c r="O898" s="18">
        <v>0</v>
      </c>
      <c r="P898" t="str">
        <f t="shared" ref="P898:P961" si="100">IF(ISBLANK(K898),"Unknown",IF(OR(ISNUMBER(SEARCH("seed",K898)),ISNUMBER(SEARCH("Seed",K898))),"Seed",IF(ISNUMBER(SEARCH("Series A",K898)),"Series A",IF(ISNUMBER(SEARCH("Series B",K898)),"Series B",IF(ISNUMBER(SEARCH("Series C",K898)),"Series C",IF(ISNUMBER(SEARCH("Series D",K898)),"Series D",IF(ISNUMBER(SEARCH("Private Equity",K898)),"Private Equity","Other")))))))</f>
        <v>Seed</v>
      </c>
      <c r="Q898" t="str">
        <f t="shared" ref="Q898:Q961" si="101">IF(IFERROR(SEARCH("ecom",D898),0)+IFERROR(SEARCH("commerce",D898),0)+IFERROR(SEARCH("retail",D898),0)&gt;0,"E-Commerce",
IF(IFERROR(SEARCH("fintech",D898),0)+IFERROR(SEARCH("finance",D898),0)+IFERROR(SEARCH("financial",D898),0)+IFERROR(SEARCH("lending",D898),0)+IFERROR(SEARCH("payment",D898),0)+IFERROR(SEARCH("banking",D898),0)+IFERROR(SEARCH("insurance",D898),0)&gt;0,"FinTech",
IF(IFERROR(SEARCH("tech",D898),0)+IFERROR(SEARCH("software",D898),0)+IFERROR(SEARCH("saas",D898),0)+IFERROR(SEARCH("ai",D898),0)+IFERROR(SEARCH("iot",D898),0)+IFERROR(SEARCH("cloud",D898),0)+IFERROR(SEARCH("data",D898),0)+IFERROR(SEARCH("analytics",D898),0)&gt;0,"Technology",
IF(IFERROR(SEARCH("food",D898),0)+IFERROR(SEARCH("restaurant",D898),0)+IFERROR(SEARCH("hospitality",D898),0)+IFERROR(SEARCH("beverage",D898),0)+IFERROR(SEARCH("delivery",D898),0)&gt;0,"Food &amp; Beverage",
IF(IFERROR(SEARCH("health",D898),0)+IFERROR(SEARCH("medical",D898),0)+IFERROR(SEARCH("pharma",D898),0)+IFERROR(SEARCH("wellness",D898),0)+IFERROR(SEARCH("fitness",D898),0)&gt;0,"Healthcare",
IF(IFERROR(SEARCH("edu",D898),0)+IFERROR(SEARCH("learning",D898),0)+IFERROR(SEARCH("school",D898),0)+IFERROR(SEARCH("e-tech",D898),0)&gt;0,"Education",
IF(IFERROR(SEARCH("logistics",D898),0)+IFERROR(SEARCH("transport",D898),0)+IFERROR(SEARCH("delivery",D898),0)+IFERROR(SEARCH("mobility",D898),0)+IFERROR(SEARCH("automobile",D898),0)&gt;0,"Logistics &amp; Transport",
IF(IFERROR(SEARCH("travel",D898),0)+IFERROR(SEARCH("hotel",D898),0)+IFERROR(SEARCH("booking",D898),0)+IFERROR(SEARCH("tourism",D898),0)&gt;0,"Travel &amp; Hospitality",
IF(IFERROR(SEARCH("fashion",D898),0)+IFERROR(SEARCH("apparel",D898),0)+IFERROR(SEARCH("clothing",D898),0)+IFERROR(SEARCH("jewelry",D898),0)+IFERROR(SEARCH("beauty",D898),0)&gt;0,"Fashion &amp; Lifestyle",
IF(IFERROR(SEARCH("media",D898),0)+IFERROR(SEARCH("entertainment",D898),0)+IFERROR(SEARCH("video",D898),0)+IFERROR(SEARCH("gaming",D898),0)+IFERROR(SEARCH("music",D898),0)+IFERROR(SEARCH("social",D898),0)&gt;0,"Media &amp; Entertainment",
IF(IFERROR(SEARCH("agri",D898),0)+IFERROR(SEARCH("farm",D898),0)+IFERROR(SEARCH("agtech",D898),0)&gt;0,"Agriculture",
IF(IFERROR(SEARCH("real estate",D898),0)+IFERROR(SEARCH("property",D898),0)+IFERROR(SEARCH("housing",D898),0)&gt;0,"Real Estate",
IF(IFERROR(SEARCH("energy",D898),0)+IFERROR(SEARCH("solar",D898),0)+IFERROR(SEARCH("clean tech",D898),0)+IFERROR(SEARCH("waste",D898),0)&gt;0,"Energy &amp; Environment",
IF(IFERROR(SEARCH("hr",D898),0)+IFERROR(SEARCH("recruit",D898),0)+IFERROR(SEARCH("hiring",D898),0)+IFERROR(SEARCH("job",D898),0)&gt;0,"HR &amp; Recruitment",
"Others"))))))))))))))</f>
        <v>Others</v>
      </c>
      <c r="R898" t="str">
        <f t="shared" ref="R898:R961" si="102">IF(ISNUMBER(SEARCH("bang",F898)),"Bangalore",IF(ISNUMBER(SEARCH("beng",F898)),"Bangalore",IF(ISNUMBER(SEARCH("mumbai",F898)),"Mumbai",IF(ISNUMBER(SEARCH("delhi",F898)),"Delhi-NCR",IF(ISNUMBER(SEARCH("gurgaon",F898)),"Delhi-NCR",IF(ISNUMBER(SEARCH("gurugram",F898)),"Delhi-NCR",IF(ISNUMBER(SEARCH("noida",F898)),"Delhi-NCR",IF(ISNUMBER(SEARCH("faridabad",F898)),"Delhi-NCR",IF(ISNUMBER(SEARCH("chennai",F898)),"Chennai",IF(ISNUMBER(SEARCH("hyderabad",F898)),"Hyderabad",IF(ISNUMBER(SEARCH("pune",F898)),"Pune",IF(ISNUMBER(SEARCH("kolkata",F898)),"Kolkata",IF(ISNUMBER(SEARCH("ahmedabad",F898)),"Ahmedabad",IF(ISNUMBER(SEARCH("jaipur",F898)),"Jaipur",IF(ISNUMBER(SEARCH("coimbatore",F898)),"Coimbatore",IF(ISNUMBER(SEARCH("kochi",F898)),"Kerala Cities",IF(ISNUMBER(SEARCH("cochin",F898)),"Kerala Cities",IF(ISNUMBER(SEARCH("francisco",F898)),"USA",IF(ISNUMBER(SEARCH("new york",F898)),"USA",IF(ISNUMBER(SEARCH("california",F898)),"USA",IF(ISNUMBER(SEARCH("palo alto",F898)),"USA",IF(ISNUMBER(SEARCH("santa",F898)),"USA",IF(ISNUMBER(SEARCH("singapore",F898)),"Singapore",IF(ISNUMBER(SEARCH("london",F898)),"London/UK",IF(F898="","Unknown","Other Cities")))))))))))))))))))))))))</f>
        <v>Delhi-NCR</v>
      </c>
    </row>
    <row r="899" spans="1:18" x14ac:dyDescent="0.3">
      <c r="A899">
        <v>898</v>
      </c>
      <c r="B899" s="4">
        <v>42842</v>
      </c>
      <c r="C899" t="s">
        <v>2201</v>
      </c>
      <c r="D899" t="s">
        <v>575</v>
      </c>
      <c r="E899" t="s">
        <v>2600</v>
      </c>
      <c r="F899" t="s">
        <v>1197</v>
      </c>
      <c r="G899" t="s">
        <v>321</v>
      </c>
      <c r="H899" t="str">
        <f t="shared" ref="H899:H962" si="103">IFERROR(TRIM(LEFT(G899,FIND(",",G899)-1)),TRIM(G899))</f>
        <v>Anicut Capital</v>
      </c>
      <c r="I899">
        <f t="shared" ref="I899:I962" si="104">IF(TRIM(G899)="",0,LEN(G899)-LEN(SUBSTITUTE(G899,",",""))+1)</f>
        <v>1</v>
      </c>
      <c r="J899" t="str">
        <f>IF(Table1[[#This Row],[Investor Count]]&gt;1,"Yes","No")</f>
        <v>No</v>
      </c>
      <c r="K899" t="s">
        <v>394</v>
      </c>
      <c r="L899" s="6">
        <v>4650000</v>
      </c>
      <c r="M899">
        <f t="shared" si="98"/>
        <v>2017</v>
      </c>
      <c r="N899" t="str">
        <f t="shared" si="99"/>
        <v>April</v>
      </c>
      <c r="O899" s="18">
        <v>44.626282500000002</v>
      </c>
      <c r="P899" t="str">
        <f t="shared" si="100"/>
        <v>Private Equity</v>
      </c>
      <c r="Q899" t="str">
        <f t="shared" si="101"/>
        <v>Others</v>
      </c>
      <c r="R899" t="str">
        <f t="shared" si="102"/>
        <v>Ahmedabad</v>
      </c>
    </row>
    <row r="900" spans="1:18" x14ac:dyDescent="0.3">
      <c r="A900">
        <v>899</v>
      </c>
      <c r="B900" s="4">
        <v>42843</v>
      </c>
      <c r="C900" t="s">
        <v>2601</v>
      </c>
      <c r="D900" t="s">
        <v>50</v>
      </c>
      <c r="E900" t="s">
        <v>2602</v>
      </c>
      <c r="F900" t="s">
        <v>30</v>
      </c>
      <c r="G900" t="s">
        <v>8085</v>
      </c>
      <c r="H900" t="str">
        <f t="shared" si="103"/>
        <v>Indianivesh Venture Capital Fund</v>
      </c>
      <c r="I900">
        <f t="shared" si="104"/>
        <v>1</v>
      </c>
      <c r="J900" t="str">
        <f>IF(Table1[[#This Row],[Investor Count]]&gt;1,"Yes","No")</f>
        <v>No</v>
      </c>
      <c r="K900" t="s">
        <v>394</v>
      </c>
      <c r="L900" s="6">
        <v>2000000</v>
      </c>
      <c r="M900">
        <f t="shared" si="98"/>
        <v>2017</v>
      </c>
      <c r="N900" t="str">
        <f t="shared" si="99"/>
        <v>April</v>
      </c>
      <c r="O900" s="18">
        <v>19.194099999999999</v>
      </c>
      <c r="P900" t="str">
        <f t="shared" si="100"/>
        <v>Private Equity</v>
      </c>
      <c r="Q900" t="str">
        <f t="shared" si="101"/>
        <v>Technology</v>
      </c>
      <c r="R900" t="str">
        <f t="shared" si="102"/>
        <v>Delhi-NCR</v>
      </c>
    </row>
    <row r="901" spans="1:18" x14ac:dyDescent="0.3">
      <c r="A901">
        <v>900</v>
      </c>
      <c r="B901" s="4">
        <v>42843</v>
      </c>
      <c r="C901" t="s">
        <v>2604</v>
      </c>
      <c r="D901" t="s">
        <v>50</v>
      </c>
      <c r="E901" t="s">
        <v>2605</v>
      </c>
      <c r="F901" t="s">
        <v>967</v>
      </c>
      <c r="G901" t="s">
        <v>2606</v>
      </c>
      <c r="H901" t="str">
        <f t="shared" si="103"/>
        <v>Ideaspring Capital</v>
      </c>
      <c r="I901">
        <f t="shared" si="104"/>
        <v>1</v>
      </c>
      <c r="J901" t="str">
        <f>IF(Table1[[#This Row],[Investor Count]]&gt;1,"Yes","No")</f>
        <v>No</v>
      </c>
      <c r="K901" t="s">
        <v>394</v>
      </c>
      <c r="L901" s="6">
        <v>600000</v>
      </c>
      <c r="M901">
        <f t="shared" si="98"/>
        <v>2017</v>
      </c>
      <c r="N901" t="str">
        <f t="shared" si="99"/>
        <v>April</v>
      </c>
      <c r="O901" s="18">
        <v>5.7582300000000002</v>
      </c>
      <c r="P901" t="str">
        <f t="shared" si="100"/>
        <v>Private Equity</v>
      </c>
      <c r="Q901" t="str">
        <f t="shared" si="101"/>
        <v>Technology</v>
      </c>
      <c r="R901" t="str">
        <f t="shared" si="102"/>
        <v>Bangalore</v>
      </c>
    </row>
    <row r="902" spans="1:18" x14ac:dyDescent="0.3">
      <c r="A902">
        <v>901</v>
      </c>
      <c r="B902" s="4">
        <v>42843</v>
      </c>
      <c r="C902" t="s">
        <v>2607</v>
      </c>
      <c r="D902" t="s">
        <v>50</v>
      </c>
      <c r="E902" t="s">
        <v>2608</v>
      </c>
      <c r="F902" t="s">
        <v>967</v>
      </c>
      <c r="G902" t="s">
        <v>185</v>
      </c>
      <c r="H902" t="str">
        <f t="shared" si="103"/>
        <v>Exfinity Venture Partners</v>
      </c>
      <c r="I902">
        <f t="shared" si="104"/>
        <v>1</v>
      </c>
      <c r="J902" t="str">
        <f>IF(Table1[[#This Row],[Investor Count]]&gt;1,"Yes","No")</f>
        <v>No</v>
      </c>
      <c r="K902" t="s">
        <v>394</v>
      </c>
      <c r="L902" s="6">
        <v>1250000</v>
      </c>
      <c r="M902">
        <f t="shared" si="98"/>
        <v>2017</v>
      </c>
      <c r="N902" t="str">
        <f t="shared" si="99"/>
        <v>April</v>
      </c>
      <c r="O902" s="18">
        <v>11.9963125</v>
      </c>
      <c r="P902" t="str">
        <f t="shared" si="100"/>
        <v>Private Equity</v>
      </c>
      <c r="Q902" t="str">
        <f t="shared" si="101"/>
        <v>Technology</v>
      </c>
      <c r="R902" t="str">
        <f t="shared" si="102"/>
        <v>Bangalore</v>
      </c>
    </row>
    <row r="903" spans="1:18" x14ac:dyDescent="0.3">
      <c r="A903">
        <v>902</v>
      </c>
      <c r="B903" s="4">
        <v>42844</v>
      </c>
      <c r="C903" t="s">
        <v>2609</v>
      </c>
      <c r="D903" t="s">
        <v>50</v>
      </c>
      <c r="E903" t="s">
        <v>2610</v>
      </c>
      <c r="F903" t="s">
        <v>30</v>
      </c>
      <c r="G903" t="s">
        <v>261</v>
      </c>
      <c r="H903" t="str">
        <f t="shared" si="103"/>
        <v>Undisclosed</v>
      </c>
      <c r="I903">
        <f t="shared" si="104"/>
        <v>1</v>
      </c>
      <c r="J903" t="str">
        <f>IF(Table1[[#This Row],[Investor Count]]&gt;1,"Yes","No")</f>
        <v>No</v>
      </c>
      <c r="K903" t="s">
        <v>126</v>
      </c>
      <c r="L903" s="6">
        <v>155000</v>
      </c>
      <c r="M903">
        <f t="shared" si="98"/>
        <v>2017</v>
      </c>
      <c r="N903" t="str">
        <f t="shared" si="99"/>
        <v>April</v>
      </c>
      <c r="O903" s="18">
        <v>1.48754275</v>
      </c>
      <c r="P903" t="str">
        <f t="shared" si="100"/>
        <v>Seed</v>
      </c>
      <c r="Q903" t="str">
        <f t="shared" si="101"/>
        <v>Technology</v>
      </c>
      <c r="R903" t="str">
        <f t="shared" si="102"/>
        <v>Delhi-NCR</v>
      </c>
    </row>
    <row r="904" spans="1:18" x14ac:dyDescent="0.3">
      <c r="A904">
        <v>903</v>
      </c>
      <c r="B904" s="4">
        <v>42845</v>
      </c>
      <c r="C904" t="s">
        <v>2611</v>
      </c>
      <c r="D904" t="s">
        <v>575</v>
      </c>
      <c r="E904" t="s">
        <v>690</v>
      </c>
      <c r="F904" t="s">
        <v>36</v>
      </c>
      <c r="G904" t="s">
        <v>8086</v>
      </c>
      <c r="H904" t="str">
        <f t="shared" si="103"/>
        <v>Sidbi Venture Capital Ltd</v>
      </c>
      <c r="I904">
        <f t="shared" si="104"/>
        <v>2</v>
      </c>
      <c r="J904" t="str">
        <f>IF(Table1[[#This Row],[Investor Count]]&gt;1,"Yes","No")</f>
        <v>Yes</v>
      </c>
      <c r="K904" t="s">
        <v>394</v>
      </c>
      <c r="L904" s="6">
        <v>3000000</v>
      </c>
      <c r="M904">
        <f t="shared" si="98"/>
        <v>2017</v>
      </c>
      <c r="N904" t="str">
        <f t="shared" si="99"/>
        <v>April</v>
      </c>
      <c r="O904" s="18">
        <v>28.791149999999998</v>
      </c>
      <c r="P904" t="str">
        <f t="shared" si="100"/>
        <v>Private Equity</v>
      </c>
      <c r="Q904" t="str">
        <f t="shared" si="101"/>
        <v>Others</v>
      </c>
      <c r="R904" t="str">
        <f t="shared" si="102"/>
        <v>Mumbai</v>
      </c>
    </row>
    <row r="905" spans="1:18" x14ac:dyDescent="0.3">
      <c r="A905">
        <v>904</v>
      </c>
      <c r="B905" s="4">
        <v>42845</v>
      </c>
      <c r="C905" t="s">
        <v>2613</v>
      </c>
      <c r="D905" t="s">
        <v>479</v>
      </c>
      <c r="E905" t="s">
        <v>7827</v>
      </c>
      <c r="F905" t="s">
        <v>967</v>
      </c>
      <c r="G905" t="s">
        <v>2615</v>
      </c>
      <c r="H905" t="str">
        <f t="shared" si="103"/>
        <v>Ankit Nagori</v>
      </c>
      <c r="I905">
        <f t="shared" si="104"/>
        <v>1</v>
      </c>
      <c r="J905" t="str">
        <f>IF(Table1[[#This Row],[Investor Count]]&gt;1,"Yes","No")</f>
        <v>No</v>
      </c>
      <c r="K905" t="s">
        <v>394</v>
      </c>
      <c r="M905">
        <f t="shared" si="98"/>
        <v>2017</v>
      </c>
      <c r="N905" t="str">
        <f t="shared" si="99"/>
        <v>April</v>
      </c>
      <c r="O905" s="18">
        <v>0</v>
      </c>
      <c r="P905" t="str">
        <f t="shared" si="100"/>
        <v>Private Equity</v>
      </c>
      <c r="Q905" t="str">
        <f t="shared" si="101"/>
        <v>E-Commerce</v>
      </c>
      <c r="R905" t="str">
        <f t="shared" si="102"/>
        <v>Bangalore</v>
      </c>
    </row>
    <row r="906" spans="1:18" x14ac:dyDescent="0.3">
      <c r="A906">
        <v>905</v>
      </c>
      <c r="B906" s="4">
        <v>42846</v>
      </c>
      <c r="C906" t="s">
        <v>2616</v>
      </c>
      <c r="D906" t="s">
        <v>575</v>
      </c>
      <c r="E906" t="s">
        <v>2617</v>
      </c>
      <c r="F906" t="s">
        <v>967</v>
      </c>
      <c r="G906" t="s">
        <v>8722</v>
      </c>
      <c r="H906" t="str">
        <f t="shared" si="103"/>
        <v>Ravi Garikipati</v>
      </c>
      <c r="I906">
        <f t="shared" si="104"/>
        <v>6</v>
      </c>
      <c r="J906" t="str">
        <f>IF(Table1[[#This Row],[Investor Count]]&gt;1,"Yes","No")</f>
        <v>Yes</v>
      </c>
      <c r="K906" t="s">
        <v>126</v>
      </c>
      <c r="L906" s="6">
        <v>1000000</v>
      </c>
      <c r="M906">
        <f t="shared" si="98"/>
        <v>2017</v>
      </c>
      <c r="N906" t="str">
        <f t="shared" si="99"/>
        <v>April</v>
      </c>
      <c r="O906" s="18">
        <v>9.5970499999999994</v>
      </c>
      <c r="P906" t="str">
        <f t="shared" si="100"/>
        <v>Seed</v>
      </c>
      <c r="Q906" t="str">
        <f t="shared" si="101"/>
        <v>Others</v>
      </c>
      <c r="R906" t="str">
        <f t="shared" si="102"/>
        <v>Bangalore</v>
      </c>
    </row>
    <row r="907" spans="1:18" x14ac:dyDescent="0.3">
      <c r="A907">
        <v>906</v>
      </c>
      <c r="B907" s="4">
        <v>42849</v>
      </c>
      <c r="C907" t="s">
        <v>2619</v>
      </c>
      <c r="D907" t="s">
        <v>1701</v>
      </c>
      <c r="E907" t="s">
        <v>8723</v>
      </c>
      <c r="F907" t="s">
        <v>52</v>
      </c>
      <c r="G907" t="s">
        <v>8087</v>
      </c>
      <c r="H907" t="str">
        <f t="shared" si="103"/>
        <v>Ligthbox Ventures Ii</v>
      </c>
      <c r="I907">
        <f t="shared" si="104"/>
        <v>5</v>
      </c>
      <c r="J907" t="str">
        <f>IF(Table1[[#This Row],[Investor Count]]&gt;1,"Yes","No")</f>
        <v>Yes</v>
      </c>
      <c r="K907" t="s">
        <v>394</v>
      </c>
      <c r="L907" s="6">
        <v>6300000</v>
      </c>
      <c r="M907">
        <f t="shared" si="98"/>
        <v>2017</v>
      </c>
      <c r="N907" t="str">
        <f t="shared" si="99"/>
        <v>April</v>
      </c>
      <c r="O907" s="18">
        <v>60.461415000000002</v>
      </c>
      <c r="P907" t="str">
        <f t="shared" si="100"/>
        <v>Private Equity</v>
      </c>
      <c r="Q907" t="str">
        <f t="shared" si="101"/>
        <v>Food &amp; Beverage</v>
      </c>
      <c r="R907" t="str">
        <f t="shared" si="102"/>
        <v>Pune</v>
      </c>
    </row>
    <row r="908" spans="1:18" x14ac:dyDescent="0.3">
      <c r="A908">
        <v>907</v>
      </c>
      <c r="B908" s="4">
        <v>42849</v>
      </c>
      <c r="C908" t="s">
        <v>2622</v>
      </c>
      <c r="D908" t="s">
        <v>575</v>
      </c>
      <c r="E908" t="s">
        <v>8724</v>
      </c>
      <c r="F908" t="s">
        <v>19</v>
      </c>
      <c r="G908" t="s">
        <v>8088</v>
      </c>
      <c r="H908" t="str">
        <f t="shared" si="103"/>
        <v>Softbank Vision Fund</v>
      </c>
      <c r="I908">
        <f t="shared" si="104"/>
        <v>4</v>
      </c>
      <c r="J908" t="str">
        <f>IF(Table1[[#This Row],[Investor Count]]&gt;1,"Yes","No")</f>
        <v>Yes</v>
      </c>
      <c r="K908" t="s">
        <v>394</v>
      </c>
      <c r="L908" s="6">
        <v>250000000</v>
      </c>
      <c r="M908">
        <f t="shared" si="98"/>
        <v>2017</v>
      </c>
      <c r="N908" t="str">
        <f t="shared" si="99"/>
        <v>April</v>
      </c>
      <c r="O908" s="18">
        <v>2399.2624999999998</v>
      </c>
      <c r="P908" t="str">
        <f t="shared" si="100"/>
        <v>Private Equity</v>
      </c>
      <c r="Q908" t="str">
        <f t="shared" si="101"/>
        <v>Others</v>
      </c>
      <c r="R908" t="str">
        <f t="shared" si="102"/>
        <v>Delhi-NCR</v>
      </c>
    </row>
    <row r="909" spans="1:18" x14ac:dyDescent="0.3">
      <c r="A909">
        <v>908</v>
      </c>
      <c r="B909" s="4">
        <v>42849</v>
      </c>
      <c r="C909" t="s">
        <v>410</v>
      </c>
      <c r="D909" t="s">
        <v>575</v>
      </c>
      <c r="E909" t="s">
        <v>2625</v>
      </c>
      <c r="F909" t="s">
        <v>36</v>
      </c>
      <c r="G909" t="s">
        <v>8089</v>
      </c>
      <c r="H909" t="str">
        <f t="shared" si="103"/>
        <v>Wgg International</v>
      </c>
      <c r="I909">
        <f t="shared" si="104"/>
        <v>1</v>
      </c>
      <c r="J909" t="str">
        <f>IF(Table1[[#This Row],[Investor Count]]&gt;1,"Yes","No")</f>
        <v>No</v>
      </c>
      <c r="K909" t="s">
        <v>394</v>
      </c>
      <c r="L909" s="6">
        <v>3200000</v>
      </c>
      <c r="M909">
        <f t="shared" si="98"/>
        <v>2017</v>
      </c>
      <c r="N909" t="str">
        <f t="shared" si="99"/>
        <v>April</v>
      </c>
      <c r="O909" s="18">
        <v>30.710560000000001</v>
      </c>
      <c r="P909" t="str">
        <f t="shared" si="100"/>
        <v>Private Equity</v>
      </c>
      <c r="Q909" t="str">
        <f t="shared" si="101"/>
        <v>Others</v>
      </c>
      <c r="R909" t="str">
        <f t="shared" si="102"/>
        <v>Mumbai</v>
      </c>
    </row>
    <row r="910" spans="1:18" x14ac:dyDescent="0.3">
      <c r="A910">
        <v>909</v>
      </c>
      <c r="B910" s="4">
        <v>42849</v>
      </c>
      <c r="C910" t="s">
        <v>2627</v>
      </c>
      <c r="D910" t="s">
        <v>142</v>
      </c>
      <c r="E910" t="s">
        <v>2628</v>
      </c>
      <c r="F910" t="s">
        <v>967</v>
      </c>
      <c r="G910" t="s">
        <v>8090</v>
      </c>
      <c r="H910" t="str">
        <f t="shared" si="103"/>
        <v>Pi Ventures</v>
      </c>
      <c r="I910">
        <f t="shared" si="104"/>
        <v>4</v>
      </c>
      <c r="J910" t="str">
        <f>IF(Table1[[#This Row],[Investor Count]]&gt;1,"Yes","No")</f>
        <v>Yes</v>
      </c>
      <c r="K910" t="s">
        <v>126</v>
      </c>
      <c r="M910">
        <f t="shared" si="98"/>
        <v>2017</v>
      </c>
      <c r="N910" t="str">
        <f t="shared" si="99"/>
        <v>April</v>
      </c>
      <c r="O910" s="18">
        <v>0</v>
      </c>
      <c r="P910" t="str">
        <f t="shared" si="100"/>
        <v>Seed</v>
      </c>
      <c r="Q910" t="str">
        <f t="shared" si="101"/>
        <v>Healthcare</v>
      </c>
      <c r="R910" t="str">
        <f t="shared" si="102"/>
        <v>Bangalore</v>
      </c>
    </row>
    <row r="911" spans="1:18" x14ac:dyDescent="0.3">
      <c r="A911">
        <v>910</v>
      </c>
      <c r="B911" s="4">
        <v>42850</v>
      </c>
      <c r="C911" t="s">
        <v>2630</v>
      </c>
      <c r="D911" t="s">
        <v>575</v>
      </c>
      <c r="E911" t="s">
        <v>2631</v>
      </c>
      <c r="F911" t="s">
        <v>19</v>
      </c>
      <c r="G911" t="s">
        <v>2632</v>
      </c>
      <c r="H911" t="str">
        <f t="shared" si="103"/>
        <v>Arun Tadanki</v>
      </c>
      <c r="I911">
        <f t="shared" si="104"/>
        <v>2</v>
      </c>
      <c r="J911" t="str">
        <f>IF(Table1[[#This Row],[Investor Count]]&gt;1,"Yes","No")</f>
        <v>Yes</v>
      </c>
      <c r="K911" t="s">
        <v>126</v>
      </c>
      <c r="L911" s="6">
        <v>245000</v>
      </c>
      <c r="M911">
        <f t="shared" si="98"/>
        <v>2017</v>
      </c>
      <c r="N911" t="str">
        <f t="shared" si="99"/>
        <v>April</v>
      </c>
      <c r="O911" s="18">
        <v>2.3512772499999999</v>
      </c>
      <c r="P911" t="str">
        <f t="shared" si="100"/>
        <v>Seed</v>
      </c>
      <c r="Q911" t="str">
        <f t="shared" si="101"/>
        <v>Others</v>
      </c>
      <c r="R911" t="str">
        <f t="shared" si="102"/>
        <v>Delhi-NCR</v>
      </c>
    </row>
    <row r="912" spans="1:18" x14ac:dyDescent="0.3">
      <c r="A912">
        <v>911</v>
      </c>
      <c r="B912" s="4">
        <v>42850</v>
      </c>
      <c r="C912" t="s">
        <v>2317</v>
      </c>
      <c r="D912" t="s">
        <v>575</v>
      </c>
      <c r="E912" t="s">
        <v>2318</v>
      </c>
      <c r="F912" t="s">
        <v>19</v>
      </c>
      <c r="G912" t="s">
        <v>1083</v>
      </c>
      <c r="H912" t="str">
        <f t="shared" si="103"/>
        <v>Trifecta Capital</v>
      </c>
      <c r="I912">
        <f t="shared" si="104"/>
        <v>1</v>
      </c>
      <c r="J912" t="str">
        <f>IF(Table1[[#This Row],[Investor Count]]&gt;1,"Yes","No")</f>
        <v>No</v>
      </c>
      <c r="K912" t="s">
        <v>394</v>
      </c>
      <c r="L912" s="6">
        <v>3100000</v>
      </c>
      <c r="M912">
        <f t="shared" si="98"/>
        <v>2017</v>
      </c>
      <c r="N912" t="str">
        <f t="shared" si="99"/>
        <v>April</v>
      </c>
      <c r="O912" s="18">
        <v>29.750855000000001</v>
      </c>
      <c r="P912" t="str">
        <f t="shared" si="100"/>
        <v>Private Equity</v>
      </c>
      <c r="Q912" t="str">
        <f t="shared" si="101"/>
        <v>Others</v>
      </c>
      <c r="R912" t="str">
        <f t="shared" si="102"/>
        <v>Delhi-NCR</v>
      </c>
    </row>
    <row r="913" spans="1:18" x14ac:dyDescent="0.3">
      <c r="A913">
        <v>912</v>
      </c>
      <c r="B913" s="4">
        <v>42851</v>
      </c>
      <c r="C913" t="s">
        <v>2633</v>
      </c>
      <c r="D913" t="s">
        <v>575</v>
      </c>
      <c r="E913" t="s">
        <v>2634</v>
      </c>
      <c r="F913" t="s">
        <v>36</v>
      </c>
      <c r="G913" t="s">
        <v>213</v>
      </c>
      <c r="H913" t="str">
        <f t="shared" si="103"/>
        <v>Sequoia India</v>
      </c>
      <c r="I913">
        <f t="shared" si="104"/>
        <v>1</v>
      </c>
      <c r="J913" t="str">
        <f>IF(Table1[[#This Row],[Investor Count]]&gt;1,"Yes","No")</f>
        <v>No</v>
      </c>
      <c r="K913" t="s">
        <v>394</v>
      </c>
      <c r="L913" s="6">
        <v>20000000</v>
      </c>
      <c r="M913">
        <f t="shared" si="98"/>
        <v>2017</v>
      </c>
      <c r="N913" t="str">
        <f t="shared" si="99"/>
        <v>April</v>
      </c>
      <c r="O913" s="18">
        <v>191.941</v>
      </c>
      <c r="P913" t="str">
        <f t="shared" si="100"/>
        <v>Private Equity</v>
      </c>
      <c r="Q913" t="str">
        <f t="shared" si="101"/>
        <v>Others</v>
      </c>
      <c r="R913" t="str">
        <f t="shared" si="102"/>
        <v>Mumbai</v>
      </c>
    </row>
    <row r="914" spans="1:18" x14ac:dyDescent="0.3">
      <c r="A914">
        <v>913</v>
      </c>
      <c r="B914" s="4">
        <v>42851</v>
      </c>
      <c r="C914" t="s">
        <v>2635</v>
      </c>
      <c r="D914" t="s">
        <v>575</v>
      </c>
      <c r="E914" t="s">
        <v>1745</v>
      </c>
      <c r="F914" t="s">
        <v>967</v>
      </c>
      <c r="G914" t="s">
        <v>2636</v>
      </c>
      <c r="H914" t="str">
        <f t="shared" si="103"/>
        <v>Times Internet</v>
      </c>
      <c r="I914">
        <f t="shared" si="104"/>
        <v>2</v>
      </c>
      <c r="J914" t="str">
        <f>IF(Table1[[#This Row],[Investor Count]]&gt;1,"Yes","No")</f>
        <v>Yes</v>
      </c>
      <c r="K914" t="s">
        <v>394</v>
      </c>
      <c r="M914">
        <f t="shared" si="98"/>
        <v>2017</v>
      </c>
      <c r="N914" t="str">
        <f t="shared" si="99"/>
        <v>April</v>
      </c>
      <c r="O914" s="18">
        <v>0</v>
      </c>
      <c r="P914" t="str">
        <f t="shared" si="100"/>
        <v>Private Equity</v>
      </c>
      <c r="Q914" t="str">
        <f t="shared" si="101"/>
        <v>Others</v>
      </c>
      <c r="R914" t="str">
        <f t="shared" si="102"/>
        <v>Bangalore</v>
      </c>
    </row>
    <row r="915" spans="1:18" x14ac:dyDescent="0.3">
      <c r="A915">
        <v>914</v>
      </c>
      <c r="B915" s="4">
        <v>42851</v>
      </c>
      <c r="C915" t="s">
        <v>2637</v>
      </c>
      <c r="D915" t="s">
        <v>50</v>
      </c>
      <c r="E915" t="s">
        <v>2638</v>
      </c>
      <c r="F915" t="s">
        <v>36</v>
      </c>
      <c r="G915" t="s">
        <v>8091</v>
      </c>
      <c r="H915" t="str">
        <f t="shared" si="103"/>
        <v>Dah Beteiligungs Gmbh</v>
      </c>
      <c r="I915">
        <f t="shared" si="104"/>
        <v>1</v>
      </c>
      <c r="J915" t="str">
        <f>IF(Table1[[#This Row],[Investor Count]]&gt;1,"Yes","No")</f>
        <v>No</v>
      </c>
      <c r="K915" t="s">
        <v>394</v>
      </c>
      <c r="L915" s="6">
        <v>11000000</v>
      </c>
      <c r="M915">
        <f t="shared" si="98"/>
        <v>2017</v>
      </c>
      <c r="N915" t="str">
        <f t="shared" si="99"/>
        <v>April</v>
      </c>
      <c r="O915" s="18">
        <v>105.56755</v>
      </c>
      <c r="P915" t="str">
        <f t="shared" si="100"/>
        <v>Private Equity</v>
      </c>
      <c r="Q915" t="str">
        <f t="shared" si="101"/>
        <v>Technology</v>
      </c>
      <c r="R915" t="str">
        <f t="shared" si="102"/>
        <v>Mumbai</v>
      </c>
    </row>
    <row r="916" spans="1:18" x14ac:dyDescent="0.3">
      <c r="A916">
        <v>915</v>
      </c>
      <c r="B916" s="4">
        <v>42851</v>
      </c>
      <c r="C916" t="s">
        <v>2640</v>
      </c>
      <c r="D916" t="s">
        <v>575</v>
      </c>
      <c r="E916" t="s">
        <v>8725</v>
      </c>
      <c r="F916" t="s">
        <v>42</v>
      </c>
      <c r="G916" t="s">
        <v>9255</v>
      </c>
      <c r="H916" t="str">
        <f t="shared" si="103"/>
        <v>S Xavier Britto</v>
      </c>
      <c r="I916">
        <f t="shared" si="104"/>
        <v>1</v>
      </c>
      <c r="J916" t="str">
        <f>IF(Table1[[#This Row],[Investor Count]]&gt;1,"Yes","No")</f>
        <v>No</v>
      </c>
      <c r="K916" t="s">
        <v>126</v>
      </c>
      <c r="L916" s="6">
        <v>1500000</v>
      </c>
      <c r="M916">
        <f t="shared" si="98"/>
        <v>2017</v>
      </c>
      <c r="N916" t="str">
        <f t="shared" si="99"/>
        <v>April</v>
      </c>
      <c r="O916" s="18">
        <v>14.395574999999999</v>
      </c>
      <c r="P916" t="str">
        <f t="shared" si="100"/>
        <v>Seed</v>
      </c>
      <c r="Q916" t="str">
        <f t="shared" si="101"/>
        <v>Others</v>
      </c>
      <c r="R916" t="str">
        <f t="shared" si="102"/>
        <v>Chennai</v>
      </c>
    </row>
    <row r="917" spans="1:18" x14ac:dyDescent="0.3">
      <c r="A917">
        <v>916</v>
      </c>
      <c r="B917" s="4">
        <v>42851</v>
      </c>
      <c r="C917" t="s">
        <v>2643</v>
      </c>
      <c r="D917" t="s">
        <v>479</v>
      </c>
      <c r="E917" t="s">
        <v>2644</v>
      </c>
      <c r="F917" t="s">
        <v>30</v>
      </c>
      <c r="G917" t="s">
        <v>1083</v>
      </c>
      <c r="H917" t="str">
        <f t="shared" si="103"/>
        <v>Trifecta Capital</v>
      </c>
      <c r="I917">
        <f t="shared" si="104"/>
        <v>1</v>
      </c>
      <c r="J917" t="str">
        <f>IF(Table1[[#This Row],[Investor Count]]&gt;1,"Yes","No")</f>
        <v>No</v>
      </c>
      <c r="K917" t="s">
        <v>394</v>
      </c>
      <c r="L917" s="6">
        <v>1000000</v>
      </c>
      <c r="M917">
        <f t="shared" si="98"/>
        <v>2017</v>
      </c>
      <c r="N917" t="str">
        <f t="shared" si="99"/>
        <v>April</v>
      </c>
      <c r="O917" s="18">
        <v>9.5970499999999994</v>
      </c>
      <c r="P917" t="str">
        <f t="shared" si="100"/>
        <v>Private Equity</v>
      </c>
      <c r="Q917" t="str">
        <f t="shared" si="101"/>
        <v>E-Commerce</v>
      </c>
      <c r="R917" t="str">
        <f t="shared" si="102"/>
        <v>Delhi-NCR</v>
      </c>
    </row>
    <row r="918" spans="1:18" x14ac:dyDescent="0.3">
      <c r="A918">
        <v>917</v>
      </c>
      <c r="B918" s="4">
        <v>42851</v>
      </c>
      <c r="C918" t="s">
        <v>2645</v>
      </c>
      <c r="D918" t="s">
        <v>575</v>
      </c>
      <c r="E918" t="s">
        <v>2646</v>
      </c>
      <c r="F918" t="s">
        <v>967</v>
      </c>
      <c r="G918" t="s">
        <v>2647</v>
      </c>
      <c r="H918" t="str">
        <f t="shared" si="103"/>
        <v>Orios Ventures Partners</v>
      </c>
      <c r="I918">
        <f t="shared" si="104"/>
        <v>3</v>
      </c>
      <c r="J918" t="str">
        <f>IF(Table1[[#This Row],[Investor Count]]&gt;1,"Yes","No")</f>
        <v>Yes</v>
      </c>
      <c r="K918" t="s">
        <v>394</v>
      </c>
      <c r="M918">
        <f t="shared" si="98"/>
        <v>2017</v>
      </c>
      <c r="N918" t="str">
        <f t="shared" si="99"/>
        <v>April</v>
      </c>
      <c r="O918" s="18">
        <v>0</v>
      </c>
      <c r="P918" t="str">
        <f t="shared" si="100"/>
        <v>Private Equity</v>
      </c>
      <c r="Q918" t="str">
        <f t="shared" si="101"/>
        <v>Others</v>
      </c>
      <c r="R918" t="str">
        <f t="shared" si="102"/>
        <v>Bangalore</v>
      </c>
    </row>
    <row r="919" spans="1:18" x14ac:dyDescent="0.3">
      <c r="A919">
        <v>918</v>
      </c>
      <c r="B919" s="4">
        <v>42852</v>
      </c>
      <c r="C919" t="s">
        <v>2648</v>
      </c>
      <c r="D919" t="s">
        <v>575</v>
      </c>
      <c r="E919" t="s">
        <v>8726</v>
      </c>
      <c r="F919" t="s">
        <v>36</v>
      </c>
      <c r="G919" t="s">
        <v>2650</v>
      </c>
      <c r="H919" t="str">
        <f t="shared" si="103"/>
        <v>Agnus Capital</v>
      </c>
      <c r="I919">
        <f t="shared" si="104"/>
        <v>2</v>
      </c>
      <c r="J919" t="str">
        <f>IF(Table1[[#This Row],[Investor Count]]&gt;1,"Yes","No")</f>
        <v>Yes</v>
      </c>
      <c r="K919" t="s">
        <v>394</v>
      </c>
      <c r="L919" s="6">
        <v>3600000</v>
      </c>
      <c r="M919">
        <f t="shared" si="98"/>
        <v>2017</v>
      </c>
      <c r="N919" t="str">
        <f t="shared" si="99"/>
        <v>April</v>
      </c>
      <c r="O919" s="18">
        <v>34.549379999999999</v>
      </c>
      <c r="P919" t="str">
        <f t="shared" si="100"/>
        <v>Private Equity</v>
      </c>
      <c r="Q919" t="str">
        <f t="shared" si="101"/>
        <v>Others</v>
      </c>
      <c r="R919" t="str">
        <f t="shared" si="102"/>
        <v>Mumbai</v>
      </c>
    </row>
    <row r="920" spans="1:18" x14ac:dyDescent="0.3">
      <c r="A920">
        <v>919</v>
      </c>
      <c r="B920" s="4">
        <v>42852</v>
      </c>
      <c r="C920" t="s">
        <v>2651</v>
      </c>
      <c r="D920" t="s">
        <v>50</v>
      </c>
      <c r="E920" t="s">
        <v>2652</v>
      </c>
      <c r="F920" t="s">
        <v>52</v>
      </c>
      <c r="G920" t="s">
        <v>8092</v>
      </c>
      <c r="H920" t="str">
        <f t="shared" si="103"/>
        <v>Gardx International</v>
      </c>
      <c r="I920">
        <f t="shared" si="104"/>
        <v>1</v>
      </c>
      <c r="J920" t="str">
        <f>IF(Table1[[#This Row],[Investor Count]]&gt;1,"Yes","No")</f>
        <v>No</v>
      </c>
      <c r="K920" t="s">
        <v>126</v>
      </c>
      <c r="M920">
        <f t="shared" si="98"/>
        <v>2017</v>
      </c>
      <c r="N920" t="str">
        <f t="shared" si="99"/>
        <v>April</v>
      </c>
      <c r="O920" s="18">
        <v>0</v>
      </c>
      <c r="P920" t="str">
        <f t="shared" si="100"/>
        <v>Seed</v>
      </c>
      <c r="Q920" t="str">
        <f t="shared" si="101"/>
        <v>Technology</v>
      </c>
      <c r="R920" t="str">
        <f t="shared" si="102"/>
        <v>Pune</v>
      </c>
    </row>
    <row r="921" spans="1:18" x14ac:dyDescent="0.3">
      <c r="A921">
        <v>920</v>
      </c>
      <c r="B921" s="4">
        <v>42852</v>
      </c>
      <c r="C921" t="s">
        <v>2654</v>
      </c>
      <c r="D921" t="s">
        <v>50</v>
      </c>
      <c r="E921" t="s">
        <v>2655</v>
      </c>
      <c r="F921" t="s">
        <v>454</v>
      </c>
      <c r="G921" t="s">
        <v>2656</v>
      </c>
      <c r="H921" t="str">
        <f t="shared" si="103"/>
        <v>Cross Border Angels &amp; Experts</v>
      </c>
      <c r="I921">
        <f t="shared" si="104"/>
        <v>1</v>
      </c>
      <c r="J921" t="str">
        <f>IF(Table1[[#This Row],[Investor Count]]&gt;1,"Yes","No")</f>
        <v>No</v>
      </c>
      <c r="K921" t="s">
        <v>126</v>
      </c>
      <c r="M921">
        <f t="shared" si="98"/>
        <v>2017</v>
      </c>
      <c r="N921" t="str">
        <f t="shared" si="99"/>
        <v>April</v>
      </c>
      <c r="O921" s="18">
        <v>0</v>
      </c>
      <c r="P921" t="str">
        <f t="shared" si="100"/>
        <v>Seed</v>
      </c>
      <c r="Q921" t="str">
        <f t="shared" si="101"/>
        <v>Technology</v>
      </c>
      <c r="R921" t="str">
        <f t="shared" si="102"/>
        <v>Jaipur</v>
      </c>
    </row>
    <row r="922" spans="1:18" x14ac:dyDescent="0.3">
      <c r="A922">
        <v>921</v>
      </c>
      <c r="B922" s="4">
        <v>42852</v>
      </c>
      <c r="C922" t="s">
        <v>1348</v>
      </c>
      <c r="D922" t="s">
        <v>575</v>
      </c>
      <c r="E922" t="s">
        <v>2657</v>
      </c>
      <c r="F922" t="s">
        <v>967</v>
      </c>
      <c r="G922" t="s">
        <v>8124</v>
      </c>
      <c r="H922" t="str">
        <f t="shared" si="103"/>
        <v>Blacksoil Capital Pvt Ltd</v>
      </c>
      <c r="I922">
        <f t="shared" si="104"/>
        <v>1</v>
      </c>
      <c r="J922" t="str">
        <f>IF(Table1[[#This Row],[Investor Count]]&gt;1,"Yes","No")</f>
        <v>No</v>
      </c>
      <c r="K922" t="s">
        <v>394</v>
      </c>
      <c r="L922" s="6">
        <v>1500000</v>
      </c>
      <c r="M922">
        <f t="shared" si="98"/>
        <v>2017</v>
      </c>
      <c r="N922" t="str">
        <f t="shared" si="99"/>
        <v>April</v>
      </c>
      <c r="O922" s="18">
        <v>14.395574999999999</v>
      </c>
      <c r="P922" t="str">
        <f t="shared" si="100"/>
        <v>Private Equity</v>
      </c>
      <c r="Q922" t="str">
        <f t="shared" si="101"/>
        <v>Others</v>
      </c>
      <c r="R922" t="str">
        <f t="shared" si="102"/>
        <v>Bangalore</v>
      </c>
    </row>
    <row r="923" spans="1:18" x14ac:dyDescent="0.3">
      <c r="A923">
        <v>922</v>
      </c>
      <c r="B923" s="4">
        <v>42853</v>
      </c>
      <c r="C923" t="s">
        <v>2659</v>
      </c>
      <c r="D923" t="s">
        <v>575</v>
      </c>
      <c r="E923" t="s">
        <v>2660</v>
      </c>
      <c r="F923" t="s">
        <v>30</v>
      </c>
      <c r="G923" t="s">
        <v>1339</v>
      </c>
      <c r="H923" t="str">
        <f t="shared" si="103"/>
        <v>Accel Partners</v>
      </c>
      <c r="I923">
        <f t="shared" si="104"/>
        <v>1</v>
      </c>
      <c r="J923" t="str">
        <f>IF(Table1[[#This Row],[Investor Count]]&gt;1,"Yes","No")</f>
        <v>No</v>
      </c>
      <c r="K923" t="s">
        <v>126</v>
      </c>
      <c r="L923" s="6">
        <v>750000</v>
      </c>
      <c r="M923">
        <f t="shared" si="98"/>
        <v>2017</v>
      </c>
      <c r="N923" t="str">
        <f t="shared" si="99"/>
        <v>April</v>
      </c>
      <c r="O923" s="18">
        <v>7.1977874999999996</v>
      </c>
      <c r="P923" t="str">
        <f t="shared" si="100"/>
        <v>Seed</v>
      </c>
      <c r="Q923" t="str">
        <f t="shared" si="101"/>
        <v>Others</v>
      </c>
      <c r="R923" t="str">
        <f t="shared" si="102"/>
        <v>Delhi-NCR</v>
      </c>
    </row>
    <row r="924" spans="1:18" x14ac:dyDescent="0.3">
      <c r="A924">
        <v>923</v>
      </c>
      <c r="B924" s="4">
        <v>42853</v>
      </c>
      <c r="C924" t="s">
        <v>2661</v>
      </c>
      <c r="D924" t="s">
        <v>575</v>
      </c>
      <c r="E924" t="s">
        <v>2662</v>
      </c>
      <c r="F924" t="s">
        <v>36</v>
      </c>
      <c r="G924" t="s">
        <v>2663</v>
      </c>
      <c r="H924" t="str">
        <f t="shared" si="103"/>
        <v>Poshika Financial Ecosystem</v>
      </c>
      <c r="I924">
        <f t="shared" si="104"/>
        <v>1</v>
      </c>
      <c r="J924" t="str">
        <f>IF(Table1[[#This Row],[Investor Count]]&gt;1,"Yes","No")</f>
        <v>No</v>
      </c>
      <c r="K924" t="s">
        <v>126</v>
      </c>
      <c r="M924">
        <f t="shared" si="98"/>
        <v>2017</v>
      </c>
      <c r="N924" t="str">
        <f t="shared" si="99"/>
        <v>April</v>
      </c>
      <c r="O924" s="18">
        <v>0</v>
      </c>
      <c r="P924" t="str">
        <f t="shared" si="100"/>
        <v>Seed</v>
      </c>
      <c r="Q924" t="str">
        <f t="shared" si="101"/>
        <v>Others</v>
      </c>
      <c r="R924" t="str">
        <f t="shared" si="102"/>
        <v>Mumbai</v>
      </c>
    </row>
    <row r="925" spans="1:18" x14ac:dyDescent="0.3">
      <c r="A925">
        <v>924</v>
      </c>
      <c r="B925" s="4">
        <v>42854</v>
      </c>
      <c r="C925" t="s">
        <v>2664</v>
      </c>
      <c r="D925" t="s">
        <v>575</v>
      </c>
      <c r="E925" t="s">
        <v>2665</v>
      </c>
      <c r="F925" t="s">
        <v>454</v>
      </c>
      <c r="G925" t="s">
        <v>7977</v>
      </c>
      <c r="H925" t="str">
        <f t="shared" si="103"/>
        <v>Nb Ventures</v>
      </c>
      <c r="I925">
        <f t="shared" si="104"/>
        <v>1</v>
      </c>
      <c r="J925" t="str">
        <f>IF(Table1[[#This Row],[Investor Count]]&gt;1,"Yes","No")</f>
        <v>No</v>
      </c>
      <c r="K925" t="s">
        <v>394</v>
      </c>
      <c r="M925">
        <f t="shared" si="98"/>
        <v>2017</v>
      </c>
      <c r="N925" t="str">
        <f t="shared" si="99"/>
        <v>April</v>
      </c>
      <c r="O925" s="18">
        <v>0</v>
      </c>
      <c r="P925" t="str">
        <f t="shared" si="100"/>
        <v>Private Equity</v>
      </c>
      <c r="Q925" t="str">
        <f t="shared" si="101"/>
        <v>Others</v>
      </c>
      <c r="R925" t="str">
        <f t="shared" si="102"/>
        <v>Jaipur</v>
      </c>
    </row>
    <row r="926" spans="1:18" x14ac:dyDescent="0.3">
      <c r="A926">
        <v>925</v>
      </c>
      <c r="B926" s="4">
        <v>42795</v>
      </c>
      <c r="C926" t="s">
        <v>2223</v>
      </c>
      <c r="D926" t="s">
        <v>575</v>
      </c>
      <c r="E926" t="s">
        <v>2666</v>
      </c>
      <c r="F926" t="s">
        <v>967</v>
      </c>
      <c r="G926" t="s">
        <v>8093</v>
      </c>
      <c r="H926" t="str">
        <f t="shared" si="103"/>
        <v>Softbank Group Corp</v>
      </c>
      <c r="I926">
        <f t="shared" si="104"/>
        <v>1</v>
      </c>
      <c r="J926" t="str">
        <f>IF(Table1[[#This Row],[Investor Count]]&gt;1,"Yes","No")</f>
        <v>No</v>
      </c>
      <c r="K926" t="s">
        <v>394</v>
      </c>
      <c r="L926" s="6">
        <v>330000000</v>
      </c>
      <c r="M926">
        <f t="shared" si="98"/>
        <v>2017</v>
      </c>
      <c r="N926" t="str">
        <f t="shared" si="99"/>
        <v>March</v>
      </c>
      <c r="O926" s="18">
        <v>3167.0264999999999</v>
      </c>
      <c r="P926" t="str">
        <f t="shared" si="100"/>
        <v>Private Equity</v>
      </c>
      <c r="Q926" t="str">
        <f t="shared" si="101"/>
        <v>Others</v>
      </c>
      <c r="R926" t="str">
        <f t="shared" si="102"/>
        <v>Bangalore</v>
      </c>
    </row>
    <row r="927" spans="1:18" x14ac:dyDescent="0.3">
      <c r="A927">
        <v>926</v>
      </c>
      <c r="B927" s="4">
        <v>42795</v>
      </c>
      <c r="C927" t="s">
        <v>2668</v>
      </c>
      <c r="D927" t="s">
        <v>575</v>
      </c>
      <c r="E927" t="s">
        <v>2669</v>
      </c>
      <c r="F927" t="s">
        <v>967</v>
      </c>
      <c r="G927" t="s">
        <v>25</v>
      </c>
      <c r="H927" t="str">
        <f t="shared" si="103"/>
        <v>Sequoia Capital India</v>
      </c>
      <c r="I927">
        <f t="shared" si="104"/>
        <v>1</v>
      </c>
      <c r="J927" t="str">
        <f>IF(Table1[[#This Row],[Investor Count]]&gt;1,"Yes","No")</f>
        <v>No</v>
      </c>
      <c r="K927" t="s">
        <v>394</v>
      </c>
      <c r="L927" s="6">
        <v>10000000</v>
      </c>
      <c r="M927">
        <f t="shared" si="98"/>
        <v>2017</v>
      </c>
      <c r="N927" t="str">
        <f t="shared" si="99"/>
        <v>March</v>
      </c>
      <c r="O927" s="18">
        <v>95.970500000000001</v>
      </c>
      <c r="P927" t="str">
        <f t="shared" si="100"/>
        <v>Private Equity</v>
      </c>
      <c r="Q927" t="str">
        <f t="shared" si="101"/>
        <v>Others</v>
      </c>
      <c r="R927" t="str">
        <f t="shared" si="102"/>
        <v>Bangalore</v>
      </c>
    </row>
    <row r="928" spans="1:18" x14ac:dyDescent="0.3">
      <c r="A928">
        <v>927</v>
      </c>
      <c r="B928" s="4">
        <v>42795</v>
      </c>
      <c r="C928" t="s">
        <v>2670</v>
      </c>
      <c r="D928" t="s">
        <v>575</v>
      </c>
      <c r="E928" t="s">
        <v>2671</v>
      </c>
      <c r="F928" t="s">
        <v>919</v>
      </c>
      <c r="G928" t="s">
        <v>8514</v>
      </c>
      <c r="H928" t="str">
        <f t="shared" si="103"/>
        <v>Calcutta Angels Network</v>
      </c>
      <c r="I928">
        <f t="shared" si="104"/>
        <v>2</v>
      </c>
      <c r="J928" t="str">
        <f>IF(Table1[[#This Row],[Investor Count]]&gt;1,"Yes","No")</f>
        <v>Yes</v>
      </c>
      <c r="K928" t="s">
        <v>126</v>
      </c>
      <c r="M928">
        <f t="shared" si="98"/>
        <v>2017</v>
      </c>
      <c r="N928" t="str">
        <f t="shared" si="99"/>
        <v>March</v>
      </c>
      <c r="O928" s="18">
        <v>0</v>
      </c>
      <c r="P928" t="str">
        <f t="shared" si="100"/>
        <v>Seed</v>
      </c>
      <c r="Q928" t="str">
        <f t="shared" si="101"/>
        <v>Others</v>
      </c>
      <c r="R928" t="str">
        <f t="shared" si="102"/>
        <v>Kolkata</v>
      </c>
    </row>
    <row r="929" spans="1:18" x14ac:dyDescent="0.3">
      <c r="A929">
        <v>928</v>
      </c>
      <c r="B929" s="4">
        <v>42795</v>
      </c>
      <c r="C929" t="s">
        <v>2673</v>
      </c>
      <c r="D929" t="s">
        <v>1471</v>
      </c>
      <c r="E929" t="s">
        <v>2674</v>
      </c>
      <c r="F929" t="s">
        <v>30</v>
      </c>
      <c r="G929" t="s">
        <v>8727</v>
      </c>
      <c r="H929" t="str">
        <f t="shared" si="103"/>
        <v>Vishwadeep Bajaj</v>
      </c>
      <c r="I929">
        <f t="shared" si="104"/>
        <v>6</v>
      </c>
      <c r="J929" t="str">
        <f>IF(Table1[[#This Row],[Investor Count]]&gt;1,"Yes","No")</f>
        <v>Yes</v>
      </c>
      <c r="K929" t="s">
        <v>126</v>
      </c>
      <c r="M929">
        <f t="shared" si="98"/>
        <v>2017</v>
      </c>
      <c r="N929" t="str">
        <f t="shared" si="99"/>
        <v>March</v>
      </c>
      <c r="O929" s="18">
        <v>0</v>
      </c>
      <c r="P929" t="str">
        <f t="shared" si="100"/>
        <v>Seed</v>
      </c>
      <c r="Q929" t="str">
        <f t="shared" si="101"/>
        <v>E-Commerce</v>
      </c>
      <c r="R929" t="str">
        <f t="shared" si="102"/>
        <v>Delhi-NCR</v>
      </c>
    </row>
    <row r="930" spans="1:18" x14ac:dyDescent="0.3">
      <c r="A930">
        <v>929</v>
      </c>
      <c r="B930" s="4">
        <v>42796</v>
      </c>
      <c r="C930" t="s">
        <v>2676</v>
      </c>
      <c r="D930" t="s">
        <v>575</v>
      </c>
      <c r="E930" t="s">
        <v>2677</v>
      </c>
      <c r="F930" t="s">
        <v>184</v>
      </c>
      <c r="G930" t="s">
        <v>2678</v>
      </c>
      <c r="H930" t="str">
        <f t="shared" si="103"/>
        <v>Ventureast</v>
      </c>
      <c r="I930">
        <f t="shared" si="104"/>
        <v>4</v>
      </c>
      <c r="J930" t="str">
        <f>IF(Table1[[#This Row],[Investor Count]]&gt;1,"Yes","No")</f>
        <v>Yes</v>
      </c>
      <c r="K930" t="s">
        <v>394</v>
      </c>
      <c r="L930" s="6">
        <v>1500000</v>
      </c>
      <c r="M930">
        <f t="shared" si="98"/>
        <v>2017</v>
      </c>
      <c r="N930" t="str">
        <f t="shared" si="99"/>
        <v>March</v>
      </c>
      <c r="O930" s="18">
        <v>14.395574999999999</v>
      </c>
      <c r="P930" t="str">
        <f t="shared" si="100"/>
        <v>Private Equity</v>
      </c>
      <c r="Q930" t="str">
        <f t="shared" si="101"/>
        <v>Others</v>
      </c>
      <c r="R930" t="str">
        <f t="shared" si="102"/>
        <v>Hyderabad</v>
      </c>
    </row>
    <row r="931" spans="1:18" x14ac:dyDescent="0.3">
      <c r="A931">
        <v>930</v>
      </c>
      <c r="B931" s="4">
        <v>42796</v>
      </c>
      <c r="C931" t="s">
        <v>2679</v>
      </c>
      <c r="D931" t="s">
        <v>50</v>
      </c>
      <c r="E931" t="s">
        <v>2680</v>
      </c>
      <c r="F931" t="s">
        <v>42</v>
      </c>
      <c r="G931" t="s">
        <v>2606</v>
      </c>
      <c r="H931" t="str">
        <f t="shared" si="103"/>
        <v>Ideaspring Capital</v>
      </c>
      <c r="I931">
        <f t="shared" si="104"/>
        <v>1</v>
      </c>
      <c r="J931" t="str">
        <f>IF(Table1[[#This Row],[Investor Count]]&gt;1,"Yes","No")</f>
        <v>No</v>
      </c>
      <c r="K931" t="s">
        <v>126</v>
      </c>
      <c r="L931" s="6">
        <v>500000</v>
      </c>
      <c r="M931">
        <f t="shared" si="98"/>
        <v>2017</v>
      </c>
      <c r="N931" t="str">
        <f t="shared" si="99"/>
        <v>March</v>
      </c>
      <c r="O931" s="18">
        <v>4.7985249999999997</v>
      </c>
      <c r="P931" t="str">
        <f t="shared" si="100"/>
        <v>Seed</v>
      </c>
      <c r="Q931" t="str">
        <f t="shared" si="101"/>
        <v>Technology</v>
      </c>
      <c r="R931" t="str">
        <f t="shared" si="102"/>
        <v>Chennai</v>
      </c>
    </row>
    <row r="932" spans="1:18" x14ac:dyDescent="0.3">
      <c r="A932">
        <v>931</v>
      </c>
      <c r="B932" s="4">
        <v>42796</v>
      </c>
      <c r="C932" t="s">
        <v>2681</v>
      </c>
      <c r="D932" t="s">
        <v>575</v>
      </c>
      <c r="E932" t="s">
        <v>2499</v>
      </c>
      <c r="F932" t="s">
        <v>19</v>
      </c>
      <c r="G932" t="s">
        <v>2682</v>
      </c>
      <c r="H932" t="str">
        <f t="shared" si="103"/>
        <v>Lightspeed Venture Partners</v>
      </c>
      <c r="I932">
        <f t="shared" si="104"/>
        <v>1</v>
      </c>
      <c r="J932" t="str">
        <f>IF(Table1[[#This Row],[Investor Count]]&gt;1,"Yes","No")</f>
        <v>No</v>
      </c>
      <c r="K932" t="s">
        <v>394</v>
      </c>
      <c r="L932" s="6">
        <v>2500000</v>
      </c>
      <c r="M932">
        <f t="shared" si="98"/>
        <v>2017</v>
      </c>
      <c r="N932" t="str">
        <f t="shared" si="99"/>
        <v>March</v>
      </c>
      <c r="O932" s="18">
        <v>23.992625</v>
      </c>
      <c r="P932" t="str">
        <f t="shared" si="100"/>
        <v>Private Equity</v>
      </c>
      <c r="Q932" t="str">
        <f t="shared" si="101"/>
        <v>Others</v>
      </c>
      <c r="R932" t="str">
        <f t="shared" si="102"/>
        <v>Delhi-NCR</v>
      </c>
    </row>
    <row r="933" spans="1:18" x14ac:dyDescent="0.3">
      <c r="A933">
        <v>932</v>
      </c>
      <c r="B933" s="4">
        <v>42796</v>
      </c>
      <c r="C933" t="s">
        <v>2683</v>
      </c>
      <c r="D933" t="s">
        <v>50</v>
      </c>
      <c r="E933" t="s">
        <v>2684</v>
      </c>
      <c r="F933" t="s">
        <v>1982</v>
      </c>
      <c r="G933" t="s">
        <v>2685</v>
      </c>
      <c r="H933" t="str">
        <f t="shared" si="103"/>
        <v>Langoor</v>
      </c>
      <c r="I933">
        <f t="shared" si="104"/>
        <v>1</v>
      </c>
      <c r="J933" t="str">
        <f>IF(Table1[[#This Row],[Investor Count]]&gt;1,"Yes","No")</f>
        <v>No</v>
      </c>
      <c r="K933" t="s">
        <v>126</v>
      </c>
      <c r="M933">
        <f t="shared" si="98"/>
        <v>2017</v>
      </c>
      <c r="N933" t="str">
        <f t="shared" si="99"/>
        <v>March</v>
      </c>
      <c r="O933" s="18">
        <v>0</v>
      </c>
      <c r="P933" t="str">
        <f t="shared" si="100"/>
        <v>Seed</v>
      </c>
      <c r="Q933" t="str">
        <f t="shared" si="101"/>
        <v>Technology</v>
      </c>
      <c r="R933" t="str">
        <f t="shared" si="102"/>
        <v>Other Cities</v>
      </c>
    </row>
    <row r="934" spans="1:18" x14ac:dyDescent="0.3">
      <c r="A934">
        <v>933</v>
      </c>
      <c r="B934" s="4">
        <v>42796</v>
      </c>
      <c r="C934" t="s">
        <v>2686</v>
      </c>
      <c r="D934" t="s">
        <v>575</v>
      </c>
      <c r="E934" t="s">
        <v>2687</v>
      </c>
      <c r="F934" t="s">
        <v>42</v>
      </c>
      <c r="G934" t="s">
        <v>2688</v>
      </c>
      <c r="H934" t="str">
        <f t="shared" si="103"/>
        <v>Quona Capital</v>
      </c>
      <c r="I934">
        <f t="shared" si="104"/>
        <v>1</v>
      </c>
      <c r="J934" t="str">
        <f>IF(Table1[[#This Row],[Investor Count]]&gt;1,"Yes","No")</f>
        <v>No</v>
      </c>
      <c r="K934" t="s">
        <v>394</v>
      </c>
      <c r="L934" s="6">
        <v>7600000</v>
      </c>
      <c r="M934">
        <f t="shared" si="98"/>
        <v>2017</v>
      </c>
      <c r="N934" t="str">
        <f t="shared" si="99"/>
        <v>March</v>
      </c>
      <c r="O934" s="18">
        <v>72.937579999999997</v>
      </c>
      <c r="P934" t="str">
        <f t="shared" si="100"/>
        <v>Private Equity</v>
      </c>
      <c r="Q934" t="str">
        <f t="shared" si="101"/>
        <v>Others</v>
      </c>
      <c r="R934" t="str">
        <f t="shared" si="102"/>
        <v>Chennai</v>
      </c>
    </row>
    <row r="935" spans="1:18" x14ac:dyDescent="0.3">
      <c r="A935">
        <v>934</v>
      </c>
      <c r="B935" s="4">
        <v>42797</v>
      </c>
      <c r="C935" t="s">
        <v>2689</v>
      </c>
      <c r="D935" t="s">
        <v>575</v>
      </c>
      <c r="E935" t="s">
        <v>2690</v>
      </c>
      <c r="F935" t="s">
        <v>967</v>
      </c>
      <c r="G935" t="s">
        <v>9333</v>
      </c>
      <c r="H935" t="str">
        <f t="shared" si="103"/>
        <v>Chigarh Angels Network</v>
      </c>
      <c r="I935">
        <f t="shared" si="104"/>
        <v>3</v>
      </c>
      <c r="J935" t="str">
        <f>IF(Table1[[#This Row],[Investor Count]]&gt;1,"Yes","No")</f>
        <v>Yes</v>
      </c>
      <c r="K935" t="s">
        <v>126</v>
      </c>
      <c r="M935">
        <f t="shared" si="98"/>
        <v>2017</v>
      </c>
      <c r="N935" t="str">
        <f t="shared" si="99"/>
        <v>March</v>
      </c>
      <c r="O935" s="18">
        <v>0</v>
      </c>
      <c r="P935" t="str">
        <f t="shared" si="100"/>
        <v>Seed</v>
      </c>
      <c r="Q935" t="str">
        <f t="shared" si="101"/>
        <v>Others</v>
      </c>
      <c r="R935" t="str">
        <f t="shared" si="102"/>
        <v>Bangalore</v>
      </c>
    </row>
    <row r="936" spans="1:18" x14ac:dyDescent="0.3">
      <c r="A936">
        <v>935</v>
      </c>
      <c r="B936" s="4">
        <v>42797</v>
      </c>
      <c r="C936" t="s">
        <v>2692</v>
      </c>
      <c r="D936" t="s">
        <v>50</v>
      </c>
      <c r="E936" t="s">
        <v>8728</v>
      </c>
      <c r="F936" t="s">
        <v>967</v>
      </c>
      <c r="G936" t="s">
        <v>2694</v>
      </c>
      <c r="H936" t="str">
        <f t="shared" si="103"/>
        <v>Bhupen Shah</v>
      </c>
      <c r="I936">
        <f t="shared" si="104"/>
        <v>3</v>
      </c>
      <c r="J936" t="str">
        <f>IF(Table1[[#This Row],[Investor Count]]&gt;1,"Yes","No")</f>
        <v>Yes</v>
      </c>
      <c r="K936" t="s">
        <v>126</v>
      </c>
      <c r="L936" s="6">
        <v>275000</v>
      </c>
      <c r="M936">
        <f t="shared" si="98"/>
        <v>2017</v>
      </c>
      <c r="N936" t="str">
        <f t="shared" si="99"/>
        <v>March</v>
      </c>
      <c r="O936" s="18">
        <v>2.6391887500000002</v>
      </c>
      <c r="P936" t="str">
        <f t="shared" si="100"/>
        <v>Seed</v>
      </c>
      <c r="Q936" t="str">
        <f t="shared" si="101"/>
        <v>Technology</v>
      </c>
      <c r="R936" t="str">
        <f t="shared" si="102"/>
        <v>Bangalore</v>
      </c>
    </row>
    <row r="937" spans="1:18" x14ac:dyDescent="0.3">
      <c r="A937">
        <v>936</v>
      </c>
      <c r="B937" s="4">
        <v>42797</v>
      </c>
      <c r="C937" t="s">
        <v>2695</v>
      </c>
      <c r="D937" t="s">
        <v>575</v>
      </c>
      <c r="E937" t="s">
        <v>2696</v>
      </c>
      <c r="F937" t="s">
        <v>454</v>
      </c>
      <c r="G937" t="s">
        <v>8913</v>
      </c>
      <c r="H937" t="str">
        <f t="shared" si="103"/>
        <v>Seep Aggarwal</v>
      </c>
      <c r="I937">
        <f t="shared" si="104"/>
        <v>3</v>
      </c>
      <c r="J937" t="str">
        <f>IF(Table1[[#This Row],[Investor Count]]&gt;1,"Yes","No")</f>
        <v>Yes</v>
      </c>
      <c r="K937" t="s">
        <v>126</v>
      </c>
      <c r="M937">
        <f t="shared" si="98"/>
        <v>2017</v>
      </c>
      <c r="N937" t="str">
        <f t="shared" si="99"/>
        <v>March</v>
      </c>
      <c r="O937" s="18">
        <v>0</v>
      </c>
      <c r="P937" t="str">
        <f t="shared" si="100"/>
        <v>Seed</v>
      </c>
      <c r="Q937" t="str">
        <f t="shared" si="101"/>
        <v>Others</v>
      </c>
      <c r="R937" t="str">
        <f t="shared" si="102"/>
        <v>Jaipur</v>
      </c>
    </row>
    <row r="938" spans="1:18" x14ac:dyDescent="0.3">
      <c r="A938">
        <v>937</v>
      </c>
      <c r="B938" s="4">
        <v>42797</v>
      </c>
      <c r="C938" t="s">
        <v>2698</v>
      </c>
      <c r="D938" t="s">
        <v>50</v>
      </c>
      <c r="E938" t="s">
        <v>2699</v>
      </c>
      <c r="F938" t="s">
        <v>1197</v>
      </c>
      <c r="G938" t="s">
        <v>8729</v>
      </c>
      <c r="H938" t="str">
        <f t="shared" si="103"/>
        <v>Bennett</v>
      </c>
      <c r="I938">
        <f t="shared" si="104"/>
        <v>3</v>
      </c>
      <c r="J938" t="str">
        <f>IF(Table1[[#This Row],[Investor Count]]&gt;1,"Yes","No")</f>
        <v>Yes</v>
      </c>
      <c r="K938" t="s">
        <v>394</v>
      </c>
      <c r="L938" s="6">
        <v>6700000</v>
      </c>
      <c r="M938">
        <f t="shared" si="98"/>
        <v>2017</v>
      </c>
      <c r="N938" t="str">
        <f t="shared" si="99"/>
        <v>March</v>
      </c>
      <c r="O938" s="18">
        <v>64.300235000000001</v>
      </c>
      <c r="P938" t="str">
        <f t="shared" si="100"/>
        <v>Private Equity</v>
      </c>
      <c r="Q938" t="str">
        <f t="shared" si="101"/>
        <v>Technology</v>
      </c>
      <c r="R938" t="str">
        <f t="shared" si="102"/>
        <v>Ahmedabad</v>
      </c>
    </row>
    <row r="939" spans="1:18" x14ac:dyDescent="0.3">
      <c r="A939">
        <v>938</v>
      </c>
      <c r="B939" s="4">
        <v>42797</v>
      </c>
      <c r="C939" t="s">
        <v>2701</v>
      </c>
      <c r="D939" t="s">
        <v>575</v>
      </c>
      <c r="E939" t="s">
        <v>2702</v>
      </c>
      <c r="F939" t="s">
        <v>184</v>
      </c>
      <c r="G939" t="s">
        <v>9334</v>
      </c>
      <c r="H939" t="str">
        <f t="shared" si="103"/>
        <v>Angel</v>
      </c>
      <c r="I939">
        <f t="shared" si="104"/>
        <v>1</v>
      </c>
      <c r="J939" t="str">
        <f>IF(Table1[[#This Row],[Investor Count]]&gt;1,"Yes","No")</f>
        <v>No</v>
      </c>
      <c r="K939" t="s">
        <v>126</v>
      </c>
      <c r="M939">
        <f t="shared" si="98"/>
        <v>2017</v>
      </c>
      <c r="N939" t="str">
        <f t="shared" si="99"/>
        <v>March</v>
      </c>
      <c r="O939" s="18">
        <v>0</v>
      </c>
      <c r="P939" t="str">
        <f t="shared" si="100"/>
        <v>Seed</v>
      </c>
      <c r="Q939" t="str">
        <f t="shared" si="101"/>
        <v>Others</v>
      </c>
      <c r="R939" t="str">
        <f t="shared" si="102"/>
        <v>Hyderabad</v>
      </c>
    </row>
    <row r="940" spans="1:18" x14ac:dyDescent="0.3">
      <c r="A940">
        <v>939</v>
      </c>
      <c r="B940" s="4">
        <v>42797</v>
      </c>
      <c r="C940" t="s">
        <v>2704</v>
      </c>
      <c r="D940" t="s">
        <v>1471</v>
      </c>
      <c r="E940" t="s">
        <v>2705</v>
      </c>
      <c r="F940" t="s">
        <v>967</v>
      </c>
      <c r="G940" t="s">
        <v>2706</v>
      </c>
      <c r="H940" t="str">
        <f t="shared" si="103"/>
        <v>Alibaba</v>
      </c>
      <c r="I940">
        <f t="shared" si="104"/>
        <v>1</v>
      </c>
      <c r="J940" t="str">
        <f>IF(Table1[[#This Row],[Investor Count]]&gt;1,"Yes","No")</f>
        <v>No</v>
      </c>
      <c r="K940" t="s">
        <v>394</v>
      </c>
      <c r="L940" s="6">
        <v>200000000</v>
      </c>
      <c r="M940">
        <f t="shared" si="98"/>
        <v>2017</v>
      </c>
      <c r="N940" t="str">
        <f t="shared" si="99"/>
        <v>March</v>
      </c>
      <c r="O940" s="18">
        <v>1919.41</v>
      </c>
      <c r="P940" t="str">
        <f t="shared" si="100"/>
        <v>Private Equity</v>
      </c>
      <c r="Q940" t="str">
        <f t="shared" si="101"/>
        <v>E-Commerce</v>
      </c>
      <c r="R940" t="str">
        <f t="shared" si="102"/>
        <v>Bangalore</v>
      </c>
    </row>
    <row r="941" spans="1:18" x14ac:dyDescent="0.3">
      <c r="A941">
        <v>940</v>
      </c>
      <c r="B941" s="4">
        <v>42798</v>
      </c>
      <c r="C941" t="s">
        <v>2707</v>
      </c>
      <c r="D941" t="s">
        <v>142</v>
      </c>
      <c r="E941" t="s">
        <v>2708</v>
      </c>
      <c r="F941" t="s">
        <v>36</v>
      </c>
      <c r="G941" t="s">
        <v>7931</v>
      </c>
      <c r="H941" t="str">
        <f t="shared" si="103"/>
        <v>Cdc Group Plc</v>
      </c>
      <c r="I941">
        <f t="shared" si="104"/>
        <v>1</v>
      </c>
      <c r="J941" t="str">
        <f>IF(Table1[[#This Row],[Investor Count]]&gt;1,"Yes","No")</f>
        <v>No</v>
      </c>
      <c r="K941" t="s">
        <v>394</v>
      </c>
      <c r="L941" s="6">
        <v>19500000</v>
      </c>
      <c r="M941">
        <f t="shared" si="98"/>
        <v>2017</v>
      </c>
      <c r="N941" t="str">
        <f t="shared" si="99"/>
        <v>March</v>
      </c>
      <c r="O941" s="18">
        <v>187.14247499999999</v>
      </c>
      <c r="P941" t="str">
        <f t="shared" si="100"/>
        <v>Private Equity</v>
      </c>
      <c r="Q941" t="str">
        <f t="shared" si="101"/>
        <v>Healthcare</v>
      </c>
      <c r="R941" t="str">
        <f t="shared" si="102"/>
        <v>Mumbai</v>
      </c>
    </row>
    <row r="942" spans="1:18" x14ac:dyDescent="0.3">
      <c r="A942">
        <v>941</v>
      </c>
      <c r="B942" s="4">
        <v>42800</v>
      </c>
      <c r="C942" t="s">
        <v>2709</v>
      </c>
      <c r="D942" t="s">
        <v>575</v>
      </c>
      <c r="E942" t="s">
        <v>2710</v>
      </c>
      <c r="F942" t="s">
        <v>36</v>
      </c>
      <c r="G942" t="s">
        <v>2711</v>
      </c>
      <c r="H942" t="str">
        <f t="shared" si="103"/>
        <v>Atul Nishar</v>
      </c>
      <c r="I942">
        <f t="shared" si="104"/>
        <v>1</v>
      </c>
      <c r="J942" t="str">
        <f>IF(Table1[[#This Row],[Investor Count]]&gt;1,"Yes","No")</f>
        <v>No</v>
      </c>
      <c r="K942" t="s">
        <v>126</v>
      </c>
      <c r="L942" s="6">
        <v>1200000</v>
      </c>
      <c r="M942">
        <f t="shared" si="98"/>
        <v>2017</v>
      </c>
      <c r="N942" t="str">
        <f t="shared" si="99"/>
        <v>March</v>
      </c>
      <c r="O942" s="18">
        <v>11.51646</v>
      </c>
      <c r="P942" t="str">
        <f t="shared" si="100"/>
        <v>Seed</v>
      </c>
      <c r="Q942" t="str">
        <f t="shared" si="101"/>
        <v>Others</v>
      </c>
      <c r="R942" t="str">
        <f t="shared" si="102"/>
        <v>Mumbai</v>
      </c>
    </row>
    <row r="943" spans="1:18" x14ac:dyDescent="0.3">
      <c r="A943">
        <v>942</v>
      </c>
      <c r="B943" s="4">
        <v>42800</v>
      </c>
      <c r="C943" t="s">
        <v>2712</v>
      </c>
      <c r="D943" t="s">
        <v>575</v>
      </c>
      <c r="E943" t="s">
        <v>8730</v>
      </c>
      <c r="F943" t="s">
        <v>19</v>
      </c>
      <c r="G943" t="s">
        <v>2714</v>
      </c>
      <c r="H943" t="str">
        <f t="shared" si="103"/>
        <v>Aneesh Seth</v>
      </c>
      <c r="I943">
        <f t="shared" si="104"/>
        <v>2</v>
      </c>
      <c r="J943" t="str">
        <f>IF(Table1[[#This Row],[Investor Count]]&gt;1,"Yes","No")</f>
        <v>Yes</v>
      </c>
      <c r="K943" t="s">
        <v>126</v>
      </c>
      <c r="L943" s="6">
        <v>150000</v>
      </c>
      <c r="M943">
        <f t="shared" si="98"/>
        <v>2017</v>
      </c>
      <c r="N943" t="str">
        <f t="shared" si="99"/>
        <v>March</v>
      </c>
      <c r="O943" s="18">
        <v>1.4395575</v>
      </c>
      <c r="P943" t="str">
        <f t="shared" si="100"/>
        <v>Seed</v>
      </c>
      <c r="Q943" t="str">
        <f t="shared" si="101"/>
        <v>Others</v>
      </c>
      <c r="R943" t="str">
        <f t="shared" si="102"/>
        <v>Delhi-NCR</v>
      </c>
    </row>
    <row r="944" spans="1:18" x14ac:dyDescent="0.3">
      <c r="A944">
        <v>943</v>
      </c>
      <c r="B944" s="4">
        <v>42800</v>
      </c>
      <c r="C944" t="s">
        <v>2715</v>
      </c>
      <c r="D944" t="s">
        <v>575</v>
      </c>
      <c r="E944" t="s">
        <v>2716</v>
      </c>
      <c r="F944" t="s">
        <v>36</v>
      </c>
      <c r="G944" t="s">
        <v>8094</v>
      </c>
      <c r="H944" t="str">
        <f t="shared" si="103"/>
        <v>Sidbi Venture Capital Fund</v>
      </c>
      <c r="I944">
        <f t="shared" si="104"/>
        <v>1</v>
      </c>
      <c r="J944" t="str">
        <f>IF(Table1[[#This Row],[Investor Count]]&gt;1,"Yes","No")</f>
        <v>No</v>
      </c>
      <c r="K944" t="s">
        <v>394</v>
      </c>
      <c r="L944" s="6">
        <v>1790000</v>
      </c>
      <c r="M944">
        <f t="shared" si="98"/>
        <v>2017</v>
      </c>
      <c r="N944" t="str">
        <f t="shared" si="99"/>
        <v>March</v>
      </c>
      <c r="O944" s="18">
        <v>17.1787195</v>
      </c>
      <c r="P944" t="str">
        <f t="shared" si="100"/>
        <v>Private Equity</v>
      </c>
      <c r="Q944" t="str">
        <f t="shared" si="101"/>
        <v>Others</v>
      </c>
      <c r="R944" t="str">
        <f t="shared" si="102"/>
        <v>Mumbai</v>
      </c>
    </row>
    <row r="945" spans="1:18" x14ac:dyDescent="0.3">
      <c r="A945">
        <v>944</v>
      </c>
      <c r="B945" s="4">
        <v>42801</v>
      </c>
      <c r="C945" t="s">
        <v>2718</v>
      </c>
      <c r="D945" t="s">
        <v>50</v>
      </c>
      <c r="E945" t="s">
        <v>2719</v>
      </c>
      <c r="F945" t="s">
        <v>52</v>
      </c>
      <c r="G945" t="s">
        <v>1339</v>
      </c>
      <c r="H945" t="str">
        <f t="shared" si="103"/>
        <v>Accel Partners</v>
      </c>
      <c r="I945">
        <f t="shared" si="104"/>
        <v>1</v>
      </c>
      <c r="J945" t="str">
        <f>IF(Table1[[#This Row],[Investor Count]]&gt;1,"Yes","No")</f>
        <v>No</v>
      </c>
      <c r="K945" t="s">
        <v>394</v>
      </c>
      <c r="L945" s="6">
        <v>10000000</v>
      </c>
      <c r="M945">
        <f t="shared" si="98"/>
        <v>2017</v>
      </c>
      <c r="N945" t="str">
        <f t="shared" si="99"/>
        <v>March</v>
      </c>
      <c r="O945" s="18">
        <v>95.970500000000001</v>
      </c>
      <c r="P945" t="str">
        <f t="shared" si="100"/>
        <v>Private Equity</v>
      </c>
      <c r="Q945" t="str">
        <f t="shared" si="101"/>
        <v>Technology</v>
      </c>
      <c r="R945" t="str">
        <f t="shared" si="102"/>
        <v>Pune</v>
      </c>
    </row>
    <row r="946" spans="1:18" x14ac:dyDescent="0.3">
      <c r="A946">
        <v>945</v>
      </c>
      <c r="B946" s="4">
        <v>42801</v>
      </c>
      <c r="C946" t="s">
        <v>2720</v>
      </c>
      <c r="D946" t="s">
        <v>50</v>
      </c>
      <c r="E946" t="s">
        <v>2721</v>
      </c>
      <c r="F946" t="s">
        <v>967</v>
      </c>
      <c r="G946" t="s">
        <v>2722</v>
      </c>
      <c r="H946" t="str">
        <f t="shared" si="103"/>
        <v>Star India Pvt Ltd</v>
      </c>
      <c r="I946">
        <f t="shared" si="104"/>
        <v>1</v>
      </c>
      <c r="J946" t="str">
        <f>IF(Table1[[#This Row],[Investor Count]]&gt;1,"Yes","No")</f>
        <v>No</v>
      </c>
      <c r="K946" t="s">
        <v>394</v>
      </c>
      <c r="L946" s="6">
        <v>10000000</v>
      </c>
      <c r="M946">
        <f t="shared" si="98"/>
        <v>2017</v>
      </c>
      <c r="N946" t="str">
        <f t="shared" si="99"/>
        <v>March</v>
      </c>
      <c r="O946" s="18">
        <v>95.970500000000001</v>
      </c>
      <c r="P946" t="str">
        <f t="shared" si="100"/>
        <v>Private Equity</v>
      </c>
      <c r="Q946" t="str">
        <f t="shared" si="101"/>
        <v>Technology</v>
      </c>
      <c r="R946" t="str">
        <f t="shared" si="102"/>
        <v>Bangalore</v>
      </c>
    </row>
    <row r="947" spans="1:18" x14ac:dyDescent="0.3">
      <c r="A947">
        <v>946</v>
      </c>
      <c r="B947" s="4">
        <v>42801</v>
      </c>
      <c r="C947" t="s">
        <v>2723</v>
      </c>
      <c r="D947" t="s">
        <v>50</v>
      </c>
      <c r="E947" t="s">
        <v>2724</v>
      </c>
      <c r="F947" t="s">
        <v>87</v>
      </c>
      <c r="G947" t="s">
        <v>8095</v>
      </c>
      <c r="H947" t="str">
        <f t="shared" si="103"/>
        <v>Idfc Parampara Early Stage Opportunities Fund</v>
      </c>
      <c r="I947">
        <f t="shared" si="104"/>
        <v>1</v>
      </c>
      <c r="J947" t="str">
        <f>IF(Table1[[#This Row],[Investor Count]]&gt;1,"Yes","No")</f>
        <v>No</v>
      </c>
      <c r="K947" t="s">
        <v>394</v>
      </c>
      <c r="L947" s="6">
        <v>1000000</v>
      </c>
      <c r="M947">
        <f t="shared" si="98"/>
        <v>2017</v>
      </c>
      <c r="N947" t="str">
        <f t="shared" si="99"/>
        <v>March</v>
      </c>
      <c r="O947" s="18">
        <v>9.5970499999999994</v>
      </c>
      <c r="P947" t="str">
        <f t="shared" si="100"/>
        <v>Private Equity</v>
      </c>
      <c r="Q947" t="str">
        <f t="shared" si="101"/>
        <v>Technology</v>
      </c>
      <c r="R947" t="str">
        <f t="shared" si="102"/>
        <v>Delhi-NCR</v>
      </c>
    </row>
    <row r="948" spans="1:18" x14ac:dyDescent="0.3">
      <c r="A948">
        <v>947</v>
      </c>
      <c r="B948" s="4">
        <v>42801</v>
      </c>
      <c r="C948" t="s">
        <v>2726</v>
      </c>
      <c r="D948" t="s">
        <v>575</v>
      </c>
      <c r="E948" t="s">
        <v>2727</v>
      </c>
      <c r="F948" t="s">
        <v>30</v>
      </c>
      <c r="G948" t="s">
        <v>8731</v>
      </c>
      <c r="H948" t="str">
        <f t="shared" si="103"/>
        <v>National Science</v>
      </c>
      <c r="I948">
        <f t="shared" si="104"/>
        <v>2</v>
      </c>
      <c r="J948" t="str">
        <f>IF(Table1[[#This Row],[Investor Count]]&gt;1,"Yes","No")</f>
        <v>Yes</v>
      </c>
      <c r="K948" t="s">
        <v>126</v>
      </c>
      <c r="L948" s="6">
        <v>30000</v>
      </c>
      <c r="M948">
        <f t="shared" si="98"/>
        <v>2017</v>
      </c>
      <c r="N948" t="str">
        <f t="shared" si="99"/>
        <v>March</v>
      </c>
      <c r="O948" s="18">
        <v>0.28791149999999999</v>
      </c>
      <c r="P948" t="str">
        <f t="shared" si="100"/>
        <v>Seed</v>
      </c>
      <c r="Q948" t="str">
        <f t="shared" si="101"/>
        <v>Others</v>
      </c>
      <c r="R948" t="str">
        <f t="shared" si="102"/>
        <v>Delhi-NCR</v>
      </c>
    </row>
    <row r="949" spans="1:18" x14ac:dyDescent="0.3">
      <c r="A949">
        <v>948</v>
      </c>
      <c r="B949" s="4">
        <v>42801</v>
      </c>
      <c r="C949" t="s">
        <v>2729</v>
      </c>
      <c r="D949" t="s">
        <v>575</v>
      </c>
      <c r="E949" t="s">
        <v>2730</v>
      </c>
      <c r="F949" t="s">
        <v>967</v>
      </c>
      <c r="G949" t="s">
        <v>8096</v>
      </c>
      <c r="H949" t="str">
        <f t="shared" si="103"/>
        <v>Idg Ventures India</v>
      </c>
      <c r="I949">
        <f t="shared" si="104"/>
        <v>4</v>
      </c>
      <c r="J949" t="str">
        <f>IF(Table1[[#This Row],[Investor Count]]&gt;1,"Yes","No")</f>
        <v>Yes</v>
      </c>
      <c r="K949" t="s">
        <v>394</v>
      </c>
      <c r="L949" s="6">
        <v>3650000</v>
      </c>
      <c r="M949">
        <f t="shared" si="98"/>
        <v>2017</v>
      </c>
      <c r="N949" t="str">
        <f t="shared" si="99"/>
        <v>March</v>
      </c>
      <c r="O949" s="18">
        <v>35.029232499999999</v>
      </c>
      <c r="P949" t="str">
        <f t="shared" si="100"/>
        <v>Private Equity</v>
      </c>
      <c r="Q949" t="str">
        <f t="shared" si="101"/>
        <v>Others</v>
      </c>
      <c r="R949" t="str">
        <f t="shared" si="102"/>
        <v>Bangalore</v>
      </c>
    </row>
    <row r="950" spans="1:18" x14ac:dyDescent="0.3">
      <c r="A950">
        <v>949</v>
      </c>
      <c r="B950" s="4">
        <v>42802</v>
      </c>
      <c r="C950" t="s">
        <v>64</v>
      </c>
      <c r="D950" t="s">
        <v>40</v>
      </c>
      <c r="E950" t="s">
        <v>2732</v>
      </c>
      <c r="F950" t="s">
        <v>19</v>
      </c>
      <c r="G950" t="s">
        <v>8515</v>
      </c>
      <c r="H950" t="str">
        <f t="shared" si="103"/>
        <v>Private Sector Banks</v>
      </c>
      <c r="I950">
        <f t="shared" si="104"/>
        <v>1</v>
      </c>
      <c r="J950" t="str">
        <f>IF(Table1[[#This Row],[Investor Count]]&gt;1,"Yes","No")</f>
        <v>No</v>
      </c>
      <c r="K950" t="s">
        <v>394</v>
      </c>
      <c r="L950" s="6">
        <v>15000000</v>
      </c>
      <c r="M950">
        <f t="shared" si="98"/>
        <v>2017</v>
      </c>
      <c r="N950" t="str">
        <f t="shared" si="99"/>
        <v>March</v>
      </c>
      <c r="O950" s="18">
        <v>143.95574999999999</v>
      </c>
      <c r="P950" t="str">
        <f t="shared" si="100"/>
        <v>Private Equity</v>
      </c>
      <c r="Q950" t="str">
        <f t="shared" si="101"/>
        <v>Logistics &amp; Transport</v>
      </c>
      <c r="R950" t="str">
        <f t="shared" si="102"/>
        <v>Delhi-NCR</v>
      </c>
    </row>
    <row r="951" spans="1:18" x14ac:dyDescent="0.3">
      <c r="A951">
        <v>950</v>
      </c>
      <c r="B951" s="4">
        <v>42802</v>
      </c>
      <c r="C951" t="s">
        <v>8732</v>
      </c>
      <c r="D951" t="s">
        <v>50</v>
      </c>
      <c r="E951" t="s">
        <v>2735</v>
      </c>
      <c r="F951" t="s">
        <v>42</v>
      </c>
      <c r="G951" t="s">
        <v>8097</v>
      </c>
      <c r="H951" t="str">
        <f t="shared" si="103"/>
        <v>Idg Ventures</v>
      </c>
      <c r="I951">
        <f t="shared" si="104"/>
        <v>4</v>
      </c>
      <c r="J951" t="str">
        <f>IF(Table1[[#This Row],[Investor Count]]&gt;1,"Yes","No")</f>
        <v>Yes</v>
      </c>
      <c r="K951" t="s">
        <v>126</v>
      </c>
      <c r="L951" s="6">
        <v>1100000</v>
      </c>
      <c r="M951">
        <f t="shared" si="98"/>
        <v>2017</v>
      </c>
      <c r="N951" t="str">
        <f t="shared" si="99"/>
        <v>March</v>
      </c>
      <c r="O951" s="18">
        <v>10.556755000000001</v>
      </c>
      <c r="P951" t="str">
        <f t="shared" si="100"/>
        <v>Seed</v>
      </c>
      <c r="Q951" t="str">
        <f t="shared" si="101"/>
        <v>Technology</v>
      </c>
      <c r="R951" t="str">
        <f t="shared" si="102"/>
        <v>Chennai</v>
      </c>
    </row>
    <row r="952" spans="1:18" x14ac:dyDescent="0.3">
      <c r="A952">
        <v>951</v>
      </c>
      <c r="B952" s="4">
        <v>42802</v>
      </c>
      <c r="C952" t="s">
        <v>2475</v>
      </c>
      <c r="D952" t="s">
        <v>575</v>
      </c>
      <c r="E952" t="s">
        <v>2737</v>
      </c>
      <c r="F952" t="s">
        <v>36</v>
      </c>
      <c r="G952" t="s">
        <v>627</v>
      </c>
      <c r="H952" t="str">
        <f t="shared" si="103"/>
        <v>Y Combinator</v>
      </c>
      <c r="I952">
        <f t="shared" si="104"/>
        <v>1</v>
      </c>
      <c r="J952" t="str">
        <f>IF(Table1[[#This Row],[Investor Count]]&gt;1,"Yes","No")</f>
        <v>No</v>
      </c>
      <c r="K952" t="s">
        <v>126</v>
      </c>
      <c r="L952" s="6">
        <v>120000</v>
      </c>
      <c r="M952">
        <f t="shared" si="98"/>
        <v>2017</v>
      </c>
      <c r="N952" t="str">
        <f t="shared" si="99"/>
        <v>March</v>
      </c>
      <c r="O952" s="18">
        <v>1.1516459999999999</v>
      </c>
      <c r="P952" t="str">
        <f t="shared" si="100"/>
        <v>Seed</v>
      </c>
      <c r="Q952" t="str">
        <f t="shared" si="101"/>
        <v>Others</v>
      </c>
      <c r="R952" t="str">
        <f t="shared" si="102"/>
        <v>Mumbai</v>
      </c>
    </row>
    <row r="953" spans="1:18" x14ac:dyDescent="0.3">
      <c r="A953">
        <v>952</v>
      </c>
      <c r="B953" s="4">
        <v>42802</v>
      </c>
      <c r="C953" t="s">
        <v>2738</v>
      </c>
      <c r="D953" t="s">
        <v>575</v>
      </c>
      <c r="E953" t="s">
        <v>2739</v>
      </c>
      <c r="F953" t="s">
        <v>19</v>
      </c>
      <c r="G953" t="s">
        <v>8098</v>
      </c>
      <c r="H953" t="str">
        <f t="shared" si="103"/>
        <v>Kae Capital</v>
      </c>
      <c r="I953">
        <f t="shared" si="104"/>
        <v>2</v>
      </c>
      <c r="J953" t="str">
        <f>IF(Table1[[#This Row],[Investor Count]]&gt;1,"Yes","No")</f>
        <v>Yes</v>
      </c>
      <c r="K953" t="s">
        <v>394</v>
      </c>
      <c r="M953">
        <f t="shared" si="98"/>
        <v>2017</v>
      </c>
      <c r="N953" t="str">
        <f t="shared" si="99"/>
        <v>March</v>
      </c>
      <c r="O953" s="18">
        <v>0</v>
      </c>
      <c r="P953" t="str">
        <f t="shared" si="100"/>
        <v>Private Equity</v>
      </c>
      <c r="Q953" t="str">
        <f t="shared" si="101"/>
        <v>Others</v>
      </c>
      <c r="R953" t="str">
        <f t="shared" si="102"/>
        <v>Delhi-NCR</v>
      </c>
    </row>
    <row r="954" spans="1:18" x14ac:dyDescent="0.3">
      <c r="A954">
        <v>953</v>
      </c>
      <c r="B954" s="4">
        <v>42803</v>
      </c>
      <c r="C954" t="s">
        <v>2741</v>
      </c>
      <c r="D954" t="s">
        <v>575</v>
      </c>
      <c r="E954" t="s">
        <v>2742</v>
      </c>
      <c r="F954" t="s">
        <v>967</v>
      </c>
      <c r="G954" t="s">
        <v>2743</v>
      </c>
      <c r="H954" t="str">
        <f t="shared" si="103"/>
        <v>Deepak Gurnani</v>
      </c>
      <c r="I954">
        <f t="shared" si="104"/>
        <v>1</v>
      </c>
      <c r="J954" t="str">
        <f>IF(Table1[[#This Row],[Investor Count]]&gt;1,"Yes","No")</f>
        <v>No</v>
      </c>
      <c r="K954" t="s">
        <v>126</v>
      </c>
      <c r="L954" s="6">
        <v>500000</v>
      </c>
      <c r="M954">
        <f t="shared" si="98"/>
        <v>2017</v>
      </c>
      <c r="N954" t="str">
        <f t="shared" si="99"/>
        <v>March</v>
      </c>
      <c r="O954" s="18">
        <v>4.7985249999999997</v>
      </c>
      <c r="P954" t="str">
        <f t="shared" si="100"/>
        <v>Seed</v>
      </c>
      <c r="Q954" t="str">
        <f t="shared" si="101"/>
        <v>Others</v>
      </c>
      <c r="R954" t="str">
        <f t="shared" si="102"/>
        <v>Bangalore</v>
      </c>
    </row>
    <row r="955" spans="1:18" x14ac:dyDescent="0.3">
      <c r="A955">
        <v>954</v>
      </c>
      <c r="B955" s="4">
        <v>42803</v>
      </c>
      <c r="C955" t="s">
        <v>2744</v>
      </c>
      <c r="D955" t="s">
        <v>575</v>
      </c>
      <c r="E955" t="s">
        <v>2745</v>
      </c>
      <c r="F955" t="s">
        <v>36</v>
      </c>
      <c r="G955" t="s">
        <v>2746</v>
      </c>
      <c r="H955" t="str">
        <f t="shared" si="103"/>
        <v>Times Internet Ltd</v>
      </c>
      <c r="I955">
        <f t="shared" si="104"/>
        <v>1</v>
      </c>
      <c r="J955" t="str">
        <f>IF(Table1[[#This Row],[Investor Count]]&gt;1,"Yes","No")</f>
        <v>No</v>
      </c>
      <c r="K955" t="s">
        <v>394</v>
      </c>
      <c r="L955" s="6">
        <v>4500000</v>
      </c>
      <c r="M955">
        <f t="shared" si="98"/>
        <v>2017</v>
      </c>
      <c r="N955" t="str">
        <f t="shared" si="99"/>
        <v>March</v>
      </c>
      <c r="O955" s="18">
        <v>43.186725000000003</v>
      </c>
      <c r="P955" t="str">
        <f t="shared" si="100"/>
        <v>Private Equity</v>
      </c>
      <c r="Q955" t="str">
        <f t="shared" si="101"/>
        <v>Others</v>
      </c>
      <c r="R955" t="str">
        <f t="shared" si="102"/>
        <v>Mumbai</v>
      </c>
    </row>
    <row r="956" spans="1:18" x14ac:dyDescent="0.3">
      <c r="A956">
        <v>955</v>
      </c>
      <c r="B956" s="4">
        <v>42804</v>
      </c>
      <c r="C956" t="s">
        <v>2747</v>
      </c>
      <c r="D956" t="s">
        <v>142</v>
      </c>
      <c r="E956" t="s">
        <v>2748</v>
      </c>
      <c r="F956" t="s">
        <v>30</v>
      </c>
      <c r="G956" t="s">
        <v>2077</v>
      </c>
      <c r="H956" t="str">
        <f t="shared" si="103"/>
        <v>Indian Angel Network</v>
      </c>
      <c r="I956">
        <f t="shared" si="104"/>
        <v>1</v>
      </c>
      <c r="J956" t="str">
        <f>IF(Table1[[#This Row],[Investor Count]]&gt;1,"Yes","No")</f>
        <v>No</v>
      </c>
      <c r="K956" t="s">
        <v>126</v>
      </c>
      <c r="L956" s="6">
        <v>443000</v>
      </c>
      <c r="M956">
        <f t="shared" si="98"/>
        <v>2017</v>
      </c>
      <c r="N956" t="str">
        <f t="shared" si="99"/>
        <v>March</v>
      </c>
      <c r="O956" s="18">
        <v>4.2514931499999999</v>
      </c>
      <c r="P956" t="str">
        <f t="shared" si="100"/>
        <v>Seed</v>
      </c>
      <c r="Q956" t="str">
        <f t="shared" si="101"/>
        <v>Healthcare</v>
      </c>
      <c r="R956" t="str">
        <f t="shared" si="102"/>
        <v>Delhi-NCR</v>
      </c>
    </row>
    <row r="957" spans="1:18" x14ac:dyDescent="0.3">
      <c r="A957">
        <v>956</v>
      </c>
      <c r="B957" s="4">
        <v>42804</v>
      </c>
      <c r="C957" t="s">
        <v>2749</v>
      </c>
      <c r="D957" t="s">
        <v>1471</v>
      </c>
      <c r="E957" t="s">
        <v>8733</v>
      </c>
      <c r="F957" t="s">
        <v>30</v>
      </c>
      <c r="G957" t="s">
        <v>2751</v>
      </c>
      <c r="H957" t="str">
        <f t="shared" si="103"/>
        <v>Singapore Angel Network</v>
      </c>
      <c r="I957">
        <f t="shared" si="104"/>
        <v>1</v>
      </c>
      <c r="J957" t="str">
        <f>IF(Table1[[#This Row],[Investor Count]]&gt;1,"Yes","No")</f>
        <v>No</v>
      </c>
      <c r="K957" t="s">
        <v>126</v>
      </c>
      <c r="M957">
        <f t="shared" si="98"/>
        <v>2017</v>
      </c>
      <c r="N957" t="str">
        <f t="shared" si="99"/>
        <v>March</v>
      </c>
      <c r="O957" s="18">
        <v>0</v>
      </c>
      <c r="P957" t="str">
        <f t="shared" si="100"/>
        <v>Seed</v>
      </c>
      <c r="Q957" t="str">
        <f t="shared" si="101"/>
        <v>E-Commerce</v>
      </c>
      <c r="R957" t="str">
        <f t="shared" si="102"/>
        <v>Delhi-NCR</v>
      </c>
    </row>
    <row r="958" spans="1:18" x14ac:dyDescent="0.3">
      <c r="A958">
        <v>957</v>
      </c>
      <c r="B958" s="4">
        <v>42804</v>
      </c>
      <c r="C958" t="s">
        <v>2752</v>
      </c>
      <c r="D958" t="s">
        <v>50</v>
      </c>
      <c r="E958" t="s">
        <v>2753</v>
      </c>
      <c r="F958" t="s">
        <v>967</v>
      </c>
      <c r="G958" t="s">
        <v>2606</v>
      </c>
      <c r="H958" t="str">
        <f t="shared" si="103"/>
        <v>Ideaspring Capital</v>
      </c>
      <c r="I958">
        <f t="shared" si="104"/>
        <v>1</v>
      </c>
      <c r="J958" t="str">
        <f>IF(Table1[[#This Row],[Investor Count]]&gt;1,"Yes","No")</f>
        <v>No</v>
      </c>
      <c r="K958" t="s">
        <v>126</v>
      </c>
      <c r="L958" s="6">
        <v>600000</v>
      </c>
      <c r="M958">
        <f t="shared" si="98"/>
        <v>2017</v>
      </c>
      <c r="N958" t="str">
        <f t="shared" si="99"/>
        <v>March</v>
      </c>
      <c r="O958" s="18">
        <v>5.7582300000000002</v>
      </c>
      <c r="P958" t="str">
        <f t="shared" si="100"/>
        <v>Seed</v>
      </c>
      <c r="Q958" t="str">
        <f t="shared" si="101"/>
        <v>Technology</v>
      </c>
      <c r="R958" t="str">
        <f t="shared" si="102"/>
        <v>Bangalore</v>
      </c>
    </row>
    <row r="959" spans="1:18" x14ac:dyDescent="0.3">
      <c r="A959">
        <v>958</v>
      </c>
      <c r="B959" s="4">
        <v>42804</v>
      </c>
      <c r="C959" t="s">
        <v>2754</v>
      </c>
      <c r="D959" t="s">
        <v>575</v>
      </c>
      <c r="E959" t="s">
        <v>2755</v>
      </c>
      <c r="F959" t="s">
        <v>967</v>
      </c>
      <c r="G959" t="s">
        <v>8099</v>
      </c>
      <c r="H959" t="str">
        <f t="shared" si="103"/>
        <v>Asuka</v>
      </c>
      <c r="I959">
        <f t="shared" si="104"/>
        <v>3</v>
      </c>
      <c r="J959" t="str">
        <f>IF(Table1[[#This Row],[Investor Count]]&gt;1,"Yes","No")</f>
        <v>Yes</v>
      </c>
      <c r="K959" t="s">
        <v>126</v>
      </c>
      <c r="M959">
        <f t="shared" si="98"/>
        <v>2017</v>
      </c>
      <c r="N959" t="str">
        <f t="shared" si="99"/>
        <v>March</v>
      </c>
      <c r="O959" s="18">
        <v>0</v>
      </c>
      <c r="P959" t="str">
        <f t="shared" si="100"/>
        <v>Seed</v>
      </c>
      <c r="Q959" t="str">
        <f t="shared" si="101"/>
        <v>Others</v>
      </c>
      <c r="R959" t="str">
        <f t="shared" si="102"/>
        <v>Bangalore</v>
      </c>
    </row>
    <row r="960" spans="1:18" x14ac:dyDescent="0.3">
      <c r="A960">
        <v>959</v>
      </c>
      <c r="B960" s="4">
        <v>42808</v>
      </c>
      <c r="C960" t="s">
        <v>2757</v>
      </c>
      <c r="D960" t="s">
        <v>575</v>
      </c>
      <c r="E960" t="s">
        <v>2758</v>
      </c>
      <c r="F960" t="s">
        <v>30</v>
      </c>
      <c r="G960" t="s">
        <v>2759</v>
      </c>
      <c r="H960" t="str">
        <f t="shared" si="103"/>
        <v>Cyber Carrier</v>
      </c>
      <c r="I960">
        <f t="shared" si="104"/>
        <v>1</v>
      </c>
      <c r="J960" t="str">
        <f>IF(Table1[[#This Row],[Investor Count]]&gt;1,"Yes","No")</f>
        <v>No</v>
      </c>
      <c r="K960" t="s">
        <v>394</v>
      </c>
      <c r="M960">
        <f t="shared" si="98"/>
        <v>2017</v>
      </c>
      <c r="N960" t="str">
        <f t="shared" si="99"/>
        <v>March</v>
      </c>
      <c r="O960" s="18">
        <v>0</v>
      </c>
      <c r="P960" t="str">
        <f t="shared" si="100"/>
        <v>Private Equity</v>
      </c>
      <c r="Q960" t="str">
        <f t="shared" si="101"/>
        <v>Others</v>
      </c>
      <c r="R960" t="str">
        <f t="shared" si="102"/>
        <v>Delhi-NCR</v>
      </c>
    </row>
    <row r="961" spans="1:18" x14ac:dyDescent="0.3">
      <c r="A961">
        <v>960</v>
      </c>
      <c r="B961" s="4">
        <v>42809</v>
      </c>
      <c r="C961" t="s">
        <v>2760</v>
      </c>
      <c r="D961" t="s">
        <v>479</v>
      </c>
      <c r="E961" t="s">
        <v>2761</v>
      </c>
      <c r="F961" t="s">
        <v>184</v>
      </c>
      <c r="G961" t="s">
        <v>2762</v>
      </c>
      <c r="H961" t="str">
        <f t="shared" si="103"/>
        <v>Florintree</v>
      </c>
      <c r="I961">
        <f t="shared" si="104"/>
        <v>4</v>
      </c>
      <c r="J961" t="str">
        <f>IF(Table1[[#This Row],[Investor Count]]&gt;1,"Yes","No")</f>
        <v>Yes</v>
      </c>
      <c r="K961" t="s">
        <v>394</v>
      </c>
      <c r="L961" s="6">
        <v>3350000</v>
      </c>
      <c r="M961">
        <f t="shared" si="98"/>
        <v>2017</v>
      </c>
      <c r="N961" t="str">
        <f t="shared" si="99"/>
        <v>March</v>
      </c>
      <c r="O961" s="18">
        <v>32.1501175</v>
      </c>
      <c r="P961" t="str">
        <f t="shared" si="100"/>
        <v>Private Equity</v>
      </c>
      <c r="Q961" t="str">
        <f t="shared" si="101"/>
        <v>E-Commerce</v>
      </c>
      <c r="R961" t="str">
        <f t="shared" si="102"/>
        <v>Hyderabad</v>
      </c>
    </row>
    <row r="962" spans="1:18" x14ac:dyDescent="0.3">
      <c r="A962">
        <v>961</v>
      </c>
      <c r="B962" s="4">
        <v>42809</v>
      </c>
      <c r="C962" t="s">
        <v>2763</v>
      </c>
      <c r="D962" t="s">
        <v>575</v>
      </c>
      <c r="E962" t="s">
        <v>8734</v>
      </c>
      <c r="F962" t="s">
        <v>919</v>
      </c>
      <c r="G962" t="s">
        <v>261</v>
      </c>
      <c r="H962" t="str">
        <f t="shared" si="103"/>
        <v>Undisclosed</v>
      </c>
      <c r="I962">
        <f t="shared" si="104"/>
        <v>1</v>
      </c>
      <c r="J962" t="str">
        <f>IF(Table1[[#This Row],[Investor Count]]&gt;1,"Yes","No")</f>
        <v>No</v>
      </c>
      <c r="K962" t="s">
        <v>126</v>
      </c>
      <c r="L962" s="6">
        <v>100000</v>
      </c>
      <c r="M962">
        <f t="shared" ref="M962:M1025" si="105">YEAR(B962)</f>
        <v>2017</v>
      </c>
      <c r="N962" t="str">
        <f t="shared" ref="N962:N1025" si="106">TEXT(B962,"mmmm")</f>
        <v>March</v>
      </c>
      <c r="O962" s="18">
        <v>0.95970500000000003</v>
      </c>
      <c r="P962" t="str">
        <f t="shared" ref="P962:P1025" si="107">IF(ISBLANK(K962),"Unknown",IF(OR(ISNUMBER(SEARCH("seed",K962)),ISNUMBER(SEARCH("Seed",K962))),"Seed",IF(ISNUMBER(SEARCH("Series A",K962)),"Series A",IF(ISNUMBER(SEARCH("Series B",K962)),"Series B",IF(ISNUMBER(SEARCH("Series C",K962)),"Series C",IF(ISNUMBER(SEARCH("Series D",K962)),"Series D",IF(ISNUMBER(SEARCH("Private Equity",K962)),"Private Equity","Other")))))))</f>
        <v>Seed</v>
      </c>
      <c r="Q962" t="str">
        <f t="shared" ref="Q962:Q1025" si="108">IF(IFERROR(SEARCH("ecom",D962),0)+IFERROR(SEARCH("commerce",D962),0)+IFERROR(SEARCH("retail",D962),0)&gt;0,"E-Commerce",
IF(IFERROR(SEARCH("fintech",D962),0)+IFERROR(SEARCH("finance",D962),0)+IFERROR(SEARCH("financial",D962),0)+IFERROR(SEARCH("lending",D962),0)+IFERROR(SEARCH("payment",D962),0)+IFERROR(SEARCH("banking",D962),0)+IFERROR(SEARCH("insurance",D962),0)&gt;0,"FinTech",
IF(IFERROR(SEARCH("tech",D962),0)+IFERROR(SEARCH("software",D962),0)+IFERROR(SEARCH("saas",D962),0)+IFERROR(SEARCH("ai",D962),0)+IFERROR(SEARCH("iot",D962),0)+IFERROR(SEARCH("cloud",D962),0)+IFERROR(SEARCH("data",D962),0)+IFERROR(SEARCH("analytics",D962),0)&gt;0,"Technology",
IF(IFERROR(SEARCH("food",D962),0)+IFERROR(SEARCH("restaurant",D962),0)+IFERROR(SEARCH("hospitality",D962),0)+IFERROR(SEARCH("beverage",D962),0)+IFERROR(SEARCH("delivery",D962),0)&gt;0,"Food &amp; Beverage",
IF(IFERROR(SEARCH("health",D962),0)+IFERROR(SEARCH("medical",D962),0)+IFERROR(SEARCH("pharma",D962),0)+IFERROR(SEARCH("wellness",D962),0)+IFERROR(SEARCH("fitness",D962),0)&gt;0,"Healthcare",
IF(IFERROR(SEARCH("edu",D962),0)+IFERROR(SEARCH("learning",D962),0)+IFERROR(SEARCH("school",D962),0)+IFERROR(SEARCH("e-tech",D962),0)&gt;0,"Education",
IF(IFERROR(SEARCH("logistics",D962),0)+IFERROR(SEARCH("transport",D962),0)+IFERROR(SEARCH("delivery",D962),0)+IFERROR(SEARCH("mobility",D962),0)+IFERROR(SEARCH("automobile",D962),0)&gt;0,"Logistics &amp; Transport",
IF(IFERROR(SEARCH("travel",D962),0)+IFERROR(SEARCH("hotel",D962),0)+IFERROR(SEARCH("booking",D962),0)+IFERROR(SEARCH("tourism",D962),0)&gt;0,"Travel &amp; Hospitality",
IF(IFERROR(SEARCH("fashion",D962),0)+IFERROR(SEARCH("apparel",D962),0)+IFERROR(SEARCH("clothing",D962),0)+IFERROR(SEARCH("jewelry",D962),0)+IFERROR(SEARCH("beauty",D962),0)&gt;0,"Fashion &amp; Lifestyle",
IF(IFERROR(SEARCH("media",D962),0)+IFERROR(SEARCH("entertainment",D962),0)+IFERROR(SEARCH("video",D962),0)+IFERROR(SEARCH("gaming",D962),0)+IFERROR(SEARCH("music",D962),0)+IFERROR(SEARCH("social",D962),0)&gt;0,"Media &amp; Entertainment",
IF(IFERROR(SEARCH("agri",D962),0)+IFERROR(SEARCH("farm",D962),0)+IFERROR(SEARCH("agtech",D962),0)&gt;0,"Agriculture",
IF(IFERROR(SEARCH("real estate",D962),0)+IFERROR(SEARCH("property",D962),0)+IFERROR(SEARCH("housing",D962),0)&gt;0,"Real Estate",
IF(IFERROR(SEARCH("energy",D962),0)+IFERROR(SEARCH("solar",D962),0)+IFERROR(SEARCH("clean tech",D962),0)+IFERROR(SEARCH("waste",D962),0)&gt;0,"Energy &amp; Environment",
IF(IFERROR(SEARCH("hr",D962),0)+IFERROR(SEARCH("recruit",D962),0)+IFERROR(SEARCH("hiring",D962),0)+IFERROR(SEARCH("job",D962),0)&gt;0,"HR &amp; Recruitment",
"Others"))))))))))))))</f>
        <v>Others</v>
      </c>
      <c r="R962" t="str">
        <f t="shared" ref="R962:R1025" si="109">IF(ISNUMBER(SEARCH("bang",F962)),"Bangalore",IF(ISNUMBER(SEARCH("beng",F962)),"Bangalore",IF(ISNUMBER(SEARCH("mumbai",F962)),"Mumbai",IF(ISNUMBER(SEARCH("delhi",F962)),"Delhi-NCR",IF(ISNUMBER(SEARCH("gurgaon",F962)),"Delhi-NCR",IF(ISNUMBER(SEARCH("gurugram",F962)),"Delhi-NCR",IF(ISNUMBER(SEARCH("noida",F962)),"Delhi-NCR",IF(ISNUMBER(SEARCH("faridabad",F962)),"Delhi-NCR",IF(ISNUMBER(SEARCH("chennai",F962)),"Chennai",IF(ISNUMBER(SEARCH("hyderabad",F962)),"Hyderabad",IF(ISNUMBER(SEARCH("pune",F962)),"Pune",IF(ISNUMBER(SEARCH("kolkata",F962)),"Kolkata",IF(ISNUMBER(SEARCH("ahmedabad",F962)),"Ahmedabad",IF(ISNUMBER(SEARCH("jaipur",F962)),"Jaipur",IF(ISNUMBER(SEARCH("coimbatore",F962)),"Coimbatore",IF(ISNUMBER(SEARCH("kochi",F962)),"Kerala Cities",IF(ISNUMBER(SEARCH("cochin",F962)),"Kerala Cities",IF(ISNUMBER(SEARCH("francisco",F962)),"USA",IF(ISNUMBER(SEARCH("new york",F962)),"USA",IF(ISNUMBER(SEARCH("california",F962)),"USA",IF(ISNUMBER(SEARCH("palo alto",F962)),"USA",IF(ISNUMBER(SEARCH("santa",F962)),"USA",IF(ISNUMBER(SEARCH("singapore",F962)),"Singapore",IF(ISNUMBER(SEARCH("london",F962)),"London/UK",IF(F962="","Unknown","Other Cities")))))))))))))))))))))))))</f>
        <v>Kolkata</v>
      </c>
    </row>
    <row r="963" spans="1:18" x14ac:dyDescent="0.3">
      <c r="A963">
        <v>962</v>
      </c>
      <c r="B963" s="4">
        <v>42810</v>
      </c>
      <c r="C963" t="s">
        <v>2765</v>
      </c>
      <c r="D963" t="s">
        <v>575</v>
      </c>
      <c r="E963" t="s">
        <v>2766</v>
      </c>
      <c r="F963" t="s">
        <v>36</v>
      </c>
      <c r="G963" t="s">
        <v>8100</v>
      </c>
      <c r="H963" t="str">
        <f t="shared" ref="H963:H1026" si="110">IFERROR(TRIM(LEFT(G963,FIND(",",G963)-1)),TRIM(G963))</f>
        <v>Idg Ventures</v>
      </c>
      <c r="I963">
        <f t="shared" ref="I963:I1026" si="111">IF(TRIM(G963)="",0,LEN(G963)-LEN(SUBSTITUTE(G963,",",""))+1)</f>
        <v>4</v>
      </c>
      <c r="J963" t="str">
        <f>IF(Table1[[#This Row],[Investor Count]]&gt;1,"Yes","No")</f>
        <v>Yes</v>
      </c>
      <c r="K963" t="s">
        <v>394</v>
      </c>
      <c r="L963" s="6">
        <v>1350000</v>
      </c>
      <c r="M963">
        <f t="shared" si="105"/>
        <v>2017</v>
      </c>
      <c r="N963" t="str">
        <f t="shared" si="106"/>
        <v>March</v>
      </c>
      <c r="O963" s="18">
        <v>12.9560175</v>
      </c>
      <c r="P963" t="str">
        <f t="shared" si="107"/>
        <v>Private Equity</v>
      </c>
      <c r="Q963" t="str">
        <f t="shared" si="108"/>
        <v>Others</v>
      </c>
      <c r="R963" t="str">
        <f t="shared" si="109"/>
        <v>Mumbai</v>
      </c>
    </row>
    <row r="964" spans="1:18" x14ac:dyDescent="0.3">
      <c r="A964">
        <v>963</v>
      </c>
      <c r="B964" s="4">
        <v>42810</v>
      </c>
      <c r="C964" t="s">
        <v>2768</v>
      </c>
      <c r="D964" t="s">
        <v>50</v>
      </c>
      <c r="E964" t="s">
        <v>2769</v>
      </c>
      <c r="F964" t="s">
        <v>1278</v>
      </c>
      <c r="G964" t="s">
        <v>8101</v>
      </c>
      <c r="H964" t="str">
        <f t="shared" si="110"/>
        <v>Puneet Gupta</v>
      </c>
      <c r="I964">
        <f t="shared" si="111"/>
        <v>2</v>
      </c>
      <c r="J964" t="str">
        <f>IF(Table1[[#This Row],[Investor Count]]&gt;1,"Yes","No")</f>
        <v>Yes</v>
      </c>
      <c r="K964" t="s">
        <v>126</v>
      </c>
      <c r="M964">
        <f t="shared" si="105"/>
        <v>2017</v>
      </c>
      <c r="N964" t="str">
        <f t="shared" si="106"/>
        <v>March</v>
      </c>
      <c r="O964" s="18">
        <v>0</v>
      </c>
      <c r="P964" t="str">
        <f t="shared" si="107"/>
        <v>Seed</v>
      </c>
      <c r="Q964" t="str">
        <f t="shared" si="108"/>
        <v>Technology</v>
      </c>
      <c r="R964" t="str">
        <f t="shared" si="109"/>
        <v>Other Cities</v>
      </c>
    </row>
    <row r="965" spans="1:18" x14ac:dyDescent="0.3">
      <c r="A965">
        <v>964</v>
      </c>
      <c r="B965" s="4">
        <v>42810</v>
      </c>
      <c r="C965" t="s">
        <v>1029</v>
      </c>
      <c r="D965" t="s">
        <v>575</v>
      </c>
      <c r="E965" t="s">
        <v>2771</v>
      </c>
      <c r="F965" t="s">
        <v>30</v>
      </c>
      <c r="G965" t="s">
        <v>8735</v>
      </c>
      <c r="H965" t="str">
        <f t="shared" si="110"/>
        <v>Gree Ventures</v>
      </c>
      <c r="I965">
        <f t="shared" si="111"/>
        <v>7</v>
      </c>
      <c r="J965" t="str">
        <f>IF(Table1[[#This Row],[Investor Count]]&gt;1,"Yes","No")</f>
        <v>Yes</v>
      </c>
      <c r="K965" t="s">
        <v>394</v>
      </c>
      <c r="L965" s="6">
        <v>3100000</v>
      </c>
      <c r="M965">
        <f t="shared" si="105"/>
        <v>2017</v>
      </c>
      <c r="N965" t="str">
        <f t="shared" si="106"/>
        <v>March</v>
      </c>
      <c r="O965" s="18">
        <v>29.750855000000001</v>
      </c>
      <c r="P965" t="str">
        <f t="shared" si="107"/>
        <v>Private Equity</v>
      </c>
      <c r="Q965" t="str">
        <f t="shared" si="108"/>
        <v>Others</v>
      </c>
      <c r="R965" t="str">
        <f t="shared" si="109"/>
        <v>Delhi-NCR</v>
      </c>
    </row>
    <row r="966" spans="1:18" x14ac:dyDescent="0.3">
      <c r="A966">
        <v>965</v>
      </c>
      <c r="B966" s="4">
        <v>42810</v>
      </c>
      <c r="C966" t="s">
        <v>2773</v>
      </c>
      <c r="D966" t="s">
        <v>575</v>
      </c>
      <c r="E966" t="s">
        <v>2774</v>
      </c>
      <c r="F966" t="s">
        <v>19</v>
      </c>
      <c r="G966" t="s">
        <v>2775</v>
      </c>
      <c r="H966" t="str">
        <f t="shared" si="110"/>
        <v>Sujeet Kumar</v>
      </c>
      <c r="I966">
        <f t="shared" si="111"/>
        <v>3</v>
      </c>
      <c r="J966" t="str">
        <f>IF(Table1[[#This Row],[Investor Count]]&gt;1,"Yes","No")</f>
        <v>Yes</v>
      </c>
      <c r="K966" t="s">
        <v>126</v>
      </c>
      <c r="L966" s="6">
        <v>200000</v>
      </c>
      <c r="M966">
        <f t="shared" si="105"/>
        <v>2017</v>
      </c>
      <c r="N966" t="str">
        <f t="shared" si="106"/>
        <v>March</v>
      </c>
      <c r="O966" s="18">
        <v>1.9194100000000001</v>
      </c>
      <c r="P966" t="str">
        <f t="shared" si="107"/>
        <v>Seed</v>
      </c>
      <c r="Q966" t="str">
        <f t="shared" si="108"/>
        <v>Others</v>
      </c>
      <c r="R966" t="str">
        <f t="shared" si="109"/>
        <v>Delhi-NCR</v>
      </c>
    </row>
    <row r="967" spans="1:18" x14ac:dyDescent="0.3">
      <c r="A967">
        <v>966</v>
      </c>
      <c r="B967" s="4">
        <v>42811</v>
      </c>
      <c r="C967" t="s">
        <v>2776</v>
      </c>
      <c r="D967" t="s">
        <v>50</v>
      </c>
      <c r="E967" t="s">
        <v>2777</v>
      </c>
      <c r="F967" t="s">
        <v>19</v>
      </c>
      <c r="G967" t="s">
        <v>2077</v>
      </c>
      <c r="H967" t="str">
        <f t="shared" si="110"/>
        <v>Indian Angel Network</v>
      </c>
      <c r="I967">
        <f t="shared" si="111"/>
        <v>1</v>
      </c>
      <c r="J967" t="str">
        <f>IF(Table1[[#This Row],[Investor Count]]&gt;1,"Yes","No")</f>
        <v>No</v>
      </c>
      <c r="K967" t="s">
        <v>126</v>
      </c>
      <c r="M967">
        <f t="shared" si="105"/>
        <v>2017</v>
      </c>
      <c r="N967" t="str">
        <f t="shared" si="106"/>
        <v>March</v>
      </c>
      <c r="O967" s="18">
        <v>0</v>
      </c>
      <c r="P967" t="str">
        <f t="shared" si="107"/>
        <v>Seed</v>
      </c>
      <c r="Q967" t="str">
        <f t="shared" si="108"/>
        <v>Technology</v>
      </c>
      <c r="R967" t="str">
        <f t="shared" si="109"/>
        <v>Delhi-NCR</v>
      </c>
    </row>
    <row r="968" spans="1:18" x14ac:dyDescent="0.3">
      <c r="A968">
        <v>967</v>
      </c>
      <c r="B968" s="4">
        <v>42815</v>
      </c>
      <c r="C968" t="s">
        <v>644</v>
      </c>
      <c r="D968" t="s">
        <v>479</v>
      </c>
      <c r="E968" t="s">
        <v>2705</v>
      </c>
      <c r="F968" t="s">
        <v>967</v>
      </c>
      <c r="G968" t="s">
        <v>8102</v>
      </c>
      <c r="H968" t="str">
        <f t="shared" si="110"/>
        <v>Microsoft</v>
      </c>
      <c r="I968">
        <f t="shared" si="111"/>
        <v>3</v>
      </c>
      <c r="J968" t="str">
        <f>IF(Table1[[#This Row],[Investor Count]]&gt;1,"Yes","No")</f>
        <v>Yes</v>
      </c>
      <c r="K968" t="s">
        <v>394</v>
      </c>
      <c r="L968" s="6">
        <v>1400000000</v>
      </c>
      <c r="M968">
        <f t="shared" si="105"/>
        <v>2017</v>
      </c>
      <c r="N968" t="str">
        <f t="shared" si="106"/>
        <v>March</v>
      </c>
      <c r="O968" s="18">
        <v>13435.87</v>
      </c>
      <c r="P968" t="str">
        <f t="shared" si="107"/>
        <v>Private Equity</v>
      </c>
      <c r="Q968" t="str">
        <f t="shared" si="108"/>
        <v>E-Commerce</v>
      </c>
      <c r="R968" t="str">
        <f t="shared" si="109"/>
        <v>Bangalore</v>
      </c>
    </row>
    <row r="969" spans="1:18" x14ac:dyDescent="0.3">
      <c r="A969">
        <v>968</v>
      </c>
      <c r="B969" s="4">
        <v>42815</v>
      </c>
      <c r="C969" t="s">
        <v>2779</v>
      </c>
      <c r="D969" t="s">
        <v>50</v>
      </c>
      <c r="E969" t="s">
        <v>2780</v>
      </c>
      <c r="F969" t="s">
        <v>36</v>
      </c>
      <c r="G969" t="s">
        <v>8736</v>
      </c>
      <c r="H969" t="str">
        <f t="shared" si="110"/>
        <v>Kalaari Capital</v>
      </c>
      <c r="I969">
        <f t="shared" si="111"/>
        <v>3</v>
      </c>
      <c r="J969" t="str">
        <f>IF(Table1[[#This Row],[Investor Count]]&gt;1,"Yes","No")</f>
        <v>Yes</v>
      </c>
      <c r="K969" t="s">
        <v>394</v>
      </c>
      <c r="L969" s="6">
        <v>3670000</v>
      </c>
      <c r="M969">
        <f t="shared" si="105"/>
        <v>2017</v>
      </c>
      <c r="N969" t="str">
        <f t="shared" si="106"/>
        <v>March</v>
      </c>
      <c r="O969" s="18">
        <v>35.221173499999999</v>
      </c>
      <c r="P969" t="str">
        <f t="shared" si="107"/>
        <v>Private Equity</v>
      </c>
      <c r="Q969" t="str">
        <f t="shared" si="108"/>
        <v>Technology</v>
      </c>
      <c r="R969" t="str">
        <f t="shared" si="109"/>
        <v>Mumbai</v>
      </c>
    </row>
    <row r="970" spans="1:18" x14ac:dyDescent="0.3">
      <c r="A970">
        <v>969</v>
      </c>
      <c r="B970" s="4">
        <v>42815</v>
      </c>
      <c r="C970" t="s">
        <v>2782</v>
      </c>
      <c r="D970" t="s">
        <v>575</v>
      </c>
      <c r="E970" t="s">
        <v>8737</v>
      </c>
      <c r="F970" t="s">
        <v>36</v>
      </c>
      <c r="G970" t="s">
        <v>261</v>
      </c>
      <c r="H970" t="str">
        <f t="shared" si="110"/>
        <v>Undisclosed</v>
      </c>
      <c r="I970">
        <f t="shared" si="111"/>
        <v>1</v>
      </c>
      <c r="J970" t="str">
        <f>IF(Table1[[#This Row],[Investor Count]]&gt;1,"Yes","No")</f>
        <v>No</v>
      </c>
      <c r="K970" t="s">
        <v>394</v>
      </c>
      <c r="L970" s="6">
        <v>5300000</v>
      </c>
      <c r="M970">
        <f t="shared" si="105"/>
        <v>2017</v>
      </c>
      <c r="N970" t="str">
        <f t="shared" si="106"/>
        <v>March</v>
      </c>
      <c r="O970" s="18">
        <v>50.864364999999999</v>
      </c>
      <c r="P970" t="str">
        <f t="shared" si="107"/>
        <v>Private Equity</v>
      </c>
      <c r="Q970" t="str">
        <f t="shared" si="108"/>
        <v>Others</v>
      </c>
      <c r="R970" t="str">
        <f t="shared" si="109"/>
        <v>Mumbai</v>
      </c>
    </row>
    <row r="971" spans="1:18" x14ac:dyDescent="0.3">
      <c r="A971">
        <v>970</v>
      </c>
      <c r="B971" s="4">
        <v>42816</v>
      </c>
      <c r="C971" t="s">
        <v>2785</v>
      </c>
      <c r="D971" t="s">
        <v>479</v>
      </c>
      <c r="E971" t="s">
        <v>2786</v>
      </c>
      <c r="F971" t="s">
        <v>30</v>
      </c>
      <c r="G971" t="s">
        <v>8738</v>
      </c>
      <c r="H971" t="str">
        <f t="shared" si="110"/>
        <v>Shripad Nadkarni</v>
      </c>
      <c r="I971">
        <f t="shared" si="111"/>
        <v>4</v>
      </c>
      <c r="J971" t="str">
        <f>IF(Table1[[#This Row],[Investor Count]]&gt;1,"Yes","No")</f>
        <v>Yes</v>
      </c>
      <c r="K971" t="s">
        <v>126</v>
      </c>
      <c r="M971">
        <f t="shared" si="105"/>
        <v>2017</v>
      </c>
      <c r="N971" t="str">
        <f t="shared" si="106"/>
        <v>March</v>
      </c>
      <c r="O971" s="18">
        <v>0</v>
      </c>
      <c r="P971" t="str">
        <f t="shared" si="107"/>
        <v>Seed</v>
      </c>
      <c r="Q971" t="str">
        <f t="shared" si="108"/>
        <v>E-Commerce</v>
      </c>
      <c r="R971" t="str">
        <f t="shared" si="109"/>
        <v>Delhi-NCR</v>
      </c>
    </row>
    <row r="972" spans="1:18" x14ac:dyDescent="0.3">
      <c r="A972">
        <v>971</v>
      </c>
      <c r="B972" s="4">
        <v>42816</v>
      </c>
      <c r="C972" t="s">
        <v>2788</v>
      </c>
      <c r="D972" t="s">
        <v>575</v>
      </c>
      <c r="E972" t="s">
        <v>2789</v>
      </c>
      <c r="F972" t="s">
        <v>967</v>
      </c>
      <c r="G972" t="s">
        <v>9215</v>
      </c>
      <c r="H972" t="str">
        <f t="shared" si="110"/>
        <v>Ravi Saxena</v>
      </c>
      <c r="I972">
        <f t="shared" si="111"/>
        <v>3</v>
      </c>
      <c r="J972" t="str">
        <f>IF(Table1[[#This Row],[Investor Count]]&gt;1,"Yes","No")</f>
        <v>Yes</v>
      </c>
      <c r="K972" t="s">
        <v>126</v>
      </c>
      <c r="L972" s="6">
        <v>191000</v>
      </c>
      <c r="M972">
        <f t="shared" si="105"/>
        <v>2017</v>
      </c>
      <c r="N972" t="str">
        <f t="shared" si="106"/>
        <v>March</v>
      </c>
      <c r="O972" s="18">
        <v>1.8330365500000001</v>
      </c>
      <c r="P972" t="str">
        <f t="shared" si="107"/>
        <v>Seed</v>
      </c>
      <c r="Q972" t="str">
        <f t="shared" si="108"/>
        <v>Others</v>
      </c>
      <c r="R972" t="str">
        <f t="shared" si="109"/>
        <v>Bangalore</v>
      </c>
    </row>
    <row r="973" spans="1:18" x14ac:dyDescent="0.3">
      <c r="A973">
        <v>972</v>
      </c>
      <c r="B973" s="4">
        <v>42817</v>
      </c>
      <c r="C973" t="s">
        <v>2791</v>
      </c>
      <c r="D973" t="s">
        <v>575</v>
      </c>
      <c r="E973" t="s">
        <v>2792</v>
      </c>
      <c r="F973" t="s">
        <v>19</v>
      </c>
      <c r="G973" t="s">
        <v>2793</v>
      </c>
      <c r="H973" t="str">
        <f t="shared" si="110"/>
        <v>Sequoia Capital</v>
      </c>
      <c r="I973">
        <f t="shared" si="111"/>
        <v>2</v>
      </c>
      <c r="J973" t="str">
        <f>IF(Table1[[#This Row],[Investor Count]]&gt;1,"Yes","No")</f>
        <v>Yes</v>
      </c>
      <c r="K973" t="s">
        <v>394</v>
      </c>
      <c r="L973" s="6">
        <v>15000000</v>
      </c>
      <c r="M973">
        <f t="shared" si="105"/>
        <v>2017</v>
      </c>
      <c r="N973" t="str">
        <f t="shared" si="106"/>
        <v>March</v>
      </c>
      <c r="O973" s="18">
        <v>143.95574999999999</v>
      </c>
      <c r="P973" t="str">
        <f t="shared" si="107"/>
        <v>Private Equity</v>
      </c>
      <c r="Q973" t="str">
        <f t="shared" si="108"/>
        <v>Others</v>
      </c>
      <c r="R973" t="str">
        <f t="shared" si="109"/>
        <v>Delhi-NCR</v>
      </c>
    </row>
    <row r="974" spans="1:18" x14ac:dyDescent="0.3">
      <c r="A974">
        <v>973</v>
      </c>
      <c r="B974" s="4">
        <v>42817</v>
      </c>
      <c r="C974" t="s">
        <v>8739</v>
      </c>
      <c r="D974" t="s">
        <v>50</v>
      </c>
      <c r="E974" t="s">
        <v>2795</v>
      </c>
      <c r="F974" t="s">
        <v>52</v>
      </c>
      <c r="G974" t="s">
        <v>8103</v>
      </c>
      <c r="H974" t="str">
        <f t="shared" si="110"/>
        <v>Ftv Capital</v>
      </c>
      <c r="I974">
        <f t="shared" si="111"/>
        <v>2</v>
      </c>
      <c r="J974" t="str">
        <f>IF(Table1[[#This Row],[Investor Count]]&gt;1,"Yes","No")</f>
        <v>Yes</v>
      </c>
      <c r="K974" t="s">
        <v>394</v>
      </c>
      <c r="L974" s="6">
        <v>56000000</v>
      </c>
      <c r="M974">
        <f t="shared" si="105"/>
        <v>2017</v>
      </c>
      <c r="N974" t="str">
        <f t="shared" si="106"/>
        <v>March</v>
      </c>
      <c r="O974" s="18">
        <v>537.4348</v>
      </c>
      <c r="P974" t="str">
        <f t="shared" si="107"/>
        <v>Private Equity</v>
      </c>
      <c r="Q974" t="str">
        <f t="shared" si="108"/>
        <v>Technology</v>
      </c>
      <c r="R974" t="str">
        <f t="shared" si="109"/>
        <v>Pune</v>
      </c>
    </row>
    <row r="975" spans="1:18" x14ac:dyDescent="0.3">
      <c r="A975">
        <v>974</v>
      </c>
      <c r="B975" s="4">
        <v>42818</v>
      </c>
      <c r="C975" t="s">
        <v>2797</v>
      </c>
      <c r="D975" t="s">
        <v>50</v>
      </c>
      <c r="E975" t="s">
        <v>2798</v>
      </c>
      <c r="F975" t="s">
        <v>967</v>
      </c>
      <c r="G975" t="s">
        <v>2799</v>
      </c>
      <c r="H975" t="str">
        <f t="shared" si="110"/>
        <v>Ojas Ventures</v>
      </c>
      <c r="I975">
        <f t="shared" si="111"/>
        <v>1</v>
      </c>
      <c r="J975" t="str">
        <f>IF(Table1[[#This Row],[Investor Count]]&gt;1,"Yes","No")</f>
        <v>No</v>
      </c>
      <c r="K975" t="s">
        <v>126</v>
      </c>
      <c r="L975" s="6">
        <v>382000</v>
      </c>
      <c r="M975">
        <f t="shared" si="105"/>
        <v>2017</v>
      </c>
      <c r="N975" t="str">
        <f t="shared" si="106"/>
        <v>March</v>
      </c>
      <c r="O975" s="18">
        <v>3.6660731000000002</v>
      </c>
      <c r="P975" t="str">
        <f t="shared" si="107"/>
        <v>Seed</v>
      </c>
      <c r="Q975" t="str">
        <f t="shared" si="108"/>
        <v>Technology</v>
      </c>
      <c r="R975" t="str">
        <f t="shared" si="109"/>
        <v>Bangalore</v>
      </c>
    </row>
    <row r="976" spans="1:18" x14ac:dyDescent="0.3">
      <c r="A976">
        <v>975</v>
      </c>
      <c r="B976" s="4">
        <v>42818</v>
      </c>
      <c r="C976" t="s">
        <v>2800</v>
      </c>
      <c r="D976" t="s">
        <v>575</v>
      </c>
      <c r="E976" t="s">
        <v>2801</v>
      </c>
      <c r="F976" t="s">
        <v>967</v>
      </c>
      <c r="G976" t="s">
        <v>2802</v>
      </c>
      <c r="H976" t="str">
        <f t="shared" si="110"/>
        <v>Mahavir Sharma</v>
      </c>
      <c r="I976">
        <f t="shared" si="111"/>
        <v>4</v>
      </c>
      <c r="J976" t="str">
        <f>IF(Table1[[#This Row],[Investor Count]]&gt;1,"Yes","No")</f>
        <v>Yes</v>
      </c>
      <c r="K976" t="s">
        <v>126</v>
      </c>
      <c r="M976">
        <f t="shared" si="105"/>
        <v>2017</v>
      </c>
      <c r="N976" t="str">
        <f t="shared" si="106"/>
        <v>March</v>
      </c>
      <c r="O976" s="18">
        <v>0</v>
      </c>
      <c r="P976" t="str">
        <f t="shared" si="107"/>
        <v>Seed</v>
      </c>
      <c r="Q976" t="str">
        <f t="shared" si="108"/>
        <v>Others</v>
      </c>
      <c r="R976" t="str">
        <f t="shared" si="109"/>
        <v>Bangalore</v>
      </c>
    </row>
    <row r="977" spans="1:18" x14ac:dyDescent="0.3">
      <c r="A977">
        <v>976</v>
      </c>
      <c r="B977" s="4">
        <v>42818</v>
      </c>
      <c r="C977" t="s">
        <v>2444</v>
      </c>
      <c r="D977" t="s">
        <v>50</v>
      </c>
      <c r="E977" t="s">
        <v>2803</v>
      </c>
      <c r="F977" t="s">
        <v>30</v>
      </c>
      <c r="G977" t="s">
        <v>2804</v>
      </c>
      <c r="H977" t="str">
        <f t="shared" si="110"/>
        <v>Carlyle Group</v>
      </c>
      <c r="I977">
        <f t="shared" si="111"/>
        <v>2</v>
      </c>
      <c r="J977" t="str">
        <f>IF(Table1[[#This Row],[Investor Count]]&gt;1,"Yes","No")</f>
        <v>Yes</v>
      </c>
      <c r="K977" t="s">
        <v>394</v>
      </c>
      <c r="L977" s="6">
        <v>100000000</v>
      </c>
      <c r="M977">
        <f t="shared" si="105"/>
        <v>2017</v>
      </c>
      <c r="N977" t="str">
        <f t="shared" si="106"/>
        <v>March</v>
      </c>
      <c r="O977" s="18">
        <v>959.70500000000004</v>
      </c>
      <c r="P977" t="str">
        <f t="shared" si="107"/>
        <v>Private Equity</v>
      </c>
      <c r="Q977" t="str">
        <f t="shared" si="108"/>
        <v>Technology</v>
      </c>
      <c r="R977" t="str">
        <f t="shared" si="109"/>
        <v>Delhi-NCR</v>
      </c>
    </row>
    <row r="978" spans="1:18" x14ac:dyDescent="0.3">
      <c r="A978">
        <v>977</v>
      </c>
      <c r="B978" s="4">
        <v>42821</v>
      </c>
      <c r="C978" t="s">
        <v>2805</v>
      </c>
      <c r="D978" t="s">
        <v>575</v>
      </c>
      <c r="E978" t="s">
        <v>2806</v>
      </c>
      <c r="F978" t="s">
        <v>30</v>
      </c>
      <c r="G978" t="s">
        <v>8740</v>
      </c>
      <c r="H978" t="str">
        <f t="shared" si="110"/>
        <v>Vikas Bajaj</v>
      </c>
      <c r="I978">
        <f t="shared" si="111"/>
        <v>4</v>
      </c>
      <c r="J978" t="str">
        <f>IF(Table1[[#This Row],[Investor Count]]&gt;1,"Yes","No")</f>
        <v>Yes</v>
      </c>
      <c r="K978" t="s">
        <v>126</v>
      </c>
      <c r="M978">
        <f t="shared" si="105"/>
        <v>2017</v>
      </c>
      <c r="N978" t="str">
        <f t="shared" si="106"/>
        <v>March</v>
      </c>
      <c r="O978" s="18">
        <v>0</v>
      </c>
      <c r="P978" t="str">
        <f t="shared" si="107"/>
        <v>Seed</v>
      </c>
      <c r="Q978" t="str">
        <f t="shared" si="108"/>
        <v>Others</v>
      </c>
      <c r="R978" t="str">
        <f t="shared" si="109"/>
        <v>Delhi-NCR</v>
      </c>
    </row>
    <row r="979" spans="1:18" x14ac:dyDescent="0.3">
      <c r="A979">
        <v>978</v>
      </c>
      <c r="B979" s="4">
        <v>42822</v>
      </c>
      <c r="C979" t="s">
        <v>1139</v>
      </c>
      <c r="D979" t="s">
        <v>1471</v>
      </c>
      <c r="E979" t="s">
        <v>2644</v>
      </c>
      <c r="F979" t="s">
        <v>36</v>
      </c>
      <c r="G979" t="s">
        <v>517</v>
      </c>
      <c r="H979" t="str">
        <f t="shared" si="110"/>
        <v>Venture Catalysts</v>
      </c>
      <c r="I979">
        <f t="shared" si="111"/>
        <v>1</v>
      </c>
      <c r="J979" t="str">
        <f>IF(Table1[[#This Row],[Investor Count]]&gt;1,"Yes","No")</f>
        <v>No</v>
      </c>
      <c r="K979" t="s">
        <v>394</v>
      </c>
      <c r="L979" s="6">
        <v>500000</v>
      </c>
      <c r="M979">
        <f t="shared" si="105"/>
        <v>2017</v>
      </c>
      <c r="N979" t="str">
        <f t="shared" si="106"/>
        <v>March</v>
      </c>
      <c r="O979" s="18">
        <v>4.7985249999999997</v>
      </c>
      <c r="P979" t="str">
        <f t="shared" si="107"/>
        <v>Private Equity</v>
      </c>
      <c r="Q979" t="str">
        <f t="shared" si="108"/>
        <v>E-Commerce</v>
      </c>
      <c r="R979" t="str">
        <f t="shared" si="109"/>
        <v>Mumbai</v>
      </c>
    </row>
    <row r="980" spans="1:18" x14ac:dyDescent="0.3">
      <c r="A980">
        <v>979</v>
      </c>
      <c r="B980" s="4">
        <v>42822</v>
      </c>
      <c r="C980" t="s">
        <v>2808</v>
      </c>
      <c r="D980" t="s">
        <v>50</v>
      </c>
      <c r="E980" t="s">
        <v>2809</v>
      </c>
      <c r="F980" t="s">
        <v>30</v>
      </c>
      <c r="G980" t="s">
        <v>9135</v>
      </c>
      <c r="H980" t="str">
        <f t="shared" si="110"/>
        <v>3 One 4 Capital</v>
      </c>
      <c r="I980">
        <f t="shared" si="111"/>
        <v>1</v>
      </c>
      <c r="J980" t="str">
        <f>IF(Table1[[#This Row],[Investor Count]]&gt;1,"Yes","No")</f>
        <v>No</v>
      </c>
      <c r="K980" t="s">
        <v>394</v>
      </c>
      <c r="M980">
        <f t="shared" si="105"/>
        <v>2017</v>
      </c>
      <c r="N980" t="str">
        <f t="shared" si="106"/>
        <v>March</v>
      </c>
      <c r="O980" s="18">
        <v>0</v>
      </c>
      <c r="P980" t="str">
        <f t="shared" si="107"/>
        <v>Private Equity</v>
      </c>
      <c r="Q980" t="str">
        <f t="shared" si="108"/>
        <v>Technology</v>
      </c>
      <c r="R980" t="str">
        <f t="shared" si="109"/>
        <v>Delhi-NCR</v>
      </c>
    </row>
    <row r="981" spans="1:18" x14ac:dyDescent="0.3">
      <c r="A981">
        <v>980</v>
      </c>
      <c r="B981" s="4">
        <v>42822</v>
      </c>
      <c r="C981" t="s">
        <v>2811</v>
      </c>
      <c r="D981" t="s">
        <v>575</v>
      </c>
      <c r="E981" t="s">
        <v>8741</v>
      </c>
      <c r="F981" t="s">
        <v>19</v>
      </c>
      <c r="G981" t="s">
        <v>9139</v>
      </c>
      <c r="H981" t="str">
        <f t="shared" si="110"/>
        <v>Br Capital</v>
      </c>
      <c r="I981">
        <f t="shared" si="111"/>
        <v>1</v>
      </c>
      <c r="J981" t="str">
        <f>IF(Table1[[#This Row],[Investor Count]]&gt;1,"Yes","No")</f>
        <v>No</v>
      </c>
      <c r="K981" t="s">
        <v>394</v>
      </c>
      <c r="L981" s="6">
        <v>300000</v>
      </c>
      <c r="M981">
        <f t="shared" si="105"/>
        <v>2017</v>
      </c>
      <c r="N981" t="str">
        <f t="shared" si="106"/>
        <v>March</v>
      </c>
      <c r="O981" s="18">
        <v>2.8791150000000001</v>
      </c>
      <c r="P981" t="str">
        <f t="shared" si="107"/>
        <v>Private Equity</v>
      </c>
      <c r="Q981" t="str">
        <f t="shared" si="108"/>
        <v>Others</v>
      </c>
      <c r="R981" t="str">
        <f t="shared" si="109"/>
        <v>Delhi-NCR</v>
      </c>
    </row>
    <row r="982" spans="1:18" x14ac:dyDescent="0.3">
      <c r="A982">
        <v>981</v>
      </c>
      <c r="B982" s="4">
        <v>42823</v>
      </c>
      <c r="C982" t="s">
        <v>2813</v>
      </c>
      <c r="D982" t="s">
        <v>1471</v>
      </c>
      <c r="E982" t="s">
        <v>2814</v>
      </c>
      <c r="F982" t="s">
        <v>967</v>
      </c>
      <c r="G982" t="s">
        <v>261</v>
      </c>
      <c r="H982" t="str">
        <f t="shared" si="110"/>
        <v>Undisclosed</v>
      </c>
      <c r="I982">
        <f t="shared" si="111"/>
        <v>1</v>
      </c>
      <c r="J982" t="str">
        <f>IF(Table1[[#This Row],[Investor Count]]&gt;1,"Yes","No")</f>
        <v>No</v>
      </c>
      <c r="K982" t="s">
        <v>126</v>
      </c>
      <c r="M982">
        <f t="shared" si="105"/>
        <v>2017</v>
      </c>
      <c r="N982" t="str">
        <f t="shared" si="106"/>
        <v>March</v>
      </c>
      <c r="O982" s="18">
        <v>0</v>
      </c>
      <c r="P982" t="str">
        <f t="shared" si="107"/>
        <v>Seed</v>
      </c>
      <c r="Q982" t="str">
        <f t="shared" si="108"/>
        <v>E-Commerce</v>
      </c>
      <c r="R982" t="str">
        <f t="shared" si="109"/>
        <v>Bangalore</v>
      </c>
    </row>
    <row r="983" spans="1:18" x14ac:dyDescent="0.3">
      <c r="A983">
        <v>982</v>
      </c>
      <c r="B983" s="4">
        <v>42823</v>
      </c>
      <c r="C983" t="s">
        <v>2815</v>
      </c>
      <c r="D983" t="s">
        <v>575</v>
      </c>
      <c r="E983" t="s">
        <v>2816</v>
      </c>
      <c r="F983" t="s">
        <v>36</v>
      </c>
      <c r="G983" t="s">
        <v>2817</v>
      </c>
      <c r="H983" t="str">
        <f t="shared" si="110"/>
        <v>Ankit Gupta</v>
      </c>
      <c r="I983">
        <f t="shared" si="111"/>
        <v>2</v>
      </c>
      <c r="J983" t="str">
        <f>IF(Table1[[#This Row],[Investor Count]]&gt;1,"Yes","No")</f>
        <v>Yes</v>
      </c>
      <c r="K983" t="s">
        <v>126</v>
      </c>
      <c r="L983" s="6">
        <v>325000</v>
      </c>
      <c r="M983">
        <f t="shared" si="105"/>
        <v>2017</v>
      </c>
      <c r="N983" t="str">
        <f t="shared" si="106"/>
        <v>March</v>
      </c>
      <c r="O983" s="18">
        <v>3.11904125</v>
      </c>
      <c r="P983" t="str">
        <f t="shared" si="107"/>
        <v>Seed</v>
      </c>
      <c r="Q983" t="str">
        <f t="shared" si="108"/>
        <v>Others</v>
      </c>
      <c r="R983" t="str">
        <f t="shared" si="109"/>
        <v>Mumbai</v>
      </c>
    </row>
    <row r="984" spans="1:18" x14ac:dyDescent="0.3">
      <c r="A984">
        <v>983</v>
      </c>
      <c r="B984" s="4">
        <v>42823</v>
      </c>
      <c r="C984" t="s">
        <v>2818</v>
      </c>
      <c r="D984" t="s">
        <v>479</v>
      </c>
      <c r="E984" t="s">
        <v>2819</v>
      </c>
      <c r="F984" t="s">
        <v>967</v>
      </c>
      <c r="G984" t="s">
        <v>2416</v>
      </c>
      <c r="H984" t="str">
        <f t="shared" si="110"/>
        <v>Kstart Capital</v>
      </c>
      <c r="I984">
        <f t="shared" si="111"/>
        <v>1</v>
      </c>
      <c r="J984" t="str">
        <f>IF(Table1[[#This Row],[Investor Count]]&gt;1,"Yes","No")</f>
        <v>No</v>
      </c>
      <c r="K984" t="s">
        <v>126</v>
      </c>
      <c r="L984" s="6">
        <v>650000</v>
      </c>
      <c r="M984">
        <f t="shared" si="105"/>
        <v>2017</v>
      </c>
      <c r="N984" t="str">
        <f t="shared" si="106"/>
        <v>March</v>
      </c>
      <c r="O984" s="18">
        <v>6.2380825</v>
      </c>
      <c r="P984" t="str">
        <f t="shared" si="107"/>
        <v>Seed</v>
      </c>
      <c r="Q984" t="str">
        <f t="shared" si="108"/>
        <v>E-Commerce</v>
      </c>
      <c r="R984" t="str">
        <f t="shared" si="109"/>
        <v>Bangalore</v>
      </c>
    </row>
    <row r="985" spans="1:18" x14ac:dyDescent="0.3">
      <c r="A985">
        <v>984</v>
      </c>
      <c r="B985" s="4">
        <v>42823</v>
      </c>
      <c r="C985" t="s">
        <v>7876</v>
      </c>
      <c r="D985" t="s">
        <v>575</v>
      </c>
      <c r="E985" t="s">
        <v>877</v>
      </c>
      <c r="F985" t="s">
        <v>967</v>
      </c>
      <c r="G985" t="s">
        <v>2820</v>
      </c>
      <c r="H985" t="str">
        <f t="shared" si="110"/>
        <v>Verlinvest</v>
      </c>
      <c r="I985">
        <f t="shared" si="111"/>
        <v>1</v>
      </c>
      <c r="J985" t="str">
        <f>IF(Table1[[#This Row],[Investor Count]]&gt;1,"Yes","No")</f>
        <v>No</v>
      </c>
      <c r="K985" t="s">
        <v>394</v>
      </c>
      <c r="M985">
        <f t="shared" si="105"/>
        <v>2017</v>
      </c>
      <c r="N985" t="str">
        <f t="shared" si="106"/>
        <v>March</v>
      </c>
      <c r="O985" s="18">
        <v>0</v>
      </c>
      <c r="P985" t="str">
        <f t="shared" si="107"/>
        <v>Private Equity</v>
      </c>
      <c r="Q985" t="str">
        <f t="shared" si="108"/>
        <v>Others</v>
      </c>
      <c r="R985" t="str">
        <f t="shared" si="109"/>
        <v>Bangalore</v>
      </c>
    </row>
    <row r="986" spans="1:18" x14ac:dyDescent="0.3">
      <c r="A986">
        <v>985</v>
      </c>
      <c r="B986" s="4">
        <v>42823</v>
      </c>
      <c r="C986" t="s">
        <v>72</v>
      </c>
      <c r="D986" t="s">
        <v>1471</v>
      </c>
      <c r="E986" t="s">
        <v>2821</v>
      </c>
      <c r="F986" t="s">
        <v>967</v>
      </c>
      <c r="G986" t="s">
        <v>9466</v>
      </c>
      <c r="H986" t="str">
        <f t="shared" si="110"/>
        <v>Mayfield India</v>
      </c>
      <c r="I986">
        <f t="shared" si="111"/>
        <v>4</v>
      </c>
      <c r="J986" t="str">
        <f>IF(Table1[[#This Row],[Investor Count]]&gt;1,"Yes","No")</f>
        <v>Yes</v>
      </c>
      <c r="K986" t="s">
        <v>394</v>
      </c>
      <c r="L986" s="6">
        <v>10000000</v>
      </c>
      <c r="M986">
        <f t="shared" si="105"/>
        <v>2017</v>
      </c>
      <c r="N986" t="str">
        <f t="shared" si="106"/>
        <v>March</v>
      </c>
      <c r="O986" s="18">
        <v>95.970500000000001</v>
      </c>
      <c r="P986" t="str">
        <f t="shared" si="107"/>
        <v>Private Equity</v>
      </c>
      <c r="Q986" t="str">
        <f t="shared" si="108"/>
        <v>E-Commerce</v>
      </c>
      <c r="R986" t="str">
        <f t="shared" si="109"/>
        <v>Bangalore</v>
      </c>
    </row>
    <row r="987" spans="1:18" x14ac:dyDescent="0.3">
      <c r="A987">
        <v>986</v>
      </c>
      <c r="B987" s="4">
        <v>42823</v>
      </c>
      <c r="C987" t="s">
        <v>2010</v>
      </c>
      <c r="D987" t="s">
        <v>575</v>
      </c>
      <c r="E987" t="s">
        <v>2823</v>
      </c>
      <c r="F987" t="s">
        <v>967</v>
      </c>
      <c r="G987" t="s">
        <v>9335</v>
      </c>
      <c r="H987" t="str">
        <f t="shared" si="110"/>
        <v>Vinod Martin</v>
      </c>
      <c r="I987">
        <f t="shared" si="111"/>
        <v>3</v>
      </c>
      <c r="J987" t="str">
        <f>IF(Table1[[#This Row],[Investor Count]]&gt;1,"Yes","No")</f>
        <v>Yes</v>
      </c>
      <c r="K987" t="s">
        <v>126</v>
      </c>
      <c r="L987" s="6">
        <v>50000</v>
      </c>
      <c r="M987">
        <f t="shared" si="105"/>
        <v>2017</v>
      </c>
      <c r="N987" t="str">
        <f t="shared" si="106"/>
        <v>March</v>
      </c>
      <c r="O987" s="18">
        <v>0.47985250000000002</v>
      </c>
      <c r="P987" t="str">
        <f t="shared" si="107"/>
        <v>Seed</v>
      </c>
      <c r="Q987" t="str">
        <f t="shared" si="108"/>
        <v>Others</v>
      </c>
      <c r="R987" t="str">
        <f t="shared" si="109"/>
        <v>Bangalore</v>
      </c>
    </row>
    <row r="988" spans="1:18" x14ac:dyDescent="0.3">
      <c r="A988">
        <v>987</v>
      </c>
      <c r="B988" s="4">
        <v>42824</v>
      </c>
      <c r="C988" t="s">
        <v>299</v>
      </c>
      <c r="D988" t="s">
        <v>50</v>
      </c>
      <c r="E988" t="s">
        <v>2825</v>
      </c>
      <c r="F988" t="s">
        <v>36</v>
      </c>
      <c r="G988" t="s">
        <v>8104</v>
      </c>
      <c r="H988" t="str">
        <f t="shared" si="110"/>
        <v>Jsw Ventures</v>
      </c>
      <c r="I988">
        <f t="shared" si="111"/>
        <v>2</v>
      </c>
      <c r="J988" t="str">
        <f>IF(Table1[[#This Row],[Investor Count]]&gt;1,"Yes","No")</f>
        <v>Yes</v>
      </c>
      <c r="K988" t="s">
        <v>394</v>
      </c>
      <c r="M988">
        <f t="shared" si="105"/>
        <v>2017</v>
      </c>
      <c r="N988" t="str">
        <f t="shared" si="106"/>
        <v>March</v>
      </c>
      <c r="O988" s="18">
        <v>0</v>
      </c>
      <c r="P988" t="str">
        <f t="shared" si="107"/>
        <v>Private Equity</v>
      </c>
      <c r="Q988" t="str">
        <f t="shared" si="108"/>
        <v>Technology</v>
      </c>
      <c r="R988" t="str">
        <f t="shared" si="109"/>
        <v>Mumbai</v>
      </c>
    </row>
    <row r="989" spans="1:18" x14ac:dyDescent="0.3">
      <c r="A989">
        <v>988</v>
      </c>
      <c r="B989" s="4">
        <v>42824</v>
      </c>
      <c r="C989" t="s">
        <v>2827</v>
      </c>
      <c r="D989" t="s">
        <v>50</v>
      </c>
      <c r="E989" t="s">
        <v>2828</v>
      </c>
      <c r="F989" t="s">
        <v>967</v>
      </c>
      <c r="G989" t="s">
        <v>2829</v>
      </c>
      <c r="H989" t="str">
        <f t="shared" si="110"/>
        <v>Meher Roy</v>
      </c>
      <c r="I989">
        <f t="shared" si="111"/>
        <v>6</v>
      </c>
      <c r="J989" t="str">
        <f>IF(Table1[[#This Row],[Investor Count]]&gt;1,"Yes","No")</f>
        <v>Yes</v>
      </c>
      <c r="K989" t="s">
        <v>126</v>
      </c>
      <c r="M989">
        <f t="shared" si="105"/>
        <v>2017</v>
      </c>
      <c r="N989" t="str">
        <f t="shared" si="106"/>
        <v>March</v>
      </c>
      <c r="O989" s="18">
        <v>0</v>
      </c>
      <c r="P989" t="str">
        <f t="shared" si="107"/>
        <v>Seed</v>
      </c>
      <c r="Q989" t="str">
        <f t="shared" si="108"/>
        <v>Technology</v>
      </c>
      <c r="R989" t="str">
        <f t="shared" si="109"/>
        <v>Bangalore</v>
      </c>
    </row>
    <row r="990" spans="1:18" x14ac:dyDescent="0.3">
      <c r="A990">
        <v>989</v>
      </c>
      <c r="B990" s="4">
        <v>42824</v>
      </c>
      <c r="C990" t="s">
        <v>2830</v>
      </c>
      <c r="D990" t="s">
        <v>575</v>
      </c>
      <c r="E990" t="s">
        <v>2831</v>
      </c>
      <c r="F990" t="s">
        <v>19</v>
      </c>
      <c r="G990" t="s">
        <v>2832</v>
      </c>
      <c r="H990" t="str">
        <f t="shared" si="110"/>
        <v>Om Chaudhry</v>
      </c>
      <c r="I990">
        <f t="shared" si="111"/>
        <v>1</v>
      </c>
      <c r="J990" t="str">
        <f>IF(Table1[[#This Row],[Investor Count]]&gt;1,"Yes","No")</f>
        <v>No</v>
      </c>
      <c r="K990" t="s">
        <v>126</v>
      </c>
      <c r="M990">
        <f t="shared" si="105"/>
        <v>2017</v>
      </c>
      <c r="N990" t="str">
        <f t="shared" si="106"/>
        <v>March</v>
      </c>
      <c r="O990" s="18">
        <v>0</v>
      </c>
      <c r="P990" t="str">
        <f t="shared" si="107"/>
        <v>Seed</v>
      </c>
      <c r="Q990" t="str">
        <f t="shared" si="108"/>
        <v>Others</v>
      </c>
      <c r="R990" t="str">
        <f t="shared" si="109"/>
        <v>Delhi-NCR</v>
      </c>
    </row>
    <row r="991" spans="1:18" x14ac:dyDescent="0.3">
      <c r="A991">
        <v>990</v>
      </c>
      <c r="B991" s="4">
        <v>42825</v>
      </c>
      <c r="C991" t="s">
        <v>2139</v>
      </c>
      <c r="D991" t="s">
        <v>575</v>
      </c>
      <c r="E991" t="s">
        <v>2833</v>
      </c>
      <c r="F991" t="s">
        <v>36</v>
      </c>
      <c r="G991" t="s">
        <v>2834</v>
      </c>
      <c r="H991" t="str">
        <f t="shared" si="110"/>
        <v>Malini Patel</v>
      </c>
      <c r="I991">
        <f t="shared" si="111"/>
        <v>3</v>
      </c>
      <c r="J991" t="str">
        <f>IF(Table1[[#This Row],[Investor Count]]&gt;1,"Yes","No")</f>
        <v>Yes</v>
      </c>
      <c r="K991" t="s">
        <v>126</v>
      </c>
      <c r="L991" s="6">
        <v>155000</v>
      </c>
      <c r="M991">
        <f t="shared" si="105"/>
        <v>2017</v>
      </c>
      <c r="N991" t="str">
        <f t="shared" si="106"/>
        <v>March</v>
      </c>
      <c r="O991" s="18">
        <v>1.48754275</v>
      </c>
      <c r="P991" t="str">
        <f t="shared" si="107"/>
        <v>Seed</v>
      </c>
      <c r="Q991" t="str">
        <f t="shared" si="108"/>
        <v>Others</v>
      </c>
      <c r="R991" t="str">
        <f t="shared" si="109"/>
        <v>Mumbai</v>
      </c>
    </row>
    <row r="992" spans="1:18" x14ac:dyDescent="0.3">
      <c r="A992">
        <v>991</v>
      </c>
      <c r="B992" s="4">
        <v>42825</v>
      </c>
      <c r="C992" t="s">
        <v>2835</v>
      </c>
      <c r="D992" t="s">
        <v>50</v>
      </c>
      <c r="E992" t="s">
        <v>2836</v>
      </c>
      <c r="F992" t="s">
        <v>36</v>
      </c>
      <c r="G992" t="s">
        <v>2837</v>
      </c>
      <c r="H992" t="str">
        <f t="shared" si="110"/>
        <v>Samridhi Fund</v>
      </c>
      <c r="I992">
        <f t="shared" si="111"/>
        <v>1</v>
      </c>
      <c r="J992" t="str">
        <f>IF(Table1[[#This Row],[Investor Count]]&gt;1,"Yes","No")</f>
        <v>No</v>
      </c>
      <c r="K992" t="s">
        <v>394</v>
      </c>
      <c r="L992" s="6">
        <v>3000000</v>
      </c>
      <c r="M992">
        <f t="shared" si="105"/>
        <v>2017</v>
      </c>
      <c r="N992" t="str">
        <f t="shared" si="106"/>
        <v>March</v>
      </c>
      <c r="O992" s="18">
        <v>28.791149999999998</v>
      </c>
      <c r="P992" t="str">
        <f t="shared" si="107"/>
        <v>Private Equity</v>
      </c>
      <c r="Q992" t="str">
        <f t="shared" si="108"/>
        <v>Technology</v>
      </c>
      <c r="R992" t="str">
        <f t="shared" si="109"/>
        <v>Mumbai</v>
      </c>
    </row>
    <row r="993" spans="1:18" x14ac:dyDescent="0.3">
      <c r="A993">
        <v>992</v>
      </c>
      <c r="B993" s="4">
        <v>42825</v>
      </c>
      <c r="C993" t="s">
        <v>1142</v>
      </c>
      <c r="D993" t="s">
        <v>1471</v>
      </c>
      <c r="E993" t="s">
        <v>2838</v>
      </c>
      <c r="F993" t="s">
        <v>967</v>
      </c>
      <c r="G993" t="s">
        <v>1083</v>
      </c>
      <c r="H993" t="str">
        <f t="shared" si="110"/>
        <v>Trifecta Capital</v>
      </c>
      <c r="I993">
        <f t="shared" si="111"/>
        <v>1</v>
      </c>
      <c r="J993" t="str">
        <f>IF(Table1[[#This Row],[Investor Count]]&gt;1,"Yes","No")</f>
        <v>No</v>
      </c>
      <c r="K993" t="s">
        <v>394</v>
      </c>
      <c r="L993" s="6">
        <v>7000000</v>
      </c>
      <c r="M993">
        <f t="shared" si="105"/>
        <v>2017</v>
      </c>
      <c r="N993" t="str">
        <f t="shared" si="106"/>
        <v>March</v>
      </c>
      <c r="O993" s="18">
        <v>67.179349999999999</v>
      </c>
      <c r="P993" t="str">
        <f t="shared" si="107"/>
        <v>Private Equity</v>
      </c>
      <c r="Q993" t="str">
        <f t="shared" si="108"/>
        <v>E-Commerce</v>
      </c>
      <c r="R993" t="str">
        <f t="shared" si="109"/>
        <v>Bangalore</v>
      </c>
    </row>
    <row r="994" spans="1:18" x14ac:dyDescent="0.3">
      <c r="A994">
        <v>993</v>
      </c>
      <c r="B994" s="4">
        <v>42825</v>
      </c>
      <c r="C994" t="s">
        <v>2839</v>
      </c>
      <c r="D994" t="s">
        <v>575</v>
      </c>
      <c r="E994" t="s">
        <v>2840</v>
      </c>
      <c r="F994" t="s">
        <v>30</v>
      </c>
      <c r="G994" t="s">
        <v>2841</v>
      </c>
      <c r="H994" t="str">
        <f t="shared" si="110"/>
        <v>Intex Technologies</v>
      </c>
      <c r="I994">
        <f t="shared" si="111"/>
        <v>1</v>
      </c>
      <c r="J994" t="str">
        <f>IF(Table1[[#This Row],[Investor Count]]&gt;1,"Yes","No")</f>
        <v>No</v>
      </c>
      <c r="K994" t="s">
        <v>394</v>
      </c>
      <c r="M994">
        <f t="shared" si="105"/>
        <v>2017</v>
      </c>
      <c r="N994" t="str">
        <f t="shared" si="106"/>
        <v>March</v>
      </c>
      <c r="O994" s="18">
        <v>0</v>
      </c>
      <c r="P994" t="str">
        <f t="shared" si="107"/>
        <v>Private Equity</v>
      </c>
      <c r="Q994" t="str">
        <f t="shared" si="108"/>
        <v>Others</v>
      </c>
      <c r="R994" t="str">
        <f t="shared" si="109"/>
        <v>Delhi-NCR</v>
      </c>
    </row>
    <row r="995" spans="1:18" x14ac:dyDescent="0.3">
      <c r="A995">
        <v>994</v>
      </c>
      <c r="B995" s="4">
        <v>42825</v>
      </c>
      <c r="C995" t="s">
        <v>2842</v>
      </c>
      <c r="D995" t="s">
        <v>50</v>
      </c>
      <c r="E995" t="s">
        <v>2843</v>
      </c>
      <c r="F995" t="s">
        <v>967</v>
      </c>
      <c r="G995" t="s">
        <v>8105</v>
      </c>
      <c r="H995" t="str">
        <f t="shared" si="110"/>
        <v>Satveer Thakral</v>
      </c>
      <c r="I995">
        <f t="shared" si="111"/>
        <v>3</v>
      </c>
      <c r="J995" t="str">
        <f>IF(Table1[[#This Row],[Investor Count]]&gt;1,"Yes","No")</f>
        <v>Yes</v>
      </c>
      <c r="K995" t="s">
        <v>126</v>
      </c>
      <c r="M995">
        <f t="shared" si="105"/>
        <v>2017</v>
      </c>
      <c r="N995" t="str">
        <f t="shared" si="106"/>
        <v>March</v>
      </c>
      <c r="O995" s="18">
        <v>0</v>
      </c>
      <c r="P995" t="str">
        <f t="shared" si="107"/>
        <v>Seed</v>
      </c>
      <c r="Q995" t="str">
        <f t="shared" si="108"/>
        <v>Technology</v>
      </c>
      <c r="R995" t="str">
        <f t="shared" si="109"/>
        <v>Bangalore</v>
      </c>
    </row>
    <row r="996" spans="1:18" x14ac:dyDescent="0.3">
      <c r="A996">
        <v>995</v>
      </c>
      <c r="B996" s="4">
        <v>42825</v>
      </c>
      <c r="C996" t="s">
        <v>1170</v>
      </c>
      <c r="D996" t="s">
        <v>50</v>
      </c>
      <c r="E996" t="s">
        <v>2845</v>
      </c>
      <c r="F996" t="s">
        <v>52</v>
      </c>
      <c r="G996" t="s">
        <v>9102</v>
      </c>
      <c r="H996" t="str">
        <f t="shared" si="110"/>
        <v>B Capital Group</v>
      </c>
      <c r="I996">
        <f t="shared" si="111"/>
        <v>5</v>
      </c>
      <c r="J996" t="str">
        <f>IF(Table1[[#This Row],[Investor Count]]&gt;1,"Yes","No")</f>
        <v>Yes</v>
      </c>
      <c r="K996" t="s">
        <v>394</v>
      </c>
      <c r="L996" s="6">
        <v>25000000</v>
      </c>
      <c r="M996">
        <f t="shared" si="105"/>
        <v>2017</v>
      </c>
      <c r="N996" t="str">
        <f t="shared" si="106"/>
        <v>March</v>
      </c>
      <c r="O996" s="18">
        <v>239.92625000000001</v>
      </c>
      <c r="P996" t="str">
        <f t="shared" si="107"/>
        <v>Private Equity</v>
      </c>
      <c r="Q996" t="str">
        <f t="shared" si="108"/>
        <v>Technology</v>
      </c>
      <c r="R996" t="str">
        <f t="shared" si="109"/>
        <v>Pune</v>
      </c>
    </row>
    <row r="997" spans="1:18" x14ac:dyDescent="0.3">
      <c r="A997">
        <v>996</v>
      </c>
      <c r="B997" s="4">
        <v>42768</v>
      </c>
      <c r="C997" t="s">
        <v>2847</v>
      </c>
      <c r="D997" t="s">
        <v>50</v>
      </c>
      <c r="E997" t="s">
        <v>2848</v>
      </c>
      <c r="F997" t="s">
        <v>52</v>
      </c>
      <c r="G997" t="s">
        <v>261</v>
      </c>
      <c r="H997" t="str">
        <f t="shared" si="110"/>
        <v>Undisclosed</v>
      </c>
      <c r="I997">
        <f t="shared" si="111"/>
        <v>1</v>
      </c>
      <c r="J997" t="str">
        <f>IF(Table1[[#This Row],[Investor Count]]&gt;1,"Yes","No")</f>
        <v>No</v>
      </c>
      <c r="K997" t="s">
        <v>126</v>
      </c>
      <c r="M997">
        <f t="shared" si="105"/>
        <v>2017</v>
      </c>
      <c r="N997" t="str">
        <f t="shared" si="106"/>
        <v>February</v>
      </c>
      <c r="O997" s="18">
        <v>0</v>
      </c>
      <c r="P997" t="str">
        <f t="shared" si="107"/>
        <v>Seed</v>
      </c>
      <c r="Q997" t="str">
        <f t="shared" si="108"/>
        <v>Technology</v>
      </c>
      <c r="R997" t="str">
        <f t="shared" si="109"/>
        <v>Pune</v>
      </c>
    </row>
    <row r="998" spans="1:18" x14ac:dyDescent="0.3">
      <c r="A998">
        <v>997</v>
      </c>
      <c r="B998" s="4">
        <v>42769</v>
      </c>
      <c r="C998" t="s">
        <v>2849</v>
      </c>
      <c r="D998" t="s">
        <v>575</v>
      </c>
      <c r="E998" t="s">
        <v>2850</v>
      </c>
      <c r="F998" t="s">
        <v>184</v>
      </c>
      <c r="G998" t="s">
        <v>2851</v>
      </c>
      <c r="H998" t="str">
        <f t="shared" si="110"/>
        <v>Satya D Sinha</v>
      </c>
      <c r="I998">
        <f t="shared" si="111"/>
        <v>2</v>
      </c>
      <c r="J998" t="str">
        <f>IF(Table1[[#This Row],[Investor Count]]&gt;1,"Yes","No")</f>
        <v>Yes</v>
      </c>
      <c r="K998" t="s">
        <v>126</v>
      </c>
      <c r="M998">
        <f t="shared" si="105"/>
        <v>2017</v>
      </c>
      <c r="N998" t="str">
        <f t="shared" si="106"/>
        <v>February</v>
      </c>
      <c r="O998" s="18">
        <v>0</v>
      </c>
      <c r="P998" t="str">
        <f t="shared" si="107"/>
        <v>Seed</v>
      </c>
      <c r="Q998" t="str">
        <f t="shared" si="108"/>
        <v>Others</v>
      </c>
      <c r="R998" t="str">
        <f t="shared" si="109"/>
        <v>Hyderabad</v>
      </c>
    </row>
    <row r="999" spans="1:18" x14ac:dyDescent="0.3">
      <c r="A999">
        <v>998</v>
      </c>
      <c r="B999" s="4">
        <v>42772</v>
      </c>
      <c r="C999" t="s">
        <v>1025</v>
      </c>
      <c r="D999" t="s">
        <v>575</v>
      </c>
      <c r="E999" t="s">
        <v>2178</v>
      </c>
      <c r="F999" t="s">
        <v>967</v>
      </c>
      <c r="G999" t="s">
        <v>8106</v>
      </c>
      <c r="H999" t="str">
        <f t="shared" si="110"/>
        <v>Ifmr Capital Finance</v>
      </c>
      <c r="I999">
        <f t="shared" si="111"/>
        <v>1</v>
      </c>
      <c r="J999" t="str">
        <f>IF(Table1[[#This Row],[Investor Count]]&gt;1,"Yes","No")</f>
        <v>No</v>
      </c>
      <c r="K999" t="s">
        <v>394</v>
      </c>
      <c r="L999" s="6">
        <v>2500000</v>
      </c>
      <c r="M999">
        <f t="shared" si="105"/>
        <v>2017</v>
      </c>
      <c r="N999" t="str">
        <f t="shared" si="106"/>
        <v>February</v>
      </c>
      <c r="O999" s="18">
        <v>23.992625</v>
      </c>
      <c r="P999" t="str">
        <f t="shared" si="107"/>
        <v>Private Equity</v>
      </c>
      <c r="Q999" t="str">
        <f t="shared" si="108"/>
        <v>Others</v>
      </c>
      <c r="R999" t="str">
        <f t="shared" si="109"/>
        <v>Bangalore</v>
      </c>
    </row>
    <row r="1000" spans="1:18" x14ac:dyDescent="0.3">
      <c r="A1000">
        <v>999</v>
      </c>
      <c r="B1000" s="4">
        <v>42772</v>
      </c>
      <c r="C1000" t="s">
        <v>2853</v>
      </c>
      <c r="D1000" t="s">
        <v>50</v>
      </c>
      <c r="E1000" t="s">
        <v>2854</v>
      </c>
      <c r="F1000" t="s">
        <v>919</v>
      </c>
      <c r="G1000" t="s">
        <v>2855</v>
      </c>
      <c r="H1000" t="str">
        <f t="shared" si="110"/>
        <v>Jaarvis Accelerator</v>
      </c>
      <c r="I1000">
        <f t="shared" si="111"/>
        <v>1</v>
      </c>
      <c r="J1000" t="str">
        <f>IF(Table1[[#This Row],[Investor Count]]&gt;1,"Yes","No")</f>
        <v>No</v>
      </c>
      <c r="K1000" t="s">
        <v>126</v>
      </c>
      <c r="M1000">
        <f t="shared" si="105"/>
        <v>2017</v>
      </c>
      <c r="N1000" t="str">
        <f t="shared" si="106"/>
        <v>February</v>
      </c>
      <c r="O1000" s="18">
        <v>0</v>
      </c>
      <c r="P1000" t="str">
        <f t="shared" si="107"/>
        <v>Seed</v>
      </c>
      <c r="Q1000" t="str">
        <f t="shared" si="108"/>
        <v>Technology</v>
      </c>
      <c r="R1000" t="str">
        <f t="shared" si="109"/>
        <v>Kolkata</v>
      </c>
    </row>
    <row r="1001" spans="1:18" x14ac:dyDescent="0.3">
      <c r="A1001">
        <v>1000</v>
      </c>
      <c r="B1001" s="4">
        <v>42773</v>
      </c>
      <c r="C1001" t="s">
        <v>2856</v>
      </c>
      <c r="D1001" t="s">
        <v>575</v>
      </c>
      <c r="E1001" t="s">
        <v>2857</v>
      </c>
      <c r="F1001" t="s">
        <v>36</v>
      </c>
      <c r="G1001" t="s">
        <v>2858</v>
      </c>
      <c r="H1001" t="str">
        <f t="shared" si="110"/>
        <v>Batlivala &amp; Karani Securities</v>
      </c>
      <c r="I1001">
        <f t="shared" si="111"/>
        <v>2</v>
      </c>
      <c r="J1001" t="str">
        <f>IF(Table1[[#This Row],[Investor Count]]&gt;1,"Yes","No")</f>
        <v>Yes</v>
      </c>
      <c r="K1001" t="s">
        <v>126</v>
      </c>
      <c r="L1001" s="6">
        <v>450000</v>
      </c>
      <c r="M1001">
        <f t="shared" si="105"/>
        <v>2017</v>
      </c>
      <c r="N1001" t="str">
        <f t="shared" si="106"/>
        <v>February</v>
      </c>
      <c r="O1001" s="18">
        <v>4.3186724999999999</v>
      </c>
      <c r="P1001" t="str">
        <f t="shared" si="107"/>
        <v>Seed</v>
      </c>
      <c r="Q1001" t="str">
        <f t="shared" si="108"/>
        <v>Others</v>
      </c>
      <c r="R1001" t="str">
        <f t="shared" si="109"/>
        <v>Mumbai</v>
      </c>
    </row>
    <row r="1002" spans="1:18" x14ac:dyDescent="0.3">
      <c r="A1002">
        <v>1001</v>
      </c>
      <c r="B1002" s="4">
        <v>42773</v>
      </c>
      <c r="C1002" t="s">
        <v>2859</v>
      </c>
      <c r="D1002" t="s">
        <v>575</v>
      </c>
      <c r="E1002" t="s">
        <v>2860</v>
      </c>
      <c r="F1002" t="s">
        <v>87</v>
      </c>
      <c r="G1002" t="s">
        <v>8107</v>
      </c>
      <c r="H1002" t="str">
        <f t="shared" si="110"/>
        <v>Rb Investments</v>
      </c>
      <c r="I1002">
        <f t="shared" si="111"/>
        <v>3</v>
      </c>
      <c r="J1002" t="str">
        <f>IF(Table1[[#This Row],[Investor Count]]&gt;1,"Yes","No")</f>
        <v>Yes</v>
      </c>
      <c r="K1002" t="s">
        <v>394</v>
      </c>
      <c r="L1002" s="6">
        <v>10000000</v>
      </c>
      <c r="M1002">
        <f t="shared" si="105"/>
        <v>2017</v>
      </c>
      <c r="N1002" t="str">
        <f t="shared" si="106"/>
        <v>February</v>
      </c>
      <c r="O1002" s="18">
        <v>95.970500000000001</v>
      </c>
      <c r="P1002" t="str">
        <f t="shared" si="107"/>
        <v>Private Equity</v>
      </c>
      <c r="Q1002" t="str">
        <f t="shared" si="108"/>
        <v>Others</v>
      </c>
      <c r="R1002" t="str">
        <f t="shared" si="109"/>
        <v>Delhi-NCR</v>
      </c>
    </row>
    <row r="1003" spans="1:18" x14ac:dyDescent="0.3">
      <c r="A1003">
        <v>1002</v>
      </c>
      <c r="B1003" s="4">
        <v>42774</v>
      </c>
      <c r="C1003" t="s">
        <v>8742</v>
      </c>
      <c r="D1003" t="s">
        <v>575</v>
      </c>
      <c r="E1003" t="s">
        <v>2863</v>
      </c>
      <c r="F1003" t="s">
        <v>967</v>
      </c>
      <c r="G1003" t="s">
        <v>2864</v>
      </c>
      <c r="H1003" t="str">
        <f t="shared" si="110"/>
        <v>Earlsfield Capital</v>
      </c>
      <c r="I1003">
        <f t="shared" si="111"/>
        <v>1</v>
      </c>
      <c r="J1003" t="str">
        <f>IF(Table1[[#This Row],[Investor Count]]&gt;1,"Yes","No")</f>
        <v>No</v>
      </c>
      <c r="K1003" t="s">
        <v>126</v>
      </c>
      <c r="L1003" s="6">
        <v>1000000</v>
      </c>
      <c r="M1003">
        <f t="shared" si="105"/>
        <v>2017</v>
      </c>
      <c r="N1003" t="str">
        <f t="shared" si="106"/>
        <v>February</v>
      </c>
      <c r="O1003" s="18">
        <v>9.5970499999999994</v>
      </c>
      <c r="P1003" t="str">
        <f t="shared" si="107"/>
        <v>Seed</v>
      </c>
      <c r="Q1003" t="str">
        <f t="shared" si="108"/>
        <v>Others</v>
      </c>
      <c r="R1003" t="str">
        <f t="shared" si="109"/>
        <v>Bangalore</v>
      </c>
    </row>
    <row r="1004" spans="1:18" x14ac:dyDescent="0.3">
      <c r="A1004">
        <v>1003</v>
      </c>
      <c r="B1004" s="4">
        <v>42774</v>
      </c>
      <c r="C1004" t="s">
        <v>2865</v>
      </c>
      <c r="D1004" t="s">
        <v>50</v>
      </c>
      <c r="E1004" t="s">
        <v>2866</v>
      </c>
      <c r="F1004" t="s">
        <v>19</v>
      </c>
      <c r="G1004" t="s">
        <v>8108</v>
      </c>
      <c r="H1004" t="str">
        <f t="shared" si="110"/>
        <v>Pi Ventures</v>
      </c>
      <c r="I1004">
        <f t="shared" si="111"/>
        <v>2</v>
      </c>
      <c r="J1004" t="str">
        <f>IF(Table1[[#This Row],[Investor Count]]&gt;1,"Yes","No")</f>
        <v>Yes</v>
      </c>
      <c r="K1004" t="s">
        <v>394</v>
      </c>
      <c r="L1004" s="6">
        <v>1200000</v>
      </c>
      <c r="M1004">
        <f t="shared" si="105"/>
        <v>2017</v>
      </c>
      <c r="N1004" t="str">
        <f t="shared" si="106"/>
        <v>February</v>
      </c>
      <c r="O1004" s="18">
        <v>11.51646</v>
      </c>
      <c r="P1004" t="str">
        <f t="shared" si="107"/>
        <v>Private Equity</v>
      </c>
      <c r="Q1004" t="str">
        <f t="shared" si="108"/>
        <v>Technology</v>
      </c>
      <c r="R1004" t="str">
        <f t="shared" si="109"/>
        <v>Delhi-NCR</v>
      </c>
    </row>
    <row r="1005" spans="1:18" x14ac:dyDescent="0.3">
      <c r="A1005">
        <v>1004</v>
      </c>
      <c r="B1005" s="4">
        <v>42774</v>
      </c>
      <c r="C1005" t="s">
        <v>2868</v>
      </c>
      <c r="D1005" t="s">
        <v>575</v>
      </c>
      <c r="E1005" t="s">
        <v>2869</v>
      </c>
      <c r="F1005" t="s">
        <v>36</v>
      </c>
      <c r="G1005" t="s">
        <v>2870</v>
      </c>
      <c r="H1005" t="str">
        <f t="shared" si="110"/>
        <v>Temasek Holdings</v>
      </c>
      <c r="I1005">
        <f t="shared" si="111"/>
        <v>1</v>
      </c>
      <c r="J1005" t="str">
        <f>IF(Table1[[#This Row],[Investor Count]]&gt;1,"Yes","No")</f>
        <v>No</v>
      </c>
      <c r="K1005" t="s">
        <v>394</v>
      </c>
      <c r="L1005" s="6">
        <v>55000000</v>
      </c>
      <c r="M1005">
        <f t="shared" si="105"/>
        <v>2017</v>
      </c>
      <c r="N1005" t="str">
        <f t="shared" si="106"/>
        <v>February</v>
      </c>
      <c r="O1005" s="18">
        <v>527.83775000000003</v>
      </c>
      <c r="P1005" t="str">
        <f t="shared" si="107"/>
        <v>Private Equity</v>
      </c>
      <c r="Q1005" t="str">
        <f t="shared" si="108"/>
        <v>Others</v>
      </c>
      <c r="R1005" t="str">
        <f t="shared" si="109"/>
        <v>Mumbai</v>
      </c>
    </row>
    <row r="1006" spans="1:18" x14ac:dyDescent="0.3">
      <c r="A1006">
        <v>1005</v>
      </c>
      <c r="B1006" s="4">
        <v>42774</v>
      </c>
      <c r="C1006" t="s">
        <v>2871</v>
      </c>
      <c r="D1006" t="s">
        <v>50</v>
      </c>
      <c r="E1006" t="s">
        <v>2872</v>
      </c>
      <c r="F1006" t="s">
        <v>87</v>
      </c>
      <c r="G1006" t="s">
        <v>2873</v>
      </c>
      <c r="H1006" t="str">
        <f t="shared" si="110"/>
        <v>Japan Vyas</v>
      </c>
      <c r="I1006">
        <f t="shared" si="111"/>
        <v>2</v>
      </c>
      <c r="J1006" t="str">
        <f>IF(Table1[[#This Row],[Investor Count]]&gt;1,"Yes","No")</f>
        <v>Yes</v>
      </c>
      <c r="K1006" t="s">
        <v>126</v>
      </c>
      <c r="M1006">
        <f t="shared" si="105"/>
        <v>2017</v>
      </c>
      <c r="N1006" t="str">
        <f t="shared" si="106"/>
        <v>February</v>
      </c>
      <c r="O1006" s="18">
        <v>0</v>
      </c>
      <c r="P1006" t="str">
        <f t="shared" si="107"/>
        <v>Seed</v>
      </c>
      <c r="Q1006" t="str">
        <f t="shared" si="108"/>
        <v>Technology</v>
      </c>
      <c r="R1006" t="str">
        <f t="shared" si="109"/>
        <v>Delhi-NCR</v>
      </c>
    </row>
    <row r="1007" spans="1:18" x14ac:dyDescent="0.3">
      <c r="A1007">
        <v>1006</v>
      </c>
      <c r="B1007" s="4">
        <v>42774</v>
      </c>
      <c r="C1007" t="s">
        <v>2874</v>
      </c>
      <c r="D1007" t="s">
        <v>575</v>
      </c>
      <c r="E1007" t="s">
        <v>2875</v>
      </c>
      <c r="F1007" t="s">
        <v>19</v>
      </c>
      <c r="G1007" t="s">
        <v>8109</v>
      </c>
      <c r="H1007" t="str">
        <f t="shared" si="110"/>
        <v>Facebook Fb Start Programme</v>
      </c>
      <c r="I1007">
        <f t="shared" si="111"/>
        <v>1</v>
      </c>
      <c r="J1007" t="str">
        <f>IF(Table1[[#This Row],[Investor Count]]&gt;1,"Yes","No")</f>
        <v>No</v>
      </c>
      <c r="K1007" t="s">
        <v>126</v>
      </c>
      <c r="L1007" s="6">
        <v>40000</v>
      </c>
      <c r="M1007">
        <f t="shared" si="105"/>
        <v>2017</v>
      </c>
      <c r="N1007" t="str">
        <f t="shared" si="106"/>
        <v>February</v>
      </c>
      <c r="O1007" s="18">
        <v>0.383882</v>
      </c>
      <c r="P1007" t="str">
        <f t="shared" si="107"/>
        <v>Seed</v>
      </c>
      <c r="Q1007" t="str">
        <f t="shared" si="108"/>
        <v>Others</v>
      </c>
      <c r="R1007" t="str">
        <f t="shared" si="109"/>
        <v>Delhi-NCR</v>
      </c>
    </row>
    <row r="1008" spans="1:18" x14ac:dyDescent="0.3">
      <c r="A1008">
        <v>1007</v>
      </c>
      <c r="B1008" s="4">
        <v>42775</v>
      </c>
      <c r="C1008" t="s">
        <v>2877</v>
      </c>
      <c r="D1008" t="s">
        <v>1471</v>
      </c>
      <c r="E1008" t="s">
        <v>2878</v>
      </c>
      <c r="F1008" t="s">
        <v>967</v>
      </c>
      <c r="G1008" t="s">
        <v>8110</v>
      </c>
      <c r="H1008" t="str">
        <f t="shared" si="110"/>
        <v>Rb Investments</v>
      </c>
      <c r="I1008">
        <f t="shared" si="111"/>
        <v>2</v>
      </c>
      <c r="J1008" t="str">
        <f>IF(Table1[[#This Row],[Investor Count]]&gt;1,"Yes","No")</f>
        <v>Yes</v>
      </c>
      <c r="K1008" t="s">
        <v>394</v>
      </c>
      <c r="L1008" s="6">
        <v>6000000</v>
      </c>
      <c r="M1008">
        <f t="shared" si="105"/>
        <v>2017</v>
      </c>
      <c r="N1008" t="str">
        <f t="shared" si="106"/>
        <v>February</v>
      </c>
      <c r="O1008" s="18">
        <v>57.582299999999996</v>
      </c>
      <c r="P1008" t="str">
        <f t="shared" si="107"/>
        <v>Private Equity</v>
      </c>
      <c r="Q1008" t="str">
        <f t="shared" si="108"/>
        <v>E-Commerce</v>
      </c>
      <c r="R1008" t="str">
        <f t="shared" si="109"/>
        <v>Bangalore</v>
      </c>
    </row>
    <row r="1009" spans="1:18" x14ac:dyDescent="0.3">
      <c r="A1009">
        <v>1008</v>
      </c>
      <c r="B1009" s="4">
        <v>42775</v>
      </c>
      <c r="C1009" t="s">
        <v>1562</v>
      </c>
      <c r="D1009" t="s">
        <v>77</v>
      </c>
      <c r="E1009" t="s">
        <v>2880</v>
      </c>
      <c r="F1009" t="s">
        <v>36</v>
      </c>
      <c r="G1009" t="s">
        <v>2881</v>
      </c>
      <c r="H1009" t="str">
        <f t="shared" si="110"/>
        <v>Ganesh Natarajan</v>
      </c>
      <c r="I1009">
        <f t="shared" si="111"/>
        <v>1</v>
      </c>
      <c r="J1009" t="str">
        <f>IF(Table1[[#This Row],[Investor Count]]&gt;1,"Yes","No")</f>
        <v>No</v>
      </c>
      <c r="K1009" t="s">
        <v>126</v>
      </c>
      <c r="M1009">
        <f t="shared" si="105"/>
        <v>2017</v>
      </c>
      <c r="N1009" t="str">
        <f t="shared" si="106"/>
        <v>February</v>
      </c>
      <c r="O1009" s="18">
        <v>0</v>
      </c>
      <c r="P1009" t="str">
        <f t="shared" si="107"/>
        <v>Seed</v>
      </c>
      <c r="Q1009" t="str">
        <f t="shared" si="108"/>
        <v>FinTech</v>
      </c>
      <c r="R1009" t="str">
        <f t="shared" si="109"/>
        <v>Mumbai</v>
      </c>
    </row>
    <row r="1010" spans="1:18" x14ac:dyDescent="0.3">
      <c r="A1010">
        <v>1009</v>
      </c>
      <c r="B1010" s="4">
        <v>42775</v>
      </c>
      <c r="C1010" t="s">
        <v>2613</v>
      </c>
      <c r="D1010" t="s">
        <v>1471</v>
      </c>
      <c r="E1010" t="s">
        <v>2882</v>
      </c>
      <c r="F1010" t="s">
        <v>967</v>
      </c>
      <c r="G1010" t="s">
        <v>2883</v>
      </c>
      <c r="H1010" t="str">
        <f t="shared" si="110"/>
        <v>Sistema Asia Fund</v>
      </c>
      <c r="I1010">
        <f t="shared" si="111"/>
        <v>3</v>
      </c>
      <c r="J1010" t="str">
        <f>IF(Table1[[#This Row],[Investor Count]]&gt;1,"Yes","No")</f>
        <v>Yes</v>
      </c>
      <c r="K1010" t="s">
        <v>394</v>
      </c>
      <c r="L1010" s="6">
        <v>8000000</v>
      </c>
      <c r="M1010">
        <f t="shared" si="105"/>
        <v>2017</v>
      </c>
      <c r="N1010" t="str">
        <f t="shared" si="106"/>
        <v>February</v>
      </c>
      <c r="O1010" s="18">
        <v>76.776399999999995</v>
      </c>
      <c r="P1010" t="str">
        <f t="shared" si="107"/>
        <v>Private Equity</v>
      </c>
      <c r="Q1010" t="str">
        <f t="shared" si="108"/>
        <v>E-Commerce</v>
      </c>
      <c r="R1010" t="str">
        <f t="shared" si="109"/>
        <v>Bangalore</v>
      </c>
    </row>
    <row r="1011" spans="1:18" x14ac:dyDescent="0.3">
      <c r="A1011">
        <v>1010</v>
      </c>
      <c r="B1011" s="4">
        <v>42776</v>
      </c>
      <c r="C1011" t="s">
        <v>2884</v>
      </c>
      <c r="D1011" t="s">
        <v>1471</v>
      </c>
      <c r="E1011" t="s">
        <v>47</v>
      </c>
      <c r="F1011" t="s">
        <v>967</v>
      </c>
      <c r="G1011" t="s">
        <v>8111</v>
      </c>
      <c r="H1011" t="str">
        <f t="shared" si="110"/>
        <v>Al Dhaheri Family</v>
      </c>
      <c r="I1011">
        <f t="shared" si="111"/>
        <v>1</v>
      </c>
      <c r="J1011" t="str">
        <f>IF(Table1[[#This Row],[Investor Count]]&gt;1,"Yes","No")</f>
        <v>No</v>
      </c>
      <c r="K1011" t="s">
        <v>394</v>
      </c>
      <c r="L1011" s="6">
        <v>500000</v>
      </c>
      <c r="M1011">
        <f t="shared" si="105"/>
        <v>2017</v>
      </c>
      <c r="N1011" t="str">
        <f t="shared" si="106"/>
        <v>February</v>
      </c>
      <c r="O1011" s="18">
        <v>4.7985249999999997</v>
      </c>
      <c r="P1011" t="str">
        <f t="shared" si="107"/>
        <v>Private Equity</v>
      </c>
      <c r="Q1011" t="str">
        <f t="shared" si="108"/>
        <v>E-Commerce</v>
      </c>
      <c r="R1011" t="str">
        <f t="shared" si="109"/>
        <v>Bangalore</v>
      </c>
    </row>
    <row r="1012" spans="1:18" x14ac:dyDescent="0.3">
      <c r="A1012">
        <v>1011</v>
      </c>
      <c r="B1012" s="4">
        <v>42776</v>
      </c>
      <c r="C1012" t="s">
        <v>2886</v>
      </c>
      <c r="D1012" t="s">
        <v>575</v>
      </c>
      <c r="E1012" t="s">
        <v>2887</v>
      </c>
      <c r="F1012" t="s">
        <v>36</v>
      </c>
      <c r="G1012" t="s">
        <v>8112</v>
      </c>
      <c r="H1012" t="str">
        <f t="shared" si="110"/>
        <v>Thinqbate</v>
      </c>
      <c r="I1012">
        <f t="shared" si="111"/>
        <v>1</v>
      </c>
      <c r="J1012" t="str">
        <f>IF(Table1[[#This Row],[Investor Count]]&gt;1,"Yes","No")</f>
        <v>No</v>
      </c>
      <c r="K1012" t="s">
        <v>126</v>
      </c>
      <c r="M1012">
        <f t="shared" si="105"/>
        <v>2017</v>
      </c>
      <c r="N1012" t="str">
        <f t="shared" si="106"/>
        <v>February</v>
      </c>
      <c r="O1012" s="18">
        <v>0</v>
      </c>
      <c r="P1012" t="str">
        <f t="shared" si="107"/>
        <v>Seed</v>
      </c>
      <c r="Q1012" t="str">
        <f t="shared" si="108"/>
        <v>Others</v>
      </c>
      <c r="R1012" t="str">
        <f t="shared" si="109"/>
        <v>Mumbai</v>
      </c>
    </row>
    <row r="1013" spans="1:18" x14ac:dyDescent="0.3">
      <c r="A1013">
        <v>1012</v>
      </c>
      <c r="B1013" s="4">
        <v>42779</v>
      </c>
      <c r="C1013" t="s">
        <v>867</v>
      </c>
      <c r="D1013" t="s">
        <v>50</v>
      </c>
      <c r="E1013" t="s">
        <v>2889</v>
      </c>
      <c r="F1013" t="s">
        <v>967</v>
      </c>
      <c r="G1013" t="s">
        <v>8113</v>
      </c>
      <c r="H1013" t="str">
        <f t="shared" si="110"/>
        <v>Accel Partners</v>
      </c>
      <c r="I1013">
        <f t="shared" si="111"/>
        <v>6</v>
      </c>
      <c r="J1013" t="str">
        <f>IF(Table1[[#This Row],[Investor Count]]&gt;1,"Yes","No")</f>
        <v>Yes</v>
      </c>
      <c r="K1013" t="s">
        <v>394</v>
      </c>
      <c r="L1013" s="6">
        <v>5800000</v>
      </c>
      <c r="M1013">
        <f t="shared" si="105"/>
        <v>2017</v>
      </c>
      <c r="N1013" t="str">
        <f t="shared" si="106"/>
        <v>February</v>
      </c>
      <c r="O1013" s="18">
        <v>55.662889999999997</v>
      </c>
      <c r="P1013" t="str">
        <f t="shared" si="107"/>
        <v>Private Equity</v>
      </c>
      <c r="Q1013" t="str">
        <f t="shared" si="108"/>
        <v>Technology</v>
      </c>
      <c r="R1013" t="str">
        <f t="shared" si="109"/>
        <v>Bangalore</v>
      </c>
    </row>
    <row r="1014" spans="1:18" x14ac:dyDescent="0.3">
      <c r="A1014">
        <v>1013</v>
      </c>
      <c r="B1014" s="4">
        <v>42779</v>
      </c>
      <c r="C1014" t="s">
        <v>2891</v>
      </c>
      <c r="D1014" t="s">
        <v>50</v>
      </c>
      <c r="E1014" t="s">
        <v>2892</v>
      </c>
      <c r="F1014" t="s">
        <v>967</v>
      </c>
      <c r="G1014" t="s">
        <v>2893</v>
      </c>
      <c r="H1014" t="str">
        <f t="shared" si="110"/>
        <v>Vertex Ventures</v>
      </c>
      <c r="I1014">
        <f t="shared" si="111"/>
        <v>2</v>
      </c>
      <c r="J1014" t="str">
        <f>IF(Table1[[#This Row],[Investor Count]]&gt;1,"Yes","No")</f>
        <v>Yes</v>
      </c>
      <c r="K1014" t="s">
        <v>394</v>
      </c>
      <c r="L1014" s="6">
        <v>7500000</v>
      </c>
      <c r="M1014">
        <f t="shared" si="105"/>
        <v>2017</v>
      </c>
      <c r="N1014" t="str">
        <f t="shared" si="106"/>
        <v>February</v>
      </c>
      <c r="O1014" s="18">
        <v>71.977874999999997</v>
      </c>
      <c r="P1014" t="str">
        <f t="shared" si="107"/>
        <v>Private Equity</v>
      </c>
      <c r="Q1014" t="str">
        <f t="shared" si="108"/>
        <v>Technology</v>
      </c>
      <c r="R1014" t="str">
        <f t="shared" si="109"/>
        <v>Bangalore</v>
      </c>
    </row>
    <row r="1015" spans="1:18" x14ac:dyDescent="0.3">
      <c r="A1015">
        <v>1014</v>
      </c>
      <c r="B1015" s="4">
        <v>42779</v>
      </c>
      <c r="C1015" t="s">
        <v>2894</v>
      </c>
      <c r="D1015" t="s">
        <v>575</v>
      </c>
      <c r="E1015" t="s">
        <v>8743</v>
      </c>
      <c r="F1015" t="s">
        <v>42</v>
      </c>
      <c r="G1015" t="s">
        <v>8114</v>
      </c>
      <c r="H1015" t="str">
        <f t="shared" si="110"/>
        <v>Anil Jain &amp; Other Hnis</v>
      </c>
      <c r="I1015">
        <f t="shared" si="111"/>
        <v>1</v>
      </c>
      <c r="J1015" t="str">
        <f>IF(Table1[[#This Row],[Investor Count]]&gt;1,"Yes","No")</f>
        <v>No</v>
      </c>
      <c r="K1015" t="s">
        <v>394</v>
      </c>
      <c r="L1015" s="6">
        <v>3200000</v>
      </c>
      <c r="M1015">
        <f t="shared" si="105"/>
        <v>2017</v>
      </c>
      <c r="N1015" t="str">
        <f t="shared" si="106"/>
        <v>February</v>
      </c>
      <c r="O1015" s="18">
        <v>30.710560000000001</v>
      </c>
      <c r="P1015" t="str">
        <f t="shared" si="107"/>
        <v>Private Equity</v>
      </c>
      <c r="Q1015" t="str">
        <f t="shared" si="108"/>
        <v>Others</v>
      </c>
      <c r="R1015" t="str">
        <f t="shared" si="109"/>
        <v>Chennai</v>
      </c>
    </row>
    <row r="1016" spans="1:18" x14ac:dyDescent="0.3">
      <c r="A1016">
        <v>1015</v>
      </c>
      <c r="B1016" s="4">
        <v>42779</v>
      </c>
      <c r="C1016" t="s">
        <v>2897</v>
      </c>
      <c r="D1016" t="s">
        <v>575</v>
      </c>
      <c r="E1016" t="s">
        <v>2898</v>
      </c>
      <c r="F1016" t="s">
        <v>19</v>
      </c>
      <c r="G1016" t="s">
        <v>2899</v>
      </c>
      <c r="H1016" t="str">
        <f t="shared" si="110"/>
        <v>Kleiner Perkins</v>
      </c>
      <c r="I1016">
        <f t="shared" si="111"/>
        <v>3</v>
      </c>
      <c r="J1016" t="str">
        <f>IF(Table1[[#This Row],[Investor Count]]&gt;1,"Yes","No")</f>
        <v>Yes</v>
      </c>
      <c r="K1016" t="s">
        <v>394</v>
      </c>
      <c r="L1016" s="6">
        <v>15000000</v>
      </c>
      <c r="M1016">
        <f t="shared" si="105"/>
        <v>2017</v>
      </c>
      <c r="N1016" t="str">
        <f t="shared" si="106"/>
        <v>February</v>
      </c>
      <c r="O1016" s="18">
        <v>143.95574999999999</v>
      </c>
      <c r="P1016" t="str">
        <f t="shared" si="107"/>
        <v>Private Equity</v>
      </c>
      <c r="Q1016" t="str">
        <f t="shared" si="108"/>
        <v>Others</v>
      </c>
      <c r="R1016" t="str">
        <f t="shared" si="109"/>
        <v>Delhi-NCR</v>
      </c>
    </row>
    <row r="1017" spans="1:18" x14ac:dyDescent="0.3">
      <c r="A1017">
        <v>1016</v>
      </c>
      <c r="B1017" s="4">
        <v>42779</v>
      </c>
      <c r="C1017" t="s">
        <v>2900</v>
      </c>
      <c r="D1017" t="s">
        <v>575</v>
      </c>
      <c r="E1017" t="s">
        <v>2801</v>
      </c>
      <c r="F1017" t="s">
        <v>30</v>
      </c>
      <c r="G1017" t="s">
        <v>9173</v>
      </c>
      <c r="H1017" t="str">
        <f t="shared" si="110"/>
        <v>Mohas Paiit Joshi</v>
      </c>
      <c r="I1017">
        <f t="shared" si="111"/>
        <v>1</v>
      </c>
      <c r="J1017" t="str">
        <f>IF(Table1[[#This Row],[Investor Count]]&gt;1,"Yes","No")</f>
        <v>No</v>
      </c>
      <c r="K1017" t="s">
        <v>126</v>
      </c>
      <c r="L1017" s="6">
        <v>330000</v>
      </c>
      <c r="M1017">
        <f t="shared" si="105"/>
        <v>2017</v>
      </c>
      <c r="N1017" t="str">
        <f t="shared" si="106"/>
        <v>February</v>
      </c>
      <c r="O1017" s="18">
        <v>3.1670265</v>
      </c>
      <c r="P1017" t="str">
        <f t="shared" si="107"/>
        <v>Seed</v>
      </c>
      <c r="Q1017" t="str">
        <f t="shared" si="108"/>
        <v>Others</v>
      </c>
      <c r="R1017" t="str">
        <f t="shared" si="109"/>
        <v>Delhi-NCR</v>
      </c>
    </row>
    <row r="1018" spans="1:18" x14ac:dyDescent="0.3">
      <c r="A1018">
        <v>1017</v>
      </c>
      <c r="B1018" s="4">
        <v>42779</v>
      </c>
      <c r="C1018" t="s">
        <v>2902</v>
      </c>
      <c r="D1018" t="s">
        <v>50</v>
      </c>
      <c r="E1018" t="s">
        <v>2903</v>
      </c>
      <c r="F1018" t="s">
        <v>967</v>
      </c>
      <c r="G1018" t="s">
        <v>1325</v>
      </c>
      <c r="H1018" t="str">
        <f t="shared" si="110"/>
        <v>Pravega Ventures</v>
      </c>
      <c r="I1018">
        <f t="shared" si="111"/>
        <v>1</v>
      </c>
      <c r="J1018" t="str">
        <f>IF(Table1[[#This Row],[Investor Count]]&gt;1,"Yes","No")</f>
        <v>No</v>
      </c>
      <c r="K1018" t="s">
        <v>126</v>
      </c>
      <c r="L1018" s="6">
        <v>400000</v>
      </c>
      <c r="M1018">
        <f t="shared" si="105"/>
        <v>2017</v>
      </c>
      <c r="N1018" t="str">
        <f t="shared" si="106"/>
        <v>February</v>
      </c>
      <c r="O1018" s="18">
        <v>3.8388200000000001</v>
      </c>
      <c r="P1018" t="str">
        <f t="shared" si="107"/>
        <v>Seed</v>
      </c>
      <c r="Q1018" t="str">
        <f t="shared" si="108"/>
        <v>Technology</v>
      </c>
      <c r="R1018" t="str">
        <f t="shared" si="109"/>
        <v>Bangalore</v>
      </c>
    </row>
    <row r="1019" spans="1:18" x14ac:dyDescent="0.3">
      <c r="A1019">
        <v>1018</v>
      </c>
      <c r="B1019" s="4">
        <v>42780</v>
      </c>
      <c r="C1019" t="s">
        <v>2904</v>
      </c>
      <c r="D1019" t="s">
        <v>575</v>
      </c>
      <c r="E1019" t="s">
        <v>2905</v>
      </c>
      <c r="F1019" t="s">
        <v>42</v>
      </c>
      <c r="G1019" t="s">
        <v>2906</v>
      </c>
      <c r="H1019" t="str">
        <f t="shared" si="110"/>
        <v>Mahalingam K</v>
      </c>
      <c r="I1019">
        <f t="shared" si="111"/>
        <v>2</v>
      </c>
      <c r="J1019" t="str">
        <f>IF(Table1[[#This Row],[Investor Count]]&gt;1,"Yes","No")</f>
        <v>Yes</v>
      </c>
      <c r="K1019" t="s">
        <v>126</v>
      </c>
      <c r="L1019" s="6">
        <v>300000</v>
      </c>
      <c r="M1019">
        <f t="shared" si="105"/>
        <v>2017</v>
      </c>
      <c r="N1019" t="str">
        <f t="shared" si="106"/>
        <v>February</v>
      </c>
      <c r="O1019" s="18">
        <v>2.8791150000000001</v>
      </c>
      <c r="P1019" t="str">
        <f t="shared" si="107"/>
        <v>Seed</v>
      </c>
      <c r="Q1019" t="str">
        <f t="shared" si="108"/>
        <v>Others</v>
      </c>
      <c r="R1019" t="str">
        <f t="shared" si="109"/>
        <v>Chennai</v>
      </c>
    </row>
    <row r="1020" spans="1:18" x14ac:dyDescent="0.3">
      <c r="A1020">
        <v>1019</v>
      </c>
      <c r="B1020" s="4">
        <v>42780</v>
      </c>
      <c r="C1020" t="s">
        <v>2907</v>
      </c>
      <c r="D1020" t="s">
        <v>575</v>
      </c>
      <c r="E1020" t="s">
        <v>2420</v>
      </c>
      <c r="F1020" t="s">
        <v>36</v>
      </c>
      <c r="G1020" t="s">
        <v>1214</v>
      </c>
      <c r="H1020" t="str">
        <f t="shared" si="110"/>
        <v>Infibeam</v>
      </c>
      <c r="I1020">
        <f t="shared" si="111"/>
        <v>1</v>
      </c>
      <c r="J1020" t="str">
        <f>IF(Table1[[#This Row],[Investor Count]]&gt;1,"Yes","No")</f>
        <v>No</v>
      </c>
      <c r="K1020" t="s">
        <v>394</v>
      </c>
      <c r="L1020" s="6">
        <v>22400000</v>
      </c>
      <c r="M1020">
        <f t="shared" si="105"/>
        <v>2017</v>
      </c>
      <c r="N1020" t="str">
        <f t="shared" si="106"/>
        <v>February</v>
      </c>
      <c r="O1020" s="18">
        <v>214.97391999999999</v>
      </c>
      <c r="P1020" t="str">
        <f t="shared" si="107"/>
        <v>Private Equity</v>
      </c>
      <c r="Q1020" t="str">
        <f t="shared" si="108"/>
        <v>Others</v>
      </c>
      <c r="R1020" t="str">
        <f t="shared" si="109"/>
        <v>Mumbai</v>
      </c>
    </row>
    <row r="1021" spans="1:18" x14ac:dyDescent="0.3">
      <c r="A1021">
        <v>1020</v>
      </c>
      <c r="B1021" s="4">
        <v>42780</v>
      </c>
      <c r="C1021" t="s">
        <v>2908</v>
      </c>
      <c r="D1021" t="s">
        <v>50</v>
      </c>
      <c r="E1021" t="s">
        <v>2909</v>
      </c>
      <c r="F1021" t="s">
        <v>30</v>
      </c>
      <c r="G1021" t="s">
        <v>2910</v>
      </c>
      <c r="H1021" t="str">
        <f t="shared" si="110"/>
        <v>Vikram Sud</v>
      </c>
      <c r="I1021">
        <f t="shared" si="111"/>
        <v>1</v>
      </c>
      <c r="J1021" t="str">
        <f>IF(Table1[[#This Row],[Investor Count]]&gt;1,"Yes","No")</f>
        <v>No</v>
      </c>
      <c r="K1021" t="s">
        <v>126</v>
      </c>
      <c r="M1021">
        <f t="shared" si="105"/>
        <v>2017</v>
      </c>
      <c r="N1021" t="str">
        <f t="shared" si="106"/>
        <v>February</v>
      </c>
      <c r="O1021" s="18">
        <v>0</v>
      </c>
      <c r="P1021" t="str">
        <f t="shared" si="107"/>
        <v>Seed</v>
      </c>
      <c r="Q1021" t="str">
        <f t="shared" si="108"/>
        <v>Technology</v>
      </c>
      <c r="R1021" t="str">
        <f t="shared" si="109"/>
        <v>Delhi-NCR</v>
      </c>
    </row>
    <row r="1022" spans="1:18" x14ac:dyDescent="0.3">
      <c r="A1022">
        <v>1021</v>
      </c>
      <c r="B1022" s="4">
        <v>42781</v>
      </c>
      <c r="C1022" t="s">
        <v>565</v>
      </c>
      <c r="D1022" t="s">
        <v>575</v>
      </c>
      <c r="E1022" t="s">
        <v>2911</v>
      </c>
      <c r="F1022" t="s">
        <v>30</v>
      </c>
      <c r="G1022" t="s">
        <v>9336</v>
      </c>
      <c r="H1022" t="str">
        <f t="shared" si="110"/>
        <v>Vijay Shekhar Sharma</v>
      </c>
      <c r="I1022">
        <f t="shared" si="111"/>
        <v>10</v>
      </c>
      <c r="J1022" t="str">
        <f>IF(Table1[[#This Row],[Investor Count]]&gt;1,"Yes","No")</f>
        <v>Yes</v>
      </c>
      <c r="K1022" t="s">
        <v>126</v>
      </c>
      <c r="M1022">
        <f t="shared" si="105"/>
        <v>2017</v>
      </c>
      <c r="N1022" t="str">
        <f t="shared" si="106"/>
        <v>February</v>
      </c>
      <c r="O1022" s="18">
        <v>0</v>
      </c>
      <c r="P1022" t="str">
        <f t="shared" si="107"/>
        <v>Seed</v>
      </c>
      <c r="Q1022" t="str">
        <f t="shared" si="108"/>
        <v>Others</v>
      </c>
      <c r="R1022" t="str">
        <f t="shared" si="109"/>
        <v>Delhi-NCR</v>
      </c>
    </row>
    <row r="1023" spans="1:18" x14ac:dyDescent="0.3">
      <c r="A1023">
        <v>1022</v>
      </c>
      <c r="B1023" s="4">
        <v>42781</v>
      </c>
      <c r="C1023" t="s">
        <v>673</v>
      </c>
      <c r="D1023" t="s">
        <v>575</v>
      </c>
      <c r="E1023" t="s">
        <v>2913</v>
      </c>
      <c r="F1023" t="s">
        <v>967</v>
      </c>
      <c r="G1023" t="s">
        <v>8115</v>
      </c>
      <c r="H1023" t="str">
        <f t="shared" si="110"/>
        <v>Payu</v>
      </c>
      <c r="I1023">
        <f t="shared" si="111"/>
        <v>3</v>
      </c>
      <c r="J1023" t="str">
        <f>IF(Table1[[#This Row],[Investor Count]]&gt;1,"Yes","No")</f>
        <v>Yes</v>
      </c>
      <c r="K1023" t="s">
        <v>394</v>
      </c>
      <c r="L1023" s="6">
        <v>6500000</v>
      </c>
      <c r="M1023">
        <f t="shared" si="105"/>
        <v>2017</v>
      </c>
      <c r="N1023" t="str">
        <f t="shared" si="106"/>
        <v>February</v>
      </c>
      <c r="O1023" s="18">
        <v>62.380825000000002</v>
      </c>
      <c r="P1023" t="str">
        <f t="shared" si="107"/>
        <v>Private Equity</v>
      </c>
      <c r="Q1023" t="str">
        <f t="shared" si="108"/>
        <v>Others</v>
      </c>
      <c r="R1023" t="str">
        <f t="shared" si="109"/>
        <v>Bangalore</v>
      </c>
    </row>
    <row r="1024" spans="1:18" x14ac:dyDescent="0.3">
      <c r="A1024">
        <v>1023</v>
      </c>
      <c r="B1024" s="4">
        <v>42781</v>
      </c>
      <c r="C1024" t="s">
        <v>2915</v>
      </c>
      <c r="D1024" t="s">
        <v>50</v>
      </c>
      <c r="E1024" t="s">
        <v>2916</v>
      </c>
      <c r="F1024" t="s">
        <v>2917</v>
      </c>
      <c r="G1024" t="s">
        <v>2918</v>
      </c>
      <c r="H1024" t="str">
        <f t="shared" si="110"/>
        <v>Quake Capital</v>
      </c>
      <c r="I1024">
        <f t="shared" si="111"/>
        <v>1</v>
      </c>
      <c r="J1024" t="str">
        <f>IF(Table1[[#This Row],[Investor Count]]&gt;1,"Yes","No")</f>
        <v>No</v>
      </c>
      <c r="K1024" t="s">
        <v>126</v>
      </c>
      <c r="L1024" s="6">
        <v>350000</v>
      </c>
      <c r="M1024">
        <f t="shared" si="105"/>
        <v>2017</v>
      </c>
      <c r="N1024" t="str">
        <f t="shared" si="106"/>
        <v>February</v>
      </c>
      <c r="O1024" s="18">
        <v>3.3589674999999999</v>
      </c>
      <c r="P1024" t="str">
        <f t="shared" si="107"/>
        <v>Seed</v>
      </c>
      <c r="Q1024" t="str">
        <f t="shared" si="108"/>
        <v>Technology</v>
      </c>
      <c r="R1024" t="str">
        <f t="shared" si="109"/>
        <v>Other Cities</v>
      </c>
    </row>
    <row r="1025" spans="1:18" x14ac:dyDescent="0.3">
      <c r="A1025">
        <v>1024</v>
      </c>
      <c r="B1025" s="4">
        <v>42782</v>
      </c>
      <c r="C1025" t="s">
        <v>2919</v>
      </c>
      <c r="D1025" t="s">
        <v>575</v>
      </c>
      <c r="E1025" t="s">
        <v>2920</v>
      </c>
      <c r="F1025" t="s">
        <v>36</v>
      </c>
      <c r="G1025" t="s">
        <v>2921</v>
      </c>
      <c r="H1025" t="str">
        <f t="shared" si="110"/>
        <v>Shunwei Capital</v>
      </c>
      <c r="I1025">
        <f t="shared" si="111"/>
        <v>1</v>
      </c>
      <c r="J1025" t="str">
        <f>IF(Table1[[#This Row],[Investor Count]]&gt;1,"Yes","No")</f>
        <v>No</v>
      </c>
      <c r="K1025" t="s">
        <v>394</v>
      </c>
      <c r="L1025" s="6">
        <v>3000000</v>
      </c>
      <c r="M1025">
        <f t="shared" si="105"/>
        <v>2017</v>
      </c>
      <c r="N1025" t="str">
        <f t="shared" si="106"/>
        <v>February</v>
      </c>
      <c r="O1025" s="18">
        <v>28.791149999999998</v>
      </c>
      <c r="P1025" t="str">
        <f t="shared" si="107"/>
        <v>Private Equity</v>
      </c>
      <c r="Q1025" t="str">
        <f t="shared" si="108"/>
        <v>Others</v>
      </c>
      <c r="R1025" t="str">
        <f t="shared" si="109"/>
        <v>Mumbai</v>
      </c>
    </row>
    <row r="1026" spans="1:18" x14ac:dyDescent="0.3">
      <c r="A1026">
        <v>1025</v>
      </c>
      <c r="B1026" s="4">
        <v>42782</v>
      </c>
      <c r="C1026" t="s">
        <v>2922</v>
      </c>
      <c r="D1026" t="s">
        <v>575</v>
      </c>
      <c r="E1026" t="s">
        <v>2923</v>
      </c>
      <c r="F1026" t="s">
        <v>967</v>
      </c>
      <c r="G1026" t="s">
        <v>9467</v>
      </c>
      <c r="H1026" t="str">
        <f t="shared" si="110"/>
        <v>Kalaari Capital Partners</v>
      </c>
      <c r="I1026">
        <f t="shared" si="111"/>
        <v>4</v>
      </c>
      <c r="J1026" t="str">
        <f>IF(Table1[[#This Row],[Investor Count]]&gt;1,"Yes","No")</f>
        <v>Yes</v>
      </c>
      <c r="K1026" t="s">
        <v>394</v>
      </c>
      <c r="L1026" s="6">
        <v>3000000</v>
      </c>
      <c r="M1026">
        <f t="shared" ref="M1026:M1089" si="112">YEAR(B1026)</f>
        <v>2017</v>
      </c>
      <c r="N1026" t="str">
        <f t="shared" ref="N1026:N1089" si="113">TEXT(B1026,"mmmm")</f>
        <v>February</v>
      </c>
      <c r="O1026" s="18">
        <v>28.791149999999998</v>
      </c>
      <c r="P1026" t="str">
        <f t="shared" ref="P1026:P1089" si="114">IF(ISBLANK(K1026),"Unknown",IF(OR(ISNUMBER(SEARCH("seed",K1026)),ISNUMBER(SEARCH("Seed",K1026))),"Seed",IF(ISNUMBER(SEARCH("Series A",K1026)),"Series A",IF(ISNUMBER(SEARCH("Series B",K1026)),"Series B",IF(ISNUMBER(SEARCH("Series C",K1026)),"Series C",IF(ISNUMBER(SEARCH("Series D",K1026)),"Series D",IF(ISNUMBER(SEARCH("Private Equity",K1026)),"Private Equity","Other")))))))</f>
        <v>Private Equity</v>
      </c>
      <c r="Q1026" t="str">
        <f t="shared" ref="Q1026:Q1089" si="115">IF(IFERROR(SEARCH("ecom",D1026),0)+IFERROR(SEARCH("commerce",D1026),0)+IFERROR(SEARCH("retail",D1026),0)&gt;0,"E-Commerce",
IF(IFERROR(SEARCH("fintech",D1026),0)+IFERROR(SEARCH("finance",D1026),0)+IFERROR(SEARCH("financial",D1026),0)+IFERROR(SEARCH("lending",D1026),0)+IFERROR(SEARCH("payment",D1026),0)+IFERROR(SEARCH("banking",D1026),0)+IFERROR(SEARCH("insurance",D1026),0)&gt;0,"FinTech",
IF(IFERROR(SEARCH("tech",D1026),0)+IFERROR(SEARCH("software",D1026),0)+IFERROR(SEARCH("saas",D1026),0)+IFERROR(SEARCH("ai",D1026),0)+IFERROR(SEARCH("iot",D1026),0)+IFERROR(SEARCH("cloud",D1026),0)+IFERROR(SEARCH("data",D1026),0)+IFERROR(SEARCH("analytics",D1026),0)&gt;0,"Technology",
IF(IFERROR(SEARCH("food",D1026),0)+IFERROR(SEARCH("restaurant",D1026),0)+IFERROR(SEARCH("hospitality",D1026),0)+IFERROR(SEARCH("beverage",D1026),0)+IFERROR(SEARCH("delivery",D1026),0)&gt;0,"Food &amp; Beverage",
IF(IFERROR(SEARCH("health",D1026),0)+IFERROR(SEARCH("medical",D1026),0)+IFERROR(SEARCH("pharma",D1026),0)+IFERROR(SEARCH("wellness",D1026),0)+IFERROR(SEARCH("fitness",D1026),0)&gt;0,"Healthcare",
IF(IFERROR(SEARCH("edu",D1026),0)+IFERROR(SEARCH("learning",D1026),0)+IFERROR(SEARCH("school",D1026),0)+IFERROR(SEARCH("e-tech",D1026),0)&gt;0,"Education",
IF(IFERROR(SEARCH("logistics",D1026),0)+IFERROR(SEARCH("transport",D1026),0)+IFERROR(SEARCH("delivery",D1026),0)+IFERROR(SEARCH("mobility",D1026),0)+IFERROR(SEARCH("automobile",D1026),0)&gt;0,"Logistics &amp; Transport",
IF(IFERROR(SEARCH("travel",D1026),0)+IFERROR(SEARCH("hotel",D1026),0)+IFERROR(SEARCH("booking",D1026),0)+IFERROR(SEARCH("tourism",D1026),0)&gt;0,"Travel &amp; Hospitality",
IF(IFERROR(SEARCH("fashion",D1026),0)+IFERROR(SEARCH("apparel",D1026),0)+IFERROR(SEARCH("clothing",D1026),0)+IFERROR(SEARCH("jewelry",D1026),0)+IFERROR(SEARCH("beauty",D1026),0)&gt;0,"Fashion &amp; Lifestyle",
IF(IFERROR(SEARCH("media",D1026),0)+IFERROR(SEARCH("entertainment",D1026),0)+IFERROR(SEARCH("video",D1026),0)+IFERROR(SEARCH("gaming",D1026),0)+IFERROR(SEARCH("music",D1026),0)+IFERROR(SEARCH("social",D1026),0)&gt;0,"Media &amp; Entertainment",
IF(IFERROR(SEARCH("agri",D1026),0)+IFERROR(SEARCH("farm",D1026),0)+IFERROR(SEARCH("agtech",D1026),0)&gt;0,"Agriculture",
IF(IFERROR(SEARCH("real estate",D1026),0)+IFERROR(SEARCH("property",D1026),0)+IFERROR(SEARCH("housing",D1026),0)&gt;0,"Real Estate",
IF(IFERROR(SEARCH("energy",D1026),0)+IFERROR(SEARCH("solar",D1026),0)+IFERROR(SEARCH("clean tech",D1026),0)+IFERROR(SEARCH("waste",D1026),0)&gt;0,"Energy &amp; Environment",
IF(IFERROR(SEARCH("hr",D1026),0)+IFERROR(SEARCH("recruit",D1026),0)+IFERROR(SEARCH("hiring",D1026),0)+IFERROR(SEARCH("job",D1026),0)&gt;0,"HR &amp; Recruitment",
"Others"))))))))))))))</f>
        <v>Others</v>
      </c>
      <c r="R1026" t="str">
        <f t="shared" ref="R1026:R1089" si="116">IF(ISNUMBER(SEARCH("bang",F1026)),"Bangalore",IF(ISNUMBER(SEARCH("beng",F1026)),"Bangalore",IF(ISNUMBER(SEARCH("mumbai",F1026)),"Mumbai",IF(ISNUMBER(SEARCH("delhi",F1026)),"Delhi-NCR",IF(ISNUMBER(SEARCH("gurgaon",F1026)),"Delhi-NCR",IF(ISNUMBER(SEARCH("gurugram",F1026)),"Delhi-NCR",IF(ISNUMBER(SEARCH("noida",F1026)),"Delhi-NCR",IF(ISNUMBER(SEARCH("faridabad",F1026)),"Delhi-NCR",IF(ISNUMBER(SEARCH("chennai",F1026)),"Chennai",IF(ISNUMBER(SEARCH("hyderabad",F1026)),"Hyderabad",IF(ISNUMBER(SEARCH("pune",F1026)),"Pune",IF(ISNUMBER(SEARCH("kolkata",F1026)),"Kolkata",IF(ISNUMBER(SEARCH("ahmedabad",F1026)),"Ahmedabad",IF(ISNUMBER(SEARCH("jaipur",F1026)),"Jaipur",IF(ISNUMBER(SEARCH("coimbatore",F1026)),"Coimbatore",IF(ISNUMBER(SEARCH("kochi",F1026)),"Kerala Cities",IF(ISNUMBER(SEARCH("cochin",F1026)),"Kerala Cities",IF(ISNUMBER(SEARCH("francisco",F1026)),"USA",IF(ISNUMBER(SEARCH("new york",F1026)),"USA",IF(ISNUMBER(SEARCH("california",F1026)),"USA",IF(ISNUMBER(SEARCH("palo alto",F1026)),"USA",IF(ISNUMBER(SEARCH("santa",F1026)),"USA",IF(ISNUMBER(SEARCH("singapore",F1026)),"Singapore",IF(ISNUMBER(SEARCH("london",F1026)),"London/UK",IF(F1026="","Unknown","Other Cities")))))))))))))))))))))))))</f>
        <v>Bangalore</v>
      </c>
    </row>
    <row r="1027" spans="1:18" x14ac:dyDescent="0.3">
      <c r="A1027">
        <v>1026</v>
      </c>
      <c r="B1027" s="4">
        <v>42783</v>
      </c>
      <c r="C1027" t="s">
        <v>2925</v>
      </c>
      <c r="D1027" t="s">
        <v>50</v>
      </c>
      <c r="E1027" t="s">
        <v>2926</v>
      </c>
      <c r="F1027" t="s">
        <v>184</v>
      </c>
      <c r="G1027" t="s">
        <v>8116</v>
      </c>
      <c r="H1027" t="str">
        <f t="shared" ref="H1027:H1090" si="117">IFERROR(TRIM(LEFT(G1027,FIND(",",G1027)-1)),TRIM(G1027))</f>
        <v>Sri Capital</v>
      </c>
      <c r="I1027">
        <f t="shared" ref="I1027:I1090" si="118">IF(TRIM(G1027)="",0,LEN(G1027)-LEN(SUBSTITUTE(G1027,",",""))+1)</f>
        <v>1</v>
      </c>
      <c r="J1027" t="str">
        <f>IF(Table1[[#This Row],[Investor Count]]&gt;1,"Yes","No")</f>
        <v>No</v>
      </c>
      <c r="K1027" t="s">
        <v>126</v>
      </c>
      <c r="L1027" s="6">
        <v>500000</v>
      </c>
      <c r="M1027">
        <f t="shared" si="112"/>
        <v>2017</v>
      </c>
      <c r="N1027" t="str">
        <f t="shared" si="113"/>
        <v>February</v>
      </c>
      <c r="O1027" s="18">
        <v>4.7985249999999997</v>
      </c>
      <c r="P1027" t="str">
        <f t="shared" si="114"/>
        <v>Seed</v>
      </c>
      <c r="Q1027" t="str">
        <f t="shared" si="115"/>
        <v>Technology</v>
      </c>
      <c r="R1027" t="str">
        <f t="shared" si="116"/>
        <v>Hyderabad</v>
      </c>
    </row>
    <row r="1028" spans="1:18" x14ac:dyDescent="0.3">
      <c r="A1028">
        <v>1027</v>
      </c>
      <c r="B1028" s="4">
        <v>42783</v>
      </c>
      <c r="C1028" t="s">
        <v>737</v>
      </c>
      <c r="D1028" t="s">
        <v>575</v>
      </c>
      <c r="E1028" t="s">
        <v>2928</v>
      </c>
      <c r="F1028" t="s">
        <v>967</v>
      </c>
      <c r="G1028" t="s">
        <v>9216</v>
      </c>
      <c r="H1028" t="str">
        <f t="shared" si="117"/>
        <v>Aprameya Radhakrishna</v>
      </c>
      <c r="I1028">
        <f t="shared" si="118"/>
        <v>8</v>
      </c>
      <c r="J1028" t="str">
        <f>IF(Table1[[#This Row],[Investor Count]]&gt;1,"Yes","No")</f>
        <v>Yes</v>
      </c>
      <c r="K1028" t="s">
        <v>126</v>
      </c>
      <c r="L1028" s="6">
        <v>400000</v>
      </c>
      <c r="M1028">
        <f t="shared" si="112"/>
        <v>2017</v>
      </c>
      <c r="N1028" t="str">
        <f t="shared" si="113"/>
        <v>February</v>
      </c>
      <c r="O1028" s="18">
        <v>3.8388200000000001</v>
      </c>
      <c r="P1028" t="str">
        <f t="shared" si="114"/>
        <v>Seed</v>
      </c>
      <c r="Q1028" t="str">
        <f t="shared" si="115"/>
        <v>Others</v>
      </c>
      <c r="R1028" t="str">
        <f t="shared" si="116"/>
        <v>Bangalore</v>
      </c>
    </row>
    <row r="1029" spans="1:18" x14ac:dyDescent="0.3">
      <c r="A1029">
        <v>1028</v>
      </c>
      <c r="B1029" s="4">
        <v>42783</v>
      </c>
      <c r="C1029" t="s">
        <v>1052</v>
      </c>
      <c r="D1029" t="s">
        <v>1471</v>
      </c>
      <c r="E1029" t="s">
        <v>1053</v>
      </c>
      <c r="F1029" t="s">
        <v>967</v>
      </c>
      <c r="G1029" t="s">
        <v>8117</v>
      </c>
      <c r="H1029" t="str">
        <f t="shared" si="117"/>
        <v>Kalaari Capital</v>
      </c>
      <c r="I1029">
        <f t="shared" si="118"/>
        <v>4</v>
      </c>
      <c r="J1029" t="str">
        <f>IF(Table1[[#This Row],[Investor Count]]&gt;1,"Yes","No")</f>
        <v>Yes</v>
      </c>
      <c r="K1029" t="s">
        <v>394</v>
      </c>
      <c r="L1029" s="6">
        <v>15200000</v>
      </c>
      <c r="M1029">
        <f t="shared" si="112"/>
        <v>2017</v>
      </c>
      <c r="N1029" t="str">
        <f t="shared" si="113"/>
        <v>February</v>
      </c>
      <c r="O1029" s="18">
        <v>145.87515999999999</v>
      </c>
      <c r="P1029" t="str">
        <f t="shared" si="114"/>
        <v>Private Equity</v>
      </c>
      <c r="Q1029" t="str">
        <f t="shared" si="115"/>
        <v>E-Commerce</v>
      </c>
      <c r="R1029" t="str">
        <f t="shared" si="116"/>
        <v>Bangalore</v>
      </c>
    </row>
    <row r="1030" spans="1:18" x14ac:dyDescent="0.3">
      <c r="A1030">
        <v>1029</v>
      </c>
      <c r="B1030" s="4">
        <v>42783</v>
      </c>
      <c r="C1030" t="s">
        <v>2931</v>
      </c>
      <c r="D1030" t="s">
        <v>575</v>
      </c>
      <c r="E1030" t="s">
        <v>2932</v>
      </c>
      <c r="F1030" t="s">
        <v>967</v>
      </c>
      <c r="G1030" t="s">
        <v>8118</v>
      </c>
      <c r="H1030" t="str">
        <f t="shared" si="117"/>
        <v>Konglo Ventures</v>
      </c>
      <c r="I1030">
        <f t="shared" si="118"/>
        <v>3</v>
      </c>
      <c r="J1030" t="str">
        <f>IF(Table1[[#This Row],[Investor Count]]&gt;1,"Yes","No")</f>
        <v>Yes</v>
      </c>
      <c r="K1030" t="s">
        <v>126</v>
      </c>
      <c r="M1030">
        <f t="shared" si="112"/>
        <v>2017</v>
      </c>
      <c r="N1030" t="str">
        <f t="shared" si="113"/>
        <v>February</v>
      </c>
      <c r="O1030" s="18">
        <v>0</v>
      </c>
      <c r="P1030" t="str">
        <f t="shared" si="114"/>
        <v>Seed</v>
      </c>
      <c r="Q1030" t="str">
        <f t="shared" si="115"/>
        <v>Others</v>
      </c>
      <c r="R1030" t="str">
        <f t="shared" si="116"/>
        <v>Bangalore</v>
      </c>
    </row>
    <row r="1031" spans="1:18" x14ac:dyDescent="0.3">
      <c r="A1031">
        <v>1030</v>
      </c>
      <c r="B1031" s="4">
        <v>42783</v>
      </c>
      <c r="C1031" t="s">
        <v>2934</v>
      </c>
      <c r="D1031" t="s">
        <v>575</v>
      </c>
      <c r="E1031" t="s">
        <v>8744</v>
      </c>
      <c r="F1031" t="s">
        <v>52</v>
      </c>
      <c r="G1031" t="s">
        <v>8119</v>
      </c>
      <c r="H1031" t="str">
        <f t="shared" si="117"/>
        <v>Bookmyshow</v>
      </c>
      <c r="I1031">
        <f t="shared" si="118"/>
        <v>1</v>
      </c>
      <c r="J1031" t="str">
        <f>IF(Table1[[#This Row],[Investor Count]]&gt;1,"Yes","No")</f>
        <v>No</v>
      </c>
      <c r="K1031" t="s">
        <v>394</v>
      </c>
      <c r="M1031">
        <f t="shared" si="112"/>
        <v>2017</v>
      </c>
      <c r="N1031" t="str">
        <f t="shared" si="113"/>
        <v>February</v>
      </c>
      <c r="O1031" s="18">
        <v>0</v>
      </c>
      <c r="P1031" t="str">
        <f t="shared" si="114"/>
        <v>Private Equity</v>
      </c>
      <c r="Q1031" t="str">
        <f t="shared" si="115"/>
        <v>Others</v>
      </c>
      <c r="R1031" t="str">
        <f t="shared" si="116"/>
        <v>Pune</v>
      </c>
    </row>
    <row r="1032" spans="1:18" x14ac:dyDescent="0.3">
      <c r="A1032">
        <v>1031</v>
      </c>
      <c r="B1032" s="4">
        <v>42783</v>
      </c>
      <c r="C1032" t="s">
        <v>2937</v>
      </c>
      <c r="D1032" t="s">
        <v>479</v>
      </c>
      <c r="E1032" t="s">
        <v>2938</v>
      </c>
      <c r="F1032" t="s">
        <v>36</v>
      </c>
      <c r="G1032" t="s">
        <v>8120</v>
      </c>
      <c r="H1032" t="str">
        <f t="shared" si="117"/>
        <v>Facebook Fbstart</v>
      </c>
      <c r="I1032">
        <f t="shared" si="118"/>
        <v>1</v>
      </c>
      <c r="J1032" t="str">
        <f>IF(Table1[[#This Row],[Investor Count]]&gt;1,"Yes","No")</f>
        <v>No</v>
      </c>
      <c r="K1032" t="s">
        <v>126</v>
      </c>
      <c r="L1032" s="6">
        <v>40000</v>
      </c>
      <c r="M1032">
        <f t="shared" si="112"/>
        <v>2017</v>
      </c>
      <c r="N1032" t="str">
        <f t="shared" si="113"/>
        <v>February</v>
      </c>
      <c r="O1032" s="18">
        <v>0.383882</v>
      </c>
      <c r="P1032" t="str">
        <f t="shared" si="114"/>
        <v>Seed</v>
      </c>
      <c r="Q1032" t="str">
        <f t="shared" si="115"/>
        <v>E-Commerce</v>
      </c>
      <c r="R1032" t="str">
        <f t="shared" si="116"/>
        <v>Mumbai</v>
      </c>
    </row>
    <row r="1033" spans="1:18" x14ac:dyDescent="0.3">
      <c r="A1033">
        <v>1032</v>
      </c>
      <c r="B1033" s="4">
        <v>42784</v>
      </c>
      <c r="C1033" t="s">
        <v>2940</v>
      </c>
      <c r="D1033" t="s">
        <v>575</v>
      </c>
      <c r="E1033" t="s">
        <v>2941</v>
      </c>
      <c r="F1033" t="s">
        <v>19</v>
      </c>
      <c r="G1033" t="s">
        <v>8120</v>
      </c>
      <c r="H1033" t="str">
        <f t="shared" si="117"/>
        <v>Facebook Fbstart</v>
      </c>
      <c r="I1033">
        <f t="shared" si="118"/>
        <v>1</v>
      </c>
      <c r="J1033" t="str">
        <f>IF(Table1[[#This Row],[Investor Count]]&gt;1,"Yes","No")</f>
        <v>No</v>
      </c>
      <c r="K1033" t="s">
        <v>126</v>
      </c>
      <c r="L1033" s="6">
        <v>40000</v>
      </c>
      <c r="M1033">
        <f t="shared" si="112"/>
        <v>2017</v>
      </c>
      <c r="N1033" t="str">
        <f t="shared" si="113"/>
        <v>February</v>
      </c>
      <c r="O1033" s="18">
        <v>0.383882</v>
      </c>
      <c r="P1033" t="str">
        <f t="shared" si="114"/>
        <v>Seed</v>
      </c>
      <c r="Q1033" t="str">
        <f t="shared" si="115"/>
        <v>Others</v>
      </c>
      <c r="R1033" t="str">
        <f t="shared" si="116"/>
        <v>Delhi-NCR</v>
      </c>
    </row>
    <row r="1034" spans="1:18" x14ac:dyDescent="0.3">
      <c r="A1034">
        <v>1033</v>
      </c>
      <c r="B1034" s="4">
        <v>42786</v>
      </c>
      <c r="C1034" t="s">
        <v>644</v>
      </c>
      <c r="D1034" t="s">
        <v>479</v>
      </c>
      <c r="E1034" t="s">
        <v>453</v>
      </c>
      <c r="F1034" t="s">
        <v>967</v>
      </c>
      <c r="G1034" t="s">
        <v>9337</v>
      </c>
      <c r="H1034" t="str">
        <f t="shared" si="117"/>
        <v>Bennett</v>
      </c>
      <c r="I1034">
        <f t="shared" si="118"/>
        <v>3</v>
      </c>
      <c r="J1034" t="str">
        <f>IF(Table1[[#This Row],[Investor Count]]&gt;1,"Yes","No")</f>
        <v>Yes</v>
      </c>
      <c r="K1034" t="s">
        <v>394</v>
      </c>
      <c r="L1034" s="6">
        <v>38700000</v>
      </c>
      <c r="M1034">
        <f t="shared" si="112"/>
        <v>2017</v>
      </c>
      <c r="N1034" t="str">
        <f t="shared" si="113"/>
        <v>February</v>
      </c>
      <c r="O1034" s="18">
        <v>371.40583500000002</v>
      </c>
      <c r="P1034" t="str">
        <f t="shared" si="114"/>
        <v>Private Equity</v>
      </c>
      <c r="Q1034" t="str">
        <f t="shared" si="115"/>
        <v>E-Commerce</v>
      </c>
      <c r="R1034" t="str">
        <f t="shared" si="116"/>
        <v>Bangalore</v>
      </c>
    </row>
    <row r="1035" spans="1:18" x14ac:dyDescent="0.3">
      <c r="A1035">
        <v>1034</v>
      </c>
      <c r="B1035" s="4">
        <v>42787</v>
      </c>
      <c r="C1035" t="s">
        <v>1014</v>
      </c>
      <c r="D1035" t="s">
        <v>575</v>
      </c>
      <c r="E1035" t="s">
        <v>2943</v>
      </c>
      <c r="F1035" t="s">
        <v>19</v>
      </c>
      <c r="G1035" t="s">
        <v>8121</v>
      </c>
      <c r="H1035" t="str">
        <f t="shared" si="117"/>
        <v>Softbank Ventures Korea</v>
      </c>
      <c r="I1035">
        <f t="shared" si="118"/>
        <v>2</v>
      </c>
      <c r="J1035" t="str">
        <f>IF(Table1[[#This Row],[Investor Count]]&gt;1,"Yes","No")</f>
        <v>Yes</v>
      </c>
      <c r="K1035" t="s">
        <v>394</v>
      </c>
      <c r="L1035" s="6">
        <v>15000000</v>
      </c>
      <c r="M1035">
        <f t="shared" si="112"/>
        <v>2017</v>
      </c>
      <c r="N1035" t="str">
        <f t="shared" si="113"/>
        <v>February</v>
      </c>
      <c r="O1035" s="18">
        <v>143.95574999999999</v>
      </c>
      <c r="P1035" t="str">
        <f t="shared" si="114"/>
        <v>Private Equity</v>
      </c>
      <c r="Q1035" t="str">
        <f t="shared" si="115"/>
        <v>Others</v>
      </c>
      <c r="R1035" t="str">
        <f t="shared" si="116"/>
        <v>Delhi-NCR</v>
      </c>
    </row>
    <row r="1036" spans="1:18" x14ac:dyDescent="0.3">
      <c r="A1036">
        <v>1035</v>
      </c>
      <c r="B1036" s="4">
        <v>42788</v>
      </c>
      <c r="C1036" t="s">
        <v>2945</v>
      </c>
      <c r="D1036" t="s">
        <v>575</v>
      </c>
      <c r="E1036" t="s">
        <v>2946</v>
      </c>
      <c r="F1036" t="s">
        <v>967</v>
      </c>
      <c r="G1036" t="s">
        <v>8120</v>
      </c>
      <c r="H1036" t="str">
        <f t="shared" si="117"/>
        <v>Facebook Fbstart</v>
      </c>
      <c r="I1036">
        <f t="shared" si="118"/>
        <v>1</v>
      </c>
      <c r="J1036" t="str">
        <f>IF(Table1[[#This Row],[Investor Count]]&gt;1,"Yes","No")</f>
        <v>No</v>
      </c>
      <c r="K1036" t="s">
        <v>126</v>
      </c>
      <c r="L1036" s="6">
        <v>40000</v>
      </c>
      <c r="M1036">
        <f t="shared" si="112"/>
        <v>2017</v>
      </c>
      <c r="N1036" t="str">
        <f t="shared" si="113"/>
        <v>February</v>
      </c>
      <c r="O1036" s="18">
        <v>0.383882</v>
      </c>
      <c r="P1036" t="str">
        <f t="shared" si="114"/>
        <v>Seed</v>
      </c>
      <c r="Q1036" t="str">
        <f t="shared" si="115"/>
        <v>Others</v>
      </c>
      <c r="R1036" t="str">
        <f t="shared" si="116"/>
        <v>Bangalore</v>
      </c>
    </row>
    <row r="1037" spans="1:18" x14ac:dyDescent="0.3">
      <c r="A1037">
        <v>1036</v>
      </c>
      <c r="B1037" s="4">
        <v>42789</v>
      </c>
      <c r="C1037" t="s">
        <v>1810</v>
      </c>
      <c r="D1037" t="s">
        <v>575</v>
      </c>
      <c r="E1037" t="s">
        <v>2947</v>
      </c>
      <c r="F1037" t="s">
        <v>30</v>
      </c>
      <c r="G1037" t="s">
        <v>8516</v>
      </c>
      <c r="H1037" t="str">
        <f t="shared" si="117"/>
        <v>Indian Angel Network</v>
      </c>
      <c r="I1037">
        <f t="shared" si="118"/>
        <v>4</v>
      </c>
      <c r="J1037" t="str">
        <f>IF(Table1[[#This Row],[Investor Count]]&gt;1,"Yes","No")</f>
        <v>Yes</v>
      </c>
      <c r="K1037" t="s">
        <v>394</v>
      </c>
      <c r="L1037" s="6">
        <v>1100000</v>
      </c>
      <c r="M1037">
        <f t="shared" si="112"/>
        <v>2017</v>
      </c>
      <c r="N1037" t="str">
        <f t="shared" si="113"/>
        <v>February</v>
      </c>
      <c r="O1037" s="18">
        <v>10.556755000000001</v>
      </c>
      <c r="P1037" t="str">
        <f t="shared" si="114"/>
        <v>Private Equity</v>
      </c>
      <c r="Q1037" t="str">
        <f t="shared" si="115"/>
        <v>Others</v>
      </c>
      <c r="R1037" t="str">
        <f t="shared" si="116"/>
        <v>Delhi-NCR</v>
      </c>
    </row>
    <row r="1038" spans="1:18" x14ac:dyDescent="0.3">
      <c r="A1038">
        <v>1037</v>
      </c>
      <c r="B1038" s="4">
        <v>42789</v>
      </c>
      <c r="C1038" t="s">
        <v>2949</v>
      </c>
      <c r="D1038" t="s">
        <v>575</v>
      </c>
      <c r="E1038" t="s">
        <v>2950</v>
      </c>
      <c r="F1038" t="s">
        <v>36</v>
      </c>
      <c r="G1038" t="s">
        <v>9217</v>
      </c>
      <c r="H1038" t="str">
        <f t="shared" si="117"/>
        <v>Kunal Shah</v>
      </c>
      <c r="I1038">
        <f t="shared" si="118"/>
        <v>5</v>
      </c>
      <c r="J1038" t="str">
        <f>IF(Table1[[#This Row],[Investor Count]]&gt;1,"Yes","No")</f>
        <v>Yes</v>
      </c>
      <c r="K1038" t="s">
        <v>126</v>
      </c>
      <c r="M1038">
        <f t="shared" si="112"/>
        <v>2017</v>
      </c>
      <c r="N1038" t="str">
        <f t="shared" si="113"/>
        <v>February</v>
      </c>
      <c r="O1038" s="18">
        <v>0</v>
      </c>
      <c r="P1038" t="str">
        <f t="shared" si="114"/>
        <v>Seed</v>
      </c>
      <c r="Q1038" t="str">
        <f t="shared" si="115"/>
        <v>Others</v>
      </c>
      <c r="R1038" t="str">
        <f t="shared" si="116"/>
        <v>Mumbai</v>
      </c>
    </row>
    <row r="1039" spans="1:18" x14ac:dyDescent="0.3">
      <c r="A1039">
        <v>1038</v>
      </c>
      <c r="B1039" s="4">
        <v>42790</v>
      </c>
      <c r="C1039" t="s">
        <v>2952</v>
      </c>
      <c r="D1039" t="s">
        <v>575</v>
      </c>
      <c r="E1039" t="s">
        <v>2953</v>
      </c>
      <c r="F1039" t="s">
        <v>87</v>
      </c>
      <c r="G1039" t="s">
        <v>2954</v>
      </c>
      <c r="H1039" t="str">
        <f t="shared" si="117"/>
        <v>Pankaj Rungta</v>
      </c>
      <c r="I1039">
        <f t="shared" si="118"/>
        <v>2</v>
      </c>
      <c r="J1039" t="str">
        <f>IF(Table1[[#This Row],[Investor Count]]&gt;1,"Yes","No")</f>
        <v>Yes</v>
      </c>
      <c r="K1039" t="s">
        <v>126</v>
      </c>
      <c r="M1039">
        <f t="shared" si="112"/>
        <v>2017</v>
      </c>
      <c r="N1039" t="str">
        <f t="shared" si="113"/>
        <v>February</v>
      </c>
      <c r="O1039" s="18">
        <v>0</v>
      </c>
      <c r="P1039" t="str">
        <f t="shared" si="114"/>
        <v>Seed</v>
      </c>
      <c r="Q1039" t="str">
        <f t="shared" si="115"/>
        <v>Others</v>
      </c>
      <c r="R1039" t="str">
        <f t="shared" si="116"/>
        <v>Delhi-NCR</v>
      </c>
    </row>
    <row r="1040" spans="1:18" x14ac:dyDescent="0.3">
      <c r="A1040">
        <v>1039</v>
      </c>
      <c r="B1040" s="4">
        <v>42793</v>
      </c>
      <c r="C1040" t="s">
        <v>2955</v>
      </c>
      <c r="D1040" t="s">
        <v>575</v>
      </c>
      <c r="E1040" t="s">
        <v>2956</v>
      </c>
      <c r="F1040" t="s">
        <v>967</v>
      </c>
      <c r="G1040" t="s">
        <v>2957</v>
      </c>
      <c r="H1040" t="str">
        <f t="shared" si="117"/>
        <v>Ishan Manaktala</v>
      </c>
      <c r="I1040">
        <f t="shared" si="118"/>
        <v>1</v>
      </c>
      <c r="J1040" t="str">
        <f>IF(Table1[[#This Row],[Investor Count]]&gt;1,"Yes","No")</f>
        <v>No</v>
      </c>
      <c r="K1040" t="s">
        <v>126</v>
      </c>
      <c r="M1040">
        <f t="shared" si="112"/>
        <v>2017</v>
      </c>
      <c r="N1040" t="str">
        <f t="shared" si="113"/>
        <v>February</v>
      </c>
      <c r="O1040" s="18">
        <v>0</v>
      </c>
      <c r="P1040" t="str">
        <f t="shared" si="114"/>
        <v>Seed</v>
      </c>
      <c r="Q1040" t="str">
        <f t="shared" si="115"/>
        <v>Others</v>
      </c>
      <c r="R1040" t="str">
        <f t="shared" si="116"/>
        <v>Bangalore</v>
      </c>
    </row>
    <row r="1041" spans="1:18" x14ac:dyDescent="0.3">
      <c r="A1041">
        <v>1040</v>
      </c>
      <c r="B1041" s="4">
        <v>42793</v>
      </c>
      <c r="C1041" t="s">
        <v>689</v>
      </c>
      <c r="D1041" t="s">
        <v>575</v>
      </c>
      <c r="E1041" t="s">
        <v>2958</v>
      </c>
      <c r="F1041" t="s">
        <v>19</v>
      </c>
      <c r="G1041" t="s">
        <v>9280</v>
      </c>
      <c r="H1041" t="str">
        <f t="shared" si="117"/>
        <v>Chigarh Angels</v>
      </c>
      <c r="I1041">
        <f t="shared" si="118"/>
        <v>5</v>
      </c>
      <c r="J1041" t="str">
        <f>IF(Table1[[#This Row],[Investor Count]]&gt;1,"Yes","No")</f>
        <v>Yes</v>
      </c>
      <c r="K1041" t="s">
        <v>126</v>
      </c>
      <c r="L1041" s="6">
        <v>375000</v>
      </c>
      <c r="M1041">
        <f t="shared" si="112"/>
        <v>2017</v>
      </c>
      <c r="N1041" t="str">
        <f t="shared" si="113"/>
        <v>February</v>
      </c>
      <c r="O1041" s="18">
        <v>3.5988937499999998</v>
      </c>
      <c r="P1041" t="str">
        <f t="shared" si="114"/>
        <v>Seed</v>
      </c>
      <c r="Q1041" t="str">
        <f t="shared" si="115"/>
        <v>Others</v>
      </c>
      <c r="R1041" t="str">
        <f t="shared" si="116"/>
        <v>Delhi-NCR</v>
      </c>
    </row>
    <row r="1042" spans="1:18" x14ac:dyDescent="0.3">
      <c r="A1042">
        <v>1041</v>
      </c>
      <c r="B1042" s="4">
        <v>42793</v>
      </c>
      <c r="C1042" t="s">
        <v>2960</v>
      </c>
      <c r="D1042" t="s">
        <v>1471</v>
      </c>
      <c r="E1042" t="s">
        <v>2961</v>
      </c>
      <c r="F1042" t="s">
        <v>967</v>
      </c>
      <c r="G1042" t="s">
        <v>261</v>
      </c>
      <c r="H1042" t="str">
        <f t="shared" si="117"/>
        <v>Undisclosed</v>
      </c>
      <c r="I1042">
        <f t="shared" si="118"/>
        <v>1</v>
      </c>
      <c r="J1042" t="str">
        <f>IF(Table1[[#This Row],[Investor Count]]&gt;1,"Yes","No")</f>
        <v>No</v>
      </c>
      <c r="K1042" t="s">
        <v>126</v>
      </c>
      <c r="L1042" s="6">
        <v>94000</v>
      </c>
      <c r="M1042">
        <f t="shared" si="112"/>
        <v>2017</v>
      </c>
      <c r="N1042" t="str">
        <f t="shared" si="113"/>
        <v>February</v>
      </c>
      <c r="O1042" s="18">
        <v>0.90212270000000006</v>
      </c>
      <c r="P1042" t="str">
        <f t="shared" si="114"/>
        <v>Seed</v>
      </c>
      <c r="Q1042" t="str">
        <f t="shared" si="115"/>
        <v>E-Commerce</v>
      </c>
      <c r="R1042" t="str">
        <f t="shared" si="116"/>
        <v>Bangalore</v>
      </c>
    </row>
    <row r="1043" spans="1:18" x14ac:dyDescent="0.3">
      <c r="A1043">
        <v>1042</v>
      </c>
      <c r="B1043" s="4">
        <v>42794</v>
      </c>
      <c r="C1043" t="s">
        <v>2962</v>
      </c>
      <c r="D1043" t="s">
        <v>575</v>
      </c>
      <c r="E1043" t="s">
        <v>2963</v>
      </c>
      <c r="F1043" t="s">
        <v>30</v>
      </c>
      <c r="G1043" t="s">
        <v>9136</v>
      </c>
      <c r="H1043" t="str">
        <f t="shared" si="117"/>
        <v>Br Capital</v>
      </c>
      <c r="I1043">
        <f t="shared" si="118"/>
        <v>2</v>
      </c>
      <c r="J1043" t="str">
        <f>IF(Table1[[#This Row],[Investor Count]]&gt;1,"Yes","No")</f>
        <v>Yes</v>
      </c>
      <c r="K1043" t="s">
        <v>394</v>
      </c>
      <c r="L1043" s="6">
        <v>1000000</v>
      </c>
      <c r="M1043">
        <f t="shared" si="112"/>
        <v>2017</v>
      </c>
      <c r="N1043" t="str">
        <f t="shared" si="113"/>
        <v>February</v>
      </c>
      <c r="O1043" s="18">
        <v>9.5970499999999994</v>
      </c>
      <c r="P1043" t="str">
        <f t="shared" si="114"/>
        <v>Private Equity</v>
      </c>
      <c r="Q1043" t="str">
        <f t="shared" si="115"/>
        <v>Others</v>
      </c>
      <c r="R1043" t="str">
        <f t="shared" si="116"/>
        <v>Delhi-NCR</v>
      </c>
    </row>
    <row r="1044" spans="1:18" x14ac:dyDescent="0.3">
      <c r="A1044">
        <v>1043</v>
      </c>
      <c r="B1044" s="4">
        <v>42794</v>
      </c>
      <c r="C1044" t="s">
        <v>503</v>
      </c>
      <c r="D1044" t="s">
        <v>40</v>
      </c>
      <c r="E1044" t="s">
        <v>2965</v>
      </c>
      <c r="F1044" t="s">
        <v>967</v>
      </c>
      <c r="G1044" t="s">
        <v>9137</v>
      </c>
      <c r="H1044" t="str">
        <f t="shared" si="117"/>
        <v>S Capital</v>
      </c>
      <c r="I1044">
        <f t="shared" si="118"/>
        <v>5</v>
      </c>
      <c r="J1044" t="str">
        <f>IF(Table1[[#This Row],[Investor Count]]&gt;1,"Yes","No")</f>
        <v>Yes</v>
      </c>
      <c r="K1044" t="s">
        <v>394</v>
      </c>
      <c r="L1044" s="6">
        <v>70000000</v>
      </c>
      <c r="M1044">
        <f t="shared" si="112"/>
        <v>2017</v>
      </c>
      <c r="N1044" t="str">
        <f t="shared" si="113"/>
        <v>February</v>
      </c>
      <c r="O1044" s="18">
        <v>671.79349999999999</v>
      </c>
      <c r="P1044" t="str">
        <f t="shared" si="114"/>
        <v>Private Equity</v>
      </c>
      <c r="Q1044" t="str">
        <f t="shared" si="115"/>
        <v>Logistics &amp; Transport</v>
      </c>
      <c r="R1044" t="str">
        <f t="shared" si="116"/>
        <v>Bangalore</v>
      </c>
    </row>
    <row r="1045" spans="1:18" x14ac:dyDescent="0.3">
      <c r="A1045">
        <v>1044</v>
      </c>
      <c r="B1045" s="4">
        <v>42737</v>
      </c>
      <c r="C1045" t="s">
        <v>2967</v>
      </c>
      <c r="D1045" t="s">
        <v>575</v>
      </c>
      <c r="E1045" t="s">
        <v>2968</v>
      </c>
      <c r="F1045" t="s">
        <v>52</v>
      </c>
      <c r="G1045" t="s">
        <v>9263</v>
      </c>
      <c r="H1045" t="str">
        <f t="shared" si="117"/>
        <v>Tv Mohas Paias Pai</v>
      </c>
      <c r="I1045">
        <f t="shared" si="118"/>
        <v>3</v>
      </c>
      <c r="J1045" t="str">
        <f>IF(Table1[[#This Row],[Investor Count]]&gt;1,"Yes","No")</f>
        <v>Yes</v>
      </c>
      <c r="K1045" t="s">
        <v>126</v>
      </c>
      <c r="L1045" s="6">
        <v>366000</v>
      </c>
      <c r="M1045">
        <f t="shared" si="112"/>
        <v>2017</v>
      </c>
      <c r="N1045" t="str">
        <f t="shared" si="113"/>
        <v>January</v>
      </c>
      <c r="O1045" s="18">
        <v>3.5125202999999998</v>
      </c>
      <c r="P1045" t="str">
        <f t="shared" si="114"/>
        <v>Seed</v>
      </c>
      <c r="Q1045" t="str">
        <f t="shared" si="115"/>
        <v>Others</v>
      </c>
      <c r="R1045" t="str">
        <f t="shared" si="116"/>
        <v>Pune</v>
      </c>
    </row>
    <row r="1046" spans="1:18" x14ac:dyDescent="0.3">
      <c r="A1046">
        <v>1045</v>
      </c>
      <c r="B1046" s="4">
        <v>42738</v>
      </c>
      <c r="C1046" t="s">
        <v>2970</v>
      </c>
      <c r="D1046" t="s">
        <v>50</v>
      </c>
      <c r="E1046" t="s">
        <v>2971</v>
      </c>
      <c r="F1046" t="s">
        <v>2972</v>
      </c>
      <c r="G1046" t="s">
        <v>2973</v>
      </c>
      <c r="H1046" t="str">
        <f t="shared" si="117"/>
        <v>K2 Capital</v>
      </c>
      <c r="I1046">
        <f t="shared" si="118"/>
        <v>1</v>
      </c>
      <c r="J1046" t="str">
        <f>IF(Table1[[#This Row],[Investor Count]]&gt;1,"Yes","No")</f>
        <v>No</v>
      </c>
      <c r="K1046" t="s">
        <v>126</v>
      </c>
      <c r="L1046" s="6">
        <v>825000</v>
      </c>
      <c r="M1046">
        <f t="shared" si="112"/>
        <v>2017</v>
      </c>
      <c r="N1046" t="str">
        <f t="shared" si="113"/>
        <v>January</v>
      </c>
      <c r="O1046" s="18">
        <v>7.9175662500000001</v>
      </c>
      <c r="P1046" t="str">
        <f t="shared" si="114"/>
        <v>Seed</v>
      </c>
      <c r="Q1046" t="str">
        <f t="shared" si="115"/>
        <v>Technology</v>
      </c>
      <c r="R1046" t="str">
        <f t="shared" si="116"/>
        <v>Other Cities</v>
      </c>
    </row>
    <row r="1047" spans="1:18" x14ac:dyDescent="0.3">
      <c r="A1047">
        <v>1046</v>
      </c>
      <c r="B1047" s="4">
        <v>42738</v>
      </c>
      <c r="C1047" t="s">
        <v>2974</v>
      </c>
      <c r="D1047" t="s">
        <v>2975</v>
      </c>
      <c r="E1047" t="s">
        <v>2976</v>
      </c>
      <c r="F1047" t="s">
        <v>36</v>
      </c>
      <c r="G1047" t="s">
        <v>9138</v>
      </c>
      <c r="H1047" t="str">
        <f t="shared" si="117"/>
        <v>An Chrasekaran</v>
      </c>
      <c r="I1047">
        <f t="shared" si="118"/>
        <v>3</v>
      </c>
      <c r="J1047" t="str">
        <f>IF(Table1[[#This Row],[Investor Count]]&gt;1,"Yes","No")</f>
        <v>Yes</v>
      </c>
      <c r="K1047" t="s">
        <v>126</v>
      </c>
      <c r="M1047">
        <f t="shared" si="112"/>
        <v>2017</v>
      </c>
      <c r="N1047" t="str">
        <f t="shared" si="113"/>
        <v>January</v>
      </c>
      <c r="O1047" s="18">
        <v>0</v>
      </c>
      <c r="P1047" t="str">
        <f t="shared" si="114"/>
        <v>Seed</v>
      </c>
      <c r="Q1047" t="str">
        <f t="shared" si="115"/>
        <v>E-Commerce</v>
      </c>
      <c r="R1047" t="str">
        <f t="shared" si="116"/>
        <v>Mumbai</v>
      </c>
    </row>
    <row r="1048" spans="1:18" x14ac:dyDescent="0.3">
      <c r="A1048">
        <v>1047</v>
      </c>
      <c r="B1048" s="4">
        <v>42738</v>
      </c>
      <c r="C1048" t="s">
        <v>2978</v>
      </c>
      <c r="D1048" t="s">
        <v>575</v>
      </c>
      <c r="E1048" t="s">
        <v>2979</v>
      </c>
      <c r="F1048" t="s">
        <v>19</v>
      </c>
      <c r="G1048" t="s">
        <v>2980</v>
      </c>
      <c r="H1048" t="str">
        <f t="shared" si="117"/>
        <v>Vishal Malik</v>
      </c>
      <c r="I1048">
        <f t="shared" si="118"/>
        <v>1</v>
      </c>
      <c r="J1048" t="str">
        <f>IF(Table1[[#This Row],[Investor Count]]&gt;1,"Yes","No")</f>
        <v>No</v>
      </c>
      <c r="K1048" t="s">
        <v>126</v>
      </c>
      <c r="M1048">
        <f t="shared" si="112"/>
        <v>2017</v>
      </c>
      <c r="N1048" t="str">
        <f t="shared" si="113"/>
        <v>January</v>
      </c>
      <c r="O1048" s="18">
        <v>0</v>
      </c>
      <c r="P1048" t="str">
        <f t="shared" si="114"/>
        <v>Seed</v>
      </c>
      <c r="Q1048" t="str">
        <f t="shared" si="115"/>
        <v>Others</v>
      </c>
      <c r="R1048" t="str">
        <f t="shared" si="116"/>
        <v>Delhi-NCR</v>
      </c>
    </row>
    <row r="1049" spans="1:18" x14ac:dyDescent="0.3">
      <c r="A1049">
        <v>1048</v>
      </c>
      <c r="B1049" s="4">
        <v>42739</v>
      </c>
      <c r="C1049" t="s">
        <v>2981</v>
      </c>
      <c r="D1049" t="s">
        <v>50</v>
      </c>
      <c r="E1049" t="s">
        <v>2982</v>
      </c>
      <c r="F1049" t="s">
        <v>42</v>
      </c>
      <c r="G1049" t="s">
        <v>1884</v>
      </c>
      <c r="H1049" t="str">
        <f t="shared" si="117"/>
        <v>Kae Capital</v>
      </c>
      <c r="I1049">
        <f t="shared" si="118"/>
        <v>1</v>
      </c>
      <c r="J1049" t="str">
        <f>IF(Table1[[#This Row],[Investor Count]]&gt;1,"Yes","No")</f>
        <v>No</v>
      </c>
      <c r="K1049" t="s">
        <v>126</v>
      </c>
      <c r="M1049">
        <f t="shared" si="112"/>
        <v>2017</v>
      </c>
      <c r="N1049" t="str">
        <f t="shared" si="113"/>
        <v>January</v>
      </c>
      <c r="O1049" s="18">
        <v>0</v>
      </c>
      <c r="P1049" t="str">
        <f t="shared" si="114"/>
        <v>Seed</v>
      </c>
      <c r="Q1049" t="str">
        <f t="shared" si="115"/>
        <v>Technology</v>
      </c>
      <c r="R1049" t="str">
        <f t="shared" si="116"/>
        <v>Chennai</v>
      </c>
    </row>
    <row r="1050" spans="1:18" x14ac:dyDescent="0.3">
      <c r="A1050">
        <v>1049</v>
      </c>
      <c r="B1050" s="4">
        <v>42740</v>
      </c>
      <c r="C1050" t="s">
        <v>2983</v>
      </c>
      <c r="D1050" t="s">
        <v>575</v>
      </c>
      <c r="E1050" t="s">
        <v>2984</v>
      </c>
      <c r="F1050" t="s">
        <v>967</v>
      </c>
      <c r="G1050" t="s">
        <v>8122</v>
      </c>
      <c r="H1050" t="str">
        <f t="shared" si="117"/>
        <v>Dangold Investment Corp</v>
      </c>
      <c r="I1050">
        <f t="shared" si="118"/>
        <v>1</v>
      </c>
      <c r="J1050" t="str">
        <f>IF(Table1[[#This Row],[Investor Count]]&gt;1,"Yes","No")</f>
        <v>No</v>
      </c>
      <c r="K1050" t="s">
        <v>394</v>
      </c>
      <c r="M1050">
        <f t="shared" si="112"/>
        <v>2017</v>
      </c>
      <c r="N1050" t="str">
        <f t="shared" si="113"/>
        <v>January</v>
      </c>
      <c r="O1050" s="18">
        <v>0</v>
      </c>
      <c r="P1050" t="str">
        <f t="shared" si="114"/>
        <v>Private Equity</v>
      </c>
      <c r="Q1050" t="str">
        <f t="shared" si="115"/>
        <v>Others</v>
      </c>
      <c r="R1050" t="str">
        <f t="shared" si="116"/>
        <v>Bangalore</v>
      </c>
    </row>
    <row r="1051" spans="1:18" x14ac:dyDescent="0.3">
      <c r="A1051">
        <v>1050</v>
      </c>
      <c r="B1051" s="4">
        <v>42740</v>
      </c>
      <c r="C1051" t="s">
        <v>2986</v>
      </c>
      <c r="D1051" t="s">
        <v>50</v>
      </c>
      <c r="E1051" t="s">
        <v>2987</v>
      </c>
      <c r="F1051" t="s">
        <v>967</v>
      </c>
      <c r="G1051" t="s">
        <v>8517</v>
      </c>
      <c r="H1051" t="str">
        <f t="shared" si="117"/>
        <v>Marico Innovation Foundation</v>
      </c>
      <c r="I1051">
        <f t="shared" si="118"/>
        <v>2</v>
      </c>
      <c r="J1051" t="str">
        <f>IF(Table1[[#This Row],[Investor Count]]&gt;1,"Yes","No")</f>
        <v>Yes</v>
      </c>
      <c r="K1051" t="s">
        <v>394</v>
      </c>
      <c r="M1051">
        <f t="shared" si="112"/>
        <v>2017</v>
      </c>
      <c r="N1051" t="str">
        <f t="shared" si="113"/>
        <v>January</v>
      </c>
      <c r="O1051" s="18">
        <v>0</v>
      </c>
      <c r="P1051" t="str">
        <f t="shared" si="114"/>
        <v>Private Equity</v>
      </c>
      <c r="Q1051" t="str">
        <f t="shared" si="115"/>
        <v>Technology</v>
      </c>
      <c r="R1051" t="str">
        <f t="shared" si="116"/>
        <v>Bangalore</v>
      </c>
    </row>
    <row r="1052" spans="1:18" x14ac:dyDescent="0.3">
      <c r="A1052">
        <v>1051</v>
      </c>
      <c r="B1052" s="4">
        <v>42741</v>
      </c>
      <c r="C1052" t="s">
        <v>2989</v>
      </c>
      <c r="D1052" t="s">
        <v>40</v>
      </c>
      <c r="E1052" t="s">
        <v>2990</v>
      </c>
      <c r="F1052" t="s">
        <v>36</v>
      </c>
      <c r="G1052" t="s">
        <v>8123</v>
      </c>
      <c r="H1052" t="str">
        <f t="shared" si="117"/>
        <v>India Nivesh Growth Fund</v>
      </c>
      <c r="I1052">
        <f t="shared" si="118"/>
        <v>3</v>
      </c>
      <c r="J1052" t="str">
        <f>IF(Table1[[#This Row],[Investor Count]]&gt;1,"Yes","No")</f>
        <v>Yes</v>
      </c>
      <c r="K1052" t="s">
        <v>394</v>
      </c>
      <c r="L1052" s="6">
        <v>13000000</v>
      </c>
      <c r="M1052">
        <f t="shared" si="112"/>
        <v>2017</v>
      </c>
      <c r="N1052" t="str">
        <f t="shared" si="113"/>
        <v>January</v>
      </c>
      <c r="O1052" s="18">
        <v>124.76165</v>
      </c>
      <c r="P1052" t="str">
        <f t="shared" si="114"/>
        <v>Private Equity</v>
      </c>
      <c r="Q1052" t="str">
        <f t="shared" si="115"/>
        <v>Logistics &amp; Transport</v>
      </c>
      <c r="R1052" t="str">
        <f t="shared" si="116"/>
        <v>Mumbai</v>
      </c>
    </row>
    <row r="1053" spans="1:18" x14ac:dyDescent="0.3">
      <c r="A1053">
        <v>1052</v>
      </c>
      <c r="B1053" s="4">
        <v>42742</v>
      </c>
      <c r="C1053" t="s">
        <v>2992</v>
      </c>
      <c r="D1053" t="s">
        <v>575</v>
      </c>
      <c r="E1053" t="s">
        <v>154</v>
      </c>
      <c r="F1053" t="s">
        <v>36</v>
      </c>
      <c r="G1053" t="s">
        <v>2993</v>
      </c>
      <c r="H1053" t="str">
        <f t="shared" si="117"/>
        <v>Jasper Infotech Pvt Ltd</v>
      </c>
      <c r="I1053">
        <f t="shared" si="118"/>
        <v>1</v>
      </c>
      <c r="J1053" t="str">
        <f>IF(Table1[[#This Row],[Investor Count]]&gt;1,"Yes","No")</f>
        <v>No</v>
      </c>
      <c r="K1053" t="s">
        <v>394</v>
      </c>
      <c r="L1053" s="6">
        <v>57000000</v>
      </c>
      <c r="M1053">
        <f t="shared" si="112"/>
        <v>2017</v>
      </c>
      <c r="N1053" t="str">
        <f t="shared" si="113"/>
        <v>January</v>
      </c>
      <c r="O1053" s="18">
        <v>547.03184999999996</v>
      </c>
      <c r="P1053" t="str">
        <f t="shared" si="114"/>
        <v>Private Equity</v>
      </c>
      <c r="Q1053" t="str">
        <f t="shared" si="115"/>
        <v>Others</v>
      </c>
      <c r="R1053" t="str">
        <f t="shared" si="116"/>
        <v>Mumbai</v>
      </c>
    </row>
    <row r="1054" spans="1:18" x14ac:dyDescent="0.3">
      <c r="A1054">
        <v>1053</v>
      </c>
      <c r="B1054" s="4">
        <v>42744</v>
      </c>
      <c r="C1054" t="s">
        <v>2994</v>
      </c>
      <c r="D1054" t="s">
        <v>575</v>
      </c>
      <c r="E1054" t="s">
        <v>2995</v>
      </c>
      <c r="F1054" t="s">
        <v>42</v>
      </c>
      <c r="G1054" t="s">
        <v>2996</v>
      </c>
      <c r="H1054" t="str">
        <f t="shared" si="117"/>
        <v>Alibaba Pictures</v>
      </c>
      <c r="I1054">
        <f t="shared" si="118"/>
        <v>1</v>
      </c>
      <c r="J1054" t="str">
        <f>IF(Table1[[#This Row],[Investor Count]]&gt;1,"Yes","No")</f>
        <v>No</v>
      </c>
      <c r="K1054" t="s">
        <v>394</v>
      </c>
      <c r="L1054" s="6">
        <v>35000000</v>
      </c>
      <c r="M1054">
        <f t="shared" si="112"/>
        <v>2017</v>
      </c>
      <c r="N1054" t="str">
        <f t="shared" si="113"/>
        <v>January</v>
      </c>
      <c r="O1054" s="18">
        <v>335.89675</v>
      </c>
      <c r="P1054" t="str">
        <f t="shared" si="114"/>
        <v>Private Equity</v>
      </c>
      <c r="Q1054" t="str">
        <f t="shared" si="115"/>
        <v>Others</v>
      </c>
      <c r="R1054" t="str">
        <f t="shared" si="116"/>
        <v>Chennai</v>
      </c>
    </row>
    <row r="1055" spans="1:18" x14ac:dyDescent="0.3">
      <c r="A1055">
        <v>1054</v>
      </c>
      <c r="B1055" s="4">
        <v>42745</v>
      </c>
      <c r="C1055" t="s">
        <v>2997</v>
      </c>
      <c r="D1055" t="s">
        <v>50</v>
      </c>
      <c r="E1055" t="s">
        <v>2998</v>
      </c>
      <c r="F1055" t="s">
        <v>36</v>
      </c>
      <c r="G1055" t="s">
        <v>8124</v>
      </c>
      <c r="H1055" t="str">
        <f t="shared" si="117"/>
        <v>Blacksoil Capital Pvt Ltd</v>
      </c>
      <c r="I1055">
        <f t="shared" si="118"/>
        <v>1</v>
      </c>
      <c r="J1055" t="str">
        <f>IF(Table1[[#This Row],[Investor Count]]&gt;1,"Yes","No")</f>
        <v>No</v>
      </c>
      <c r="K1055" t="s">
        <v>394</v>
      </c>
      <c r="L1055" s="6">
        <v>800000</v>
      </c>
      <c r="M1055">
        <f t="shared" si="112"/>
        <v>2017</v>
      </c>
      <c r="N1055" t="str">
        <f t="shared" si="113"/>
        <v>January</v>
      </c>
      <c r="O1055" s="18">
        <v>7.6776400000000002</v>
      </c>
      <c r="P1055" t="str">
        <f t="shared" si="114"/>
        <v>Private Equity</v>
      </c>
      <c r="Q1055" t="str">
        <f t="shared" si="115"/>
        <v>Technology</v>
      </c>
      <c r="R1055" t="str">
        <f t="shared" si="116"/>
        <v>Mumbai</v>
      </c>
    </row>
    <row r="1056" spans="1:18" x14ac:dyDescent="0.3">
      <c r="A1056">
        <v>1055</v>
      </c>
      <c r="B1056" s="4">
        <v>42745</v>
      </c>
      <c r="C1056" t="s">
        <v>3000</v>
      </c>
      <c r="D1056" t="s">
        <v>50</v>
      </c>
      <c r="E1056" t="s">
        <v>3001</v>
      </c>
      <c r="F1056" t="s">
        <v>36</v>
      </c>
      <c r="G1056" t="s">
        <v>3002</v>
      </c>
      <c r="H1056" t="str">
        <f t="shared" si="117"/>
        <v>Mayfield India</v>
      </c>
      <c r="I1056">
        <f t="shared" si="118"/>
        <v>2</v>
      </c>
      <c r="J1056" t="str">
        <f>IF(Table1[[#This Row],[Investor Count]]&gt;1,"Yes","No")</f>
        <v>Yes</v>
      </c>
      <c r="K1056" t="s">
        <v>394</v>
      </c>
      <c r="L1056" s="6">
        <v>5000000</v>
      </c>
      <c r="M1056">
        <f t="shared" si="112"/>
        <v>2017</v>
      </c>
      <c r="N1056" t="str">
        <f t="shared" si="113"/>
        <v>January</v>
      </c>
      <c r="O1056" s="18">
        <v>47.985250000000001</v>
      </c>
      <c r="P1056" t="str">
        <f t="shared" si="114"/>
        <v>Private Equity</v>
      </c>
      <c r="Q1056" t="str">
        <f t="shared" si="115"/>
        <v>Technology</v>
      </c>
      <c r="R1056" t="str">
        <f t="shared" si="116"/>
        <v>Mumbai</v>
      </c>
    </row>
    <row r="1057" spans="1:18" x14ac:dyDescent="0.3">
      <c r="A1057">
        <v>1056</v>
      </c>
      <c r="B1057" s="4">
        <v>42745</v>
      </c>
      <c r="C1057" t="s">
        <v>3003</v>
      </c>
      <c r="D1057" t="s">
        <v>575</v>
      </c>
      <c r="E1057" t="s">
        <v>3004</v>
      </c>
      <c r="F1057" t="s">
        <v>19</v>
      </c>
      <c r="G1057" t="s">
        <v>3005</v>
      </c>
      <c r="H1057" t="str">
        <f t="shared" si="117"/>
        <v>Vedanta Capital</v>
      </c>
      <c r="I1057">
        <f t="shared" si="118"/>
        <v>3</v>
      </c>
      <c r="J1057" t="str">
        <f>IF(Table1[[#This Row],[Investor Count]]&gt;1,"Yes","No")</f>
        <v>Yes</v>
      </c>
      <c r="K1057" t="s">
        <v>394</v>
      </c>
      <c r="L1057" s="6">
        <v>2250000</v>
      </c>
      <c r="M1057">
        <f t="shared" si="112"/>
        <v>2017</v>
      </c>
      <c r="N1057" t="str">
        <f t="shared" si="113"/>
        <v>January</v>
      </c>
      <c r="O1057" s="18">
        <v>21.593362500000001</v>
      </c>
      <c r="P1057" t="str">
        <f t="shared" si="114"/>
        <v>Private Equity</v>
      </c>
      <c r="Q1057" t="str">
        <f t="shared" si="115"/>
        <v>Others</v>
      </c>
      <c r="R1057" t="str">
        <f t="shared" si="116"/>
        <v>Delhi-NCR</v>
      </c>
    </row>
    <row r="1058" spans="1:18" x14ac:dyDescent="0.3">
      <c r="A1058">
        <v>1057</v>
      </c>
      <c r="B1058" s="4">
        <v>42745</v>
      </c>
      <c r="C1058" t="s">
        <v>3006</v>
      </c>
      <c r="D1058" t="s">
        <v>575</v>
      </c>
      <c r="E1058" t="s">
        <v>3007</v>
      </c>
      <c r="F1058" t="s">
        <v>967</v>
      </c>
      <c r="G1058" t="s">
        <v>3008</v>
      </c>
      <c r="H1058" t="str">
        <f t="shared" si="117"/>
        <v>Aavya Ventures</v>
      </c>
      <c r="I1058">
        <f t="shared" si="118"/>
        <v>1</v>
      </c>
      <c r="J1058" t="str">
        <f>IF(Table1[[#This Row],[Investor Count]]&gt;1,"Yes","No")</f>
        <v>No</v>
      </c>
      <c r="K1058" t="s">
        <v>126</v>
      </c>
      <c r="M1058">
        <f t="shared" si="112"/>
        <v>2017</v>
      </c>
      <c r="N1058" t="str">
        <f t="shared" si="113"/>
        <v>January</v>
      </c>
      <c r="O1058" s="18">
        <v>0</v>
      </c>
      <c r="P1058" t="str">
        <f t="shared" si="114"/>
        <v>Seed</v>
      </c>
      <c r="Q1058" t="str">
        <f t="shared" si="115"/>
        <v>Others</v>
      </c>
      <c r="R1058" t="str">
        <f t="shared" si="116"/>
        <v>Bangalore</v>
      </c>
    </row>
    <row r="1059" spans="1:18" x14ac:dyDescent="0.3">
      <c r="A1059">
        <v>1058</v>
      </c>
      <c r="B1059" s="4">
        <v>42745</v>
      </c>
      <c r="C1059" t="s">
        <v>2010</v>
      </c>
      <c r="D1059" t="s">
        <v>575</v>
      </c>
      <c r="E1059" t="s">
        <v>3009</v>
      </c>
      <c r="F1059" t="s">
        <v>967</v>
      </c>
      <c r="G1059" t="s">
        <v>3010</v>
      </c>
      <c r="H1059" t="str">
        <f t="shared" si="117"/>
        <v>Vinod Martin</v>
      </c>
      <c r="I1059">
        <f t="shared" si="118"/>
        <v>4</v>
      </c>
      <c r="J1059" t="str">
        <f>IF(Table1[[#This Row],[Investor Count]]&gt;1,"Yes","No")</f>
        <v>Yes</v>
      </c>
      <c r="K1059" t="s">
        <v>126</v>
      </c>
      <c r="L1059" s="6">
        <v>100000</v>
      </c>
      <c r="M1059">
        <f t="shared" si="112"/>
        <v>2017</v>
      </c>
      <c r="N1059" t="str">
        <f t="shared" si="113"/>
        <v>January</v>
      </c>
      <c r="O1059" s="18">
        <v>0.95970500000000003</v>
      </c>
      <c r="P1059" t="str">
        <f t="shared" si="114"/>
        <v>Seed</v>
      </c>
      <c r="Q1059" t="str">
        <f t="shared" si="115"/>
        <v>Others</v>
      </c>
      <c r="R1059" t="str">
        <f t="shared" si="116"/>
        <v>Bangalore</v>
      </c>
    </row>
    <row r="1060" spans="1:18" x14ac:dyDescent="0.3">
      <c r="A1060">
        <v>1059</v>
      </c>
      <c r="B1060" s="4">
        <v>42745</v>
      </c>
      <c r="C1060" t="s">
        <v>3011</v>
      </c>
      <c r="D1060" t="s">
        <v>479</v>
      </c>
      <c r="E1060" t="s">
        <v>3012</v>
      </c>
      <c r="F1060" t="s">
        <v>967</v>
      </c>
      <c r="G1060" t="s">
        <v>3013</v>
      </c>
      <c r="H1060" t="str">
        <f t="shared" si="117"/>
        <v>Ronnie Screwvala</v>
      </c>
      <c r="I1060">
        <f t="shared" si="118"/>
        <v>1</v>
      </c>
      <c r="J1060" t="str">
        <f>IF(Table1[[#This Row],[Investor Count]]&gt;1,"Yes","No")</f>
        <v>No</v>
      </c>
      <c r="K1060" t="s">
        <v>394</v>
      </c>
      <c r="L1060" s="6">
        <v>3500000</v>
      </c>
      <c r="M1060">
        <f t="shared" si="112"/>
        <v>2017</v>
      </c>
      <c r="N1060" t="str">
        <f t="shared" si="113"/>
        <v>January</v>
      </c>
      <c r="O1060" s="18">
        <v>33.589675</v>
      </c>
      <c r="P1060" t="str">
        <f t="shared" si="114"/>
        <v>Private Equity</v>
      </c>
      <c r="Q1060" t="str">
        <f t="shared" si="115"/>
        <v>E-Commerce</v>
      </c>
      <c r="R1060" t="str">
        <f t="shared" si="116"/>
        <v>Bangalore</v>
      </c>
    </row>
    <row r="1061" spans="1:18" x14ac:dyDescent="0.3">
      <c r="A1061">
        <v>1060</v>
      </c>
      <c r="B1061" s="4">
        <v>42746</v>
      </c>
      <c r="C1061" t="s">
        <v>3014</v>
      </c>
      <c r="D1061" t="s">
        <v>575</v>
      </c>
      <c r="E1061" t="s">
        <v>2631</v>
      </c>
      <c r="F1061" t="s">
        <v>19</v>
      </c>
      <c r="G1061" t="s">
        <v>9174</v>
      </c>
      <c r="H1061" t="str">
        <f t="shared" si="117"/>
        <v>Zishaan Hayath</v>
      </c>
      <c r="I1061">
        <f t="shared" si="118"/>
        <v>3</v>
      </c>
      <c r="J1061" t="str">
        <f>IF(Table1[[#This Row],[Investor Count]]&gt;1,"Yes","No")</f>
        <v>Yes</v>
      </c>
      <c r="K1061" t="s">
        <v>126</v>
      </c>
      <c r="M1061">
        <f t="shared" si="112"/>
        <v>2017</v>
      </c>
      <c r="N1061" t="str">
        <f t="shared" si="113"/>
        <v>January</v>
      </c>
      <c r="O1061" s="18">
        <v>0</v>
      </c>
      <c r="P1061" t="str">
        <f t="shared" si="114"/>
        <v>Seed</v>
      </c>
      <c r="Q1061" t="str">
        <f t="shared" si="115"/>
        <v>Others</v>
      </c>
      <c r="R1061" t="str">
        <f t="shared" si="116"/>
        <v>Delhi-NCR</v>
      </c>
    </row>
    <row r="1062" spans="1:18" x14ac:dyDescent="0.3">
      <c r="A1062">
        <v>1061</v>
      </c>
      <c r="B1062" s="4">
        <v>42747</v>
      </c>
      <c r="C1062" t="s">
        <v>3016</v>
      </c>
      <c r="D1062" t="s">
        <v>575</v>
      </c>
      <c r="E1062" t="s">
        <v>3017</v>
      </c>
      <c r="F1062" t="s">
        <v>967</v>
      </c>
      <c r="G1062" t="s">
        <v>8125</v>
      </c>
      <c r="H1062" t="str">
        <f t="shared" si="117"/>
        <v>Idg Ventures</v>
      </c>
      <c r="I1062">
        <f t="shared" si="118"/>
        <v>2</v>
      </c>
      <c r="J1062" t="str">
        <f>IF(Table1[[#This Row],[Investor Count]]&gt;1,"Yes","No")</f>
        <v>Yes</v>
      </c>
      <c r="K1062" t="s">
        <v>394</v>
      </c>
      <c r="L1062" s="6">
        <v>1350000</v>
      </c>
      <c r="M1062">
        <f t="shared" si="112"/>
        <v>2017</v>
      </c>
      <c r="N1062" t="str">
        <f t="shared" si="113"/>
        <v>January</v>
      </c>
      <c r="O1062" s="18">
        <v>12.9560175</v>
      </c>
      <c r="P1062" t="str">
        <f t="shared" si="114"/>
        <v>Private Equity</v>
      </c>
      <c r="Q1062" t="str">
        <f t="shared" si="115"/>
        <v>Others</v>
      </c>
      <c r="R1062" t="str">
        <f t="shared" si="116"/>
        <v>Bangalore</v>
      </c>
    </row>
    <row r="1063" spans="1:18" x14ac:dyDescent="0.3">
      <c r="A1063">
        <v>1062</v>
      </c>
      <c r="B1063" s="4">
        <v>42747</v>
      </c>
      <c r="C1063" t="s">
        <v>3019</v>
      </c>
      <c r="D1063" t="s">
        <v>575</v>
      </c>
      <c r="E1063" t="s">
        <v>3020</v>
      </c>
      <c r="F1063" t="s">
        <v>19</v>
      </c>
      <c r="G1063" t="s">
        <v>8745</v>
      </c>
      <c r="H1063" t="str">
        <f t="shared" si="117"/>
        <v>Lohia Group</v>
      </c>
      <c r="I1063">
        <f t="shared" si="118"/>
        <v>3</v>
      </c>
      <c r="J1063" t="str">
        <f>IF(Table1[[#This Row],[Investor Count]]&gt;1,"Yes","No")</f>
        <v>Yes</v>
      </c>
      <c r="K1063" t="s">
        <v>394</v>
      </c>
      <c r="L1063" s="6">
        <v>10000000</v>
      </c>
      <c r="M1063">
        <f t="shared" si="112"/>
        <v>2017</v>
      </c>
      <c r="N1063" t="str">
        <f t="shared" si="113"/>
        <v>January</v>
      </c>
      <c r="O1063" s="18">
        <v>95.970500000000001</v>
      </c>
      <c r="P1063" t="str">
        <f t="shared" si="114"/>
        <v>Private Equity</v>
      </c>
      <c r="Q1063" t="str">
        <f t="shared" si="115"/>
        <v>Others</v>
      </c>
      <c r="R1063" t="str">
        <f t="shared" si="116"/>
        <v>Delhi-NCR</v>
      </c>
    </row>
    <row r="1064" spans="1:18" x14ac:dyDescent="0.3">
      <c r="A1064">
        <v>1063</v>
      </c>
      <c r="B1064" s="4">
        <v>42748</v>
      </c>
      <c r="C1064" t="s">
        <v>3022</v>
      </c>
      <c r="D1064" t="s">
        <v>50</v>
      </c>
      <c r="E1064" t="s">
        <v>8746</v>
      </c>
      <c r="F1064" t="s">
        <v>36</v>
      </c>
      <c r="G1064" t="s">
        <v>8126</v>
      </c>
      <c r="H1064" t="str">
        <f t="shared" si="117"/>
        <v>Deutsche Telekom Strategic Investments</v>
      </c>
      <c r="I1064">
        <f t="shared" si="118"/>
        <v>1</v>
      </c>
      <c r="J1064" t="str">
        <f>IF(Table1[[#This Row],[Investor Count]]&gt;1,"Yes","No")</f>
        <v>No</v>
      </c>
      <c r="K1064" t="s">
        <v>394</v>
      </c>
      <c r="L1064" s="6">
        <v>4100000</v>
      </c>
      <c r="M1064">
        <f t="shared" si="112"/>
        <v>2017</v>
      </c>
      <c r="N1064" t="str">
        <f t="shared" si="113"/>
        <v>January</v>
      </c>
      <c r="O1064" s="18">
        <v>39.347904999999997</v>
      </c>
      <c r="P1064" t="str">
        <f t="shared" si="114"/>
        <v>Private Equity</v>
      </c>
      <c r="Q1064" t="str">
        <f t="shared" si="115"/>
        <v>Technology</v>
      </c>
      <c r="R1064" t="str">
        <f t="shared" si="116"/>
        <v>Mumbai</v>
      </c>
    </row>
    <row r="1065" spans="1:18" x14ac:dyDescent="0.3">
      <c r="A1065">
        <v>1064</v>
      </c>
      <c r="B1065" s="4">
        <v>42748</v>
      </c>
      <c r="C1065" t="s">
        <v>3025</v>
      </c>
      <c r="D1065" t="s">
        <v>575</v>
      </c>
      <c r="E1065" t="s">
        <v>3026</v>
      </c>
      <c r="F1065" t="s">
        <v>967</v>
      </c>
      <c r="G1065" t="s">
        <v>3027</v>
      </c>
      <c r="H1065" t="str">
        <f t="shared" si="117"/>
        <v>Vividhity Ventures</v>
      </c>
      <c r="I1065">
        <f t="shared" si="118"/>
        <v>1</v>
      </c>
      <c r="J1065" t="str">
        <f>IF(Table1[[#This Row],[Investor Count]]&gt;1,"Yes","No")</f>
        <v>No</v>
      </c>
      <c r="K1065" t="s">
        <v>126</v>
      </c>
      <c r="M1065">
        <f t="shared" si="112"/>
        <v>2017</v>
      </c>
      <c r="N1065" t="str">
        <f t="shared" si="113"/>
        <v>January</v>
      </c>
      <c r="O1065" s="18">
        <v>0</v>
      </c>
      <c r="P1065" t="str">
        <f t="shared" si="114"/>
        <v>Seed</v>
      </c>
      <c r="Q1065" t="str">
        <f t="shared" si="115"/>
        <v>Others</v>
      </c>
      <c r="R1065" t="str">
        <f t="shared" si="116"/>
        <v>Bangalore</v>
      </c>
    </row>
    <row r="1066" spans="1:18" x14ac:dyDescent="0.3">
      <c r="A1066">
        <v>1065</v>
      </c>
      <c r="B1066" s="4">
        <v>42748</v>
      </c>
      <c r="C1066" t="s">
        <v>3028</v>
      </c>
      <c r="D1066" t="s">
        <v>575</v>
      </c>
      <c r="E1066" t="s">
        <v>3029</v>
      </c>
      <c r="F1066" t="s">
        <v>967</v>
      </c>
      <c r="G1066" t="s">
        <v>3030</v>
      </c>
      <c r="H1066" t="str">
        <f t="shared" si="117"/>
        <v>Blume Ventures</v>
      </c>
      <c r="I1066">
        <f t="shared" si="118"/>
        <v>3</v>
      </c>
      <c r="J1066" t="str">
        <f>IF(Table1[[#This Row],[Investor Count]]&gt;1,"Yes","No")</f>
        <v>Yes</v>
      </c>
      <c r="K1066" t="s">
        <v>126</v>
      </c>
      <c r="L1066" s="6">
        <v>440000</v>
      </c>
      <c r="M1066">
        <f t="shared" si="112"/>
        <v>2017</v>
      </c>
      <c r="N1066" t="str">
        <f t="shared" si="113"/>
        <v>January</v>
      </c>
      <c r="O1066" s="18">
        <v>4.222702</v>
      </c>
      <c r="P1066" t="str">
        <f t="shared" si="114"/>
        <v>Seed</v>
      </c>
      <c r="Q1066" t="str">
        <f t="shared" si="115"/>
        <v>Others</v>
      </c>
      <c r="R1066" t="str">
        <f t="shared" si="116"/>
        <v>Bangalore</v>
      </c>
    </row>
    <row r="1067" spans="1:18" x14ac:dyDescent="0.3">
      <c r="A1067">
        <v>1066</v>
      </c>
      <c r="B1067" s="4">
        <v>42749</v>
      </c>
      <c r="C1067" t="s">
        <v>417</v>
      </c>
      <c r="D1067" t="s">
        <v>575</v>
      </c>
      <c r="E1067" t="s">
        <v>1820</v>
      </c>
      <c r="F1067" t="s">
        <v>967</v>
      </c>
      <c r="G1067" t="s">
        <v>3031</v>
      </c>
      <c r="H1067" t="str">
        <f t="shared" si="117"/>
        <v>Nexus Venture Partners</v>
      </c>
      <c r="I1067">
        <f t="shared" si="118"/>
        <v>2</v>
      </c>
      <c r="J1067" t="str">
        <f>IF(Table1[[#This Row],[Investor Count]]&gt;1,"Yes","No")</f>
        <v>Yes</v>
      </c>
      <c r="K1067" t="s">
        <v>394</v>
      </c>
      <c r="L1067" s="6">
        <v>4500000</v>
      </c>
      <c r="M1067">
        <f t="shared" si="112"/>
        <v>2017</v>
      </c>
      <c r="N1067" t="str">
        <f t="shared" si="113"/>
        <v>January</v>
      </c>
      <c r="O1067" s="18">
        <v>43.186725000000003</v>
      </c>
      <c r="P1067" t="str">
        <f t="shared" si="114"/>
        <v>Private Equity</v>
      </c>
      <c r="Q1067" t="str">
        <f t="shared" si="115"/>
        <v>Others</v>
      </c>
      <c r="R1067" t="str">
        <f t="shared" si="116"/>
        <v>Bangalore</v>
      </c>
    </row>
    <row r="1068" spans="1:18" x14ac:dyDescent="0.3">
      <c r="A1068">
        <v>1067</v>
      </c>
      <c r="B1068" s="4">
        <v>42749</v>
      </c>
      <c r="C1068" t="s">
        <v>3032</v>
      </c>
      <c r="D1068" t="s">
        <v>50</v>
      </c>
      <c r="E1068" t="s">
        <v>3033</v>
      </c>
      <c r="F1068" t="s">
        <v>967</v>
      </c>
      <c r="G1068" t="s">
        <v>8127</v>
      </c>
      <c r="H1068" t="str">
        <f t="shared" si="117"/>
        <v>Axilor Ventures</v>
      </c>
      <c r="I1068">
        <f t="shared" si="118"/>
        <v>2</v>
      </c>
      <c r="J1068" t="str">
        <f>IF(Table1[[#This Row],[Investor Count]]&gt;1,"Yes","No")</f>
        <v>Yes</v>
      </c>
      <c r="K1068" t="s">
        <v>394</v>
      </c>
      <c r="M1068">
        <f t="shared" si="112"/>
        <v>2017</v>
      </c>
      <c r="N1068" t="str">
        <f t="shared" si="113"/>
        <v>January</v>
      </c>
      <c r="O1068" s="18">
        <v>0</v>
      </c>
      <c r="P1068" t="str">
        <f t="shared" si="114"/>
        <v>Private Equity</v>
      </c>
      <c r="Q1068" t="str">
        <f t="shared" si="115"/>
        <v>Technology</v>
      </c>
      <c r="R1068" t="str">
        <f t="shared" si="116"/>
        <v>Bangalore</v>
      </c>
    </row>
    <row r="1069" spans="1:18" x14ac:dyDescent="0.3">
      <c r="A1069">
        <v>1068</v>
      </c>
      <c r="B1069" s="4">
        <v>42751</v>
      </c>
      <c r="C1069" t="s">
        <v>3035</v>
      </c>
      <c r="D1069" t="s">
        <v>575</v>
      </c>
      <c r="E1069" t="s">
        <v>3036</v>
      </c>
      <c r="F1069" t="s">
        <v>967</v>
      </c>
      <c r="G1069" t="s">
        <v>9338</v>
      </c>
      <c r="H1069" t="str">
        <f t="shared" si="117"/>
        <v>Harsh V Pant</v>
      </c>
      <c r="I1069">
        <f t="shared" si="118"/>
        <v>2</v>
      </c>
      <c r="J1069" t="str">
        <f>IF(Table1[[#This Row],[Investor Count]]&gt;1,"Yes","No")</f>
        <v>Yes</v>
      </c>
      <c r="K1069" t="s">
        <v>126</v>
      </c>
      <c r="M1069">
        <f t="shared" si="112"/>
        <v>2017</v>
      </c>
      <c r="N1069" t="str">
        <f t="shared" si="113"/>
        <v>January</v>
      </c>
      <c r="O1069" s="18">
        <v>0</v>
      </c>
      <c r="P1069" t="str">
        <f t="shared" si="114"/>
        <v>Seed</v>
      </c>
      <c r="Q1069" t="str">
        <f t="shared" si="115"/>
        <v>Others</v>
      </c>
      <c r="R1069" t="str">
        <f t="shared" si="116"/>
        <v>Bangalore</v>
      </c>
    </row>
    <row r="1070" spans="1:18" x14ac:dyDescent="0.3">
      <c r="A1070">
        <v>1069</v>
      </c>
      <c r="B1070" s="4">
        <v>42751</v>
      </c>
      <c r="C1070" t="s">
        <v>3038</v>
      </c>
      <c r="D1070" t="s">
        <v>575</v>
      </c>
      <c r="E1070" t="s">
        <v>8747</v>
      </c>
      <c r="F1070" t="s">
        <v>967</v>
      </c>
      <c r="G1070" t="s">
        <v>3040</v>
      </c>
      <c r="H1070" t="str">
        <f t="shared" si="117"/>
        <v>Nexus Venture Partners</v>
      </c>
      <c r="I1070">
        <f t="shared" si="118"/>
        <v>2</v>
      </c>
      <c r="J1070" t="str">
        <f>IF(Table1[[#This Row],[Investor Count]]&gt;1,"Yes","No")</f>
        <v>Yes</v>
      </c>
      <c r="K1070" t="s">
        <v>394</v>
      </c>
      <c r="L1070" s="6">
        <v>5000000</v>
      </c>
      <c r="M1070">
        <f t="shared" si="112"/>
        <v>2017</v>
      </c>
      <c r="N1070" t="str">
        <f t="shared" si="113"/>
        <v>January</v>
      </c>
      <c r="O1070" s="18">
        <v>47.985250000000001</v>
      </c>
      <c r="P1070" t="str">
        <f t="shared" si="114"/>
        <v>Private Equity</v>
      </c>
      <c r="Q1070" t="str">
        <f t="shared" si="115"/>
        <v>Others</v>
      </c>
      <c r="R1070" t="str">
        <f t="shared" si="116"/>
        <v>Bangalore</v>
      </c>
    </row>
    <row r="1071" spans="1:18" x14ac:dyDescent="0.3">
      <c r="A1071">
        <v>1070</v>
      </c>
      <c r="B1071" s="4">
        <v>42751</v>
      </c>
      <c r="C1071" t="s">
        <v>3041</v>
      </c>
      <c r="D1071" t="s">
        <v>50</v>
      </c>
      <c r="E1071" t="s">
        <v>3042</v>
      </c>
      <c r="F1071" t="s">
        <v>30</v>
      </c>
      <c r="G1071" t="s">
        <v>3043</v>
      </c>
      <c r="H1071" t="str">
        <f t="shared" si="117"/>
        <v>Quarizon</v>
      </c>
      <c r="I1071">
        <f t="shared" si="118"/>
        <v>1</v>
      </c>
      <c r="J1071" t="str">
        <f>IF(Table1[[#This Row],[Investor Count]]&gt;1,"Yes","No")</f>
        <v>No</v>
      </c>
      <c r="K1071" t="s">
        <v>126</v>
      </c>
      <c r="M1071">
        <f t="shared" si="112"/>
        <v>2017</v>
      </c>
      <c r="N1071" t="str">
        <f t="shared" si="113"/>
        <v>January</v>
      </c>
      <c r="O1071" s="18">
        <v>0</v>
      </c>
      <c r="P1071" t="str">
        <f t="shared" si="114"/>
        <v>Seed</v>
      </c>
      <c r="Q1071" t="str">
        <f t="shared" si="115"/>
        <v>Technology</v>
      </c>
      <c r="R1071" t="str">
        <f t="shared" si="116"/>
        <v>Delhi-NCR</v>
      </c>
    </row>
    <row r="1072" spans="1:18" x14ac:dyDescent="0.3">
      <c r="A1072">
        <v>1071</v>
      </c>
      <c r="B1072" s="4">
        <v>42751</v>
      </c>
      <c r="C1072" t="s">
        <v>3044</v>
      </c>
      <c r="D1072" t="s">
        <v>575</v>
      </c>
      <c r="E1072" t="s">
        <v>3045</v>
      </c>
      <c r="F1072" t="s">
        <v>36</v>
      </c>
      <c r="G1072" t="s">
        <v>261</v>
      </c>
      <c r="H1072" t="str">
        <f t="shared" si="117"/>
        <v>Undisclosed</v>
      </c>
      <c r="I1072">
        <f t="shared" si="118"/>
        <v>1</v>
      </c>
      <c r="J1072" t="str">
        <f>IF(Table1[[#This Row],[Investor Count]]&gt;1,"Yes","No")</f>
        <v>No</v>
      </c>
      <c r="K1072" t="s">
        <v>126</v>
      </c>
      <c r="L1072" s="6">
        <v>700000</v>
      </c>
      <c r="M1072">
        <f t="shared" si="112"/>
        <v>2017</v>
      </c>
      <c r="N1072" t="str">
        <f t="shared" si="113"/>
        <v>January</v>
      </c>
      <c r="O1072" s="18">
        <v>6.7179349999999998</v>
      </c>
      <c r="P1072" t="str">
        <f t="shared" si="114"/>
        <v>Seed</v>
      </c>
      <c r="Q1072" t="str">
        <f t="shared" si="115"/>
        <v>Others</v>
      </c>
      <c r="R1072" t="str">
        <f t="shared" si="116"/>
        <v>Mumbai</v>
      </c>
    </row>
    <row r="1073" spans="1:18" x14ac:dyDescent="0.3">
      <c r="A1073">
        <v>1072</v>
      </c>
      <c r="B1073" s="4">
        <v>42752</v>
      </c>
      <c r="C1073" t="s">
        <v>3046</v>
      </c>
      <c r="D1073" t="s">
        <v>575</v>
      </c>
      <c r="E1073" t="s">
        <v>1718</v>
      </c>
      <c r="F1073" t="s">
        <v>967</v>
      </c>
      <c r="G1073" t="s">
        <v>3047</v>
      </c>
      <c r="H1073" t="str">
        <f t="shared" si="117"/>
        <v>Menterra Social Impact Fund</v>
      </c>
      <c r="I1073">
        <f t="shared" si="118"/>
        <v>2</v>
      </c>
      <c r="J1073" t="str">
        <f>IF(Table1[[#This Row],[Investor Count]]&gt;1,"Yes","No")</f>
        <v>Yes</v>
      </c>
      <c r="K1073" t="s">
        <v>394</v>
      </c>
      <c r="L1073" s="6">
        <v>800000</v>
      </c>
      <c r="M1073">
        <f t="shared" si="112"/>
        <v>2017</v>
      </c>
      <c r="N1073" t="str">
        <f t="shared" si="113"/>
        <v>January</v>
      </c>
      <c r="O1073" s="18">
        <v>7.6776400000000002</v>
      </c>
      <c r="P1073" t="str">
        <f t="shared" si="114"/>
        <v>Private Equity</v>
      </c>
      <c r="Q1073" t="str">
        <f t="shared" si="115"/>
        <v>Others</v>
      </c>
      <c r="R1073" t="str">
        <f t="shared" si="116"/>
        <v>Bangalore</v>
      </c>
    </row>
    <row r="1074" spans="1:18" x14ac:dyDescent="0.3">
      <c r="A1074">
        <v>1073</v>
      </c>
      <c r="B1074" s="4">
        <v>42752</v>
      </c>
      <c r="C1074" t="s">
        <v>3048</v>
      </c>
      <c r="D1074" t="s">
        <v>575</v>
      </c>
      <c r="E1074" t="s">
        <v>3049</v>
      </c>
      <c r="F1074" t="s">
        <v>967</v>
      </c>
      <c r="G1074" t="s">
        <v>644</v>
      </c>
      <c r="H1074" t="str">
        <f t="shared" si="117"/>
        <v>Flipkart</v>
      </c>
      <c r="I1074">
        <f t="shared" si="118"/>
        <v>1</v>
      </c>
      <c r="J1074" t="str">
        <f>IF(Table1[[#This Row],[Investor Count]]&gt;1,"Yes","No")</f>
        <v>No</v>
      </c>
      <c r="K1074" t="s">
        <v>394</v>
      </c>
      <c r="L1074" s="6">
        <v>2000000</v>
      </c>
      <c r="M1074">
        <f t="shared" si="112"/>
        <v>2017</v>
      </c>
      <c r="N1074" t="str">
        <f t="shared" si="113"/>
        <v>January</v>
      </c>
      <c r="O1074" s="18">
        <v>19.194099999999999</v>
      </c>
      <c r="P1074" t="str">
        <f t="shared" si="114"/>
        <v>Private Equity</v>
      </c>
      <c r="Q1074" t="str">
        <f t="shared" si="115"/>
        <v>Others</v>
      </c>
      <c r="R1074" t="str">
        <f t="shared" si="116"/>
        <v>Bangalore</v>
      </c>
    </row>
    <row r="1075" spans="1:18" x14ac:dyDescent="0.3">
      <c r="A1075">
        <v>1074</v>
      </c>
      <c r="B1075" s="4">
        <v>42752</v>
      </c>
      <c r="C1075" t="s">
        <v>3050</v>
      </c>
      <c r="D1075" t="s">
        <v>575</v>
      </c>
      <c r="E1075" t="s">
        <v>3051</v>
      </c>
      <c r="F1075" t="s">
        <v>967</v>
      </c>
      <c r="G1075" t="s">
        <v>8128</v>
      </c>
      <c r="H1075" t="str">
        <f t="shared" si="117"/>
        <v>Tencent</v>
      </c>
      <c r="I1075">
        <f t="shared" si="118"/>
        <v>4</v>
      </c>
      <c r="J1075" t="str">
        <f>IF(Table1[[#This Row],[Investor Count]]&gt;1,"Yes","No")</f>
        <v>Yes</v>
      </c>
      <c r="K1075" t="s">
        <v>394</v>
      </c>
      <c r="L1075" s="6">
        <v>55000000</v>
      </c>
      <c r="M1075">
        <f t="shared" si="112"/>
        <v>2017</v>
      </c>
      <c r="N1075" t="str">
        <f t="shared" si="113"/>
        <v>January</v>
      </c>
      <c r="O1075" s="18">
        <v>527.83775000000003</v>
      </c>
      <c r="P1075" t="str">
        <f t="shared" si="114"/>
        <v>Private Equity</v>
      </c>
      <c r="Q1075" t="str">
        <f t="shared" si="115"/>
        <v>Others</v>
      </c>
      <c r="R1075" t="str">
        <f t="shared" si="116"/>
        <v>Bangalore</v>
      </c>
    </row>
    <row r="1076" spans="1:18" x14ac:dyDescent="0.3">
      <c r="A1076">
        <v>1075</v>
      </c>
      <c r="B1076" s="4">
        <v>42752</v>
      </c>
      <c r="C1076" t="s">
        <v>3053</v>
      </c>
      <c r="D1076" t="s">
        <v>575</v>
      </c>
      <c r="E1076" t="s">
        <v>3054</v>
      </c>
      <c r="F1076" t="s">
        <v>30</v>
      </c>
      <c r="G1076" t="s">
        <v>8942</v>
      </c>
      <c r="H1076" t="str">
        <f t="shared" si="117"/>
        <v>India Quotient</v>
      </c>
      <c r="I1076">
        <f t="shared" si="118"/>
        <v>1</v>
      </c>
      <c r="J1076" t="str">
        <f>IF(Table1[[#This Row],[Investor Count]]&gt;1,"Yes","No")</f>
        <v>No</v>
      </c>
      <c r="K1076" t="s">
        <v>126</v>
      </c>
      <c r="L1076" s="6">
        <v>441000</v>
      </c>
      <c r="M1076">
        <f t="shared" si="112"/>
        <v>2017</v>
      </c>
      <c r="N1076" t="str">
        <f t="shared" si="113"/>
        <v>January</v>
      </c>
      <c r="O1076" s="18">
        <v>4.23229905</v>
      </c>
      <c r="P1076" t="str">
        <f t="shared" si="114"/>
        <v>Seed</v>
      </c>
      <c r="Q1076" t="str">
        <f t="shared" si="115"/>
        <v>Others</v>
      </c>
      <c r="R1076" t="str">
        <f t="shared" si="116"/>
        <v>Delhi-NCR</v>
      </c>
    </row>
    <row r="1077" spans="1:18" x14ac:dyDescent="0.3">
      <c r="A1077">
        <v>1076</v>
      </c>
      <c r="B1077" s="4">
        <v>42752</v>
      </c>
      <c r="C1077" t="s">
        <v>3056</v>
      </c>
      <c r="D1077" t="s">
        <v>575</v>
      </c>
      <c r="E1077" t="s">
        <v>3057</v>
      </c>
      <c r="F1077" t="s">
        <v>3058</v>
      </c>
      <c r="G1077" t="s">
        <v>261</v>
      </c>
      <c r="H1077" t="str">
        <f t="shared" si="117"/>
        <v>Undisclosed</v>
      </c>
      <c r="I1077">
        <f t="shared" si="118"/>
        <v>1</v>
      </c>
      <c r="J1077" t="str">
        <f>IF(Table1[[#This Row],[Investor Count]]&gt;1,"Yes","No")</f>
        <v>No</v>
      </c>
      <c r="K1077" t="s">
        <v>126</v>
      </c>
      <c r="L1077" s="6">
        <v>500000</v>
      </c>
      <c r="M1077">
        <f t="shared" si="112"/>
        <v>2017</v>
      </c>
      <c r="N1077" t="str">
        <f t="shared" si="113"/>
        <v>January</v>
      </c>
      <c r="O1077" s="18">
        <v>4.7985249999999997</v>
      </c>
      <c r="P1077" t="str">
        <f t="shared" si="114"/>
        <v>Seed</v>
      </c>
      <c r="Q1077" t="str">
        <f t="shared" si="115"/>
        <v>Others</v>
      </c>
      <c r="R1077" t="str">
        <f t="shared" si="116"/>
        <v>Other Cities</v>
      </c>
    </row>
    <row r="1078" spans="1:18" x14ac:dyDescent="0.3">
      <c r="A1078">
        <v>1077</v>
      </c>
      <c r="B1078" s="4">
        <v>42752</v>
      </c>
      <c r="C1078" t="s">
        <v>3059</v>
      </c>
      <c r="D1078" t="s">
        <v>575</v>
      </c>
      <c r="E1078" t="s">
        <v>8748</v>
      </c>
      <c r="F1078" t="s">
        <v>967</v>
      </c>
      <c r="G1078" t="s">
        <v>3061</v>
      </c>
      <c r="H1078" t="str">
        <f t="shared" si="117"/>
        <v>Ajith Nair</v>
      </c>
      <c r="I1078">
        <f t="shared" si="118"/>
        <v>2</v>
      </c>
      <c r="J1078" t="str">
        <f>IF(Table1[[#This Row],[Investor Count]]&gt;1,"Yes","No")</f>
        <v>Yes</v>
      </c>
      <c r="K1078" t="s">
        <v>126</v>
      </c>
      <c r="L1078" s="6">
        <v>147000</v>
      </c>
      <c r="M1078">
        <f t="shared" si="112"/>
        <v>2017</v>
      </c>
      <c r="N1078" t="str">
        <f t="shared" si="113"/>
        <v>January</v>
      </c>
      <c r="O1078" s="18">
        <v>1.4107663500000001</v>
      </c>
      <c r="P1078" t="str">
        <f t="shared" si="114"/>
        <v>Seed</v>
      </c>
      <c r="Q1078" t="str">
        <f t="shared" si="115"/>
        <v>Others</v>
      </c>
      <c r="R1078" t="str">
        <f t="shared" si="116"/>
        <v>Bangalore</v>
      </c>
    </row>
    <row r="1079" spans="1:18" x14ac:dyDescent="0.3">
      <c r="A1079">
        <v>1078</v>
      </c>
      <c r="B1079" s="4">
        <v>42753</v>
      </c>
      <c r="C1079" t="s">
        <v>3062</v>
      </c>
      <c r="D1079" t="s">
        <v>50</v>
      </c>
      <c r="E1079" t="s">
        <v>3063</v>
      </c>
      <c r="F1079" t="s">
        <v>30</v>
      </c>
      <c r="G1079" t="s">
        <v>9339</v>
      </c>
      <c r="H1079" t="str">
        <f t="shared" si="117"/>
        <v>Amajit Gupta</v>
      </c>
      <c r="I1079">
        <f t="shared" si="118"/>
        <v>3</v>
      </c>
      <c r="J1079" t="str">
        <f>IF(Table1[[#This Row],[Investor Count]]&gt;1,"Yes","No")</f>
        <v>Yes</v>
      </c>
      <c r="K1079" t="s">
        <v>126</v>
      </c>
      <c r="M1079">
        <f t="shared" si="112"/>
        <v>2017</v>
      </c>
      <c r="N1079" t="str">
        <f t="shared" si="113"/>
        <v>January</v>
      </c>
      <c r="O1079" s="18">
        <v>0</v>
      </c>
      <c r="P1079" t="str">
        <f t="shared" si="114"/>
        <v>Seed</v>
      </c>
      <c r="Q1079" t="str">
        <f t="shared" si="115"/>
        <v>Technology</v>
      </c>
      <c r="R1079" t="str">
        <f t="shared" si="116"/>
        <v>Delhi-NCR</v>
      </c>
    </row>
    <row r="1080" spans="1:18" x14ac:dyDescent="0.3">
      <c r="A1080">
        <v>1079</v>
      </c>
      <c r="B1080" s="4">
        <v>42753</v>
      </c>
      <c r="C1080" t="s">
        <v>3065</v>
      </c>
      <c r="D1080" t="s">
        <v>479</v>
      </c>
      <c r="E1080" t="s">
        <v>8749</v>
      </c>
      <c r="F1080" t="s">
        <v>19</v>
      </c>
      <c r="G1080" t="s">
        <v>3067</v>
      </c>
      <c r="H1080" t="str">
        <f t="shared" si="117"/>
        <v>Rajasthan Venture Capital Fund</v>
      </c>
      <c r="I1080">
        <f t="shared" si="118"/>
        <v>1</v>
      </c>
      <c r="J1080" t="str">
        <f>IF(Table1[[#This Row],[Investor Count]]&gt;1,"Yes","No")</f>
        <v>No</v>
      </c>
      <c r="K1080" t="s">
        <v>126</v>
      </c>
      <c r="M1080">
        <f t="shared" si="112"/>
        <v>2017</v>
      </c>
      <c r="N1080" t="str">
        <f t="shared" si="113"/>
        <v>January</v>
      </c>
      <c r="O1080" s="18">
        <v>0</v>
      </c>
      <c r="P1080" t="str">
        <f t="shared" si="114"/>
        <v>Seed</v>
      </c>
      <c r="Q1080" t="str">
        <f t="shared" si="115"/>
        <v>E-Commerce</v>
      </c>
      <c r="R1080" t="str">
        <f t="shared" si="116"/>
        <v>Delhi-NCR</v>
      </c>
    </row>
    <row r="1081" spans="1:18" x14ac:dyDescent="0.3">
      <c r="A1081">
        <v>1080</v>
      </c>
      <c r="B1081" s="4">
        <v>42753</v>
      </c>
      <c r="C1081" t="s">
        <v>3068</v>
      </c>
      <c r="D1081" t="s">
        <v>479</v>
      </c>
      <c r="E1081" t="s">
        <v>3069</v>
      </c>
      <c r="F1081" t="s">
        <v>30</v>
      </c>
      <c r="G1081" t="s">
        <v>3070</v>
      </c>
      <c r="H1081" t="str">
        <f t="shared" si="117"/>
        <v>Mumbai Angels Network</v>
      </c>
      <c r="I1081">
        <f t="shared" si="118"/>
        <v>3</v>
      </c>
      <c r="J1081" t="str">
        <f>IF(Table1[[#This Row],[Investor Count]]&gt;1,"Yes","No")</f>
        <v>Yes</v>
      </c>
      <c r="K1081" t="s">
        <v>126</v>
      </c>
      <c r="L1081" s="6">
        <v>650000</v>
      </c>
      <c r="M1081">
        <f t="shared" si="112"/>
        <v>2017</v>
      </c>
      <c r="N1081" t="str">
        <f t="shared" si="113"/>
        <v>January</v>
      </c>
      <c r="O1081" s="18">
        <v>6.2380825</v>
      </c>
      <c r="P1081" t="str">
        <f t="shared" si="114"/>
        <v>Seed</v>
      </c>
      <c r="Q1081" t="str">
        <f t="shared" si="115"/>
        <v>E-Commerce</v>
      </c>
      <c r="R1081" t="str">
        <f t="shared" si="116"/>
        <v>Delhi-NCR</v>
      </c>
    </row>
    <row r="1082" spans="1:18" x14ac:dyDescent="0.3">
      <c r="A1082">
        <v>1081</v>
      </c>
      <c r="B1082" s="4">
        <v>42753</v>
      </c>
      <c r="C1082" t="s">
        <v>3071</v>
      </c>
      <c r="D1082" t="s">
        <v>50</v>
      </c>
      <c r="E1082" t="s">
        <v>3072</v>
      </c>
      <c r="F1082" t="s">
        <v>967</v>
      </c>
      <c r="G1082" t="s">
        <v>261</v>
      </c>
      <c r="H1082" t="str">
        <f t="shared" si="117"/>
        <v>Undisclosed</v>
      </c>
      <c r="I1082">
        <f t="shared" si="118"/>
        <v>1</v>
      </c>
      <c r="J1082" t="str">
        <f>IF(Table1[[#This Row],[Investor Count]]&gt;1,"Yes","No")</f>
        <v>No</v>
      </c>
      <c r="K1082" t="s">
        <v>126</v>
      </c>
      <c r="L1082" s="6">
        <v>300000</v>
      </c>
      <c r="M1082">
        <f t="shared" si="112"/>
        <v>2017</v>
      </c>
      <c r="N1082" t="str">
        <f t="shared" si="113"/>
        <v>January</v>
      </c>
      <c r="O1082" s="18">
        <v>2.8791150000000001</v>
      </c>
      <c r="P1082" t="str">
        <f t="shared" si="114"/>
        <v>Seed</v>
      </c>
      <c r="Q1082" t="str">
        <f t="shared" si="115"/>
        <v>Technology</v>
      </c>
      <c r="R1082" t="str">
        <f t="shared" si="116"/>
        <v>Bangalore</v>
      </c>
    </row>
    <row r="1083" spans="1:18" x14ac:dyDescent="0.3">
      <c r="A1083">
        <v>1082</v>
      </c>
      <c r="B1083" s="4">
        <v>42754</v>
      </c>
      <c r="C1083" t="s">
        <v>3073</v>
      </c>
      <c r="D1083" t="s">
        <v>575</v>
      </c>
      <c r="E1083" t="s">
        <v>3074</v>
      </c>
      <c r="F1083" t="s">
        <v>967</v>
      </c>
      <c r="G1083" t="s">
        <v>8129</v>
      </c>
      <c r="H1083" t="str">
        <f t="shared" si="117"/>
        <v>Sb Ventures</v>
      </c>
      <c r="I1083">
        <f t="shared" si="118"/>
        <v>1</v>
      </c>
      <c r="J1083" t="str">
        <f>IF(Table1[[#This Row],[Investor Count]]&gt;1,"Yes","No")</f>
        <v>No</v>
      </c>
      <c r="K1083" t="s">
        <v>126</v>
      </c>
      <c r="M1083">
        <f t="shared" si="112"/>
        <v>2017</v>
      </c>
      <c r="N1083" t="str">
        <f t="shared" si="113"/>
        <v>January</v>
      </c>
      <c r="O1083" s="18">
        <v>0</v>
      </c>
      <c r="P1083" t="str">
        <f t="shared" si="114"/>
        <v>Seed</v>
      </c>
      <c r="Q1083" t="str">
        <f t="shared" si="115"/>
        <v>Others</v>
      </c>
      <c r="R1083" t="str">
        <f t="shared" si="116"/>
        <v>Bangalore</v>
      </c>
    </row>
    <row r="1084" spans="1:18" x14ac:dyDescent="0.3">
      <c r="A1084">
        <v>1083</v>
      </c>
      <c r="B1084" s="4">
        <v>42754</v>
      </c>
      <c r="C1084" t="s">
        <v>3076</v>
      </c>
      <c r="D1084" t="s">
        <v>575</v>
      </c>
      <c r="E1084" t="s">
        <v>8750</v>
      </c>
      <c r="F1084" t="s">
        <v>36</v>
      </c>
      <c r="G1084" t="s">
        <v>3078</v>
      </c>
      <c r="H1084" t="str">
        <f t="shared" si="117"/>
        <v>Singularity Ventures</v>
      </c>
      <c r="I1084">
        <f t="shared" si="118"/>
        <v>1</v>
      </c>
      <c r="J1084" t="str">
        <f>IF(Table1[[#This Row],[Investor Count]]&gt;1,"Yes","No")</f>
        <v>No</v>
      </c>
      <c r="K1084" t="s">
        <v>394</v>
      </c>
      <c r="L1084" s="6">
        <v>1000000</v>
      </c>
      <c r="M1084">
        <f t="shared" si="112"/>
        <v>2017</v>
      </c>
      <c r="N1084" t="str">
        <f t="shared" si="113"/>
        <v>January</v>
      </c>
      <c r="O1084" s="18">
        <v>9.5970499999999994</v>
      </c>
      <c r="P1084" t="str">
        <f t="shared" si="114"/>
        <v>Private Equity</v>
      </c>
      <c r="Q1084" t="str">
        <f t="shared" si="115"/>
        <v>Others</v>
      </c>
      <c r="R1084" t="str">
        <f t="shared" si="116"/>
        <v>Mumbai</v>
      </c>
    </row>
    <row r="1085" spans="1:18" x14ac:dyDescent="0.3">
      <c r="A1085">
        <v>1084</v>
      </c>
      <c r="B1085" s="4">
        <v>42754</v>
      </c>
      <c r="C1085" t="s">
        <v>3079</v>
      </c>
      <c r="D1085" t="s">
        <v>479</v>
      </c>
      <c r="E1085" t="s">
        <v>3080</v>
      </c>
      <c r="F1085" t="s">
        <v>3081</v>
      </c>
      <c r="G1085" t="s">
        <v>3082</v>
      </c>
      <c r="H1085" t="str">
        <f t="shared" si="117"/>
        <v>Indian Angel Network</v>
      </c>
      <c r="I1085">
        <f t="shared" si="118"/>
        <v>2</v>
      </c>
      <c r="J1085" t="str">
        <f>IF(Table1[[#This Row],[Investor Count]]&gt;1,"Yes","No")</f>
        <v>Yes</v>
      </c>
      <c r="K1085" t="s">
        <v>126</v>
      </c>
      <c r="M1085">
        <f t="shared" si="112"/>
        <v>2017</v>
      </c>
      <c r="N1085" t="str">
        <f t="shared" si="113"/>
        <v>January</v>
      </c>
      <c r="O1085" s="18">
        <v>0</v>
      </c>
      <c r="P1085" t="str">
        <f t="shared" si="114"/>
        <v>Seed</v>
      </c>
      <c r="Q1085" t="str">
        <f t="shared" si="115"/>
        <v>E-Commerce</v>
      </c>
      <c r="R1085" t="str">
        <f t="shared" si="116"/>
        <v>Other Cities</v>
      </c>
    </row>
    <row r="1086" spans="1:18" x14ac:dyDescent="0.3">
      <c r="A1086">
        <v>1085</v>
      </c>
      <c r="B1086" s="4">
        <v>42754</v>
      </c>
      <c r="C1086" t="s">
        <v>3083</v>
      </c>
      <c r="D1086" t="s">
        <v>575</v>
      </c>
      <c r="E1086" t="s">
        <v>2774</v>
      </c>
      <c r="F1086" t="s">
        <v>87</v>
      </c>
      <c r="G1086" t="s">
        <v>8130</v>
      </c>
      <c r="H1086" t="str">
        <f t="shared" si="117"/>
        <v>Sd Group</v>
      </c>
      <c r="I1086">
        <f t="shared" si="118"/>
        <v>1</v>
      </c>
      <c r="J1086" t="str">
        <f>IF(Table1[[#This Row],[Investor Count]]&gt;1,"Yes","No")</f>
        <v>No</v>
      </c>
      <c r="K1086" t="s">
        <v>394</v>
      </c>
      <c r="M1086">
        <f t="shared" si="112"/>
        <v>2017</v>
      </c>
      <c r="N1086" t="str">
        <f t="shared" si="113"/>
        <v>January</v>
      </c>
      <c r="O1086" s="18">
        <v>0</v>
      </c>
      <c r="P1086" t="str">
        <f t="shared" si="114"/>
        <v>Private Equity</v>
      </c>
      <c r="Q1086" t="str">
        <f t="shared" si="115"/>
        <v>Others</v>
      </c>
      <c r="R1086" t="str">
        <f t="shared" si="116"/>
        <v>Delhi-NCR</v>
      </c>
    </row>
    <row r="1087" spans="1:18" x14ac:dyDescent="0.3">
      <c r="A1087">
        <v>1086</v>
      </c>
      <c r="B1087" s="4">
        <v>42755</v>
      </c>
      <c r="C1087" t="s">
        <v>3085</v>
      </c>
      <c r="D1087" t="s">
        <v>50</v>
      </c>
      <c r="E1087" t="s">
        <v>8751</v>
      </c>
      <c r="F1087" t="s">
        <v>52</v>
      </c>
      <c r="G1087" t="s">
        <v>2362</v>
      </c>
      <c r="H1087" t="str">
        <f t="shared" si="117"/>
        <v>Deepak Nathani</v>
      </c>
      <c r="I1087">
        <f t="shared" si="118"/>
        <v>1</v>
      </c>
      <c r="J1087" t="str">
        <f>IF(Table1[[#This Row],[Investor Count]]&gt;1,"Yes","No")</f>
        <v>No</v>
      </c>
      <c r="K1087" t="s">
        <v>126</v>
      </c>
      <c r="M1087">
        <f t="shared" si="112"/>
        <v>2017</v>
      </c>
      <c r="N1087" t="str">
        <f t="shared" si="113"/>
        <v>January</v>
      </c>
      <c r="O1087" s="18">
        <v>0</v>
      </c>
      <c r="P1087" t="str">
        <f t="shared" si="114"/>
        <v>Seed</v>
      </c>
      <c r="Q1087" t="str">
        <f t="shared" si="115"/>
        <v>Technology</v>
      </c>
      <c r="R1087" t="str">
        <f t="shared" si="116"/>
        <v>Pune</v>
      </c>
    </row>
    <row r="1088" spans="1:18" x14ac:dyDescent="0.3">
      <c r="A1088">
        <v>1087</v>
      </c>
      <c r="B1088" s="4">
        <v>42755</v>
      </c>
      <c r="C1088" t="s">
        <v>1188</v>
      </c>
      <c r="D1088" t="s">
        <v>479</v>
      </c>
      <c r="E1088" t="s">
        <v>3087</v>
      </c>
      <c r="F1088" t="s">
        <v>19</v>
      </c>
      <c r="G1088" t="s">
        <v>3088</v>
      </c>
      <c r="H1088" t="str">
        <f t="shared" si="117"/>
        <v>Bessemer Venture Partners</v>
      </c>
      <c r="I1088">
        <f t="shared" si="118"/>
        <v>4</v>
      </c>
      <c r="J1088" t="str">
        <f>IF(Table1[[#This Row],[Investor Count]]&gt;1,"Yes","No")</f>
        <v>Yes</v>
      </c>
      <c r="K1088" t="s">
        <v>394</v>
      </c>
      <c r="M1088">
        <f t="shared" si="112"/>
        <v>2017</v>
      </c>
      <c r="N1088" t="str">
        <f t="shared" si="113"/>
        <v>January</v>
      </c>
      <c r="O1088" s="18">
        <v>0</v>
      </c>
      <c r="P1088" t="str">
        <f t="shared" si="114"/>
        <v>Private Equity</v>
      </c>
      <c r="Q1088" t="str">
        <f t="shared" si="115"/>
        <v>E-Commerce</v>
      </c>
      <c r="R1088" t="str">
        <f t="shared" si="116"/>
        <v>Delhi-NCR</v>
      </c>
    </row>
    <row r="1089" spans="1:18" x14ac:dyDescent="0.3">
      <c r="A1089">
        <v>1088</v>
      </c>
      <c r="B1089" s="4">
        <v>42755</v>
      </c>
      <c r="C1089" t="s">
        <v>2495</v>
      </c>
      <c r="D1089" t="s">
        <v>50</v>
      </c>
      <c r="E1089" t="s">
        <v>3089</v>
      </c>
      <c r="F1089" t="s">
        <v>36</v>
      </c>
      <c r="G1089" t="s">
        <v>8131</v>
      </c>
      <c r="H1089" t="str">
        <f t="shared" si="117"/>
        <v>Ivycamp Ventures</v>
      </c>
      <c r="I1089">
        <f t="shared" si="118"/>
        <v>1</v>
      </c>
      <c r="J1089" t="str">
        <f>IF(Table1[[#This Row],[Investor Count]]&gt;1,"Yes","No")</f>
        <v>No</v>
      </c>
      <c r="K1089" t="s">
        <v>126</v>
      </c>
      <c r="M1089">
        <f t="shared" si="112"/>
        <v>2017</v>
      </c>
      <c r="N1089" t="str">
        <f t="shared" si="113"/>
        <v>January</v>
      </c>
      <c r="O1089" s="18">
        <v>0</v>
      </c>
      <c r="P1089" t="str">
        <f t="shared" si="114"/>
        <v>Seed</v>
      </c>
      <c r="Q1089" t="str">
        <f t="shared" si="115"/>
        <v>Technology</v>
      </c>
      <c r="R1089" t="str">
        <f t="shared" si="116"/>
        <v>Mumbai</v>
      </c>
    </row>
    <row r="1090" spans="1:18" x14ac:dyDescent="0.3">
      <c r="A1090">
        <v>1089</v>
      </c>
      <c r="B1090" s="4">
        <v>42755</v>
      </c>
      <c r="C1090" t="s">
        <v>2908</v>
      </c>
      <c r="D1090" t="s">
        <v>50</v>
      </c>
      <c r="E1090" t="s">
        <v>2909</v>
      </c>
      <c r="F1090" t="s">
        <v>30</v>
      </c>
      <c r="G1090" t="s">
        <v>3091</v>
      </c>
      <c r="H1090" t="str">
        <f t="shared" si="117"/>
        <v>Umang Moondra</v>
      </c>
      <c r="I1090">
        <f t="shared" si="118"/>
        <v>1</v>
      </c>
      <c r="J1090" t="str">
        <f>IF(Table1[[#This Row],[Investor Count]]&gt;1,"Yes","No")</f>
        <v>No</v>
      </c>
      <c r="K1090" t="s">
        <v>126</v>
      </c>
      <c r="M1090">
        <f t="shared" ref="M1090:M1153" si="119">YEAR(B1090)</f>
        <v>2017</v>
      </c>
      <c r="N1090" t="str">
        <f t="shared" ref="N1090:N1153" si="120">TEXT(B1090,"mmmm")</f>
        <v>January</v>
      </c>
      <c r="O1090" s="18">
        <v>0</v>
      </c>
      <c r="P1090" t="str">
        <f t="shared" ref="P1090:P1153" si="121">IF(ISBLANK(K1090),"Unknown",IF(OR(ISNUMBER(SEARCH("seed",K1090)),ISNUMBER(SEARCH("Seed",K1090))),"Seed",IF(ISNUMBER(SEARCH("Series A",K1090)),"Series A",IF(ISNUMBER(SEARCH("Series B",K1090)),"Series B",IF(ISNUMBER(SEARCH("Series C",K1090)),"Series C",IF(ISNUMBER(SEARCH("Series D",K1090)),"Series D",IF(ISNUMBER(SEARCH("Private Equity",K1090)),"Private Equity","Other")))))))</f>
        <v>Seed</v>
      </c>
      <c r="Q1090" t="str">
        <f t="shared" ref="Q1090:Q1153" si="122">IF(IFERROR(SEARCH("ecom",D1090),0)+IFERROR(SEARCH("commerce",D1090),0)+IFERROR(SEARCH("retail",D1090),0)&gt;0,"E-Commerce",
IF(IFERROR(SEARCH("fintech",D1090),0)+IFERROR(SEARCH("finance",D1090),0)+IFERROR(SEARCH("financial",D1090),0)+IFERROR(SEARCH("lending",D1090),0)+IFERROR(SEARCH("payment",D1090),0)+IFERROR(SEARCH("banking",D1090),0)+IFERROR(SEARCH("insurance",D1090),0)&gt;0,"FinTech",
IF(IFERROR(SEARCH("tech",D1090),0)+IFERROR(SEARCH("software",D1090),0)+IFERROR(SEARCH("saas",D1090),0)+IFERROR(SEARCH("ai",D1090),0)+IFERROR(SEARCH("iot",D1090),0)+IFERROR(SEARCH("cloud",D1090),0)+IFERROR(SEARCH("data",D1090),0)+IFERROR(SEARCH("analytics",D1090),0)&gt;0,"Technology",
IF(IFERROR(SEARCH("food",D1090),0)+IFERROR(SEARCH("restaurant",D1090),0)+IFERROR(SEARCH("hospitality",D1090),0)+IFERROR(SEARCH("beverage",D1090),0)+IFERROR(SEARCH("delivery",D1090),0)&gt;0,"Food &amp; Beverage",
IF(IFERROR(SEARCH("health",D1090),0)+IFERROR(SEARCH("medical",D1090),0)+IFERROR(SEARCH("pharma",D1090),0)+IFERROR(SEARCH("wellness",D1090),0)+IFERROR(SEARCH("fitness",D1090),0)&gt;0,"Healthcare",
IF(IFERROR(SEARCH("edu",D1090),0)+IFERROR(SEARCH("learning",D1090),0)+IFERROR(SEARCH("school",D1090),0)+IFERROR(SEARCH("e-tech",D1090),0)&gt;0,"Education",
IF(IFERROR(SEARCH("logistics",D1090),0)+IFERROR(SEARCH("transport",D1090),0)+IFERROR(SEARCH("delivery",D1090),0)+IFERROR(SEARCH("mobility",D1090),0)+IFERROR(SEARCH("automobile",D1090),0)&gt;0,"Logistics &amp; Transport",
IF(IFERROR(SEARCH("travel",D1090),0)+IFERROR(SEARCH("hotel",D1090),0)+IFERROR(SEARCH("booking",D1090),0)+IFERROR(SEARCH("tourism",D1090),0)&gt;0,"Travel &amp; Hospitality",
IF(IFERROR(SEARCH("fashion",D1090),0)+IFERROR(SEARCH("apparel",D1090),0)+IFERROR(SEARCH("clothing",D1090),0)+IFERROR(SEARCH("jewelry",D1090),0)+IFERROR(SEARCH("beauty",D1090),0)&gt;0,"Fashion &amp; Lifestyle",
IF(IFERROR(SEARCH("media",D1090),0)+IFERROR(SEARCH("entertainment",D1090),0)+IFERROR(SEARCH("video",D1090),0)+IFERROR(SEARCH("gaming",D1090),0)+IFERROR(SEARCH("music",D1090),0)+IFERROR(SEARCH("social",D1090),0)&gt;0,"Media &amp; Entertainment",
IF(IFERROR(SEARCH("agri",D1090),0)+IFERROR(SEARCH("farm",D1090),0)+IFERROR(SEARCH("agtech",D1090),0)&gt;0,"Agriculture",
IF(IFERROR(SEARCH("real estate",D1090),0)+IFERROR(SEARCH("property",D1090),0)+IFERROR(SEARCH("housing",D1090),0)&gt;0,"Real Estate",
IF(IFERROR(SEARCH("energy",D1090),0)+IFERROR(SEARCH("solar",D1090),0)+IFERROR(SEARCH("clean tech",D1090),0)+IFERROR(SEARCH("waste",D1090),0)&gt;0,"Energy &amp; Environment",
IF(IFERROR(SEARCH("hr",D1090),0)+IFERROR(SEARCH("recruit",D1090),0)+IFERROR(SEARCH("hiring",D1090),0)+IFERROR(SEARCH("job",D1090),0)&gt;0,"HR &amp; Recruitment",
"Others"))))))))))))))</f>
        <v>Technology</v>
      </c>
      <c r="R1090" t="str">
        <f t="shared" ref="R1090:R1153" si="123">IF(ISNUMBER(SEARCH("bang",F1090)),"Bangalore",IF(ISNUMBER(SEARCH("beng",F1090)),"Bangalore",IF(ISNUMBER(SEARCH("mumbai",F1090)),"Mumbai",IF(ISNUMBER(SEARCH("delhi",F1090)),"Delhi-NCR",IF(ISNUMBER(SEARCH("gurgaon",F1090)),"Delhi-NCR",IF(ISNUMBER(SEARCH("gurugram",F1090)),"Delhi-NCR",IF(ISNUMBER(SEARCH("noida",F1090)),"Delhi-NCR",IF(ISNUMBER(SEARCH("faridabad",F1090)),"Delhi-NCR",IF(ISNUMBER(SEARCH("chennai",F1090)),"Chennai",IF(ISNUMBER(SEARCH("hyderabad",F1090)),"Hyderabad",IF(ISNUMBER(SEARCH("pune",F1090)),"Pune",IF(ISNUMBER(SEARCH("kolkata",F1090)),"Kolkata",IF(ISNUMBER(SEARCH("ahmedabad",F1090)),"Ahmedabad",IF(ISNUMBER(SEARCH("jaipur",F1090)),"Jaipur",IF(ISNUMBER(SEARCH("coimbatore",F1090)),"Coimbatore",IF(ISNUMBER(SEARCH("kochi",F1090)),"Kerala Cities",IF(ISNUMBER(SEARCH("cochin",F1090)),"Kerala Cities",IF(ISNUMBER(SEARCH("francisco",F1090)),"USA",IF(ISNUMBER(SEARCH("new york",F1090)),"USA",IF(ISNUMBER(SEARCH("california",F1090)),"USA",IF(ISNUMBER(SEARCH("palo alto",F1090)),"USA",IF(ISNUMBER(SEARCH("santa",F1090)),"USA",IF(ISNUMBER(SEARCH("singapore",F1090)),"Singapore",IF(ISNUMBER(SEARCH("london",F1090)),"London/UK",IF(F1090="","Unknown","Other Cities")))))))))))))))))))))))))</f>
        <v>Delhi-NCR</v>
      </c>
    </row>
    <row r="1091" spans="1:18" x14ac:dyDescent="0.3">
      <c r="A1091">
        <v>1090</v>
      </c>
      <c r="B1091" s="4">
        <v>42757</v>
      </c>
      <c r="C1091" t="s">
        <v>3092</v>
      </c>
      <c r="D1091" t="s">
        <v>575</v>
      </c>
      <c r="E1091" t="s">
        <v>3093</v>
      </c>
      <c r="F1091" t="s">
        <v>30</v>
      </c>
      <c r="G1091" t="s">
        <v>261</v>
      </c>
      <c r="H1091" t="str">
        <f t="shared" ref="H1091:H1154" si="124">IFERROR(TRIM(LEFT(G1091,FIND(",",G1091)-1)),TRIM(G1091))</f>
        <v>Undisclosed</v>
      </c>
      <c r="I1091">
        <f t="shared" ref="I1091:I1154" si="125">IF(TRIM(G1091)="",0,LEN(G1091)-LEN(SUBSTITUTE(G1091,",",""))+1)</f>
        <v>1</v>
      </c>
      <c r="J1091" t="str">
        <f>IF(Table1[[#This Row],[Investor Count]]&gt;1,"Yes","No")</f>
        <v>No</v>
      </c>
      <c r="K1091" t="s">
        <v>126</v>
      </c>
      <c r="L1091" s="6">
        <v>50000</v>
      </c>
      <c r="M1091">
        <f t="shared" si="119"/>
        <v>2017</v>
      </c>
      <c r="N1091" t="str">
        <f t="shared" si="120"/>
        <v>January</v>
      </c>
      <c r="O1091" s="18">
        <v>0.47985250000000002</v>
      </c>
      <c r="P1091" t="str">
        <f t="shared" si="121"/>
        <v>Seed</v>
      </c>
      <c r="Q1091" t="str">
        <f t="shared" si="122"/>
        <v>Others</v>
      </c>
      <c r="R1091" t="str">
        <f t="shared" si="123"/>
        <v>Delhi-NCR</v>
      </c>
    </row>
    <row r="1092" spans="1:18" x14ac:dyDescent="0.3">
      <c r="A1092">
        <v>1091</v>
      </c>
      <c r="B1092" s="4">
        <v>42758</v>
      </c>
      <c r="C1092" t="s">
        <v>3095</v>
      </c>
      <c r="D1092" t="s">
        <v>50</v>
      </c>
      <c r="E1092" t="s">
        <v>3096</v>
      </c>
      <c r="F1092" t="s">
        <v>52</v>
      </c>
      <c r="G1092" t="s">
        <v>9340</v>
      </c>
      <c r="H1092" t="str">
        <f t="shared" si="124"/>
        <v>Singapore Based</v>
      </c>
      <c r="I1092">
        <f t="shared" si="125"/>
        <v>1</v>
      </c>
      <c r="J1092" t="str">
        <f>IF(Table1[[#This Row],[Investor Count]]&gt;1,"Yes","No")</f>
        <v>No</v>
      </c>
      <c r="K1092" t="s">
        <v>126</v>
      </c>
      <c r="M1092">
        <f t="shared" si="119"/>
        <v>2017</v>
      </c>
      <c r="N1092" t="str">
        <f t="shared" si="120"/>
        <v>January</v>
      </c>
      <c r="O1092" s="18">
        <v>0</v>
      </c>
      <c r="P1092" t="str">
        <f t="shared" si="121"/>
        <v>Seed</v>
      </c>
      <c r="Q1092" t="str">
        <f t="shared" si="122"/>
        <v>Technology</v>
      </c>
      <c r="R1092" t="str">
        <f t="shared" si="123"/>
        <v>Pune</v>
      </c>
    </row>
    <row r="1093" spans="1:18" x14ac:dyDescent="0.3">
      <c r="A1093">
        <v>1092</v>
      </c>
      <c r="B1093" s="4">
        <v>42758</v>
      </c>
      <c r="C1093" t="s">
        <v>3098</v>
      </c>
      <c r="D1093" t="s">
        <v>50</v>
      </c>
      <c r="E1093" t="s">
        <v>3099</v>
      </c>
      <c r="F1093" t="s">
        <v>30</v>
      </c>
      <c r="G1093" t="s">
        <v>8132</v>
      </c>
      <c r="H1093" t="str">
        <f t="shared" si="124"/>
        <v>Yournest Fund Ii</v>
      </c>
      <c r="I1093">
        <f t="shared" si="125"/>
        <v>1</v>
      </c>
      <c r="J1093" t="str">
        <f>IF(Table1[[#This Row],[Investor Count]]&gt;1,"Yes","No")</f>
        <v>No</v>
      </c>
      <c r="K1093" t="s">
        <v>126</v>
      </c>
      <c r="M1093">
        <f t="shared" si="119"/>
        <v>2017</v>
      </c>
      <c r="N1093" t="str">
        <f t="shared" si="120"/>
        <v>January</v>
      </c>
      <c r="O1093" s="18">
        <v>0</v>
      </c>
      <c r="P1093" t="str">
        <f t="shared" si="121"/>
        <v>Seed</v>
      </c>
      <c r="Q1093" t="str">
        <f t="shared" si="122"/>
        <v>Technology</v>
      </c>
      <c r="R1093" t="str">
        <f t="shared" si="123"/>
        <v>Delhi-NCR</v>
      </c>
    </row>
    <row r="1094" spans="1:18" x14ac:dyDescent="0.3">
      <c r="A1094">
        <v>1093</v>
      </c>
      <c r="B1094" s="4">
        <v>42758</v>
      </c>
      <c r="C1094" t="s">
        <v>3101</v>
      </c>
      <c r="D1094" t="s">
        <v>50</v>
      </c>
      <c r="E1094" t="s">
        <v>3102</v>
      </c>
      <c r="F1094" t="s">
        <v>30</v>
      </c>
      <c r="G1094" t="s">
        <v>8133</v>
      </c>
      <c r="H1094" t="str">
        <f t="shared" si="124"/>
        <v>Capitalg</v>
      </c>
      <c r="I1094">
        <f t="shared" si="125"/>
        <v>2</v>
      </c>
      <c r="J1094" t="str">
        <f>IF(Table1[[#This Row],[Investor Count]]&gt;1,"Yes","No")</f>
        <v>Yes</v>
      </c>
      <c r="K1094" t="s">
        <v>394</v>
      </c>
      <c r="L1094" s="6">
        <v>15000000</v>
      </c>
      <c r="M1094">
        <f t="shared" si="119"/>
        <v>2017</v>
      </c>
      <c r="N1094" t="str">
        <f t="shared" si="120"/>
        <v>January</v>
      </c>
      <c r="O1094" s="18">
        <v>143.95574999999999</v>
      </c>
      <c r="P1094" t="str">
        <f t="shared" si="121"/>
        <v>Private Equity</v>
      </c>
      <c r="Q1094" t="str">
        <f t="shared" si="122"/>
        <v>Technology</v>
      </c>
      <c r="R1094" t="str">
        <f t="shared" si="123"/>
        <v>Delhi-NCR</v>
      </c>
    </row>
    <row r="1095" spans="1:18" x14ac:dyDescent="0.3">
      <c r="A1095">
        <v>1094</v>
      </c>
      <c r="B1095" s="4">
        <v>42758</v>
      </c>
      <c r="C1095" t="s">
        <v>3104</v>
      </c>
      <c r="D1095" t="s">
        <v>50</v>
      </c>
      <c r="E1095" t="s">
        <v>1820</v>
      </c>
      <c r="F1095" t="s">
        <v>967</v>
      </c>
      <c r="G1095" t="s">
        <v>3105</v>
      </c>
      <c r="H1095" t="str">
        <f t="shared" si="124"/>
        <v>India Educational Investment Fund</v>
      </c>
      <c r="I1095">
        <f t="shared" si="125"/>
        <v>1</v>
      </c>
      <c r="J1095" t="str">
        <f>IF(Table1[[#This Row],[Investor Count]]&gt;1,"Yes","No")</f>
        <v>No</v>
      </c>
      <c r="K1095" t="s">
        <v>126</v>
      </c>
      <c r="M1095">
        <f t="shared" si="119"/>
        <v>2017</v>
      </c>
      <c r="N1095" t="str">
        <f t="shared" si="120"/>
        <v>January</v>
      </c>
      <c r="O1095" s="18">
        <v>0</v>
      </c>
      <c r="P1095" t="str">
        <f t="shared" si="121"/>
        <v>Seed</v>
      </c>
      <c r="Q1095" t="str">
        <f t="shared" si="122"/>
        <v>Technology</v>
      </c>
      <c r="R1095" t="str">
        <f t="shared" si="123"/>
        <v>Bangalore</v>
      </c>
    </row>
    <row r="1096" spans="1:18" x14ac:dyDescent="0.3">
      <c r="A1096">
        <v>1095</v>
      </c>
      <c r="B1096" s="4">
        <v>42759</v>
      </c>
      <c r="C1096" t="s">
        <v>3106</v>
      </c>
      <c r="D1096" t="s">
        <v>575</v>
      </c>
      <c r="E1096" t="s">
        <v>3107</v>
      </c>
      <c r="F1096" t="s">
        <v>36</v>
      </c>
      <c r="G1096" t="s">
        <v>3105</v>
      </c>
      <c r="H1096" t="str">
        <f t="shared" si="124"/>
        <v>India Educational Investment Fund</v>
      </c>
      <c r="I1096">
        <f t="shared" si="125"/>
        <v>1</v>
      </c>
      <c r="J1096" t="str">
        <f>IF(Table1[[#This Row],[Investor Count]]&gt;1,"Yes","No")</f>
        <v>No</v>
      </c>
      <c r="K1096" t="s">
        <v>126</v>
      </c>
      <c r="M1096">
        <f t="shared" si="119"/>
        <v>2017</v>
      </c>
      <c r="N1096" t="str">
        <f t="shared" si="120"/>
        <v>January</v>
      </c>
      <c r="O1096" s="18">
        <v>0</v>
      </c>
      <c r="P1096" t="str">
        <f t="shared" si="121"/>
        <v>Seed</v>
      </c>
      <c r="Q1096" t="str">
        <f t="shared" si="122"/>
        <v>Others</v>
      </c>
      <c r="R1096" t="str">
        <f t="shared" si="123"/>
        <v>Mumbai</v>
      </c>
    </row>
    <row r="1097" spans="1:18" x14ac:dyDescent="0.3">
      <c r="A1097">
        <v>1096</v>
      </c>
      <c r="B1097" s="4">
        <v>42759</v>
      </c>
      <c r="C1097" t="s">
        <v>3108</v>
      </c>
      <c r="D1097" t="s">
        <v>575</v>
      </c>
      <c r="E1097" t="s">
        <v>3109</v>
      </c>
      <c r="F1097" t="s">
        <v>967</v>
      </c>
      <c r="G1097" t="s">
        <v>3110</v>
      </c>
      <c r="H1097" t="str">
        <f t="shared" si="124"/>
        <v>Indochine International</v>
      </c>
      <c r="I1097">
        <f t="shared" si="125"/>
        <v>1</v>
      </c>
      <c r="J1097" t="str">
        <f>IF(Table1[[#This Row],[Investor Count]]&gt;1,"Yes","No")</f>
        <v>No</v>
      </c>
      <c r="K1097" t="s">
        <v>394</v>
      </c>
      <c r="L1097" s="6">
        <v>500000</v>
      </c>
      <c r="M1097">
        <f t="shared" si="119"/>
        <v>2017</v>
      </c>
      <c r="N1097" t="str">
        <f t="shared" si="120"/>
        <v>January</v>
      </c>
      <c r="O1097" s="18">
        <v>4.7985249999999997</v>
      </c>
      <c r="P1097" t="str">
        <f t="shared" si="121"/>
        <v>Private Equity</v>
      </c>
      <c r="Q1097" t="str">
        <f t="shared" si="122"/>
        <v>Others</v>
      </c>
      <c r="R1097" t="str">
        <f t="shared" si="123"/>
        <v>Bangalore</v>
      </c>
    </row>
    <row r="1098" spans="1:18" x14ac:dyDescent="0.3">
      <c r="A1098">
        <v>1097</v>
      </c>
      <c r="B1098" s="4">
        <v>42759</v>
      </c>
      <c r="C1098" t="s">
        <v>3111</v>
      </c>
      <c r="D1098" t="s">
        <v>575</v>
      </c>
      <c r="E1098" t="s">
        <v>3112</v>
      </c>
      <c r="F1098" t="s">
        <v>184</v>
      </c>
      <c r="G1098" t="s">
        <v>8752</v>
      </c>
      <c r="H1098" t="str">
        <f t="shared" si="124"/>
        <v>Iron Pillar</v>
      </c>
      <c r="I1098">
        <f t="shared" si="125"/>
        <v>4</v>
      </c>
      <c r="J1098" t="str">
        <f>IF(Table1[[#This Row],[Investor Count]]&gt;1,"Yes","No")</f>
        <v>Yes</v>
      </c>
      <c r="K1098" t="s">
        <v>394</v>
      </c>
      <c r="L1098" s="6">
        <v>10000000</v>
      </c>
      <c r="M1098">
        <f t="shared" si="119"/>
        <v>2017</v>
      </c>
      <c r="N1098" t="str">
        <f t="shared" si="120"/>
        <v>January</v>
      </c>
      <c r="O1098" s="18">
        <v>95.970500000000001</v>
      </c>
      <c r="P1098" t="str">
        <f t="shared" si="121"/>
        <v>Private Equity</v>
      </c>
      <c r="Q1098" t="str">
        <f t="shared" si="122"/>
        <v>Others</v>
      </c>
      <c r="R1098" t="str">
        <f t="shared" si="123"/>
        <v>Hyderabad</v>
      </c>
    </row>
    <row r="1099" spans="1:18" x14ac:dyDescent="0.3">
      <c r="A1099">
        <v>1098</v>
      </c>
      <c r="B1099" s="4">
        <v>42759</v>
      </c>
      <c r="C1099" t="s">
        <v>3114</v>
      </c>
      <c r="D1099" t="s">
        <v>575</v>
      </c>
      <c r="E1099" t="s">
        <v>3115</v>
      </c>
      <c r="F1099" t="s">
        <v>967</v>
      </c>
      <c r="G1099" t="s">
        <v>8134</v>
      </c>
      <c r="H1099" t="str">
        <f t="shared" si="124"/>
        <v>Gmo Japan</v>
      </c>
      <c r="I1099">
        <f t="shared" si="125"/>
        <v>2</v>
      </c>
      <c r="J1099" t="str">
        <f>IF(Table1[[#This Row],[Investor Count]]&gt;1,"Yes","No")</f>
        <v>Yes</v>
      </c>
      <c r="K1099" t="s">
        <v>394</v>
      </c>
      <c r="L1099" s="6">
        <v>4000000</v>
      </c>
      <c r="M1099">
        <f t="shared" si="119"/>
        <v>2017</v>
      </c>
      <c r="N1099" t="str">
        <f t="shared" si="120"/>
        <v>January</v>
      </c>
      <c r="O1099" s="18">
        <v>38.388199999999998</v>
      </c>
      <c r="P1099" t="str">
        <f t="shared" si="121"/>
        <v>Private Equity</v>
      </c>
      <c r="Q1099" t="str">
        <f t="shared" si="122"/>
        <v>Others</v>
      </c>
      <c r="R1099" t="str">
        <f t="shared" si="123"/>
        <v>Bangalore</v>
      </c>
    </row>
    <row r="1100" spans="1:18" x14ac:dyDescent="0.3">
      <c r="A1100">
        <v>1099</v>
      </c>
      <c r="B1100" s="4">
        <v>42759</v>
      </c>
      <c r="C1100" t="s">
        <v>3117</v>
      </c>
      <c r="D1100" t="s">
        <v>50</v>
      </c>
      <c r="E1100" t="s">
        <v>3118</v>
      </c>
      <c r="F1100" t="s">
        <v>87</v>
      </c>
      <c r="G1100" t="s">
        <v>8135</v>
      </c>
      <c r="H1100" t="str">
        <f t="shared" si="124"/>
        <v>East Ventures</v>
      </c>
      <c r="I1100">
        <f t="shared" si="125"/>
        <v>1</v>
      </c>
      <c r="J1100" t="str">
        <f>IF(Table1[[#This Row],[Investor Count]]&gt;1,"Yes","No")</f>
        <v>No</v>
      </c>
      <c r="K1100" t="s">
        <v>394</v>
      </c>
      <c r="M1100">
        <f t="shared" si="119"/>
        <v>2017</v>
      </c>
      <c r="N1100" t="str">
        <f t="shared" si="120"/>
        <v>January</v>
      </c>
      <c r="O1100" s="18">
        <v>0</v>
      </c>
      <c r="P1100" t="str">
        <f t="shared" si="121"/>
        <v>Private Equity</v>
      </c>
      <c r="Q1100" t="str">
        <f t="shared" si="122"/>
        <v>Technology</v>
      </c>
      <c r="R1100" t="str">
        <f t="shared" si="123"/>
        <v>Delhi-NCR</v>
      </c>
    </row>
    <row r="1101" spans="1:18" x14ac:dyDescent="0.3">
      <c r="A1101">
        <v>1100</v>
      </c>
      <c r="B1101" s="4">
        <v>42760</v>
      </c>
      <c r="C1101" t="s">
        <v>3120</v>
      </c>
      <c r="D1101" t="s">
        <v>575</v>
      </c>
      <c r="E1101" t="s">
        <v>3121</v>
      </c>
      <c r="F1101" t="s">
        <v>36</v>
      </c>
      <c r="G1101" t="s">
        <v>9341</v>
      </c>
      <c r="H1101" t="str">
        <f t="shared" si="124"/>
        <v>Sharad Sharma</v>
      </c>
      <c r="I1101">
        <f t="shared" si="125"/>
        <v>4</v>
      </c>
      <c r="J1101" t="str">
        <f>IF(Table1[[#This Row],[Investor Count]]&gt;1,"Yes","No")</f>
        <v>Yes</v>
      </c>
      <c r="K1101" t="s">
        <v>126</v>
      </c>
      <c r="M1101">
        <f t="shared" si="119"/>
        <v>2017</v>
      </c>
      <c r="N1101" t="str">
        <f t="shared" si="120"/>
        <v>January</v>
      </c>
      <c r="O1101" s="18">
        <v>0</v>
      </c>
      <c r="P1101" t="str">
        <f t="shared" si="121"/>
        <v>Seed</v>
      </c>
      <c r="Q1101" t="str">
        <f t="shared" si="122"/>
        <v>Others</v>
      </c>
      <c r="R1101" t="str">
        <f t="shared" si="123"/>
        <v>Mumbai</v>
      </c>
    </row>
    <row r="1102" spans="1:18" x14ac:dyDescent="0.3">
      <c r="A1102">
        <v>1101</v>
      </c>
      <c r="B1102" s="4">
        <v>42760</v>
      </c>
      <c r="C1102" t="s">
        <v>3123</v>
      </c>
      <c r="D1102" t="s">
        <v>50</v>
      </c>
      <c r="E1102" t="s">
        <v>3124</v>
      </c>
      <c r="F1102" t="s">
        <v>52</v>
      </c>
      <c r="G1102" t="s">
        <v>8136</v>
      </c>
      <c r="H1102" t="str">
        <f t="shared" si="124"/>
        <v>Ivycap Ventures</v>
      </c>
      <c r="I1102">
        <f t="shared" si="125"/>
        <v>1</v>
      </c>
      <c r="J1102" t="str">
        <f>IF(Table1[[#This Row],[Investor Count]]&gt;1,"Yes","No")</f>
        <v>No</v>
      </c>
      <c r="K1102" t="s">
        <v>394</v>
      </c>
      <c r="L1102" s="6">
        <v>4000000</v>
      </c>
      <c r="M1102">
        <f t="shared" si="119"/>
        <v>2017</v>
      </c>
      <c r="N1102" t="str">
        <f t="shared" si="120"/>
        <v>January</v>
      </c>
      <c r="O1102" s="18">
        <v>38.388199999999998</v>
      </c>
      <c r="P1102" t="str">
        <f t="shared" si="121"/>
        <v>Private Equity</v>
      </c>
      <c r="Q1102" t="str">
        <f t="shared" si="122"/>
        <v>Technology</v>
      </c>
      <c r="R1102" t="str">
        <f t="shared" si="123"/>
        <v>Pune</v>
      </c>
    </row>
    <row r="1103" spans="1:18" x14ac:dyDescent="0.3">
      <c r="A1103">
        <v>1102</v>
      </c>
      <c r="B1103" s="4">
        <v>42760</v>
      </c>
      <c r="C1103" t="s">
        <v>3126</v>
      </c>
      <c r="D1103" t="s">
        <v>50</v>
      </c>
      <c r="E1103" t="s">
        <v>3127</v>
      </c>
      <c r="F1103" t="s">
        <v>30</v>
      </c>
      <c r="G1103" t="s">
        <v>8753</v>
      </c>
      <c r="H1103" t="str">
        <f t="shared" si="124"/>
        <v>Senovo</v>
      </c>
      <c r="I1103">
        <f t="shared" si="125"/>
        <v>4</v>
      </c>
      <c r="J1103" t="str">
        <f>IF(Table1[[#This Row],[Investor Count]]&gt;1,"Yes","No")</f>
        <v>Yes</v>
      </c>
      <c r="K1103" t="s">
        <v>394</v>
      </c>
      <c r="M1103">
        <f t="shared" si="119"/>
        <v>2017</v>
      </c>
      <c r="N1103" t="str">
        <f t="shared" si="120"/>
        <v>January</v>
      </c>
      <c r="O1103" s="18">
        <v>0</v>
      </c>
      <c r="P1103" t="str">
        <f t="shared" si="121"/>
        <v>Private Equity</v>
      </c>
      <c r="Q1103" t="str">
        <f t="shared" si="122"/>
        <v>Technology</v>
      </c>
      <c r="R1103" t="str">
        <f t="shared" si="123"/>
        <v>Delhi-NCR</v>
      </c>
    </row>
    <row r="1104" spans="1:18" x14ac:dyDescent="0.3">
      <c r="A1104">
        <v>1103</v>
      </c>
      <c r="B1104" s="4">
        <v>42760</v>
      </c>
      <c r="C1104" t="s">
        <v>3129</v>
      </c>
      <c r="D1104" t="s">
        <v>50</v>
      </c>
      <c r="E1104" t="s">
        <v>3130</v>
      </c>
      <c r="F1104" t="s">
        <v>967</v>
      </c>
      <c r="G1104" t="s">
        <v>8137</v>
      </c>
      <c r="H1104" t="str">
        <f t="shared" si="124"/>
        <v>Abm Knowledgeware</v>
      </c>
      <c r="I1104">
        <f t="shared" si="125"/>
        <v>1</v>
      </c>
      <c r="J1104" t="str">
        <f>IF(Table1[[#This Row],[Investor Count]]&gt;1,"Yes","No")</f>
        <v>No</v>
      </c>
      <c r="K1104" t="s">
        <v>394</v>
      </c>
      <c r="L1104" s="6">
        <v>2200000</v>
      </c>
      <c r="M1104">
        <f t="shared" si="119"/>
        <v>2017</v>
      </c>
      <c r="N1104" t="str">
        <f t="shared" si="120"/>
        <v>January</v>
      </c>
      <c r="O1104" s="18">
        <v>21.113510000000002</v>
      </c>
      <c r="P1104" t="str">
        <f t="shared" si="121"/>
        <v>Private Equity</v>
      </c>
      <c r="Q1104" t="str">
        <f t="shared" si="122"/>
        <v>Technology</v>
      </c>
      <c r="R1104" t="str">
        <f t="shared" si="123"/>
        <v>Bangalore</v>
      </c>
    </row>
    <row r="1105" spans="1:18" x14ac:dyDescent="0.3">
      <c r="A1105">
        <v>1104</v>
      </c>
      <c r="B1105" s="4">
        <v>42760</v>
      </c>
      <c r="C1105" t="s">
        <v>1214</v>
      </c>
      <c r="D1105" t="s">
        <v>479</v>
      </c>
      <c r="E1105" t="s">
        <v>3132</v>
      </c>
      <c r="F1105" t="s">
        <v>1197</v>
      </c>
      <c r="G1105" t="s">
        <v>8729</v>
      </c>
      <c r="H1105" t="str">
        <f t="shared" si="124"/>
        <v>Bennett</v>
      </c>
      <c r="I1105">
        <f t="shared" si="125"/>
        <v>3</v>
      </c>
      <c r="J1105" t="str">
        <f>IF(Table1[[#This Row],[Investor Count]]&gt;1,"Yes","No")</f>
        <v>Yes</v>
      </c>
      <c r="K1105" t="s">
        <v>394</v>
      </c>
      <c r="L1105" s="6">
        <v>8800000</v>
      </c>
      <c r="M1105">
        <f t="shared" si="119"/>
        <v>2017</v>
      </c>
      <c r="N1105" t="str">
        <f t="shared" si="120"/>
        <v>January</v>
      </c>
      <c r="O1105" s="18">
        <v>84.454040000000006</v>
      </c>
      <c r="P1105" t="str">
        <f t="shared" si="121"/>
        <v>Private Equity</v>
      </c>
      <c r="Q1105" t="str">
        <f t="shared" si="122"/>
        <v>E-Commerce</v>
      </c>
      <c r="R1105" t="str">
        <f t="shared" si="123"/>
        <v>Ahmedabad</v>
      </c>
    </row>
    <row r="1106" spans="1:18" x14ac:dyDescent="0.3">
      <c r="A1106">
        <v>1105</v>
      </c>
      <c r="B1106" s="4">
        <v>42737</v>
      </c>
      <c r="C1106" t="s">
        <v>3133</v>
      </c>
      <c r="D1106" t="s">
        <v>50</v>
      </c>
      <c r="E1106" t="s">
        <v>3134</v>
      </c>
      <c r="F1106" t="s">
        <v>3135</v>
      </c>
      <c r="G1106" t="s">
        <v>125</v>
      </c>
      <c r="H1106" t="str">
        <f t="shared" si="124"/>
        <v>Dream Incubator</v>
      </c>
      <c r="I1106">
        <f t="shared" si="125"/>
        <v>1</v>
      </c>
      <c r="J1106" t="str">
        <f>IF(Table1[[#This Row],[Investor Count]]&gt;1,"Yes","No")</f>
        <v>No</v>
      </c>
      <c r="K1106" t="s">
        <v>126</v>
      </c>
      <c r="M1106">
        <f t="shared" si="119"/>
        <v>2017</v>
      </c>
      <c r="N1106" t="str">
        <f t="shared" si="120"/>
        <v>January</v>
      </c>
      <c r="O1106" s="18">
        <v>0</v>
      </c>
      <c r="P1106" t="str">
        <f t="shared" si="121"/>
        <v>Seed</v>
      </c>
      <c r="Q1106" t="str">
        <f t="shared" si="122"/>
        <v>Technology</v>
      </c>
      <c r="R1106" t="str">
        <f t="shared" si="123"/>
        <v>Other Cities</v>
      </c>
    </row>
    <row r="1107" spans="1:18" x14ac:dyDescent="0.3">
      <c r="A1107">
        <v>1106</v>
      </c>
      <c r="B1107" s="4">
        <v>42761</v>
      </c>
      <c r="C1107" t="s">
        <v>3136</v>
      </c>
      <c r="D1107" t="s">
        <v>575</v>
      </c>
      <c r="E1107" t="s">
        <v>3137</v>
      </c>
      <c r="F1107" t="s">
        <v>1197</v>
      </c>
      <c r="G1107" t="s">
        <v>9139</v>
      </c>
      <c r="H1107" t="str">
        <f t="shared" si="124"/>
        <v>Br Capital</v>
      </c>
      <c r="I1107">
        <f t="shared" si="125"/>
        <v>1</v>
      </c>
      <c r="J1107" t="str">
        <f>IF(Table1[[#This Row],[Investor Count]]&gt;1,"Yes","No")</f>
        <v>No</v>
      </c>
      <c r="K1107" t="s">
        <v>394</v>
      </c>
      <c r="L1107" s="6">
        <v>1400000</v>
      </c>
      <c r="M1107">
        <f t="shared" si="119"/>
        <v>2017</v>
      </c>
      <c r="N1107" t="str">
        <f t="shared" si="120"/>
        <v>January</v>
      </c>
      <c r="O1107" s="18">
        <v>13.43587</v>
      </c>
      <c r="P1107" t="str">
        <f t="shared" si="121"/>
        <v>Private Equity</v>
      </c>
      <c r="Q1107" t="str">
        <f t="shared" si="122"/>
        <v>Others</v>
      </c>
      <c r="R1107" t="str">
        <f t="shared" si="123"/>
        <v>Ahmedabad</v>
      </c>
    </row>
    <row r="1108" spans="1:18" x14ac:dyDescent="0.3">
      <c r="A1108">
        <v>1107</v>
      </c>
      <c r="B1108" s="4">
        <v>42761</v>
      </c>
      <c r="C1108" t="s">
        <v>3138</v>
      </c>
      <c r="D1108" t="s">
        <v>575</v>
      </c>
      <c r="E1108" t="s">
        <v>8754</v>
      </c>
      <c r="F1108" t="s">
        <v>42</v>
      </c>
      <c r="G1108" t="s">
        <v>9140</v>
      </c>
      <c r="H1108" t="str">
        <f t="shared" si="124"/>
        <v>V Aanr</v>
      </c>
      <c r="I1108">
        <f t="shared" si="125"/>
        <v>1</v>
      </c>
      <c r="J1108" t="str">
        <f>IF(Table1[[#This Row],[Investor Count]]&gt;1,"Yes","No")</f>
        <v>No</v>
      </c>
      <c r="K1108" t="s">
        <v>126</v>
      </c>
      <c r="L1108" s="6">
        <v>300000</v>
      </c>
      <c r="M1108">
        <f t="shared" si="119"/>
        <v>2017</v>
      </c>
      <c r="N1108" t="str">
        <f t="shared" si="120"/>
        <v>January</v>
      </c>
      <c r="O1108" s="18">
        <v>2.8791150000000001</v>
      </c>
      <c r="P1108" t="str">
        <f t="shared" si="121"/>
        <v>Seed</v>
      </c>
      <c r="Q1108" t="str">
        <f t="shared" si="122"/>
        <v>Others</v>
      </c>
      <c r="R1108" t="str">
        <f t="shared" si="123"/>
        <v>Chennai</v>
      </c>
    </row>
    <row r="1109" spans="1:18" x14ac:dyDescent="0.3">
      <c r="A1109">
        <v>1108</v>
      </c>
      <c r="B1109" s="4">
        <v>42761</v>
      </c>
      <c r="C1109" t="s">
        <v>3141</v>
      </c>
      <c r="D1109" t="s">
        <v>575</v>
      </c>
      <c r="E1109" t="s">
        <v>3142</v>
      </c>
      <c r="F1109" t="s">
        <v>3143</v>
      </c>
      <c r="G1109" t="s">
        <v>3144</v>
      </c>
      <c r="H1109" t="str">
        <f t="shared" si="124"/>
        <v>Rajesh Yohannan</v>
      </c>
      <c r="I1109">
        <f t="shared" si="125"/>
        <v>2</v>
      </c>
      <c r="J1109" t="str">
        <f>IF(Table1[[#This Row],[Investor Count]]&gt;1,"Yes","No")</f>
        <v>Yes</v>
      </c>
      <c r="K1109" t="s">
        <v>126</v>
      </c>
      <c r="M1109">
        <f t="shared" si="119"/>
        <v>2017</v>
      </c>
      <c r="N1109" t="str">
        <f t="shared" si="120"/>
        <v>January</v>
      </c>
      <c r="O1109" s="18">
        <v>0</v>
      </c>
      <c r="P1109" t="str">
        <f t="shared" si="121"/>
        <v>Seed</v>
      </c>
      <c r="Q1109" t="str">
        <f t="shared" si="122"/>
        <v>Others</v>
      </c>
      <c r="R1109" t="str">
        <f t="shared" si="123"/>
        <v>Kerala Cities</v>
      </c>
    </row>
    <row r="1110" spans="1:18" x14ac:dyDescent="0.3">
      <c r="A1110">
        <v>1109</v>
      </c>
      <c r="B1110" s="4">
        <v>42765</v>
      </c>
      <c r="C1110" t="s">
        <v>3145</v>
      </c>
      <c r="D1110" t="s">
        <v>50</v>
      </c>
      <c r="E1110" t="s">
        <v>3146</v>
      </c>
      <c r="F1110" t="s">
        <v>36</v>
      </c>
      <c r="G1110" t="s">
        <v>8518</v>
      </c>
      <c r="H1110" t="str">
        <f t="shared" si="124"/>
        <v>Sanjay Mehta</v>
      </c>
      <c r="I1110">
        <f t="shared" si="125"/>
        <v>1</v>
      </c>
      <c r="J1110" t="str">
        <f>IF(Table1[[#This Row],[Investor Count]]&gt;1,"Yes","No")</f>
        <v>No</v>
      </c>
      <c r="K1110" t="s">
        <v>126</v>
      </c>
      <c r="L1110" s="6">
        <v>106000</v>
      </c>
      <c r="M1110">
        <f t="shared" si="119"/>
        <v>2017</v>
      </c>
      <c r="N1110" t="str">
        <f t="shared" si="120"/>
        <v>January</v>
      </c>
      <c r="O1110" s="18">
        <v>1.0172873</v>
      </c>
      <c r="P1110" t="str">
        <f t="shared" si="121"/>
        <v>Seed</v>
      </c>
      <c r="Q1110" t="str">
        <f t="shared" si="122"/>
        <v>Technology</v>
      </c>
      <c r="R1110" t="str">
        <f t="shared" si="123"/>
        <v>Mumbai</v>
      </c>
    </row>
    <row r="1111" spans="1:18" x14ac:dyDescent="0.3">
      <c r="A1111">
        <v>1110</v>
      </c>
      <c r="B1111" s="4">
        <v>42765</v>
      </c>
      <c r="C1111" t="s">
        <v>3148</v>
      </c>
      <c r="D1111" t="s">
        <v>50</v>
      </c>
      <c r="E1111" t="s">
        <v>3149</v>
      </c>
      <c r="F1111" t="s">
        <v>30</v>
      </c>
      <c r="G1111" t="s">
        <v>3150</v>
      </c>
      <c r="H1111" t="str">
        <f t="shared" si="124"/>
        <v>The Ten Minute Million</v>
      </c>
      <c r="I1111">
        <f t="shared" si="125"/>
        <v>1</v>
      </c>
      <c r="J1111" t="str">
        <f>IF(Table1[[#This Row],[Investor Count]]&gt;1,"Yes","No")</f>
        <v>No</v>
      </c>
      <c r="K1111" t="s">
        <v>126</v>
      </c>
      <c r="L1111" s="6">
        <v>22500</v>
      </c>
      <c r="M1111">
        <f t="shared" si="119"/>
        <v>2017</v>
      </c>
      <c r="N1111" t="str">
        <f t="shared" si="120"/>
        <v>January</v>
      </c>
      <c r="O1111" s="18">
        <v>0.21593362499999999</v>
      </c>
      <c r="P1111" t="str">
        <f t="shared" si="121"/>
        <v>Seed</v>
      </c>
      <c r="Q1111" t="str">
        <f t="shared" si="122"/>
        <v>Technology</v>
      </c>
      <c r="R1111" t="str">
        <f t="shared" si="123"/>
        <v>Delhi-NCR</v>
      </c>
    </row>
    <row r="1112" spans="1:18" x14ac:dyDescent="0.3">
      <c r="A1112">
        <v>1111</v>
      </c>
      <c r="B1112" s="4">
        <v>42765</v>
      </c>
      <c r="C1112" t="s">
        <v>3151</v>
      </c>
      <c r="D1112" t="s">
        <v>479</v>
      </c>
      <c r="E1112" t="s">
        <v>3152</v>
      </c>
      <c r="F1112" t="s">
        <v>36</v>
      </c>
      <c r="G1112" t="s">
        <v>3150</v>
      </c>
      <c r="H1112" t="str">
        <f t="shared" si="124"/>
        <v>The Ten Minute Million</v>
      </c>
      <c r="I1112">
        <f t="shared" si="125"/>
        <v>1</v>
      </c>
      <c r="J1112" t="str">
        <f>IF(Table1[[#This Row],[Investor Count]]&gt;1,"Yes","No")</f>
        <v>No</v>
      </c>
      <c r="K1112" t="s">
        <v>126</v>
      </c>
      <c r="L1112" s="6">
        <v>68000</v>
      </c>
      <c r="M1112">
        <f t="shared" si="119"/>
        <v>2017</v>
      </c>
      <c r="N1112" t="str">
        <f t="shared" si="120"/>
        <v>January</v>
      </c>
      <c r="O1112" s="18">
        <v>0.65259940000000005</v>
      </c>
      <c r="P1112" t="str">
        <f t="shared" si="121"/>
        <v>Seed</v>
      </c>
      <c r="Q1112" t="str">
        <f t="shared" si="122"/>
        <v>E-Commerce</v>
      </c>
      <c r="R1112" t="str">
        <f t="shared" si="123"/>
        <v>Mumbai</v>
      </c>
    </row>
    <row r="1113" spans="1:18" x14ac:dyDescent="0.3">
      <c r="A1113">
        <v>1112</v>
      </c>
      <c r="B1113" s="4">
        <v>42765</v>
      </c>
      <c r="C1113" t="s">
        <v>3153</v>
      </c>
      <c r="D1113" t="s">
        <v>575</v>
      </c>
      <c r="E1113" t="s">
        <v>3154</v>
      </c>
      <c r="F1113" t="s">
        <v>967</v>
      </c>
      <c r="G1113" t="s">
        <v>3150</v>
      </c>
      <c r="H1113" t="str">
        <f t="shared" si="124"/>
        <v>The Ten Minute Million</v>
      </c>
      <c r="I1113">
        <f t="shared" si="125"/>
        <v>1</v>
      </c>
      <c r="J1113" t="str">
        <f>IF(Table1[[#This Row],[Investor Count]]&gt;1,"Yes","No")</f>
        <v>No</v>
      </c>
      <c r="K1113" t="s">
        <v>126</v>
      </c>
      <c r="L1113" s="6">
        <v>18000</v>
      </c>
      <c r="M1113">
        <f t="shared" si="119"/>
        <v>2017</v>
      </c>
      <c r="N1113" t="str">
        <f t="shared" si="120"/>
        <v>January</v>
      </c>
      <c r="O1113" s="18">
        <v>0.17274690000000001</v>
      </c>
      <c r="P1113" t="str">
        <f t="shared" si="121"/>
        <v>Seed</v>
      </c>
      <c r="Q1113" t="str">
        <f t="shared" si="122"/>
        <v>Others</v>
      </c>
      <c r="R1113" t="str">
        <f t="shared" si="123"/>
        <v>Bangalore</v>
      </c>
    </row>
    <row r="1114" spans="1:18" x14ac:dyDescent="0.3">
      <c r="A1114">
        <v>1113</v>
      </c>
      <c r="B1114" s="4">
        <v>42765</v>
      </c>
      <c r="C1114" t="s">
        <v>3155</v>
      </c>
      <c r="D1114" t="s">
        <v>575</v>
      </c>
      <c r="E1114" t="s">
        <v>3051</v>
      </c>
      <c r="F1114" t="s">
        <v>36</v>
      </c>
      <c r="G1114" t="s">
        <v>9141</v>
      </c>
      <c r="H1114" t="str">
        <f t="shared" si="124"/>
        <v>Chigarh Angels Network</v>
      </c>
      <c r="I1114">
        <f t="shared" si="125"/>
        <v>1</v>
      </c>
      <c r="J1114" t="str">
        <f>IF(Table1[[#This Row],[Investor Count]]&gt;1,"Yes","No")</f>
        <v>No</v>
      </c>
      <c r="K1114" t="s">
        <v>126</v>
      </c>
      <c r="M1114">
        <f t="shared" si="119"/>
        <v>2017</v>
      </c>
      <c r="N1114" t="str">
        <f t="shared" si="120"/>
        <v>January</v>
      </c>
      <c r="O1114" s="18">
        <v>0</v>
      </c>
      <c r="P1114" t="str">
        <f t="shared" si="121"/>
        <v>Seed</v>
      </c>
      <c r="Q1114" t="str">
        <f t="shared" si="122"/>
        <v>Others</v>
      </c>
      <c r="R1114" t="str">
        <f t="shared" si="123"/>
        <v>Mumbai</v>
      </c>
    </row>
    <row r="1115" spans="1:18" x14ac:dyDescent="0.3">
      <c r="A1115">
        <v>1114</v>
      </c>
      <c r="B1115" s="4">
        <v>42766</v>
      </c>
      <c r="C1115" t="s">
        <v>3157</v>
      </c>
      <c r="D1115" t="s">
        <v>479</v>
      </c>
      <c r="E1115" t="s">
        <v>3158</v>
      </c>
      <c r="F1115" t="s">
        <v>30</v>
      </c>
      <c r="G1115" t="s">
        <v>261</v>
      </c>
      <c r="H1115" t="str">
        <f t="shared" si="124"/>
        <v>Undisclosed</v>
      </c>
      <c r="I1115">
        <f t="shared" si="125"/>
        <v>1</v>
      </c>
      <c r="J1115" t="str">
        <f>IF(Table1[[#This Row],[Investor Count]]&gt;1,"Yes","No")</f>
        <v>No</v>
      </c>
      <c r="K1115" t="s">
        <v>394</v>
      </c>
      <c r="L1115" s="6">
        <v>2000000</v>
      </c>
      <c r="M1115">
        <f t="shared" si="119"/>
        <v>2017</v>
      </c>
      <c r="N1115" t="str">
        <f t="shared" si="120"/>
        <v>January</v>
      </c>
      <c r="O1115" s="18">
        <v>19.194099999999999</v>
      </c>
      <c r="P1115" t="str">
        <f t="shared" si="121"/>
        <v>Private Equity</v>
      </c>
      <c r="Q1115" t="str">
        <f t="shared" si="122"/>
        <v>E-Commerce</v>
      </c>
      <c r="R1115" t="str">
        <f t="shared" si="123"/>
        <v>Delhi-NCR</v>
      </c>
    </row>
    <row r="1116" spans="1:18" x14ac:dyDescent="0.3">
      <c r="A1116">
        <v>1115</v>
      </c>
      <c r="B1116" s="4">
        <v>42766</v>
      </c>
      <c r="C1116" t="s">
        <v>3159</v>
      </c>
      <c r="D1116" t="s">
        <v>575</v>
      </c>
      <c r="E1116" t="s">
        <v>3160</v>
      </c>
      <c r="F1116" t="s">
        <v>30</v>
      </c>
      <c r="G1116" t="s">
        <v>364</v>
      </c>
      <c r="H1116" t="str">
        <f t="shared" si="124"/>
        <v>Mumbai Angels</v>
      </c>
      <c r="I1116">
        <f t="shared" si="125"/>
        <v>1</v>
      </c>
      <c r="J1116" t="str">
        <f>IF(Table1[[#This Row],[Investor Count]]&gt;1,"Yes","No")</f>
        <v>No</v>
      </c>
      <c r="K1116" t="s">
        <v>126</v>
      </c>
      <c r="M1116">
        <f t="shared" si="119"/>
        <v>2017</v>
      </c>
      <c r="N1116" t="str">
        <f t="shared" si="120"/>
        <v>January</v>
      </c>
      <c r="O1116" s="18">
        <v>0</v>
      </c>
      <c r="P1116" t="str">
        <f t="shared" si="121"/>
        <v>Seed</v>
      </c>
      <c r="Q1116" t="str">
        <f t="shared" si="122"/>
        <v>Others</v>
      </c>
      <c r="R1116" t="str">
        <f t="shared" si="123"/>
        <v>Delhi-NCR</v>
      </c>
    </row>
    <row r="1117" spans="1:18" x14ac:dyDescent="0.3">
      <c r="A1117">
        <v>1116</v>
      </c>
      <c r="B1117" s="4">
        <v>42705</v>
      </c>
      <c r="C1117" t="s">
        <v>3161</v>
      </c>
      <c r="D1117" t="s">
        <v>50</v>
      </c>
      <c r="E1117" t="s">
        <v>3162</v>
      </c>
      <c r="F1117" t="s">
        <v>87</v>
      </c>
      <c r="G1117" t="s">
        <v>8138</v>
      </c>
      <c r="H1117" t="str">
        <f t="shared" si="124"/>
        <v>Sque Capital</v>
      </c>
      <c r="I1117">
        <f t="shared" si="125"/>
        <v>3</v>
      </c>
      <c r="J1117" t="str">
        <f>IF(Table1[[#This Row],[Investor Count]]&gt;1,"Yes","No")</f>
        <v>Yes</v>
      </c>
      <c r="K1117" t="s">
        <v>394</v>
      </c>
      <c r="L1117" s="6">
        <v>1200000</v>
      </c>
      <c r="M1117">
        <f t="shared" si="119"/>
        <v>2016</v>
      </c>
      <c r="N1117" t="str">
        <f t="shared" si="120"/>
        <v>December</v>
      </c>
      <c r="O1117" s="18">
        <v>11.51646</v>
      </c>
      <c r="P1117" t="str">
        <f t="shared" si="121"/>
        <v>Private Equity</v>
      </c>
      <c r="Q1117" t="str">
        <f t="shared" si="122"/>
        <v>Technology</v>
      </c>
      <c r="R1117" t="str">
        <f t="shared" si="123"/>
        <v>Delhi-NCR</v>
      </c>
    </row>
    <row r="1118" spans="1:18" x14ac:dyDescent="0.3">
      <c r="A1118">
        <v>1117</v>
      </c>
      <c r="B1118" s="4">
        <v>42705</v>
      </c>
      <c r="C1118" t="s">
        <v>3164</v>
      </c>
      <c r="D1118" t="s">
        <v>575</v>
      </c>
      <c r="E1118" t="s">
        <v>3165</v>
      </c>
      <c r="F1118" t="s">
        <v>30</v>
      </c>
      <c r="G1118" t="s">
        <v>8139</v>
      </c>
      <c r="H1118" t="str">
        <f t="shared" si="124"/>
        <v>Dsg Consumer Partners</v>
      </c>
      <c r="I1118">
        <f t="shared" si="125"/>
        <v>4</v>
      </c>
      <c r="J1118" t="str">
        <f>IF(Table1[[#This Row],[Investor Count]]&gt;1,"Yes","No")</f>
        <v>Yes</v>
      </c>
      <c r="K1118" t="s">
        <v>394</v>
      </c>
      <c r="L1118" s="6">
        <v>4000000</v>
      </c>
      <c r="M1118">
        <f t="shared" si="119"/>
        <v>2016</v>
      </c>
      <c r="N1118" t="str">
        <f t="shared" si="120"/>
        <v>December</v>
      </c>
      <c r="O1118" s="18">
        <v>38.388199999999998</v>
      </c>
      <c r="P1118" t="str">
        <f t="shared" si="121"/>
        <v>Private Equity</v>
      </c>
      <c r="Q1118" t="str">
        <f t="shared" si="122"/>
        <v>Others</v>
      </c>
      <c r="R1118" t="str">
        <f t="shared" si="123"/>
        <v>Delhi-NCR</v>
      </c>
    </row>
    <row r="1119" spans="1:18" x14ac:dyDescent="0.3">
      <c r="A1119">
        <v>1118</v>
      </c>
      <c r="B1119" s="4">
        <v>42705</v>
      </c>
      <c r="C1119" t="s">
        <v>3167</v>
      </c>
      <c r="D1119" t="s">
        <v>575</v>
      </c>
      <c r="E1119" t="s">
        <v>3168</v>
      </c>
      <c r="F1119" t="s">
        <v>30</v>
      </c>
      <c r="G1119" t="s">
        <v>3169</v>
      </c>
      <c r="H1119" t="str">
        <f t="shared" si="124"/>
        <v>Songhyun Investment</v>
      </c>
      <c r="I1119">
        <f t="shared" si="125"/>
        <v>1</v>
      </c>
      <c r="J1119" t="str">
        <f>IF(Table1[[#This Row],[Investor Count]]&gt;1,"Yes","No")</f>
        <v>No</v>
      </c>
      <c r="K1119" t="s">
        <v>394</v>
      </c>
      <c r="L1119" s="6">
        <v>3600000</v>
      </c>
      <c r="M1119">
        <f t="shared" si="119"/>
        <v>2016</v>
      </c>
      <c r="N1119" t="str">
        <f t="shared" si="120"/>
        <v>December</v>
      </c>
      <c r="O1119" s="18">
        <v>34.549379999999999</v>
      </c>
      <c r="P1119" t="str">
        <f t="shared" si="121"/>
        <v>Private Equity</v>
      </c>
      <c r="Q1119" t="str">
        <f t="shared" si="122"/>
        <v>Others</v>
      </c>
      <c r="R1119" t="str">
        <f t="shared" si="123"/>
        <v>Delhi-NCR</v>
      </c>
    </row>
    <row r="1120" spans="1:18" x14ac:dyDescent="0.3">
      <c r="A1120">
        <v>1119</v>
      </c>
      <c r="B1120" s="4">
        <v>42706</v>
      </c>
      <c r="C1120" t="s">
        <v>3170</v>
      </c>
      <c r="D1120" t="s">
        <v>575</v>
      </c>
      <c r="E1120" t="s">
        <v>3171</v>
      </c>
      <c r="F1120" t="s">
        <v>30</v>
      </c>
      <c r="G1120" t="s">
        <v>261</v>
      </c>
      <c r="H1120" t="str">
        <f t="shared" si="124"/>
        <v>Undisclosed</v>
      </c>
      <c r="I1120">
        <f t="shared" si="125"/>
        <v>1</v>
      </c>
      <c r="J1120" t="str">
        <f>IF(Table1[[#This Row],[Investor Count]]&gt;1,"Yes","No")</f>
        <v>No</v>
      </c>
      <c r="K1120" t="s">
        <v>126</v>
      </c>
      <c r="L1120" s="6">
        <v>100000</v>
      </c>
      <c r="M1120">
        <f t="shared" si="119"/>
        <v>2016</v>
      </c>
      <c r="N1120" t="str">
        <f t="shared" si="120"/>
        <v>December</v>
      </c>
      <c r="O1120" s="18">
        <v>0.95970500000000003</v>
      </c>
      <c r="P1120" t="str">
        <f t="shared" si="121"/>
        <v>Seed</v>
      </c>
      <c r="Q1120" t="str">
        <f t="shared" si="122"/>
        <v>Others</v>
      </c>
      <c r="R1120" t="str">
        <f t="shared" si="123"/>
        <v>Delhi-NCR</v>
      </c>
    </row>
    <row r="1121" spans="1:18" x14ac:dyDescent="0.3">
      <c r="A1121">
        <v>1120</v>
      </c>
      <c r="B1121" s="4">
        <v>42706</v>
      </c>
      <c r="C1121" t="s">
        <v>3172</v>
      </c>
      <c r="D1121" t="s">
        <v>575</v>
      </c>
      <c r="E1121" t="s">
        <v>3173</v>
      </c>
      <c r="F1121" t="s">
        <v>967</v>
      </c>
      <c r="G1121" t="s">
        <v>8140</v>
      </c>
      <c r="H1121" t="str">
        <f t="shared" si="124"/>
        <v>Gems Advisory</v>
      </c>
      <c r="I1121">
        <f t="shared" si="125"/>
        <v>2</v>
      </c>
      <c r="J1121" t="str">
        <f>IF(Table1[[#This Row],[Investor Count]]&gt;1,"Yes","No")</f>
        <v>Yes</v>
      </c>
      <c r="K1121" t="s">
        <v>126</v>
      </c>
      <c r="M1121">
        <f t="shared" si="119"/>
        <v>2016</v>
      </c>
      <c r="N1121" t="str">
        <f t="shared" si="120"/>
        <v>December</v>
      </c>
      <c r="O1121" s="18">
        <v>0</v>
      </c>
      <c r="P1121" t="str">
        <f t="shared" si="121"/>
        <v>Seed</v>
      </c>
      <c r="Q1121" t="str">
        <f t="shared" si="122"/>
        <v>Others</v>
      </c>
      <c r="R1121" t="str">
        <f t="shared" si="123"/>
        <v>Bangalore</v>
      </c>
    </row>
    <row r="1122" spans="1:18" x14ac:dyDescent="0.3">
      <c r="A1122">
        <v>1121</v>
      </c>
      <c r="B1122" s="4">
        <v>42706</v>
      </c>
      <c r="C1122" t="s">
        <v>3175</v>
      </c>
      <c r="D1122" t="s">
        <v>50</v>
      </c>
      <c r="E1122" t="s">
        <v>8755</v>
      </c>
      <c r="F1122" t="s">
        <v>36</v>
      </c>
      <c r="G1122" t="s">
        <v>3177</v>
      </c>
      <c r="H1122" t="str">
        <f t="shared" si="124"/>
        <v>Franchise India</v>
      </c>
      <c r="I1122">
        <f t="shared" si="125"/>
        <v>1</v>
      </c>
      <c r="J1122" t="str">
        <f>IF(Table1[[#This Row],[Investor Count]]&gt;1,"Yes","No")</f>
        <v>No</v>
      </c>
      <c r="K1122" t="s">
        <v>394</v>
      </c>
      <c r="L1122" s="6">
        <v>3000000</v>
      </c>
      <c r="M1122">
        <f t="shared" si="119"/>
        <v>2016</v>
      </c>
      <c r="N1122" t="str">
        <f t="shared" si="120"/>
        <v>December</v>
      </c>
      <c r="O1122" s="18">
        <v>28.791149999999998</v>
      </c>
      <c r="P1122" t="str">
        <f t="shared" si="121"/>
        <v>Private Equity</v>
      </c>
      <c r="Q1122" t="str">
        <f t="shared" si="122"/>
        <v>Technology</v>
      </c>
      <c r="R1122" t="str">
        <f t="shared" si="123"/>
        <v>Mumbai</v>
      </c>
    </row>
    <row r="1123" spans="1:18" x14ac:dyDescent="0.3">
      <c r="A1123">
        <v>1122</v>
      </c>
      <c r="B1123" s="4">
        <v>42709</v>
      </c>
      <c r="C1123" t="s">
        <v>3178</v>
      </c>
      <c r="D1123" t="s">
        <v>575</v>
      </c>
      <c r="E1123" t="s">
        <v>2958</v>
      </c>
      <c r="F1123" t="s">
        <v>483</v>
      </c>
      <c r="G1123" t="s">
        <v>8131</v>
      </c>
      <c r="H1123" t="str">
        <f t="shared" si="124"/>
        <v>Ivycamp Ventures</v>
      </c>
      <c r="I1123">
        <f t="shared" si="125"/>
        <v>1</v>
      </c>
      <c r="J1123" t="str">
        <f>IF(Table1[[#This Row],[Investor Count]]&gt;1,"Yes","No")</f>
        <v>No</v>
      </c>
      <c r="K1123" t="s">
        <v>126</v>
      </c>
      <c r="M1123">
        <f t="shared" si="119"/>
        <v>2016</v>
      </c>
      <c r="N1123" t="str">
        <f t="shared" si="120"/>
        <v>December</v>
      </c>
      <c r="O1123" s="18">
        <v>0</v>
      </c>
      <c r="P1123" t="str">
        <f t="shared" si="121"/>
        <v>Seed</v>
      </c>
      <c r="Q1123" t="str">
        <f t="shared" si="122"/>
        <v>Others</v>
      </c>
      <c r="R1123" t="str">
        <f t="shared" si="123"/>
        <v>Other Cities</v>
      </c>
    </row>
    <row r="1124" spans="1:18" x14ac:dyDescent="0.3">
      <c r="A1124">
        <v>1123</v>
      </c>
      <c r="B1124" s="4">
        <v>42709</v>
      </c>
      <c r="C1124" t="s">
        <v>3179</v>
      </c>
      <c r="D1124" t="s">
        <v>479</v>
      </c>
      <c r="E1124" t="s">
        <v>1472</v>
      </c>
      <c r="F1124" t="s">
        <v>967</v>
      </c>
      <c r="G1124" t="s">
        <v>8141</v>
      </c>
      <c r="H1124" t="str">
        <f t="shared" si="124"/>
        <v>Lakshmi Vilas Bank &amp; Hnis</v>
      </c>
      <c r="I1124">
        <f t="shared" si="125"/>
        <v>1</v>
      </c>
      <c r="J1124" t="str">
        <f>IF(Table1[[#This Row],[Investor Count]]&gt;1,"Yes","No")</f>
        <v>No</v>
      </c>
      <c r="K1124" t="s">
        <v>394</v>
      </c>
      <c r="L1124" s="6">
        <v>1400000</v>
      </c>
      <c r="M1124">
        <f t="shared" si="119"/>
        <v>2016</v>
      </c>
      <c r="N1124" t="str">
        <f t="shared" si="120"/>
        <v>December</v>
      </c>
      <c r="O1124" s="18">
        <v>13.43587</v>
      </c>
      <c r="P1124" t="str">
        <f t="shared" si="121"/>
        <v>Private Equity</v>
      </c>
      <c r="Q1124" t="str">
        <f t="shared" si="122"/>
        <v>E-Commerce</v>
      </c>
      <c r="R1124" t="str">
        <f t="shared" si="123"/>
        <v>Bangalore</v>
      </c>
    </row>
    <row r="1125" spans="1:18" x14ac:dyDescent="0.3">
      <c r="A1125">
        <v>1124</v>
      </c>
      <c r="B1125" s="4">
        <v>42709</v>
      </c>
      <c r="C1125" t="s">
        <v>1551</v>
      </c>
      <c r="D1125" t="s">
        <v>479</v>
      </c>
      <c r="E1125" t="s">
        <v>8756</v>
      </c>
      <c r="F1125" t="s">
        <v>36</v>
      </c>
      <c r="G1125" t="s">
        <v>3182</v>
      </c>
      <c r="H1125" t="str">
        <f t="shared" si="124"/>
        <v>Grace Capital Ventures</v>
      </c>
      <c r="I1125">
        <f t="shared" si="125"/>
        <v>1</v>
      </c>
      <c r="J1125" t="str">
        <f>IF(Table1[[#This Row],[Investor Count]]&gt;1,"Yes","No")</f>
        <v>No</v>
      </c>
      <c r="K1125" t="s">
        <v>126</v>
      </c>
      <c r="M1125">
        <f t="shared" si="119"/>
        <v>2016</v>
      </c>
      <c r="N1125" t="str">
        <f t="shared" si="120"/>
        <v>December</v>
      </c>
      <c r="O1125" s="18">
        <v>0</v>
      </c>
      <c r="P1125" t="str">
        <f t="shared" si="121"/>
        <v>Seed</v>
      </c>
      <c r="Q1125" t="str">
        <f t="shared" si="122"/>
        <v>E-Commerce</v>
      </c>
      <c r="R1125" t="str">
        <f t="shared" si="123"/>
        <v>Mumbai</v>
      </c>
    </row>
    <row r="1126" spans="1:18" x14ac:dyDescent="0.3">
      <c r="A1126">
        <v>1125</v>
      </c>
      <c r="B1126" s="4">
        <v>42710</v>
      </c>
      <c r="C1126" t="s">
        <v>3183</v>
      </c>
      <c r="D1126" t="s">
        <v>575</v>
      </c>
      <c r="E1126" t="s">
        <v>3184</v>
      </c>
      <c r="F1126" t="s">
        <v>30</v>
      </c>
      <c r="G1126" t="s">
        <v>8519</v>
      </c>
      <c r="H1126" t="str">
        <f t="shared" si="124"/>
        <v>Info Edge</v>
      </c>
      <c r="I1126">
        <f t="shared" si="125"/>
        <v>1</v>
      </c>
      <c r="J1126" t="str">
        <f>IF(Table1[[#This Row],[Investor Count]]&gt;1,"Yes","No")</f>
        <v>No</v>
      </c>
      <c r="K1126" t="s">
        <v>126</v>
      </c>
      <c r="L1126" s="6">
        <v>147000</v>
      </c>
      <c r="M1126">
        <f t="shared" si="119"/>
        <v>2016</v>
      </c>
      <c r="N1126" t="str">
        <f t="shared" si="120"/>
        <v>December</v>
      </c>
      <c r="O1126" s="18">
        <v>1.4107663500000001</v>
      </c>
      <c r="P1126" t="str">
        <f t="shared" si="121"/>
        <v>Seed</v>
      </c>
      <c r="Q1126" t="str">
        <f t="shared" si="122"/>
        <v>Others</v>
      </c>
      <c r="R1126" t="str">
        <f t="shared" si="123"/>
        <v>Delhi-NCR</v>
      </c>
    </row>
    <row r="1127" spans="1:18" x14ac:dyDescent="0.3">
      <c r="A1127">
        <v>1126</v>
      </c>
      <c r="B1127" s="4">
        <v>42710</v>
      </c>
      <c r="C1127" t="s">
        <v>3186</v>
      </c>
      <c r="D1127" t="s">
        <v>50</v>
      </c>
      <c r="E1127" t="s">
        <v>8757</v>
      </c>
      <c r="F1127" t="s">
        <v>19</v>
      </c>
      <c r="G1127" t="s">
        <v>3188</v>
      </c>
      <c r="H1127" t="str">
        <f t="shared" si="124"/>
        <v>Ajith Sukumaran</v>
      </c>
      <c r="I1127">
        <f t="shared" si="125"/>
        <v>2</v>
      </c>
      <c r="J1127" t="str">
        <f>IF(Table1[[#This Row],[Investor Count]]&gt;1,"Yes","No")</f>
        <v>Yes</v>
      </c>
      <c r="K1127" t="s">
        <v>126</v>
      </c>
      <c r="M1127">
        <f t="shared" si="119"/>
        <v>2016</v>
      </c>
      <c r="N1127" t="str">
        <f t="shared" si="120"/>
        <v>December</v>
      </c>
      <c r="O1127" s="18">
        <v>0</v>
      </c>
      <c r="P1127" t="str">
        <f t="shared" si="121"/>
        <v>Seed</v>
      </c>
      <c r="Q1127" t="str">
        <f t="shared" si="122"/>
        <v>Technology</v>
      </c>
      <c r="R1127" t="str">
        <f t="shared" si="123"/>
        <v>Delhi-NCR</v>
      </c>
    </row>
    <row r="1128" spans="1:18" x14ac:dyDescent="0.3">
      <c r="A1128">
        <v>1127</v>
      </c>
      <c r="B1128" s="4">
        <v>42711</v>
      </c>
      <c r="C1128" t="s">
        <v>3189</v>
      </c>
      <c r="D1128" t="s">
        <v>575</v>
      </c>
      <c r="E1128" t="s">
        <v>3190</v>
      </c>
      <c r="F1128" t="s">
        <v>273</v>
      </c>
      <c r="G1128" t="s">
        <v>3191</v>
      </c>
      <c r="H1128" t="str">
        <f t="shared" si="124"/>
        <v>Eros Labs</v>
      </c>
      <c r="I1128">
        <f t="shared" si="125"/>
        <v>1</v>
      </c>
      <c r="J1128" t="str">
        <f>IF(Table1[[#This Row],[Investor Count]]&gt;1,"Yes","No")</f>
        <v>No</v>
      </c>
      <c r="K1128" t="s">
        <v>126</v>
      </c>
      <c r="M1128">
        <f t="shared" si="119"/>
        <v>2016</v>
      </c>
      <c r="N1128" t="str">
        <f t="shared" si="120"/>
        <v>December</v>
      </c>
      <c r="O1128" s="18">
        <v>0</v>
      </c>
      <c r="P1128" t="str">
        <f t="shared" si="121"/>
        <v>Seed</v>
      </c>
      <c r="Q1128" t="str">
        <f t="shared" si="122"/>
        <v>Others</v>
      </c>
      <c r="R1128" t="str">
        <f t="shared" si="123"/>
        <v>Singapore</v>
      </c>
    </row>
    <row r="1129" spans="1:18" x14ac:dyDescent="0.3">
      <c r="A1129">
        <v>1128</v>
      </c>
      <c r="B1129" s="4">
        <v>42711</v>
      </c>
      <c r="C1129" t="s">
        <v>3192</v>
      </c>
      <c r="D1129" t="s">
        <v>479</v>
      </c>
      <c r="E1129" t="s">
        <v>3193</v>
      </c>
      <c r="F1129" t="s">
        <v>30</v>
      </c>
      <c r="G1129" t="s">
        <v>8142</v>
      </c>
      <c r="H1129" t="str">
        <f t="shared" si="124"/>
        <v>The Chennai Angels</v>
      </c>
      <c r="I1129">
        <f t="shared" si="125"/>
        <v>2</v>
      </c>
      <c r="J1129" t="str">
        <f>IF(Table1[[#This Row],[Investor Count]]&gt;1,"Yes","No")</f>
        <v>Yes</v>
      </c>
      <c r="K1129" t="s">
        <v>126</v>
      </c>
      <c r="M1129">
        <f t="shared" si="119"/>
        <v>2016</v>
      </c>
      <c r="N1129" t="str">
        <f t="shared" si="120"/>
        <v>December</v>
      </c>
      <c r="O1129" s="18">
        <v>0</v>
      </c>
      <c r="P1129" t="str">
        <f t="shared" si="121"/>
        <v>Seed</v>
      </c>
      <c r="Q1129" t="str">
        <f t="shared" si="122"/>
        <v>E-Commerce</v>
      </c>
      <c r="R1129" t="str">
        <f t="shared" si="123"/>
        <v>Delhi-NCR</v>
      </c>
    </row>
    <row r="1130" spans="1:18" x14ac:dyDescent="0.3">
      <c r="A1130">
        <v>1129</v>
      </c>
      <c r="B1130" s="4">
        <v>42711</v>
      </c>
      <c r="C1130" t="s">
        <v>3195</v>
      </c>
      <c r="D1130" t="s">
        <v>575</v>
      </c>
      <c r="E1130" t="s">
        <v>3196</v>
      </c>
      <c r="F1130" t="s">
        <v>36</v>
      </c>
      <c r="G1130" t="s">
        <v>9142</v>
      </c>
      <c r="H1130" t="str">
        <f t="shared" si="124"/>
        <v>Mumbai Angels &amp; Letsventure</v>
      </c>
      <c r="I1130">
        <f t="shared" si="125"/>
        <v>1</v>
      </c>
      <c r="J1130" t="str">
        <f>IF(Table1[[#This Row],[Investor Count]]&gt;1,"Yes","No")</f>
        <v>No</v>
      </c>
      <c r="K1130" t="s">
        <v>126</v>
      </c>
      <c r="M1130">
        <f t="shared" si="119"/>
        <v>2016</v>
      </c>
      <c r="N1130" t="str">
        <f t="shared" si="120"/>
        <v>December</v>
      </c>
      <c r="O1130" s="18">
        <v>0</v>
      </c>
      <c r="P1130" t="str">
        <f t="shared" si="121"/>
        <v>Seed</v>
      </c>
      <c r="Q1130" t="str">
        <f t="shared" si="122"/>
        <v>Others</v>
      </c>
      <c r="R1130" t="str">
        <f t="shared" si="123"/>
        <v>Mumbai</v>
      </c>
    </row>
    <row r="1131" spans="1:18" x14ac:dyDescent="0.3">
      <c r="A1131">
        <v>1130</v>
      </c>
      <c r="B1131" s="4">
        <v>42711</v>
      </c>
      <c r="C1131" t="s">
        <v>3198</v>
      </c>
      <c r="D1131" t="s">
        <v>575</v>
      </c>
      <c r="E1131" t="s">
        <v>3199</v>
      </c>
      <c r="F1131" t="s">
        <v>967</v>
      </c>
      <c r="G1131" t="s">
        <v>9342</v>
      </c>
      <c r="H1131" t="str">
        <f t="shared" si="124"/>
        <v>Mohas Paian Kumar</v>
      </c>
      <c r="I1131">
        <f t="shared" si="125"/>
        <v>2</v>
      </c>
      <c r="J1131" t="str">
        <f>IF(Table1[[#This Row],[Investor Count]]&gt;1,"Yes","No")</f>
        <v>Yes</v>
      </c>
      <c r="K1131" t="s">
        <v>126</v>
      </c>
      <c r="M1131">
        <f t="shared" si="119"/>
        <v>2016</v>
      </c>
      <c r="N1131" t="str">
        <f t="shared" si="120"/>
        <v>December</v>
      </c>
      <c r="O1131" s="18">
        <v>0</v>
      </c>
      <c r="P1131" t="str">
        <f t="shared" si="121"/>
        <v>Seed</v>
      </c>
      <c r="Q1131" t="str">
        <f t="shared" si="122"/>
        <v>Others</v>
      </c>
      <c r="R1131" t="str">
        <f t="shared" si="123"/>
        <v>Bangalore</v>
      </c>
    </row>
    <row r="1132" spans="1:18" x14ac:dyDescent="0.3">
      <c r="A1132">
        <v>1131</v>
      </c>
      <c r="B1132" s="4">
        <v>42711</v>
      </c>
      <c r="C1132" t="s">
        <v>670</v>
      </c>
      <c r="D1132" t="s">
        <v>575</v>
      </c>
      <c r="E1132" t="s">
        <v>3201</v>
      </c>
      <c r="F1132" t="s">
        <v>30</v>
      </c>
      <c r="G1132" t="s">
        <v>3202</v>
      </c>
      <c r="H1132" t="str">
        <f t="shared" si="124"/>
        <v>Edelweiss Private Equity</v>
      </c>
      <c r="I1132">
        <f t="shared" si="125"/>
        <v>1</v>
      </c>
      <c r="J1132" t="str">
        <f>IF(Table1[[#This Row],[Investor Count]]&gt;1,"Yes","No")</f>
        <v>No</v>
      </c>
      <c r="K1132" t="s">
        <v>394</v>
      </c>
      <c r="L1132" s="6">
        <v>9000000</v>
      </c>
      <c r="M1132">
        <f t="shared" si="119"/>
        <v>2016</v>
      </c>
      <c r="N1132" t="str">
        <f t="shared" si="120"/>
        <v>December</v>
      </c>
      <c r="O1132" s="18">
        <v>86.373450000000005</v>
      </c>
      <c r="P1132" t="str">
        <f t="shared" si="121"/>
        <v>Private Equity</v>
      </c>
      <c r="Q1132" t="str">
        <f t="shared" si="122"/>
        <v>Others</v>
      </c>
      <c r="R1132" t="str">
        <f t="shared" si="123"/>
        <v>Delhi-NCR</v>
      </c>
    </row>
    <row r="1133" spans="1:18" x14ac:dyDescent="0.3">
      <c r="A1133">
        <v>1132</v>
      </c>
      <c r="B1133" s="4">
        <v>42711</v>
      </c>
      <c r="C1133" t="s">
        <v>3203</v>
      </c>
      <c r="D1133" t="s">
        <v>575</v>
      </c>
      <c r="E1133" t="s">
        <v>3204</v>
      </c>
      <c r="F1133" t="s">
        <v>967</v>
      </c>
      <c r="G1133" t="s">
        <v>8143</v>
      </c>
      <c r="H1133" t="str">
        <f t="shared" si="124"/>
        <v>Venk Krishnan</v>
      </c>
      <c r="I1133">
        <f t="shared" si="125"/>
        <v>6</v>
      </c>
      <c r="J1133" t="str">
        <f>IF(Table1[[#This Row],[Investor Count]]&gt;1,"Yes","No")</f>
        <v>Yes</v>
      </c>
      <c r="K1133" t="s">
        <v>126</v>
      </c>
      <c r="L1133" s="6">
        <v>440000</v>
      </c>
      <c r="M1133">
        <f t="shared" si="119"/>
        <v>2016</v>
      </c>
      <c r="N1133" t="str">
        <f t="shared" si="120"/>
        <v>December</v>
      </c>
      <c r="O1133" s="18">
        <v>4.222702</v>
      </c>
      <c r="P1133" t="str">
        <f t="shared" si="121"/>
        <v>Seed</v>
      </c>
      <c r="Q1133" t="str">
        <f t="shared" si="122"/>
        <v>Others</v>
      </c>
      <c r="R1133" t="str">
        <f t="shared" si="123"/>
        <v>Bangalore</v>
      </c>
    </row>
    <row r="1134" spans="1:18" x14ac:dyDescent="0.3">
      <c r="A1134">
        <v>1133</v>
      </c>
      <c r="B1134" s="4">
        <v>42711</v>
      </c>
      <c r="C1134" t="s">
        <v>3206</v>
      </c>
      <c r="D1134" t="s">
        <v>50</v>
      </c>
      <c r="E1134" t="s">
        <v>3207</v>
      </c>
      <c r="F1134" t="s">
        <v>967</v>
      </c>
      <c r="G1134" t="s">
        <v>3208</v>
      </c>
      <c r="H1134" t="str">
        <f t="shared" si="124"/>
        <v>Calcutta Angel Network</v>
      </c>
      <c r="I1134">
        <f t="shared" si="125"/>
        <v>2</v>
      </c>
      <c r="J1134" t="str">
        <f>IF(Table1[[#This Row],[Investor Count]]&gt;1,"Yes","No")</f>
        <v>Yes</v>
      </c>
      <c r="K1134" t="s">
        <v>126</v>
      </c>
      <c r="M1134">
        <f t="shared" si="119"/>
        <v>2016</v>
      </c>
      <c r="N1134" t="str">
        <f t="shared" si="120"/>
        <v>December</v>
      </c>
      <c r="O1134" s="18">
        <v>0</v>
      </c>
      <c r="P1134" t="str">
        <f t="shared" si="121"/>
        <v>Seed</v>
      </c>
      <c r="Q1134" t="str">
        <f t="shared" si="122"/>
        <v>Technology</v>
      </c>
      <c r="R1134" t="str">
        <f t="shared" si="123"/>
        <v>Bangalore</v>
      </c>
    </row>
    <row r="1135" spans="1:18" x14ac:dyDescent="0.3">
      <c r="A1135">
        <v>1134</v>
      </c>
      <c r="B1135" s="4">
        <v>42712</v>
      </c>
      <c r="C1135" t="s">
        <v>3209</v>
      </c>
      <c r="D1135" t="s">
        <v>575</v>
      </c>
      <c r="E1135" t="s">
        <v>2913</v>
      </c>
      <c r="F1135" t="s">
        <v>36</v>
      </c>
      <c r="G1135" t="s">
        <v>7937</v>
      </c>
      <c r="H1135" t="str">
        <f t="shared" si="124"/>
        <v>Payu</v>
      </c>
      <c r="I1135">
        <f t="shared" si="125"/>
        <v>1</v>
      </c>
      <c r="J1135" t="str">
        <f>IF(Table1[[#This Row],[Investor Count]]&gt;1,"Yes","No")</f>
        <v>No</v>
      </c>
      <c r="K1135" t="s">
        <v>394</v>
      </c>
      <c r="L1135" s="6">
        <v>6500000</v>
      </c>
      <c r="M1135">
        <f t="shared" si="119"/>
        <v>2016</v>
      </c>
      <c r="N1135" t="str">
        <f t="shared" si="120"/>
        <v>December</v>
      </c>
      <c r="O1135" s="18">
        <v>62.380825000000002</v>
      </c>
      <c r="P1135" t="str">
        <f t="shared" si="121"/>
        <v>Private Equity</v>
      </c>
      <c r="Q1135" t="str">
        <f t="shared" si="122"/>
        <v>Others</v>
      </c>
      <c r="R1135" t="str">
        <f t="shared" si="123"/>
        <v>Mumbai</v>
      </c>
    </row>
    <row r="1136" spans="1:18" x14ac:dyDescent="0.3">
      <c r="A1136">
        <v>1135</v>
      </c>
      <c r="B1136" s="4">
        <v>42712</v>
      </c>
      <c r="C1136" t="s">
        <v>3211</v>
      </c>
      <c r="D1136" t="s">
        <v>575</v>
      </c>
      <c r="E1136" t="s">
        <v>3212</v>
      </c>
      <c r="F1136" t="s">
        <v>19</v>
      </c>
      <c r="G1136" t="s">
        <v>517</v>
      </c>
      <c r="H1136" t="str">
        <f t="shared" si="124"/>
        <v>Venture Catalysts</v>
      </c>
      <c r="I1136">
        <f t="shared" si="125"/>
        <v>1</v>
      </c>
      <c r="J1136" t="str">
        <f>IF(Table1[[#This Row],[Investor Count]]&gt;1,"Yes","No")</f>
        <v>No</v>
      </c>
      <c r="K1136" t="s">
        <v>126</v>
      </c>
      <c r="L1136" s="6">
        <v>250000</v>
      </c>
      <c r="M1136">
        <f t="shared" si="119"/>
        <v>2016</v>
      </c>
      <c r="N1136" t="str">
        <f t="shared" si="120"/>
        <v>December</v>
      </c>
      <c r="O1136" s="18">
        <v>2.3992624999999999</v>
      </c>
      <c r="P1136" t="str">
        <f t="shared" si="121"/>
        <v>Seed</v>
      </c>
      <c r="Q1136" t="str">
        <f t="shared" si="122"/>
        <v>Others</v>
      </c>
      <c r="R1136" t="str">
        <f t="shared" si="123"/>
        <v>Delhi-NCR</v>
      </c>
    </row>
    <row r="1137" spans="1:18" x14ac:dyDescent="0.3">
      <c r="A1137">
        <v>1136</v>
      </c>
      <c r="B1137" s="4">
        <v>42713</v>
      </c>
      <c r="C1137" t="s">
        <v>3213</v>
      </c>
      <c r="D1137" t="s">
        <v>479</v>
      </c>
      <c r="E1137" t="s">
        <v>3214</v>
      </c>
      <c r="F1137" t="s">
        <v>30</v>
      </c>
      <c r="G1137" t="s">
        <v>3215</v>
      </c>
      <c r="H1137" t="str">
        <f t="shared" si="124"/>
        <v>Kalaari Capital</v>
      </c>
      <c r="I1137">
        <f t="shared" si="125"/>
        <v>1</v>
      </c>
      <c r="J1137" t="str">
        <f>IF(Table1[[#This Row],[Investor Count]]&gt;1,"Yes","No")</f>
        <v>No</v>
      </c>
      <c r="K1137" t="s">
        <v>394</v>
      </c>
      <c r="L1137" s="6">
        <v>6000000</v>
      </c>
      <c r="M1137">
        <f t="shared" si="119"/>
        <v>2016</v>
      </c>
      <c r="N1137" t="str">
        <f t="shared" si="120"/>
        <v>December</v>
      </c>
      <c r="O1137" s="18">
        <v>57.582299999999996</v>
      </c>
      <c r="P1137" t="str">
        <f t="shared" si="121"/>
        <v>Private Equity</v>
      </c>
      <c r="Q1137" t="str">
        <f t="shared" si="122"/>
        <v>E-Commerce</v>
      </c>
      <c r="R1137" t="str">
        <f t="shared" si="123"/>
        <v>Delhi-NCR</v>
      </c>
    </row>
    <row r="1138" spans="1:18" x14ac:dyDescent="0.3">
      <c r="A1138">
        <v>1137</v>
      </c>
      <c r="B1138" s="4">
        <v>42713</v>
      </c>
      <c r="C1138" t="s">
        <v>590</v>
      </c>
      <c r="D1138" t="s">
        <v>479</v>
      </c>
      <c r="E1138" t="s">
        <v>3216</v>
      </c>
      <c r="F1138" t="s">
        <v>36</v>
      </c>
      <c r="G1138" t="s">
        <v>8758</v>
      </c>
      <c r="H1138" t="str">
        <f t="shared" si="124"/>
        <v>Max Ventures</v>
      </c>
      <c r="I1138">
        <f t="shared" si="125"/>
        <v>2</v>
      </c>
      <c r="J1138" t="str">
        <f>IF(Table1[[#This Row],[Investor Count]]&gt;1,"Yes","No")</f>
        <v>Yes</v>
      </c>
      <c r="K1138" t="s">
        <v>394</v>
      </c>
      <c r="M1138">
        <f t="shared" si="119"/>
        <v>2016</v>
      </c>
      <c r="N1138" t="str">
        <f t="shared" si="120"/>
        <v>December</v>
      </c>
      <c r="O1138" s="18">
        <v>0</v>
      </c>
      <c r="P1138" t="str">
        <f t="shared" si="121"/>
        <v>Private Equity</v>
      </c>
      <c r="Q1138" t="str">
        <f t="shared" si="122"/>
        <v>E-Commerce</v>
      </c>
      <c r="R1138" t="str">
        <f t="shared" si="123"/>
        <v>Mumbai</v>
      </c>
    </row>
    <row r="1139" spans="1:18" x14ac:dyDescent="0.3">
      <c r="A1139">
        <v>1138</v>
      </c>
      <c r="B1139" s="4">
        <v>42713</v>
      </c>
      <c r="C1139" t="s">
        <v>3218</v>
      </c>
      <c r="D1139" t="s">
        <v>50</v>
      </c>
      <c r="E1139" t="s">
        <v>3219</v>
      </c>
      <c r="F1139" t="s">
        <v>967</v>
      </c>
      <c r="G1139" t="s">
        <v>364</v>
      </c>
      <c r="H1139" t="str">
        <f t="shared" si="124"/>
        <v>Mumbai Angels</v>
      </c>
      <c r="I1139">
        <f t="shared" si="125"/>
        <v>1</v>
      </c>
      <c r="J1139" t="str">
        <f>IF(Table1[[#This Row],[Investor Count]]&gt;1,"Yes","No")</f>
        <v>No</v>
      </c>
      <c r="K1139" t="s">
        <v>126</v>
      </c>
      <c r="L1139" s="6">
        <v>450000</v>
      </c>
      <c r="M1139">
        <f t="shared" si="119"/>
        <v>2016</v>
      </c>
      <c r="N1139" t="str">
        <f t="shared" si="120"/>
        <v>December</v>
      </c>
      <c r="O1139" s="18">
        <v>4.3186724999999999</v>
      </c>
      <c r="P1139" t="str">
        <f t="shared" si="121"/>
        <v>Seed</v>
      </c>
      <c r="Q1139" t="str">
        <f t="shared" si="122"/>
        <v>Technology</v>
      </c>
      <c r="R1139" t="str">
        <f t="shared" si="123"/>
        <v>Bangalore</v>
      </c>
    </row>
    <row r="1140" spans="1:18" x14ac:dyDescent="0.3">
      <c r="A1140">
        <v>1139</v>
      </c>
      <c r="B1140" s="4">
        <v>42713</v>
      </c>
      <c r="C1140" t="s">
        <v>3220</v>
      </c>
      <c r="D1140" t="s">
        <v>50</v>
      </c>
      <c r="E1140" t="s">
        <v>2262</v>
      </c>
      <c r="F1140" t="s">
        <v>454</v>
      </c>
      <c r="G1140" t="s">
        <v>3221</v>
      </c>
      <c r="H1140" t="str">
        <f t="shared" si="124"/>
        <v>Unicorn India Ventures</v>
      </c>
      <c r="I1140">
        <f t="shared" si="125"/>
        <v>1</v>
      </c>
      <c r="J1140" t="str">
        <f>IF(Table1[[#This Row],[Investor Count]]&gt;1,"Yes","No")</f>
        <v>No</v>
      </c>
      <c r="K1140" t="s">
        <v>126</v>
      </c>
      <c r="L1140" s="6">
        <v>250000</v>
      </c>
      <c r="M1140">
        <f t="shared" si="119"/>
        <v>2016</v>
      </c>
      <c r="N1140" t="str">
        <f t="shared" si="120"/>
        <v>December</v>
      </c>
      <c r="O1140" s="18">
        <v>2.3992624999999999</v>
      </c>
      <c r="P1140" t="str">
        <f t="shared" si="121"/>
        <v>Seed</v>
      </c>
      <c r="Q1140" t="str">
        <f t="shared" si="122"/>
        <v>Technology</v>
      </c>
      <c r="R1140" t="str">
        <f t="shared" si="123"/>
        <v>Jaipur</v>
      </c>
    </row>
    <row r="1141" spans="1:18" x14ac:dyDescent="0.3">
      <c r="A1141">
        <v>1140</v>
      </c>
      <c r="B1141" s="4">
        <v>42716</v>
      </c>
      <c r="C1141" t="s">
        <v>3222</v>
      </c>
      <c r="D1141" t="s">
        <v>50</v>
      </c>
      <c r="E1141" t="s">
        <v>3223</v>
      </c>
      <c r="F1141" t="s">
        <v>967</v>
      </c>
      <c r="G1141" t="s">
        <v>8144</v>
      </c>
      <c r="H1141" t="str">
        <f t="shared" si="124"/>
        <v>Verlinvest Sa</v>
      </c>
      <c r="I1141">
        <f t="shared" si="125"/>
        <v>1</v>
      </c>
      <c r="J1141" t="str">
        <f>IF(Table1[[#This Row],[Investor Count]]&gt;1,"Yes","No")</f>
        <v>No</v>
      </c>
      <c r="K1141" t="s">
        <v>394</v>
      </c>
      <c r="L1141" s="6">
        <v>10000000</v>
      </c>
      <c r="M1141">
        <f t="shared" si="119"/>
        <v>2016</v>
      </c>
      <c r="N1141" t="str">
        <f t="shared" si="120"/>
        <v>December</v>
      </c>
      <c r="O1141" s="18">
        <v>95.970500000000001</v>
      </c>
      <c r="P1141" t="str">
        <f t="shared" si="121"/>
        <v>Private Equity</v>
      </c>
      <c r="Q1141" t="str">
        <f t="shared" si="122"/>
        <v>Technology</v>
      </c>
      <c r="R1141" t="str">
        <f t="shared" si="123"/>
        <v>Bangalore</v>
      </c>
    </row>
    <row r="1142" spans="1:18" x14ac:dyDescent="0.3">
      <c r="A1142">
        <v>1141</v>
      </c>
      <c r="B1142" s="4">
        <v>42716</v>
      </c>
      <c r="C1142" t="s">
        <v>3225</v>
      </c>
      <c r="D1142" t="s">
        <v>575</v>
      </c>
      <c r="E1142" t="s">
        <v>3226</v>
      </c>
      <c r="F1142" t="s">
        <v>30</v>
      </c>
      <c r="G1142" t="s">
        <v>261</v>
      </c>
      <c r="H1142" t="str">
        <f t="shared" si="124"/>
        <v>Undisclosed</v>
      </c>
      <c r="I1142">
        <f t="shared" si="125"/>
        <v>1</v>
      </c>
      <c r="J1142" t="str">
        <f>IF(Table1[[#This Row],[Investor Count]]&gt;1,"Yes","No")</f>
        <v>No</v>
      </c>
      <c r="K1142" t="s">
        <v>126</v>
      </c>
      <c r="L1142" s="6">
        <v>200000</v>
      </c>
      <c r="M1142">
        <f t="shared" si="119"/>
        <v>2016</v>
      </c>
      <c r="N1142" t="str">
        <f t="shared" si="120"/>
        <v>December</v>
      </c>
      <c r="O1142" s="18">
        <v>1.9194100000000001</v>
      </c>
      <c r="P1142" t="str">
        <f t="shared" si="121"/>
        <v>Seed</v>
      </c>
      <c r="Q1142" t="str">
        <f t="shared" si="122"/>
        <v>Others</v>
      </c>
      <c r="R1142" t="str">
        <f t="shared" si="123"/>
        <v>Delhi-NCR</v>
      </c>
    </row>
    <row r="1143" spans="1:18" x14ac:dyDescent="0.3">
      <c r="A1143">
        <v>1142</v>
      </c>
      <c r="B1143" s="4">
        <v>42716</v>
      </c>
      <c r="C1143" t="s">
        <v>3227</v>
      </c>
      <c r="D1143" t="s">
        <v>575</v>
      </c>
      <c r="E1143" t="s">
        <v>3228</v>
      </c>
      <c r="F1143" t="s">
        <v>19</v>
      </c>
      <c r="G1143" t="s">
        <v>8045</v>
      </c>
      <c r="H1143" t="str">
        <f t="shared" si="124"/>
        <v>Roundglass Partners</v>
      </c>
      <c r="I1143">
        <f t="shared" si="125"/>
        <v>1</v>
      </c>
      <c r="J1143" t="str">
        <f>IF(Table1[[#This Row],[Investor Count]]&gt;1,"Yes","No")</f>
        <v>No</v>
      </c>
      <c r="K1143" t="s">
        <v>394</v>
      </c>
      <c r="L1143" s="6">
        <v>2000000</v>
      </c>
      <c r="M1143">
        <f t="shared" si="119"/>
        <v>2016</v>
      </c>
      <c r="N1143" t="str">
        <f t="shared" si="120"/>
        <v>December</v>
      </c>
      <c r="O1143" s="18">
        <v>19.194099999999999</v>
      </c>
      <c r="P1143" t="str">
        <f t="shared" si="121"/>
        <v>Private Equity</v>
      </c>
      <c r="Q1143" t="str">
        <f t="shared" si="122"/>
        <v>Others</v>
      </c>
      <c r="R1143" t="str">
        <f t="shared" si="123"/>
        <v>Delhi-NCR</v>
      </c>
    </row>
    <row r="1144" spans="1:18" x14ac:dyDescent="0.3">
      <c r="A1144">
        <v>1143</v>
      </c>
      <c r="B1144" s="4">
        <v>42716</v>
      </c>
      <c r="C1144" t="s">
        <v>1123</v>
      </c>
      <c r="D1144" t="s">
        <v>575</v>
      </c>
      <c r="E1144" t="s">
        <v>8759</v>
      </c>
      <c r="F1144" t="s">
        <v>967</v>
      </c>
      <c r="G1144" t="s">
        <v>9343</v>
      </c>
      <c r="H1144" t="str">
        <f t="shared" si="124"/>
        <v>Axilor</v>
      </c>
      <c r="I1144">
        <f t="shared" si="125"/>
        <v>2</v>
      </c>
      <c r="J1144" t="str">
        <f>IF(Table1[[#This Row],[Investor Count]]&gt;1,"Yes","No")</f>
        <v>Yes</v>
      </c>
      <c r="K1144" t="s">
        <v>126</v>
      </c>
      <c r="M1144">
        <f t="shared" si="119"/>
        <v>2016</v>
      </c>
      <c r="N1144" t="str">
        <f t="shared" si="120"/>
        <v>December</v>
      </c>
      <c r="O1144" s="18">
        <v>0</v>
      </c>
      <c r="P1144" t="str">
        <f t="shared" si="121"/>
        <v>Seed</v>
      </c>
      <c r="Q1144" t="str">
        <f t="shared" si="122"/>
        <v>Others</v>
      </c>
      <c r="R1144" t="str">
        <f t="shared" si="123"/>
        <v>Bangalore</v>
      </c>
    </row>
    <row r="1145" spans="1:18" x14ac:dyDescent="0.3">
      <c r="A1145">
        <v>1144</v>
      </c>
      <c r="B1145" s="4">
        <v>42716</v>
      </c>
      <c r="C1145" t="s">
        <v>3231</v>
      </c>
      <c r="D1145" t="s">
        <v>1701</v>
      </c>
      <c r="E1145" t="s">
        <v>3232</v>
      </c>
      <c r="F1145" t="s">
        <v>30</v>
      </c>
      <c r="G1145" t="s">
        <v>3233</v>
      </c>
      <c r="H1145" t="str">
        <f t="shared" si="124"/>
        <v>Siddhartha Gupta</v>
      </c>
      <c r="I1145">
        <f t="shared" si="125"/>
        <v>2</v>
      </c>
      <c r="J1145" t="str">
        <f>IF(Table1[[#This Row],[Investor Count]]&gt;1,"Yes","No")</f>
        <v>Yes</v>
      </c>
      <c r="K1145" t="s">
        <v>126</v>
      </c>
      <c r="L1145" s="6">
        <v>2000000</v>
      </c>
      <c r="M1145">
        <f t="shared" si="119"/>
        <v>2016</v>
      </c>
      <c r="N1145" t="str">
        <f t="shared" si="120"/>
        <v>December</v>
      </c>
      <c r="O1145" s="18">
        <v>19.194099999999999</v>
      </c>
      <c r="P1145" t="str">
        <f t="shared" si="121"/>
        <v>Seed</v>
      </c>
      <c r="Q1145" t="str">
        <f t="shared" si="122"/>
        <v>Food &amp; Beverage</v>
      </c>
      <c r="R1145" t="str">
        <f t="shared" si="123"/>
        <v>Delhi-NCR</v>
      </c>
    </row>
    <row r="1146" spans="1:18" x14ac:dyDescent="0.3">
      <c r="A1146">
        <v>1145</v>
      </c>
      <c r="B1146" s="4">
        <v>42717</v>
      </c>
      <c r="C1146" t="s">
        <v>3234</v>
      </c>
      <c r="D1146" t="s">
        <v>575</v>
      </c>
      <c r="E1146" t="s">
        <v>2178</v>
      </c>
      <c r="F1146" t="s">
        <v>19</v>
      </c>
      <c r="G1146" t="s">
        <v>1150</v>
      </c>
      <c r="H1146" t="str">
        <f t="shared" si="124"/>
        <v>Omidyar Network</v>
      </c>
      <c r="I1146">
        <f t="shared" si="125"/>
        <v>1</v>
      </c>
      <c r="J1146" t="str">
        <f>IF(Table1[[#This Row],[Investor Count]]&gt;1,"Yes","No")</f>
        <v>No</v>
      </c>
      <c r="K1146" t="s">
        <v>394</v>
      </c>
      <c r="L1146" s="6">
        <v>10000000</v>
      </c>
      <c r="M1146">
        <f t="shared" si="119"/>
        <v>2016</v>
      </c>
      <c r="N1146" t="str">
        <f t="shared" si="120"/>
        <v>December</v>
      </c>
      <c r="O1146" s="18">
        <v>95.970500000000001</v>
      </c>
      <c r="P1146" t="str">
        <f t="shared" si="121"/>
        <v>Private Equity</v>
      </c>
      <c r="Q1146" t="str">
        <f t="shared" si="122"/>
        <v>Others</v>
      </c>
      <c r="R1146" t="str">
        <f t="shared" si="123"/>
        <v>Delhi-NCR</v>
      </c>
    </row>
    <row r="1147" spans="1:18" x14ac:dyDescent="0.3">
      <c r="A1147">
        <v>1146</v>
      </c>
      <c r="B1147" s="4">
        <v>42717</v>
      </c>
      <c r="C1147" t="s">
        <v>3235</v>
      </c>
      <c r="D1147" t="s">
        <v>40</v>
      </c>
      <c r="E1147" t="s">
        <v>3236</v>
      </c>
      <c r="F1147" t="s">
        <v>36</v>
      </c>
      <c r="G1147" t="s">
        <v>3237</v>
      </c>
      <c r="H1147" t="str">
        <f t="shared" si="124"/>
        <v>India Quotient</v>
      </c>
      <c r="I1147">
        <f t="shared" si="125"/>
        <v>8</v>
      </c>
      <c r="J1147" t="str">
        <f>IF(Table1[[#This Row],[Investor Count]]&gt;1,"Yes","No")</f>
        <v>Yes</v>
      </c>
      <c r="K1147" t="s">
        <v>126</v>
      </c>
      <c r="M1147">
        <f t="shared" si="119"/>
        <v>2016</v>
      </c>
      <c r="N1147" t="str">
        <f t="shared" si="120"/>
        <v>December</v>
      </c>
      <c r="O1147" s="18">
        <v>0</v>
      </c>
      <c r="P1147" t="str">
        <f t="shared" si="121"/>
        <v>Seed</v>
      </c>
      <c r="Q1147" t="str">
        <f t="shared" si="122"/>
        <v>Logistics &amp; Transport</v>
      </c>
      <c r="R1147" t="str">
        <f t="shared" si="123"/>
        <v>Mumbai</v>
      </c>
    </row>
    <row r="1148" spans="1:18" x14ac:dyDescent="0.3">
      <c r="A1148">
        <v>1147</v>
      </c>
      <c r="B1148" s="4">
        <v>42717</v>
      </c>
      <c r="C1148" t="s">
        <v>1732</v>
      </c>
      <c r="D1148" t="s">
        <v>479</v>
      </c>
      <c r="E1148" t="s">
        <v>3238</v>
      </c>
      <c r="F1148" t="s">
        <v>19</v>
      </c>
      <c r="G1148" t="s">
        <v>3239</v>
      </c>
      <c r="H1148" t="str">
        <f t="shared" si="124"/>
        <v>Zodius Technology Opportunities Fund</v>
      </c>
      <c r="I1148">
        <f t="shared" si="125"/>
        <v>2</v>
      </c>
      <c r="J1148" t="str">
        <f>IF(Table1[[#This Row],[Investor Count]]&gt;1,"Yes","No")</f>
        <v>Yes</v>
      </c>
      <c r="K1148" t="s">
        <v>394</v>
      </c>
      <c r="L1148" s="6">
        <v>11100000</v>
      </c>
      <c r="M1148">
        <f t="shared" si="119"/>
        <v>2016</v>
      </c>
      <c r="N1148" t="str">
        <f t="shared" si="120"/>
        <v>December</v>
      </c>
      <c r="O1148" s="18">
        <v>106.527255</v>
      </c>
      <c r="P1148" t="str">
        <f t="shared" si="121"/>
        <v>Private Equity</v>
      </c>
      <c r="Q1148" t="str">
        <f t="shared" si="122"/>
        <v>E-Commerce</v>
      </c>
      <c r="R1148" t="str">
        <f t="shared" si="123"/>
        <v>Delhi-NCR</v>
      </c>
    </row>
    <row r="1149" spans="1:18" x14ac:dyDescent="0.3">
      <c r="A1149">
        <v>1148</v>
      </c>
      <c r="B1149" s="4">
        <v>42718</v>
      </c>
      <c r="C1149" t="s">
        <v>3240</v>
      </c>
      <c r="D1149" t="s">
        <v>575</v>
      </c>
      <c r="E1149" t="s">
        <v>3241</v>
      </c>
      <c r="F1149" t="s">
        <v>30</v>
      </c>
      <c r="G1149" t="s">
        <v>8145</v>
      </c>
      <c r="H1149" t="str">
        <f t="shared" si="124"/>
        <v>Finc</v>
      </c>
      <c r="I1149">
        <f t="shared" si="125"/>
        <v>2</v>
      </c>
      <c r="J1149" t="str">
        <f>IF(Table1[[#This Row],[Investor Count]]&gt;1,"Yes","No")</f>
        <v>Yes</v>
      </c>
      <c r="K1149" t="s">
        <v>126</v>
      </c>
      <c r="M1149">
        <f t="shared" si="119"/>
        <v>2016</v>
      </c>
      <c r="N1149" t="str">
        <f t="shared" si="120"/>
        <v>December</v>
      </c>
      <c r="O1149" s="18">
        <v>0</v>
      </c>
      <c r="P1149" t="str">
        <f t="shared" si="121"/>
        <v>Seed</v>
      </c>
      <c r="Q1149" t="str">
        <f t="shared" si="122"/>
        <v>Others</v>
      </c>
      <c r="R1149" t="str">
        <f t="shared" si="123"/>
        <v>Delhi-NCR</v>
      </c>
    </row>
    <row r="1150" spans="1:18" x14ac:dyDescent="0.3">
      <c r="A1150">
        <v>1149</v>
      </c>
      <c r="B1150" s="4">
        <v>42718</v>
      </c>
      <c r="C1150" t="s">
        <v>3243</v>
      </c>
      <c r="D1150" t="s">
        <v>575</v>
      </c>
      <c r="E1150" t="s">
        <v>3244</v>
      </c>
      <c r="F1150" t="s">
        <v>19</v>
      </c>
      <c r="G1150" t="s">
        <v>8760</v>
      </c>
      <c r="H1150" t="str">
        <f t="shared" si="124"/>
        <v>Lead Angels Network</v>
      </c>
      <c r="I1150">
        <f t="shared" si="125"/>
        <v>4</v>
      </c>
      <c r="J1150" t="str">
        <f>IF(Table1[[#This Row],[Investor Count]]&gt;1,"Yes","No")</f>
        <v>Yes</v>
      </c>
      <c r="K1150" t="s">
        <v>126</v>
      </c>
      <c r="L1150" s="6">
        <v>150000</v>
      </c>
      <c r="M1150">
        <f t="shared" si="119"/>
        <v>2016</v>
      </c>
      <c r="N1150" t="str">
        <f t="shared" si="120"/>
        <v>December</v>
      </c>
      <c r="O1150" s="18">
        <v>1.4395575</v>
      </c>
      <c r="P1150" t="str">
        <f t="shared" si="121"/>
        <v>Seed</v>
      </c>
      <c r="Q1150" t="str">
        <f t="shared" si="122"/>
        <v>Others</v>
      </c>
      <c r="R1150" t="str">
        <f t="shared" si="123"/>
        <v>Delhi-NCR</v>
      </c>
    </row>
    <row r="1151" spans="1:18" x14ac:dyDescent="0.3">
      <c r="A1151">
        <v>1150</v>
      </c>
      <c r="B1151" s="4">
        <v>42718</v>
      </c>
      <c r="C1151" t="s">
        <v>2309</v>
      </c>
      <c r="D1151" t="s">
        <v>575</v>
      </c>
      <c r="E1151" t="s">
        <v>3246</v>
      </c>
      <c r="F1151" t="s">
        <v>30</v>
      </c>
      <c r="G1151" t="s">
        <v>364</v>
      </c>
      <c r="H1151" t="str">
        <f t="shared" si="124"/>
        <v>Mumbai Angels</v>
      </c>
      <c r="I1151">
        <f t="shared" si="125"/>
        <v>1</v>
      </c>
      <c r="J1151" t="str">
        <f>IF(Table1[[#This Row],[Investor Count]]&gt;1,"Yes","No")</f>
        <v>No</v>
      </c>
      <c r="K1151" t="s">
        <v>126</v>
      </c>
      <c r="L1151" s="6">
        <v>1000000</v>
      </c>
      <c r="M1151">
        <f t="shared" si="119"/>
        <v>2016</v>
      </c>
      <c r="N1151" t="str">
        <f t="shared" si="120"/>
        <v>December</v>
      </c>
      <c r="O1151" s="18">
        <v>9.5970499999999994</v>
      </c>
      <c r="P1151" t="str">
        <f t="shared" si="121"/>
        <v>Seed</v>
      </c>
      <c r="Q1151" t="str">
        <f t="shared" si="122"/>
        <v>Others</v>
      </c>
      <c r="R1151" t="str">
        <f t="shared" si="123"/>
        <v>Delhi-NCR</v>
      </c>
    </row>
    <row r="1152" spans="1:18" x14ac:dyDescent="0.3">
      <c r="A1152">
        <v>1151</v>
      </c>
      <c r="B1152" s="4">
        <v>42718</v>
      </c>
      <c r="C1152" t="s">
        <v>3247</v>
      </c>
      <c r="D1152" t="s">
        <v>50</v>
      </c>
      <c r="E1152" t="s">
        <v>8761</v>
      </c>
      <c r="F1152" t="s">
        <v>967</v>
      </c>
      <c r="G1152" t="s">
        <v>9143</v>
      </c>
      <c r="H1152" t="str">
        <f t="shared" si="124"/>
        <v>An Chrasekaran</v>
      </c>
      <c r="I1152">
        <f t="shared" si="125"/>
        <v>1</v>
      </c>
      <c r="J1152" t="str">
        <f>IF(Table1[[#This Row],[Investor Count]]&gt;1,"Yes","No")</f>
        <v>No</v>
      </c>
      <c r="K1152" t="s">
        <v>126</v>
      </c>
      <c r="M1152">
        <f t="shared" si="119"/>
        <v>2016</v>
      </c>
      <c r="N1152" t="str">
        <f t="shared" si="120"/>
        <v>December</v>
      </c>
      <c r="O1152" s="18">
        <v>0</v>
      </c>
      <c r="P1152" t="str">
        <f t="shared" si="121"/>
        <v>Seed</v>
      </c>
      <c r="Q1152" t="str">
        <f t="shared" si="122"/>
        <v>Technology</v>
      </c>
      <c r="R1152" t="str">
        <f t="shared" si="123"/>
        <v>Bangalore</v>
      </c>
    </row>
    <row r="1153" spans="1:18" x14ac:dyDescent="0.3">
      <c r="A1153">
        <v>1152</v>
      </c>
      <c r="B1153" s="4">
        <v>42718</v>
      </c>
      <c r="C1153" t="s">
        <v>3249</v>
      </c>
      <c r="D1153" t="s">
        <v>50</v>
      </c>
      <c r="E1153" t="s">
        <v>3250</v>
      </c>
      <c r="F1153" t="s">
        <v>967</v>
      </c>
      <c r="G1153" t="s">
        <v>9344</v>
      </c>
      <c r="H1153" t="str">
        <f t="shared" si="124"/>
        <v>V Krishna Prasad</v>
      </c>
      <c r="I1153">
        <f t="shared" si="125"/>
        <v>2</v>
      </c>
      <c r="J1153" t="str">
        <f>IF(Table1[[#This Row],[Investor Count]]&gt;1,"Yes","No")</f>
        <v>Yes</v>
      </c>
      <c r="K1153" t="s">
        <v>126</v>
      </c>
      <c r="M1153">
        <f t="shared" si="119"/>
        <v>2016</v>
      </c>
      <c r="N1153" t="str">
        <f t="shared" si="120"/>
        <v>December</v>
      </c>
      <c r="O1153" s="18">
        <v>0</v>
      </c>
      <c r="P1153" t="str">
        <f t="shared" si="121"/>
        <v>Seed</v>
      </c>
      <c r="Q1153" t="str">
        <f t="shared" si="122"/>
        <v>Technology</v>
      </c>
      <c r="R1153" t="str">
        <f t="shared" si="123"/>
        <v>Bangalore</v>
      </c>
    </row>
    <row r="1154" spans="1:18" x14ac:dyDescent="0.3">
      <c r="A1154">
        <v>1153</v>
      </c>
      <c r="B1154" s="4">
        <v>42718</v>
      </c>
      <c r="C1154" t="s">
        <v>3252</v>
      </c>
      <c r="D1154" t="s">
        <v>575</v>
      </c>
      <c r="E1154" t="s">
        <v>3253</v>
      </c>
      <c r="F1154" t="s">
        <v>483</v>
      </c>
      <c r="G1154" t="s">
        <v>3254</v>
      </c>
      <c r="H1154" t="str">
        <f t="shared" si="124"/>
        <v>Swastika Investmart Ltd</v>
      </c>
      <c r="I1154">
        <f t="shared" si="125"/>
        <v>1</v>
      </c>
      <c r="J1154" t="str">
        <f>IF(Table1[[#This Row],[Investor Count]]&gt;1,"Yes","No")</f>
        <v>No</v>
      </c>
      <c r="K1154" t="s">
        <v>126</v>
      </c>
      <c r="L1154" s="6">
        <v>297000</v>
      </c>
      <c r="M1154">
        <f t="shared" ref="M1154:M1217" si="126">YEAR(B1154)</f>
        <v>2016</v>
      </c>
      <c r="N1154" t="str">
        <f t="shared" ref="N1154:N1217" si="127">TEXT(B1154,"mmmm")</f>
        <v>December</v>
      </c>
      <c r="O1154" s="18">
        <v>2.8503238500000001</v>
      </c>
      <c r="P1154" t="str">
        <f t="shared" ref="P1154:P1217" si="128">IF(ISBLANK(K1154),"Unknown",IF(OR(ISNUMBER(SEARCH("seed",K1154)),ISNUMBER(SEARCH("Seed",K1154))),"Seed",IF(ISNUMBER(SEARCH("Series A",K1154)),"Series A",IF(ISNUMBER(SEARCH("Series B",K1154)),"Series B",IF(ISNUMBER(SEARCH("Series C",K1154)),"Series C",IF(ISNUMBER(SEARCH("Series D",K1154)),"Series D",IF(ISNUMBER(SEARCH("Private Equity",K1154)),"Private Equity","Other")))))))</f>
        <v>Seed</v>
      </c>
      <c r="Q1154" t="str">
        <f t="shared" ref="Q1154:Q1217" si="129">IF(IFERROR(SEARCH("ecom",D1154),0)+IFERROR(SEARCH("commerce",D1154),0)+IFERROR(SEARCH("retail",D1154),0)&gt;0,"E-Commerce",
IF(IFERROR(SEARCH("fintech",D1154),0)+IFERROR(SEARCH("finance",D1154),0)+IFERROR(SEARCH("financial",D1154),0)+IFERROR(SEARCH("lending",D1154),0)+IFERROR(SEARCH("payment",D1154),0)+IFERROR(SEARCH("banking",D1154),0)+IFERROR(SEARCH("insurance",D1154),0)&gt;0,"FinTech",
IF(IFERROR(SEARCH("tech",D1154),0)+IFERROR(SEARCH("software",D1154),0)+IFERROR(SEARCH("saas",D1154),0)+IFERROR(SEARCH("ai",D1154),0)+IFERROR(SEARCH("iot",D1154),0)+IFERROR(SEARCH("cloud",D1154),0)+IFERROR(SEARCH("data",D1154),0)+IFERROR(SEARCH("analytics",D1154),0)&gt;0,"Technology",
IF(IFERROR(SEARCH("food",D1154),0)+IFERROR(SEARCH("restaurant",D1154),0)+IFERROR(SEARCH("hospitality",D1154),0)+IFERROR(SEARCH("beverage",D1154),0)+IFERROR(SEARCH("delivery",D1154),0)&gt;0,"Food &amp; Beverage",
IF(IFERROR(SEARCH("health",D1154),0)+IFERROR(SEARCH("medical",D1154),0)+IFERROR(SEARCH("pharma",D1154),0)+IFERROR(SEARCH("wellness",D1154),0)+IFERROR(SEARCH("fitness",D1154),0)&gt;0,"Healthcare",
IF(IFERROR(SEARCH("edu",D1154),0)+IFERROR(SEARCH("learning",D1154),0)+IFERROR(SEARCH("school",D1154),0)+IFERROR(SEARCH("e-tech",D1154),0)&gt;0,"Education",
IF(IFERROR(SEARCH("logistics",D1154),0)+IFERROR(SEARCH("transport",D1154),0)+IFERROR(SEARCH("delivery",D1154),0)+IFERROR(SEARCH("mobility",D1154),0)+IFERROR(SEARCH("automobile",D1154),0)&gt;0,"Logistics &amp; Transport",
IF(IFERROR(SEARCH("travel",D1154),0)+IFERROR(SEARCH("hotel",D1154),0)+IFERROR(SEARCH("booking",D1154),0)+IFERROR(SEARCH("tourism",D1154),0)&gt;0,"Travel &amp; Hospitality",
IF(IFERROR(SEARCH("fashion",D1154),0)+IFERROR(SEARCH("apparel",D1154),0)+IFERROR(SEARCH("clothing",D1154),0)+IFERROR(SEARCH("jewelry",D1154),0)+IFERROR(SEARCH("beauty",D1154),0)&gt;0,"Fashion &amp; Lifestyle",
IF(IFERROR(SEARCH("media",D1154),0)+IFERROR(SEARCH("entertainment",D1154),0)+IFERROR(SEARCH("video",D1154),0)+IFERROR(SEARCH("gaming",D1154),0)+IFERROR(SEARCH("music",D1154),0)+IFERROR(SEARCH("social",D1154),0)&gt;0,"Media &amp; Entertainment",
IF(IFERROR(SEARCH("agri",D1154),0)+IFERROR(SEARCH("farm",D1154),0)+IFERROR(SEARCH("agtech",D1154),0)&gt;0,"Agriculture",
IF(IFERROR(SEARCH("real estate",D1154),0)+IFERROR(SEARCH("property",D1154),0)+IFERROR(SEARCH("housing",D1154),0)&gt;0,"Real Estate",
IF(IFERROR(SEARCH("energy",D1154),0)+IFERROR(SEARCH("solar",D1154),0)+IFERROR(SEARCH("clean tech",D1154),0)+IFERROR(SEARCH("waste",D1154),0)&gt;0,"Energy &amp; Environment",
IF(IFERROR(SEARCH("hr",D1154),0)+IFERROR(SEARCH("recruit",D1154),0)+IFERROR(SEARCH("hiring",D1154),0)+IFERROR(SEARCH("job",D1154),0)&gt;0,"HR &amp; Recruitment",
"Others"))))))))))))))</f>
        <v>Others</v>
      </c>
      <c r="R1154" t="str">
        <f t="shared" ref="R1154:R1217" si="130">IF(ISNUMBER(SEARCH("bang",F1154)),"Bangalore",IF(ISNUMBER(SEARCH("beng",F1154)),"Bangalore",IF(ISNUMBER(SEARCH("mumbai",F1154)),"Mumbai",IF(ISNUMBER(SEARCH("delhi",F1154)),"Delhi-NCR",IF(ISNUMBER(SEARCH("gurgaon",F1154)),"Delhi-NCR",IF(ISNUMBER(SEARCH("gurugram",F1154)),"Delhi-NCR",IF(ISNUMBER(SEARCH("noida",F1154)),"Delhi-NCR",IF(ISNUMBER(SEARCH("faridabad",F1154)),"Delhi-NCR",IF(ISNUMBER(SEARCH("chennai",F1154)),"Chennai",IF(ISNUMBER(SEARCH("hyderabad",F1154)),"Hyderabad",IF(ISNUMBER(SEARCH("pune",F1154)),"Pune",IF(ISNUMBER(SEARCH("kolkata",F1154)),"Kolkata",IF(ISNUMBER(SEARCH("ahmedabad",F1154)),"Ahmedabad",IF(ISNUMBER(SEARCH("jaipur",F1154)),"Jaipur",IF(ISNUMBER(SEARCH("coimbatore",F1154)),"Coimbatore",IF(ISNUMBER(SEARCH("kochi",F1154)),"Kerala Cities",IF(ISNUMBER(SEARCH("cochin",F1154)),"Kerala Cities",IF(ISNUMBER(SEARCH("francisco",F1154)),"USA",IF(ISNUMBER(SEARCH("new york",F1154)),"USA",IF(ISNUMBER(SEARCH("california",F1154)),"USA",IF(ISNUMBER(SEARCH("palo alto",F1154)),"USA",IF(ISNUMBER(SEARCH("santa",F1154)),"USA",IF(ISNUMBER(SEARCH("singapore",F1154)),"Singapore",IF(ISNUMBER(SEARCH("london",F1154)),"London/UK",IF(F1154="","Unknown","Other Cities")))))))))))))))))))))))))</f>
        <v>Other Cities</v>
      </c>
    </row>
    <row r="1155" spans="1:18" x14ac:dyDescent="0.3">
      <c r="A1155">
        <v>1154</v>
      </c>
      <c r="B1155" s="4">
        <v>42719</v>
      </c>
      <c r="C1155" t="s">
        <v>7878</v>
      </c>
      <c r="D1155" t="s">
        <v>575</v>
      </c>
      <c r="E1155" t="s">
        <v>3256</v>
      </c>
      <c r="F1155" t="s">
        <v>52</v>
      </c>
      <c r="G1155" t="s">
        <v>3257</v>
      </c>
      <c r="H1155" t="str">
        <f t="shared" ref="H1155:H1218" si="131">IFERROR(TRIM(LEFT(G1155,FIND(",",G1155)-1)),TRIM(G1155))</f>
        <v>Digital Financial Service Lab</v>
      </c>
      <c r="I1155">
        <f t="shared" ref="I1155:I1218" si="132">IF(TRIM(G1155)="",0,LEN(G1155)-LEN(SUBSTITUTE(G1155,",",""))+1)</f>
        <v>1</v>
      </c>
      <c r="J1155" t="str">
        <f>IF(Table1[[#This Row],[Investor Count]]&gt;1,"Yes","No")</f>
        <v>No</v>
      </c>
      <c r="K1155" t="s">
        <v>126</v>
      </c>
      <c r="L1155" s="6">
        <v>100000</v>
      </c>
      <c r="M1155">
        <f t="shared" si="126"/>
        <v>2016</v>
      </c>
      <c r="N1155" t="str">
        <f t="shared" si="127"/>
        <v>December</v>
      </c>
      <c r="O1155" s="18">
        <v>0.95970500000000003</v>
      </c>
      <c r="P1155" t="str">
        <f t="shared" si="128"/>
        <v>Seed</v>
      </c>
      <c r="Q1155" t="str">
        <f t="shared" si="129"/>
        <v>Others</v>
      </c>
      <c r="R1155" t="str">
        <f t="shared" si="130"/>
        <v>Pune</v>
      </c>
    </row>
    <row r="1156" spans="1:18" x14ac:dyDescent="0.3">
      <c r="A1156">
        <v>1155</v>
      </c>
      <c r="B1156" s="4">
        <v>42719</v>
      </c>
      <c r="C1156" t="s">
        <v>3258</v>
      </c>
      <c r="D1156" t="s">
        <v>50</v>
      </c>
      <c r="E1156" t="s">
        <v>3259</v>
      </c>
      <c r="F1156" t="s">
        <v>36</v>
      </c>
      <c r="G1156" t="s">
        <v>8762</v>
      </c>
      <c r="H1156" t="str">
        <f t="shared" si="131"/>
        <v>Wrv Capital</v>
      </c>
      <c r="I1156">
        <f t="shared" si="132"/>
        <v>3</v>
      </c>
      <c r="J1156" t="str">
        <f>IF(Table1[[#This Row],[Investor Count]]&gt;1,"Yes","No")</f>
        <v>Yes</v>
      </c>
      <c r="K1156" t="s">
        <v>394</v>
      </c>
      <c r="L1156" s="6">
        <v>10000000</v>
      </c>
      <c r="M1156">
        <f t="shared" si="126"/>
        <v>2016</v>
      </c>
      <c r="N1156" t="str">
        <f t="shared" si="127"/>
        <v>December</v>
      </c>
      <c r="O1156" s="18">
        <v>95.970500000000001</v>
      </c>
      <c r="P1156" t="str">
        <f t="shared" si="128"/>
        <v>Private Equity</v>
      </c>
      <c r="Q1156" t="str">
        <f t="shared" si="129"/>
        <v>Technology</v>
      </c>
      <c r="R1156" t="str">
        <f t="shared" si="130"/>
        <v>Mumbai</v>
      </c>
    </row>
    <row r="1157" spans="1:18" x14ac:dyDescent="0.3">
      <c r="A1157">
        <v>1156</v>
      </c>
      <c r="B1157" s="4">
        <v>42719</v>
      </c>
      <c r="C1157" t="s">
        <v>3261</v>
      </c>
      <c r="D1157" t="s">
        <v>50</v>
      </c>
      <c r="E1157" t="s">
        <v>3262</v>
      </c>
      <c r="F1157" t="s">
        <v>36</v>
      </c>
      <c r="G1157" t="s">
        <v>3263</v>
      </c>
      <c r="H1157" t="str">
        <f t="shared" si="131"/>
        <v>Emerald Media</v>
      </c>
      <c r="I1157">
        <f t="shared" si="132"/>
        <v>2</v>
      </c>
      <c r="J1157" t="str">
        <f>IF(Table1[[#This Row],[Investor Count]]&gt;1,"Yes","No")</f>
        <v>Yes</v>
      </c>
      <c r="K1157" t="s">
        <v>394</v>
      </c>
      <c r="L1157" s="6">
        <v>35000000</v>
      </c>
      <c r="M1157">
        <f t="shared" si="126"/>
        <v>2016</v>
      </c>
      <c r="N1157" t="str">
        <f t="shared" si="127"/>
        <v>December</v>
      </c>
      <c r="O1157" s="18">
        <v>335.89675</v>
      </c>
      <c r="P1157" t="str">
        <f t="shared" si="128"/>
        <v>Private Equity</v>
      </c>
      <c r="Q1157" t="str">
        <f t="shared" si="129"/>
        <v>Technology</v>
      </c>
      <c r="R1157" t="str">
        <f t="shared" si="130"/>
        <v>Mumbai</v>
      </c>
    </row>
    <row r="1158" spans="1:18" x14ac:dyDescent="0.3">
      <c r="A1158">
        <v>1157</v>
      </c>
      <c r="B1158" s="4">
        <v>42719</v>
      </c>
      <c r="C1158" t="s">
        <v>3264</v>
      </c>
      <c r="D1158" t="s">
        <v>50</v>
      </c>
      <c r="E1158" t="s">
        <v>3265</v>
      </c>
      <c r="F1158" t="s">
        <v>36</v>
      </c>
      <c r="G1158" t="s">
        <v>9468</v>
      </c>
      <c r="H1158" t="str">
        <f t="shared" si="131"/>
        <v>Sequoia Capital India</v>
      </c>
      <c r="I1158">
        <f t="shared" si="132"/>
        <v>8</v>
      </c>
      <c r="J1158" t="str">
        <f>IF(Table1[[#This Row],[Investor Count]]&gt;1,"Yes","No")</f>
        <v>Yes</v>
      </c>
      <c r="K1158" t="s">
        <v>394</v>
      </c>
      <c r="L1158" s="6">
        <v>3000000</v>
      </c>
      <c r="M1158">
        <f t="shared" si="126"/>
        <v>2016</v>
      </c>
      <c r="N1158" t="str">
        <f t="shared" si="127"/>
        <v>December</v>
      </c>
      <c r="O1158" s="18">
        <v>28.791149999999998</v>
      </c>
      <c r="P1158" t="str">
        <f t="shared" si="128"/>
        <v>Private Equity</v>
      </c>
      <c r="Q1158" t="str">
        <f t="shared" si="129"/>
        <v>Technology</v>
      </c>
      <c r="R1158" t="str">
        <f t="shared" si="130"/>
        <v>Mumbai</v>
      </c>
    </row>
    <row r="1159" spans="1:18" x14ac:dyDescent="0.3">
      <c r="A1159">
        <v>1158</v>
      </c>
      <c r="B1159" s="4">
        <v>42720</v>
      </c>
      <c r="C1159" t="s">
        <v>3267</v>
      </c>
      <c r="D1159" t="s">
        <v>50</v>
      </c>
      <c r="E1159" t="s">
        <v>3268</v>
      </c>
      <c r="F1159" t="s">
        <v>184</v>
      </c>
      <c r="G1159" t="s">
        <v>3269</v>
      </c>
      <c r="H1159" t="str">
        <f t="shared" si="131"/>
        <v>Epsilon Venture Partners</v>
      </c>
      <c r="I1159">
        <f t="shared" si="132"/>
        <v>1</v>
      </c>
      <c r="J1159" t="str">
        <f>IF(Table1[[#This Row],[Investor Count]]&gt;1,"Yes","No")</f>
        <v>No</v>
      </c>
      <c r="K1159" t="s">
        <v>394</v>
      </c>
      <c r="L1159" s="6">
        <v>23000000</v>
      </c>
      <c r="M1159">
        <f t="shared" si="126"/>
        <v>2016</v>
      </c>
      <c r="N1159" t="str">
        <f t="shared" si="127"/>
        <v>December</v>
      </c>
      <c r="O1159" s="18">
        <v>220.73214999999999</v>
      </c>
      <c r="P1159" t="str">
        <f t="shared" si="128"/>
        <v>Private Equity</v>
      </c>
      <c r="Q1159" t="str">
        <f t="shared" si="129"/>
        <v>Technology</v>
      </c>
      <c r="R1159" t="str">
        <f t="shared" si="130"/>
        <v>Hyderabad</v>
      </c>
    </row>
    <row r="1160" spans="1:18" x14ac:dyDescent="0.3">
      <c r="A1160">
        <v>1159</v>
      </c>
      <c r="B1160" s="4">
        <v>42720</v>
      </c>
      <c r="C1160" t="s">
        <v>3270</v>
      </c>
      <c r="D1160" t="s">
        <v>575</v>
      </c>
      <c r="E1160" t="s">
        <v>3271</v>
      </c>
      <c r="F1160" t="s">
        <v>30</v>
      </c>
      <c r="G1160" t="s">
        <v>8140</v>
      </c>
      <c r="H1160" t="str">
        <f t="shared" si="131"/>
        <v>Gems Advisory</v>
      </c>
      <c r="I1160">
        <f t="shared" si="132"/>
        <v>2</v>
      </c>
      <c r="J1160" t="str">
        <f>IF(Table1[[#This Row],[Investor Count]]&gt;1,"Yes","No")</f>
        <v>Yes</v>
      </c>
      <c r="K1160" t="s">
        <v>126</v>
      </c>
      <c r="L1160" s="6">
        <v>123000</v>
      </c>
      <c r="M1160">
        <f t="shared" si="126"/>
        <v>2016</v>
      </c>
      <c r="N1160" t="str">
        <f t="shared" si="127"/>
        <v>December</v>
      </c>
      <c r="O1160" s="18">
        <v>1.1804371499999999</v>
      </c>
      <c r="P1160" t="str">
        <f t="shared" si="128"/>
        <v>Seed</v>
      </c>
      <c r="Q1160" t="str">
        <f t="shared" si="129"/>
        <v>Others</v>
      </c>
      <c r="R1160" t="str">
        <f t="shared" si="130"/>
        <v>Delhi-NCR</v>
      </c>
    </row>
    <row r="1161" spans="1:18" x14ac:dyDescent="0.3">
      <c r="A1161">
        <v>1160</v>
      </c>
      <c r="B1161" s="4">
        <v>42723</v>
      </c>
      <c r="C1161" t="s">
        <v>940</v>
      </c>
      <c r="D1161" t="s">
        <v>575</v>
      </c>
      <c r="E1161" t="s">
        <v>3273</v>
      </c>
      <c r="F1161" t="s">
        <v>967</v>
      </c>
      <c r="G1161" t="s">
        <v>1576</v>
      </c>
      <c r="H1161" t="str">
        <f t="shared" si="131"/>
        <v>Axilor Ventures</v>
      </c>
      <c r="I1161">
        <f t="shared" si="132"/>
        <v>1</v>
      </c>
      <c r="J1161" t="str">
        <f>IF(Table1[[#This Row],[Investor Count]]&gt;1,"Yes","No")</f>
        <v>No</v>
      </c>
      <c r="K1161" t="s">
        <v>394</v>
      </c>
      <c r="M1161">
        <f t="shared" si="126"/>
        <v>2016</v>
      </c>
      <c r="N1161" t="str">
        <f t="shared" si="127"/>
        <v>December</v>
      </c>
      <c r="O1161" s="18">
        <v>0</v>
      </c>
      <c r="P1161" t="str">
        <f t="shared" si="128"/>
        <v>Private Equity</v>
      </c>
      <c r="Q1161" t="str">
        <f t="shared" si="129"/>
        <v>Others</v>
      </c>
      <c r="R1161" t="str">
        <f t="shared" si="130"/>
        <v>Bangalore</v>
      </c>
    </row>
    <row r="1162" spans="1:18" x14ac:dyDescent="0.3">
      <c r="A1162">
        <v>1161</v>
      </c>
      <c r="B1162" s="4">
        <v>42723</v>
      </c>
      <c r="C1162" t="s">
        <v>316</v>
      </c>
      <c r="D1162" t="s">
        <v>575</v>
      </c>
      <c r="E1162" t="s">
        <v>3274</v>
      </c>
      <c r="F1162" t="s">
        <v>967</v>
      </c>
      <c r="G1162" t="s">
        <v>8146</v>
      </c>
      <c r="H1162" t="str">
        <f t="shared" si="131"/>
        <v>Ktb Network</v>
      </c>
      <c r="I1162">
        <f t="shared" si="132"/>
        <v>4</v>
      </c>
      <c r="J1162" t="str">
        <f>IF(Table1[[#This Row],[Investor Count]]&gt;1,"Yes","No")</f>
        <v>Yes</v>
      </c>
      <c r="K1162" t="s">
        <v>394</v>
      </c>
      <c r="L1162" s="6">
        <v>7400000</v>
      </c>
      <c r="M1162">
        <f t="shared" si="126"/>
        <v>2016</v>
      </c>
      <c r="N1162" t="str">
        <f t="shared" si="127"/>
        <v>December</v>
      </c>
      <c r="O1162" s="18">
        <v>71.018169999999998</v>
      </c>
      <c r="P1162" t="str">
        <f t="shared" si="128"/>
        <v>Private Equity</v>
      </c>
      <c r="Q1162" t="str">
        <f t="shared" si="129"/>
        <v>Others</v>
      </c>
      <c r="R1162" t="str">
        <f t="shared" si="130"/>
        <v>Bangalore</v>
      </c>
    </row>
    <row r="1163" spans="1:18" x14ac:dyDescent="0.3">
      <c r="A1163">
        <v>1162</v>
      </c>
      <c r="B1163" s="4">
        <v>42724</v>
      </c>
      <c r="C1163" t="s">
        <v>3276</v>
      </c>
      <c r="D1163" t="s">
        <v>479</v>
      </c>
      <c r="E1163" t="s">
        <v>3277</v>
      </c>
      <c r="F1163" t="s">
        <v>36</v>
      </c>
      <c r="G1163" t="s">
        <v>261</v>
      </c>
      <c r="H1163" t="str">
        <f t="shared" si="131"/>
        <v>Undisclosed</v>
      </c>
      <c r="I1163">
        <f t="shared" si="132"/>
        <v>1</v>
      </c>
      <c r="J1163" t="str">
        <f>IF(Table1[[#This Row],[Investor Count]]&gt;1,"Yes","No")</f>
        <v>No</v>
      </c>
      <c r="K1163" t="s">
        <v>126</v>
      </c>
      <c r="L1163" s="6">
        <v>50000</v>
      </c>
      <c r="M1163">
        <f t="shared" si="126"/>
        <v>2016</v>
      </c>
      <c r="N1163" t="str">
        <f t="shared" si="127"/>
        <v>December</v>
      </c>
      <c r="O1163" s="18">
        <v>0.47985250000000002</v>
      </c>
      <c r="P1163" t="str">
        <f t="shared" si="128"/>
        <v>Seed</v>
      </c>
      <c r="Q1163" t="str">
        <f t="shared" si="129"/>
        <v>E-Commerce</v>
      </c>
      <c r="R1163" t="str">
        <f t="shared" si="130"/>
        <v>Mumbai</v>
      </c>
    </row>
    <row r="1164" spans="1:18" x14ac:dyDescent="0.3">
      <c r="A1164">
        <v>1163</v>
      </c>
      <c r="B1164" s="4">
        <v>42724</v>
      </c>
      <c r="C1164" t="s">
        <v>3278</v>
      </c>
      <c r="D1164" t="s">
        <v>575</v>
      </c>
      <c r="E1164" t="s">
        <v>3279</v>
      </c>
      <c r="F1164" t="s">
        <v>919</v>
      </c>
      <c r="G1164" t="s">
        <v>3280</v>
      </c>
      <c r="H1164" t="str">
        <f t="shared" si="131"/>
        <v>Ajith Nair</v>
      </c>
      <c r="I1164">
        <f t="shared" si="132"/>
        <v>1</v>
      </c>
      <c r="J1164" t="str">
        <f>IF(Table1[[#This Row],[Investor Count]]&gt;1,"Yes","No")</f>
        <v>No</v>
      </c>
      <c r="K1164" t="s">
        <v>126</v>
      </c>
      <c r="M1164">
        <f t="shared" si="126"/>
        <v>2016</v>
      </c>
      <c r="N1164" t="str">
        <f t="shared" si="127"/>
        <v>December</v>
      </c>
      <c r="O1164" s="18">
        <v>0</v>
      </c>
      <c r="P1164" t="str">
        <f t="shared" si="128"/>
        <v>Seed</v>
      </c>
      <c r="Q1164" t="str">
        <f t="shared" si="129"/>
        <v>Others</v>
      </c>
      <c r="R1164" t="str">
        <f t="shared" si="130"/>
        <v>Kolkata</v>
      </c>
    </row>
    <row r="1165" spans="1:18" x14ac:dyDescent="0.3">
      <c r="A1165">
        <v>1164</v>
      </c>
      <c r="B1165" s="4">
        <v>42724</v>
      </c>
      <c r="C1165" t="s">
        <v>3281</v>
      </c>
      <c r="D1165" t="s">
        <v>575</v>
      </c>
      <c r="E1165" t="s">
        <v>3282</v>
      </c>
      <c r="F1165" t="s">
        <v>967</v>
      </c>
      <c r="G1165" t="s">
        <v>8147</v>
      </c>
      <c r="H1165" t="str">
        <f t="shared" si="131"/>
        <v>Cyber Carrier Cl</v>
      </c>
      <c r="I1165">
        <f t="shared" si="132"/>
        <v>1</v>
      </c>
      <c r="J1165" t="str">
        <f>IF(Table1[[#This Row],[Investor Count]]&gt;1,"Yes","No")</f>
        <v>No</v>
      </c>
      <c r="K1165" t="s">
        <v>394</v>
      </c>
      <c r="M1165">
        <f t="shared" si="126"/>
        <v>2016</v>
      </c>
      <c r="N1165" t="str">
        <f t="shared" si="127"/>
        <v>December</v>
      </c>
      <c r="O1165" s="18">
        <v>0</v>
      </c>
      <c r="P1165" t="str">
        <f t="shared" si="128"/>
        <v>Private Equity</v>
      </c>
      <c r="Q1165" t="str">
        <f t="shared" si="129"/>
        <v>Others</v>
      </c>
      <c r="R1165" t="str">
        <f t="shared" si="130"/>
        <v>Bangalore</v>
      </c>
    </row>
    <row r="1166" spans="1:18" x14ac:dyDescent="0.3">
      <c r="A1166">
        <v>1165</v>
      </c>
      <c r="B1166" s="4">
        <v>42724</v>
      </c>
      <c r="C1166" t="s">
        <v>7879</v>
      </c>
      <c r="D1166" t="s">
        <v>575</v>
      </c>
      <c r="E1166" t="s">
        <v>3285</v>
      </c>
      <c r="F1166" t="s">
        <v>967</v>
      </c>
      <c r="G1166" t="s">
        <v>3286</v>
      </c>
      <c r="H1166" t="str">
        <f t="shared" si="131"/>
        <v>International Financial Corporation</v>
      </c>
      <c r="I1166">
        <f t="shared" si="132"/>
        <v>1</v>
      </c>
      <c r="J1166" t="str">
        <f>IF(Table1[[#This Row],[Investor Count]]&gt;1,"Yes","No")</f>
        <v>No</v>
      </c>
      <c r="K1166" t="s">
        <v>394</v>
      </c>
      <c r="L1166" s="6">
        <v>15000000</v>
      </c>
      <c r="M1166">
        <f t="shared" si="126"/>
        <v>2016</v>
      </c>
      <c r="N1166" t="str">
        <f t="shared" si="127"/>
        <v>December</v>
      </c>
      <c r="O1166" s="18">
        <v>143.95574999999999</v>
      </c>
      <c r="P1166" t="str">
        <f t="shared" si="128"/>
        <v>Private Equity</v>
      </c>
      <c r="Q1166" t="str">
        <f t="shared" si="129"/>
        <v>Others</v>
      </c>
      <c r="R1166" t="str">
        <f t="shared" si="130"/>
        <v>Bangalore</v>
      </c>
    </row>
    <row r="1167" spans="1:18" x14ac:dyDescent="0.3">
      <c r="A1167">
        <v>1166</v>
      </c>
      <c r="B1167" s="4">
        <v>42725</v>
      </c>
      <c r="C1167" t="s">
        <v>2475</v>
      </c>
      <c r="D1167" t="s">
        <v>575</v>
      </c>
      <c r="E1167" t="s">
        <v>3287</v>
      </c>
      <c r="F1167" t="s">
        <v>36</v>
      </c>
      <c r="G1167" t="s">
        <v>9345</v>
      </c>
      <c r="H1167" t="str">
        <f t="shared" si="131"/>
        <v>Dr Apoorv Ranjan Sharma</v>
      </c>
      <c r="I1167">
        <f t="shared" si="132"/>
        <v>5</v>
      </c>
      <c r="J1167" t="str">
        <f>IF(Table1[[#This Row],[Investor Count]]&gt;1,"Yes","No")</f>
        <v>Yes</v>
      </c>
      <c r="K1167" t="s">
        <v>126</v>
      </c>
      <c r="M1167">
        <f t="shared" si="126"/>
        <v>2016</v>
      </c>
      <c r="N1167" t="str">
        <f t="shared" si="127"/>
        <v>December</v>
      </c>
      <c r="O1167" s="18">
        <v>0</v>
      </c>
      <c r="P1167" t="str">
        <f t="shared" si="128"/>
        <v>Seed</v>
      </c>
      <c r="Q1167" t="str">
        <f t="shared" si="129"/>
        <v>Others</v>
      </c>
      <c r="R1167" t="str">
        <f t="shared" si="130"/>
        <v>Mumbai</v>
      </c>
    </row>
    <row r="1168" spans="1:18" x14ac:dyDescent="0.3">
      <c r="A1168">
        <v>1167</v>
      </c>
      <c r="B1168" s="4">
        <v>42725</v>
      </c>
      <c r="C1168" t="s">
        <v>3289</v>
      </c>
      <c r="D1168" t="s">
        <v>575</v>
      </c>
      <c r="E1168" t="s">
        <v>3290</v>
      </c>
      <c r="F1168" t="s">
        <v>967</v>
      </c>
      <c r="G1168" t="s">
        <v>8148</v>
      </c>
      <c r="H1168" t="str">
        <f t="shared" si="131"/>
        <v>Indian Angel Network</v>
      </c>
      <c r="I1168">
        <f t="shared" si="132"/>
        <v>2</v>
      </c>
      <c r="J1168" t="str">
        <f>IF(Table1[[#This Row],[Investor Count]]&gt;1,"Yes","No")</f>
        <v>Yes</v>
      </c>
      <c r="K1168" t="s">
        <v>126</v>
      </c>
      <c r="L1168" s="6">
        <v>500000</v>
      </c>
      <c r="M1168">
        <f t="shared" si="126"/>
        <v>2016</v>
      </c>
      <c r="N1168" t="str">
        <f t="shared" si="127"/>
        <v>December</v>
      </c>
      <c r="O1168" s="18">
        <v>4.7985249999999997</v>
      </c>
      <c r="P1168" t="str">
        <f t="shared" si="128"/>
        <v>Seed</v>
      </c>
      <c r="Q1168" t="str">
        <f t="shared" si="129"/>
        <v>Others</v>
      </c>
      <c r="R1168" t="str">
        <f t="shared" si="130"/>
        <v>Bangalore</v>
      </c>
    </row>
    <row r="1169" spans="1:18" x14ac:dyDescent="0.3">
      <c r="A1169">
        <v>1168</v>
      </c>
      <c r="B1169" s="4">
        <v>42725</v>
      </c>
      <c r="C1169" t="s">
        <v>599</v>
      </c>
      <c r="D1169" t="s">
        <v>479</v>
      </c>
      <c r="E1169" t="s">
        <v>3292</v>
      </c>
      <c r="F1169" t="s">
        <v>30</v>
      </c>
      <c r="G1169" t="s">
        <v>975</v>
      </c>
      <c r="H1169" t="str">
        <f t="shared" si="131"/>
        <v>Fireside Ventures</v>
      </c>
      <c r="I1169">
        <f t="shared" si="132"/>
        <v>1</v>
      </c>
      <c r="J1169" t="str">
        <f>IF(Table1[[#This Row],[Investor Count]]&gt;1,"Yes","No")</f>
        <v>No</v>
      </c>
      <c r="K1169" t="s">
        <v>126</v>
      </c>
      <c r="M1169">
        <f t="shared" si="126"/>
        <v>2016</v>
      </c>
      <c r="N1169" t="str">
        <f t="shared" si="127"/>
        <v>December</v>
      </c>
      <c r="O1169" s="18">
        <v>0</v>
      </c>
      <c r="P1169" t="str">
        <f t="shared" si="128"/>
        <v>Seed</v>
      </c>
      <c r="Q1169" t="str">
        <f t="shared" si="129"/>
        <v>E-Commerce</v>
      </c>
      <c r="R1169" t="str">
        <f t="shared" si="130"/>
        <v>Delhi-NCR</v>
      </c>
    </row>
    <row r="1170" spans="1:18" x14ac:dyDescent="0.3">
      <c r="A1170">
        <v>1169</v>
      </c>
      <c r="B1170" s="4">
        <v>42725</v>
      </c>
      <c r="C1170" t="s">
        <v>3294</v>
      </c>
      <c r="D1170" t="s">
        <v>479</v>
      </c>
      <c r="E1170" t="s">
        <v>3295</v>
      </c>
      <c r="F1170" t="s">
        <v>42</v>
      </c>
      <c r="G1170" t="s">
        <v>1299</v>
      </c>
      <c r="H1170" t="str">
        <f t="shared" si="131"/>
        <v>The Chennai Angels</v>
      </c>
      <c r="I1170">
        <f t="shared" si="132"/>
        <v>1</v>
      </c>
      <c r="J1170" t="str">
        <f>IF(Table1[[#This Row],[Investor Count]]&gt;1,"Yes","No")</f>
        <v>No</v>
      </c>
      <c r="K1170" t="s">
        <v>126</v>
      </c>
      <c r="L1170" s="6">
        <v>162000</v>
      </c>
      <c r="M1170">
        <f t="shared" si="126"/>
        <v>2016</v>
      </c>
      <c r="N1170" t="str">
        <f t="shared" si="127"/>
        <v>December</v>
      </c>
      <c r="O1170" s="18">
        <v>1.5547221</v>
      </c>
      <c r="P1170" t="str">
        <f t="shared" si="128"/>
        <v>Seed</v>
      </c>
      <c r="Q1170" t="str">
        <f t="shared" si="129"/>
        <v>E-Commerce</v>
      </c>
      <c r="R1170" t="str">
        <f t="shared" si="130"/>
        <v>Chennai</v>
      </c>
    </row>
    <row r="1171" spans="1:18" x14ac:dyDescent="0.3">
      <c r="A1171">
        <v>1170</v>
      </c>
      <c r="B1171" s="4">
        <v>42726</v>
      </c>
      <c r="C1171" t="s">
        <v>3296</v>
      </c>
      <c r="D1171" t="s">
        <v>50</v>
      </c>
      <c r="E1171" t="s">
        <v>3297</v>
      </c>
      <c r="F1171" t="s">
        <v>52</v>
      </c>
      <c r="G1171" t="s">
        <v>8149</v>
      </c>
      <c r="H1171" t="str">
        <f t="shared" si="131"/>
        <v>Hcs Venture Capital Fund</v>
      </c>
      <c r="I1171">
        <f t="shared" si="132"/>
        <v>1</v>
      </c>
      <c r="J1171" t="str">
        <f>IF(Table1[[#This Row],[Investor Count]]&gt;1,"Yes","No")</f>
        <v>No</v>
      </c>
      <c r="K1171" t="s">
        <v>394</v>
      </c>
      <c r="M1171">
        <f t="shared" si="126"/>
        <v>2016</v>
      </c>
      <c r="N1171" t="str">
        <f t="shared" si="127"/>
        <v>December</v>
      </c>
      <c r="O1171" s="18">
        <v>0</v>
      </c>
      <c r="P1171" t="str">
        <f t="shared" si="128"/>
        <v>Private Equity</v>
      </c>
      <c r="Q1171" t="str">
        <f t="shared" si="129"/>
        <v>Technology</v>
      </c>
      <c r="R1171" t="str">
        <f t="shared" si="130"/>
        <v>Pune</v>
      </c>
    </row>
    <row r="1172" spans="1:18" x14ac:dyDescent="0.3">
      <c r="A1172">
        <v>1171</v>
      </c>
      <c r="B1172" s="4">
        <v>42726</v>
      </c>
      <c r="C1172" t="s">
        <v>3299</v>
      </c>
      <c r="D1172" t="s">
        <v>575</v>
      </c>
      <c r="E1172" t="s">
        <v>3300</v>
      </c>
      <c r="F1172" t="s">
        <v>30</v>
      </c>
      <c r="G1172" t="s">
        <v>3301</v>
      </c>
      <c r="H1172" t="str">
        <f t="shared" si="131"/>
        <v>Taxmann</v>
      </c>
      <c r="I1172">
        <f t="shared" si="132"/>
        <v>1</v>
      </c>
      <c r="J1172" t="str">
        <f>IF(Table1[[#This Row],[Investor Count]]&gt;1,"Yes","No")</f>
        <v>No</v>
      </c>
      <c r="K1172" t="s">
        <v>126</v>
      </c>
      <c r="L1172" s="6">
        <v>324000</v>
      </c>
      <c r="M1172">
        <f t="shared" si="126"/>
        <v>2016</v>
      </c>
      <c r="N1172" t="str">
        <f t="shared" si="127"/>
        <v>December</v>
      </c>
      <c r="O1172" s="18">
        <v>3.1094442</v>
      </c>
      <c r="P1172" t="str">
        <f t="shared" si="128"/>
        <v>Seed</v>
      </c>
      <c r="Q1172" t="str">
        <f t="shared" si="129"/>
        <v>Others</v>
      </c>
      <c r="R1172" t="str">
        <f t="shared" si="130"/>
        <v>Delhi-NCR</v>
      </c>
    </row>
    <row r="1173" spans="1:18" x14ac:dyDescent="0.3">
      <c r="A1173">
        <v>1172</v>
      </c>
      <c r="B1173" s="4">
        <v>42726</v>
      </c>
      <c r="C1173" t="s">
        <v>3302</v>
      </c>
      <c r="D1173" t="s">
        <v>479</v>
      </c>
      <c r="E1173" t="s">
        <v>3303</v>
      </c>
      <c r="F1173" t="s">
        <v>967</v>
      </c>
      <c r="G1173" t="s">
        <v>8150</v>
      </c>
      <c r="H1173" t="str">
        <f t="shared" si="131"/>
        <v>Kaushal Agarwal</v>
      </c>
      <c r="I1173">
        <f t="shared" si="132"/>
        <v>5</v>
      </c>
      <c r="J1173" t="str">
        <f>IF(Table1[[#This Row],[Investor Count]]&gt;1,"Yes","No")</f>
        <v>Yes</v>
      </c>
      <c r="K1173" t="s">
        <v>126</v>
      </c>
      <c r="L1173" s="6">
        <v>300000</v>
      </c>
      <c r="M1173">
        <f t="shared" si="126"/>
        <v>2016</v>
      </c>
      <c r="N1173" t="str">
        <f t="shared" si="127"/>
        <v>December</v>
      </c>
      <c r="O1173" s="18">
        <v>2.8791150000000001</v>
      </c>
      <c r="P1173" t="str">
        <f t="shared" si="128"/>
        <v>Seed</v>
      </c>
      <c r="Q1173" t="str">
        <f t="shared" si="129"/>
        <v>E-Commerce</v>
      </c>
      <c r="R1173" t="str">
        <f t="shared" si="130"/>
        <v>Bangalore</v>
      </c>
    </row>
    <row r="1174" spans="1:18" x14ac:dyDescent="0.3">
      <c r="A1174">
        <v>1173</v>
      </c>
      <c r="B1174" s="4">
        <v>42727</v>
      </c>
      <c r="C1174" t="s">
        <v>3305</v>
      </c>
      <c r="D1174" t="s">
        <v>50</v>
      </c>
      <c r="E1174" t="s">
        <v>3306</v>
      </c>
      <c r="F1174" t="s">
        <v>967</v>
      </c>
      <c r="G1174" t="s">
        <v>3307</v>
      </c>
      <c r="H1174" t="str">
        <f t="shared" si="131"/>
        <v>Ivy League Alumni Angel Network</v>
      </c>
      <c r="I1174">
        <f t="shared" si="132"/>
        <v>1</v>
      </c>
      <c r="J1174" t="str">
        <f>IF(Table1[[#This Row],[Investor Count]]&gt;1,"Yes","No")</f>
        <v>No</v>
      </c>
      <c r="K1174" t="s">
        <v>394</v>
      </c>
      <c r="L1174" s="6">
        <v>2000000</v>
      </c>
      <c r="M1174">
        <f t="shared" si="126"/>
        <v>2016</v>
      </c>
      <c r="N1174" t="str">
        <f t="shared" si="127"/>
        <v>December</v>
      </c>
      <c r="O1174" s="18">
        <v>19.194099999999999</v>
      </c>
      <c r="P1174" t="str">
        <f t="shared" si="128"/>
        <v>Private Equity</v>
      </c>
      <c r="Q1174" t="str">
        <f t="shared" si="129"/>
        <v>Technology</v>
      </c>
      <c r="R1174" t="str">
        <f t="shared" si="130"/>
        <v>Bangalore</v>
      </c>
    </row>
    <row r="1175" spans="1:18" x14ac:dyDescent="0.3">
      <c r="A1175">
        <v>1174</v>
      </c>
      <c r="B1175" s="4">
        <v>42727</v>
      </c>
      <c r="C1175" t="s">
        <v>482</v>
      </c>
      <c r="D1175" t="s">
        <v>479</v>
      </c>
      <c r="E1175" t="s">
        <v>3308</v>
      </c>
      <c r="F1175" t="s">
        <v>483</v>
      </c>
      <c r="G1175" t="s">
        <v>8151</v>
      </c>
      <c r="H1175" t="str">
        <f t="shared" si="131"/>
        <v>Incubate Fund</v>
      </c>
      <c r="I1175">
        <f t="shared" si="132"/>
        <v>2</v>
      </c>
      <c r="J1175" t="str">
        <f>IF(Table1[[#This Row],[Investor Count]]&gt;1,"Yes","No")</f>
        <v>Yes</v>
      </c>
      <c r="K1175" t="s">
        <v>394</v>
      </c>
      <c r="M1175">
        <f t="shared" si="126"/>
        <v>2016</v>
      </c>
      <c r="N1175" t="str">
        <f t="shared" si="127"/>
        <v>December</v>
      </c>
      <c r="O1175" s="18">
        <v>0</v>
      </c>
      <c r="P1175" t="str">
        <f t="shared" si="128"/>
        <v>Private Equity</v>
      </c>
      <c r="Q1175" t="str">
        <f t="shared" si="129"/>
        <v>E-Commerce</v>
      </c>
      <c r="R1175" t="str">
        <f t="shared" si="130"/>
        <v>Other Cities</v>
      </c>
    </row>
    <row r="1176" spans="1:18" x14ac:dyDescent="0.3">
      <c r="A1176">
        <v>1175</v>
      </c>
      <c r="B1176" s="4">
        <v>42727</v>
      </c>
      <c r="C1176" t="s">
        <v>3310</v>
      </c>
      <c r="D1176" t="s">
        <v>575</v>
      </c>
      <c r="E1176" t="s">
        <v>3311</v>
      </c>
      <c r="F1176" t="s">
        <v>30</v>
      </c>
      <c r="G1176" t="s">
        <v>9346</v>
      </c>
      <c r="H1176" t="str">
        <f t="shared" si="131"/>
        <v>Pradyumna Dalmia</v>
      </c>
      <c r="I1176">
        <f t="shared" si="132"/>
        <v>2</v>
      </c>
      <c r="J1176" t="str">
        <f>IF(Table1[[#This Row],[Investor Count]]&gt;1,"Yes","No")</f>
        <v>Yes</v>
      </c>
      <c r="K1176" t="s">
        <v>126</v>
      </c>
      <c r="M1176">
        <f t="shared" si="126"/>
        <v>2016</v>
      </c>
      <c r="N1176" t="str">
        <f t="shared" si="127"/>
        <v>December</v>
      </c>
      <c r="O1176" s="18">
        <v>0</v>
      </c>
      <c r="P1176" t="str">
        <f t="shared" si="128"/>
        <v>Seed</v>
      </c>
      <c r="Q1176" t="str">
        <f t="shared" si="129"/>
        <v>Others</v>
      </c>
      <c r="R1176" t="str">
        <f t="shared" si="130"/>
        <v>Delhi-NCR</v>
      </c>
    </row>
    <row r="1177" spans="1:18" x14ac:dyDescent="0.3">
      <c r="A1177">
        <v>1176</v>
      </c>
      <c r="B1177" s="4">
        <v>42727</v>
      </c>
      <c r="C1177" t="s">
        <v>3313</v>
      </c>
      <c r="D1177" t="s">
        <v>50</v>
      </c>
      <c r="E1177" t="s">
        <v>3314</v>
      </c>
      <c r="F1177" t="s">
        <v>87</v>
      </c>
      <c r="G1177" t="s">
        <v>3043</v>
      </c>
      <c r="H1177" t="str">
        <f t="shared" si="131"/>
        <v>Quarizon</v>
      </c>
      <c r="I1177">
        <f t="shared" si="132"/>
        <v>1</v>
      </c>
      <c r="J1177" t="str">
        <f>IF(Table1[[#This Row],[Investor Count]]&gt;1,"Yes","No")</f>
        <v>No</v>
      </c>
      <c r="K1177" t="s">
        <v>126</v>
      </c>
      <c r="M1177">
        <f t="shared" si="126"/>
        <v>2016</v>
      </c>
      <c r="N1177" t="str">
        <f t="shared" si="127"/>
        <v>December</v>
      </c>
      <c r="O1177" s="18">
        <v>0</v>
      </c>
      <c r="P1177" t="str">
        <f t="shared" si="128"/>
        <v>Seed</v>
      </c>
      <c r="Q1177" t="str">
        <f t="shared" si="129"/>
        <v>Technology</v>
      </c>
      <c r="R1177" t="str">
        <f t="shared" si="130"/>
        <v>Delhi-NCR</v>
      </c>
    </row>
    <row r="1178" spans="1:18" x14ac:dyDescent="0.3">
      <c r="A1178">
        <v>1177</v>
      </c>
      <c r="B1178" s="4">
        <v>42727</v>
      </c>
      <c r="C1178" t="s">
        <v>3315</v>
      </c>
      <c r="D1178" t="s">
        <v>575</v>
      </c>
      <c r="E1178" t="s">
        <v>3316</v>
      </c>
      <c r="F1178" t="s">
        <v>30</v>
      </c>
      <c r="G1178" t="s">
        <v>3317</v>
      </c>
      <c r="H1178" t="str">
        <f t="shared" si="131"/>
        <v>Ajay Relan</v>
      </c>
      <c r="I1178">
        <f t="shared" si="132"/>
        <v>1</v>
      </c>
      <c r="J1178" t="str">
        <f>IF(Table1[[#This Row],[Investor Count]]&gt;1,"Yes","No")</f>
        <v>No</v>
      </c>
      <c r="K1178" t="s">
        <v>126</v>
      </c>
      <c r="M1178">
        <f t="shared" si="126"/>
        <v>2016</v>
      </c>
      <c r="N1178" t="str">
        <f t="shared" si="127"/>
        <v>December</v>
      </c>
      <c r="O1178" s="18">
        <v>0</v>
      </c>
      <c r="P1178" t="str">
        <f t="shared" si="128"/>
        <v>Seed</v>
      </c>
      <c r="Q1178" t="str">
        <f t="shared" si="129"/>
        <v>Others</v>
      </c>
      <c r="R1178" t="str">
        <f t="shared" si="130"/>
        <v>Delhi-NCR</v>
      </c>
    </row>
    <row r="1179" spans="1:18" x14ac:dyDescent="0.3">
      <c r="A1179">
        <v>1178</v>
      </c>
      <c r="B1179" s="4">
        <v>42730</v>
      </c>
      <c r="C1179" t="s">
        <v>3318</v>
      </c>
      <c r="D1179" t="s">
        <v>479</v>
      </c>
      <c r="E1179" t="s">
        <v>3319</v>
      </c>
      <c r="F1179" t="s">
        <v>42</v>
      </c>
      <c r="G1179" t="s">
        <v>3320</v>
      </c>
      <c r="H1179" t="str">
        <f t="shared" si="131"/>
        <v>The Chennai Angels</v>
      </c>
      <c r="I1179">
        <f t="shared" si="132"/>
        <v>3</v>
      </c>
      <c r="J1179" t="str">
        <f>IF(Table1[[#This Row],[Investor Count]]&gt;1,"Yes","No")</f>
        <v>Yes</v>
      </c>
      <c r="K1179" t="s">
        <v>126</v>
      </c>
      <c r="M1179">
        <f t="shared" si="126"/>
        <v>2016</v>
      </c>
      <c r="N1179" t="str">
        <f t="shared" si="127"/>
        <v>December</v>
      </c>
      <c r="O1179" s="18">
        <v>0</v>
      </c>
      <c r="P1179" t="str">
        <f t="shared" si="128"/>
        <v>Seed</v>
      </c>
      <c r="Q1179" t="str">
        <f t="shared" si="129"/>
        <v>E-Commerce</v>
      </c>
      <c r="R1179" t="str">
        <f t="shared" si="130"/>
        <v>Chennai</v>
      </c>
    </row>
    <row r="1180" spans="1:18" x14ac:dyDescent="0.3">
      <c r="A1180">
        <v>1179</v>
      </c>
      <c r="B1180" s="4">
        <v>42730</v>
      </c>
      <c r="C1180" t="s">
        <v>8763</v>
      </c>
      <c r="D1180" t="s">
        <v>50</v>
      </c>
      <c r="E1180" t="s">
        <v>3322</v>
      </c>
      <c r="F1180" t="s">
        <v>967</v>
      </c>
      <c r="G1180" t="s">
        <v>3323</v>
      </c>
      <c r="H1180" t="str">
        <f t="shared" si="131"/>
        <v>Sachin Bansal</v>
      </c>
      <c r="I1180">
        <f t="shared" si="132"/>
        <v>2</v>
      </c>
      <c r="J1180" t="str">
        <f>IF(Table1[[#This Row],[Investor Count]]&gt;1,"Yes","No")</f>
        <v>Yes</v>
      </c>
      <c r="K1180" t="s">
        <v>126</v>
      </c>
      <c r="M1180">
        <f t="shared" si="126"/>
        <v>2016</v>
      </c>
      <c r="N1180" t="str">
        <f t="shared" si="127"/>
        <v>December</v>
      </c>
      <c r="O1180" s="18">
        <v>0</v>
      </c>
      <c r="P1180" t="str">
        <f t="shared" si="128"/>
        <v>Seed</v>
      </c>
      <c r="Q1180" t="str">
        <f t="shared" si="129"/>
        <v>Technology</v>
      </c>
      <c r="R1180" t="str">
        <f t="shared" si="130"/>
        <v>Bangalore</v>
      </c>
    </row>
    <row r="1181" spans="1:18" x14ac:dyDescent="0.3">
      <c r="A1181">
        <v>1180</v>
      </c>
      <c r="B1181" s="4">
        <v>42730</v>
      </c>
      <c r="C1181" t="s">
        <v>3324</v>
      </c>
      <c r="D1181" t="s">
        <v>575</v>
      </c>
      <c r="E1181" t="s">
        <v>3325</v>
      </c>
      <c r="F1181" t="s">
        <v>36</v>
      </c>
      <c r="G1181" t="s">
        <v>261</v>
      </c>
      <c r="H1181" t="str">
        <f t="shared" si="131"/>
        <v>Undisclosed</v>
      </c>
      <c r="I1181">
        <f t="shared" si="132"/>
        <v>1</v>
      </c>
      <c r="J1181" t="str">
        <f>IF(Table1[[#This Row],[Investor Count]]&gt;1,"Yes","No")</f>
        <v>No</v>
      </c>
      <c r="K1181" t="s">
        <v>126</v>
      </c>
      <c r="L1181" s="6">
        <v>1200000</v>
      </c>
      <c r="M1181">
        <f t="shared" si="126"/>
        <v>2016</v>
      </c>
      <c r="N1181" t="str">
        <f t="shared" si="127"/>
        <v>December</v>
      </c>
      <c r="O1181" s="18">
        <v>11.51646</v>
      </c>
      <c r="P1181" t="str">
        <f t="shared" si="128"/>
        <v>Seed</v>
      </c>
      <c r="Q1181" t="str">
        <f t="shared" si="129"/>
        <v>Others</v>
      </c>
      <c r="R1181" t="str">
        <f t="shared" si="130"/>
        <v>Mumbai</v>
      </c>
    </row>
    <row r="1182" spans="1:18" x14ac:dyDescent="0.3">
      <c r="A1182">
        <v>1181</v>
      </c>
      <c r="B1182" s="4">
        <v>42730</v>
      </c>
      <c r="C1182" t="s">
        <v>3326</v>
      </c>
      <c r="D1182" t="s">
        <v>40</v>
      </c>
      <c r="E1182" t="s">
        <v>8764</v>
      </c>
      <c r="F1182" t="s">
        <v>19</v>
      </c>
      <c r="G1182" t="s">
        <v>2250</v>
      </c>
      <c r="H1182" t="str">
        <f t="shared" si="131"/>
        <v>Eight Roads Ventures</v>
      </c>
      <c r="I1182">
        <f t="shared" si="132"/>
        <v>1</v>
      </c>
      <c r="J1182" t="str">
        <f>IF(Table1[[#This Row],[Investor Count]]&gt;1,"Yes","No")</f>
        <v>No</v>
      </c>
      <c r="K1182" t="s">
        <v>394</v>
      </c>
      <c r="L1182" s="6">
        <v>10000000</v>
      </c>
      <c r="M1182">
        <f t="shared" si="126"/>
        <v>2016</v>
      </c>
      <c r="N1182" t="str">
        <f t="shared" si="127"/>
        <v>December</v>
      </c>
      <c r="O1182" s="18">
        <v>95.970500000000001</v>
      </c>
      <c r="P1182" t="str">
        <f t="shared" si="128"/>
        <v>Private Equity</v>
      </c>
      <c r="Q1182" t="str">
        <f t="shared" si="129"/>
        <v>Logistics &amp; Transport</v>
      </c>
      <c r="R1182" t="str">
        <f t="shared" si="130"/>
        <v>Delhi-NCR</v>
      </c>
    </row>
    <row r="1183" spans="1:18" x14ac:dyDescent="0.3">
      <c r="A1183">
        <v>1182</v>
      </c>
      <c r="B1183" s="4">
        <v>42731</v>
      </c>
      <c r="C1183" t="s">
        <v>630</v>
      </c>
      <c r="D1183" t="s">
        <v>479</v>
      </c>
      <c r="E1183" t="s">
        <v>3328</v>
      </c>
      <c r="F1183" t="s">
        <v>967</v>
      </c>
      <c r="G1183" t="s">
        <v>9144</v>
      </c>
      <c r="H1183" t="str">
        <f t="shared" si="131"/>
        <v>Nan Nilekani</v>
      </c>
      <c r="I1183">
        <f t="shared" si="132"/>
        <v>1</v>
      </c>
      <c r="J1183" t="str">
        <f>IF(Table1[[#This Row],[Investor Count]]&gt;1,"Yes","No")</f>
        <v>No</v>
      </c>
      <c r="K1183" t="s">
        <v>394</v>
      </c>
      <c r="L1183" s="6">
        <v>5000000</v>
      </c>
      <c r="M1183">
        <f t="shared" si="126"/>
        <v>2016</v>
      </c>
      <c r="N1183" t="str">
        <f t="shared" si="127"/>
        <v>December</v>
      </c>
      <c r="O1183" s="18">
        <v>47.985250000000001</v>
      </c>
      <c r="P1183" t="str">
        <f t="shared" si="128"/>
        <v>Private Equity</v>
      </c>
      <c r="Q1183" t="str">
        <f t="shared" si="129"/>
        <v>E-Commerce</v>
      </c>
      <c r="R1183" t="str">
        <f t="shared" si="130"/>
        <v>Bangalore</v>
      </c>
    </row>
    <row r="1184" spans="1:18" x14ac:dyDescent="0.3">
      <c r="A1184">
        <v>1183</v>
      </c>
      <c r="B1184" s="4">
        <v>42732</v>
      </c>
      <c r="C1184" t="s">
        <v>3195</v>
      </c>
      <c r="D1184" t="s">
        <v>575</v>
      </c>
      <c r="E1184" t="s">
        <v>3330</v>
      </c>
      <c r="F1184" t="s">
        <v>36</v>
      </c>
      <c r="G1184" t="s">
        <v>8765</v>
      </c>
      <c r="H1184" t="str">
        <f t="shared" si="131"/>
        <v>Lead Angels</v>
      </c>
      <c r="I1184">
        <f t="shared" si="132"/>
        <v>6</v>
      </c>
      <c r="J1184" t="str">
        <f>IF(Table1[[#This Row],[Investor Count]]&gt;1,"Yes","No")</f>
        <v>Yes</v>
      </c>
      <c r="K1184" t="s">
        <v>126</v>
      </c>
      <c r="M1184">
        <f t="shared" si="126"/>
        <v>2016</v>
      </c>
      <c r="N1184" t="str">
        <f t="shared" si="127"/>
        <v>December</v>
      </c>
      <c r="O1184" s="18">
        <v>0</v>
      </c>
      <c r="P1184" t="str">
        <f t="shared" si="128"/>
        <v>Seed</v>
      </c>
      <c r="Q1184" t="str">
        <f t="shared" si="129"/>
        <v>Others</v>
      </c>
      <c r="R1184" t="str">
        <f t="shared" si="130"/>
        <v>Mumbai</v>
      </c>
    </row>
    <row r="1185" spans="1:18" x14ac:dyDescent="0.3">
      <c r="A1185">
        <v>1184</v>
      </c>
      <c r="B1185" s="4">
        <v>42733</v>
      </c>
      <c r="C1185" t="s">
        <v>3332</v>
      </c>
      <c r="D1185" t="s">
        <v>575</v>
      </c>
      <c r="E1185" t="s">
        <v>2774</v>
      </c>
      <c r="F1185" t="s">
        <v>967</v>
      </c>
      <c r="G1185" t="s">
        <v>7977</v>
      </c>
      <c r="H1185" t="str">
        <f t="shared" si="131"/>
        <v>Nb Ventures</v>
      </c>
      <c r="I1185">
        <f t="shared" si="132"/>
        <v>1</v>
      </c>
      <c r="J1185" t="str">
        <f>IF(Table1[[#This Row],[Investor Count]]&gt;1,"Yes","No")</f>
        <v>No</v>
      </c>
      <c r="K1185" t="s">
        <v>394</v>
      </c>
      <c r="L1185" s="6">
        <v>1000000</v>
      </c>
      <c r="M1185">
        <f t="shared" si="126"/>
        <v>2016</v>
      </c>
      <c r="N1185" t="str">
        <f t="shared" si="127"/>
        <v>December</v>
      </c>
      <c r="O1185" s="18">
        <v>9.5970499999999994</v>
      </c>
      <c r="P1185" t="str">
        <f t="shared" si="128"/>
        <v>Private Equity</v>
      </c>
      <c r="Q1185" t="str">
        <f t="shared" si="129"/>
        <v>Others</v>
      </c>
      <c r="R1185" t="str">
        <f t="shared" si="130"/>
        <v>Bangalore</v>
      </c>
    </row>
    <row r="1186" spans="1:18" x14ac:dyDescent="0.3">
      <c r="A1186">
        <v>1185</v>
      </c>
      <c r="B1186" s="4">
        <v>42733</v>
      </c>
      <c r="C1186" t="s">
        <v>3333</v>
      </c>
      <c r="D1186" t="s">
        <v>575</v>
      </c>
      <c r="E1186" t="s">
        <v>3334</v>
      </c>
      <c r="F1186" t="s">
        <v>30</v>
      </c>
      <c r="G1186" t="s">
        <v>8152</v>
      </c>
      <c r="H1186" t="str">
        <f t="shared" si="131"/>
        <v>Waterbridge Ventures</v>
      </c>
      <c r="I1186">
        <f t="shared" si="132"/>
        <v>2</v>
      </c>
      <c r="J1186" t="str">
        <f>IF(Table1[[#This Row],[Investor Count]]&gt;1,"Yes","No")</f>
        <v>Yes</v>
      </c>
      <c r="K1186" t="s">
        <v>126</v>
      </c>
      <c r="M1186">
        <f t="shared" si="126"/>
        <v>2016</v>
      </c>
      <c r="N1186" t="str">
        <f t="shared" si="127"/>
        <v>December</v>
      </c>
      <c r="O1186" s="18">
        <v>0</v>
      </c>
      <c r="P1186" t="str">
        <f t="shared" si="128"/>
        <v>Seed</v>
      </c>
      <c r="Q1186" t="str">
        <f t="shared" si="129"/>
        <v>Others</v>
      </c>
      <c r="R1186" t="str">
        <f t="shared" si="130"/>
        <v>Delhi-NCR</v>
      </c>
    </row>
    <row r="1187" spans="1:18" x14ac:dyDescent="0.3">
      <c r="A1187">
        <v>1186</v>
      </c>
      <c r="B1187" s="4">
        <v>42733</v>
      </c>
      <c r="C1187" t="s">
        <v>3336</v>
      </c>
      <c r="D1187" t="s">
        <v>575</v>
      </c>
      <c r="E1187" t="s">
        <v>3337</v>
      </c>
      <c r="F1187" t="s">
        <v>967</v>
      </c>
      <c r="G1187" t="s">
        <v>8153</v>
      </c>
      <c r="H1187" t="str">
        <f t="shared" si="131"/>
        <v>Cocreate Ventures</v>
      </c>
      <c r="I1187">
        <f t="shared" si="132"/>
        <v>1</v>
      </c>
      <c r="J1187" t="str">
        <f>IF(Table1[[#This Row],[Investor Count]]&gt;1,"Yes","No")</f>
        <v>No</v>
      </c>
      <c r="K1187" t="s">
        <v>126</v>
      </c>
      <c r="M1187">
        <f t="shared" si="126"/>
        <v>2016</v>
      </c>
      <c r="N1187" t="str">
        <f t="shared" si="127"/>
        <v>December</v>
      </c>
      <c r="O1187" s="18">
        <v>0</v>
      </c>
      <c r="P1187" t="str">
        <f t="shared" si="128"/>
        <v>Seed</v>
      </c>
      <c r="Q1187" t="str">
        <f t="shared" si="129"/>
        <v>Others</v>
      </c>
      <c r="R1187" t="str">
        <f t="shared" si="130"/>
        <v>Bangalore</v>
      </c>
    </row>
    <row r="1188" spans="1:18" x14ac:dyDescent="0.3">
      <c r="A1188">
        <v>1187</v>
      </c>
      <c r="B1188" s="4">
        <v>42734</v>
      </c>
      <c r="C1188" t="s">
        <v>3339</v>
      </c>
      <c r="D1188" t="s">
        <v>575</v>
      </c>
      <c r="E1188" t="s">
        <v>3340</v>
      </c>
      <c r="F1188" t="s">
        <v>30</v>
      </c>
      <c r="G1188" t="s">
        <v>8154</v>
      </c>
      <c r="H1188" t="str">
        <f t="shared" si="131"/>
        <v>Rb Investments</v>
      </c>
      <c r="I1188">
        <f t="shared" si="132"/>
        <v>2</v>
      </c>
      <c r="J1188" t="str">
        <f>IF(Table1[[#This Row],[Investor Count]]&gt;1,"Yes","No")</f>
        <v>Yes</v>
      </c>
      <c r="K1188" t="s">
        <v>394</v>
      </c>
      <c r="M1188">
        <f t="shared" si="126"/>
        <v>2016</v>
      </c>
      <c r="N1188" t="str">
        <f t="shared" si="127"/>
        <v>December</v>
      </c>
      <c r="O1188" s="18">
        <v>0</v>
      </c>
      <c r="P1188" t="str">
        <f t="shared" si="128"/>
        <v>Private Equity</v>
      </c>
      <c r="Q1188" t="str">
        <f t="shared" si="129"/>
        <v>Others</v>
      </c>
      <c r="R1188" t="str">
        <f t="shared" si="130"/>
        <v>Delhi-NCR</v>
      </c>
    </row>
    <row r="1189" spans="1:18" x14ac:dyDescent="0.3">
      <c r="A1189">
        <v>1188</v>
      </c>
      <c r="B1189" s="4">
        <v>42675</v>
      </c>
      <c r="C1189" t="s">
        <v>3342</v>
      </c>
      <c r="D1189" t="s">
        <v>575</v>
      </c>
      <c r="E1189" t="s">
        <v>8766</v>
      </c>
      <c r="F1189" t="s">
        <v>30</v>
      </c>
      <c r="G1189" t="s">
        <v>8155</v>
      </c>
      <c r="H1189" t="str">
        <f t="shared" si="131"/>
        <v>Kedar Lele</v>
      </c>
      <c r="I1189">
        <f t="shared" si="132"/>
        <v>2</v>
      </c>
      <c r="J1189" t="str">
        <f>IF(Table1[[#This Row],[Investor Count]]&gt;1,"Yes","No")</f>
        <v>Yes</v>
      </c>
      <c r="K1189" t="s">
        <v>126</v>
      </c>
      <c r="L1189" s="6">
        <v>200000</v>
      </c>
      <c r="M1189">
        <f t="shared" si="126"/>
        <v>2016</v>
      </c>
      <c r="N1189" t="str">
        <f t="shared" si="127"/>
        <v>November</v>
      </c>
      <c r="O1189" s="18">
        <v>1.9194100000000001</v>
      </c>
      <c r="P1189" t="str">
        <f t="shared" si="128"/>
        <v>Seed</v>
      </c>
      <c r="Q1189" t="str">
        <f t="shared" si="129"/>
        <v>Others</v>
      </c>
      <c r="R1189" t="str">
        <f t="shared" si="130"/>
        <v>Delhi-NCR</v>
      </c>
    </row>
    <row r="1190" spans="1:18" x14ac:dyDescent="0.3">
      <c r="A1190">
        <v>1189</v>
      </c>
      <c r="B1190" s="4">
        <v>42676</v>
      </c>
      <c r="C1190" t="s">
        <v>3345</v>
      </c>
      <c r="D1190" t="s">
        <v>575</v>
      </c>
      <c r="E1190" t="s">
        <v>3346</v>
      </c>
      <c r="F1190" t="s">
        <v>42</v>
      </c>
      <c r="G1190" t="s">
        <v>3347</v>
      </c>
      <c r="H1190" t="str">
        <f t="shared" si="131"/>
        <v>Sequoia Capital India</v>
      </c>
      <c r="I1190">
        <f t="shared" si="132"/>
        <v>2</v>
      </c>
      <c r="J1190" t="str">
        <f>IF(Table1[[#This Row],[Investor Count]]&gt;1,"Yes","No")</f>
        <v>Yes</v>
      </c>
      <c r="K1190" t="s">
        <v>394</v>
      </c>
      <c r="L1190" s="6">
        <v>55000000</v>
      </c>
      <c r="M1190">
        <f t="shared" si="126"/>
        <v>2016</v>
      </c>
      <c r="N1190" t="str">
        <f t="shared" si="127"/>
        <v>November</v>
      </c>
      <c r="O1190" s="18">
        <v>527.83775000000003</v>
      </c>
      <c r="P1190" t="str">
        <f t="shared" si="128"/>
        <v>Private Equity</v>
      </c>
      <c r="Q1190" t="str">
        <f t="shared" si="129"/>
        <v>Others</v>
      </c>
      <c r="R1190" t="str">
        <f t="shared" si="130"/>
        <v>Chennai</v>
      </c>
    </row>
    <row r="1191" spans="1:18" x14ac:dyDescent="0.3">
      <c r="A1191">
        <v>1190</v>
      </c>
      <c r="B1191" s="4">
        <v>42676</v>
      </c>
      <c r="C1191" t="s">
        <v>3348</v>
      </c>
      <c r="D1191" t="s">
        <v>575</v>
      </c>
      <c r="E1191" t="s">
        <v>8766</v>
      </c>
      <c r="F1191" t="s">
        <v>967</v>
      </c>
      <c r="G1191" t="s">
        <v>261</v>
      </c>
      <c r="H1191" t="str">
        <f t="shared" si="131"/>
        <v>Undisclosed</v>
      </c>
      <c r="I1191">
        <f t="shared" si="132"/>
        <v>1</v>
      </c>
      <c r="J1191" t="str">
        <f>IF(Table1[[#This Row],[Investor Count]]&gt;1,"Yes","No")</f>
        <v>No</v>
      </c>
      <c r="K1191" t="s">
        <v>126</v>
      </c>
      <c r="L1191" s="6">
        <v>150000</v>
      </c>
      <c r="M1191">
        <f t="shared" si="126"/>
        <v>2016</v>
      </c>
      <c r="N1191" t="str">
        <f t="shared" si="127"/>
        <v>November</v>
      </c>
      <c r="O1191" s="18">
        <v>1.4395575</v>
      </c>
      <c r="P1191" t="str">
        <f t="shared" si="128"/>
        <v>Seed</v>
      </c>
      <c r="Q1191" t="str">
        <f t="shared" si="129"/>
        <v>Others</v>
      </c>
      <c r="R1191" t="str">
        <f t="shared" si="130"/>
        <v>Bangalore</v>
      </c>
    </row>
    <row r="1192" spans="1:18" x14ac:dyDescent="0.3">
      <c r="A1192">
        <v>1191</v>
      </c>
      <c r="B1192" s="4">
        <v>42676</v>
      </c>
      <c r="C1192" t="s">
        <v>3333</v>
      </c>
      <c r="D1192" t="s">
        <v>575</v>
      </c>
      <c r="E1192" t="s">
        <v>3349</v>
      </c>
      <c r="F1192" t="s">
        <v>30</v>
      </c>
      <c r="G1192" t="s">
        <v>8156</v>
      </c>
      <c r="H1192" t="str">
        <f t="shared" si="131"/>
        <v>Calcutta Angels Network</v>
      </c>
      <c r="I1192">
        <f t="shared" si="132"/>
        <v>4</v>
      </c>
      <c r="J1192" t="str">
        <f>IF(Table1[[#This Row],[Investor Count]]&gt;1,"Yes","No")</f>
        <v>Yes</v>
      </c>
      <c r="K1192" t="s">
        <v>126</v>
      </c>
      <c r="M1192">
        <f t="shared" si="126"/>
        <v>2016</v>
      </c>
      <c r="N1192" t="str">
        <f t="shared" si="127"/>
        <v>November</v>
      </c>
      <c r="O1192" s="18">
        <v>0</v>
      </c>
      <c r="P1192" t="str">
        <f t="shared" si="128"/>
        <v>Seed</v>
      </c>
      <c r="Q1192" t="str">
        <f t="shared" si="129"/>
        <v>Others</v>
      </c>
      <c r="R1192" t="str">
        <f t="shared" si="130"/>
        <v>Delhi-NCR</v>
      </c>
    </row>
    <row r="1193" spans="1:18" x14ac:dyDescent="0.3">
      <c r="A1193">
        <v>1192</v>
      </c>
      <c r="B1193" s="4">
        <v>42676</v>
      </c>
      <c r="C1193" t="s">
        <v>1803</v>
      </c>
      <c r="D1193" t="s">
        <v>1701</v>
      </c>
      <c r="E1193" t="s">
        <v>3351</v>
      </c>
      <c r="F1193" t="s">
        <v>30</v>
      </c>
      <c r="G1193" t="s">
        <v>8767</v>
      </c>
      <c r="H1193" t="str">
        <f t="shared" si="131"/>
        <v>Raman Roy</v>
      </c>
      <c r="I1193">
        <f t="shared" si="132"/>
        <v>5</v>
      </c>
      <c r="J1193" t="str">
        <f>IF(Table1[[#This Row],[Investor Count]]&gt;1,"Yes","No")</f>
        <v>Yes</v>
      </c>
      <c r="K1193" t="s">
        <v>126</v>
      </c>
      <c r="M1193">
        <f t="shared" si="126"/>
        <v>2016</v>
      </c>
      <c r="N1193" t="str">
        <f t="shared" si="127"/>
        <v>November</v>
      </c>
      <c r="O1193" s="18">
        <v>0</v>
      </c>
      <c r="P1193" t="str">
        <f t="shared" si="128"/>
        <v>Seed</v>
      </c>
      <c r="Q1193" t="str">
        <f t="shared" si="129"/>
        <v>Food &amp; Beverage</v>
      </c>
      <c r="R1193" t="str">
        <f t="shared" si="130"/>
        <v>Delhi-NCR</v>
      </c>
    </row>
    <row r="1194" spans="1:18" x14ac:dyDescent="0.3">
      <c r="A1194">
        <v>1193</v>
      </c>
      <c r="B1194" s="4">
        <v>42677</v>
      </c>
      <c r="C1194" t="s">
        <v>3353</v>
      </c>
      <c r="D1194" t="s">
        <v>50</v>
      </c>
      <c r="E1194" t="s">
        <v>8768</v>
      </c>
      <c r="F1194" t="s">
        <v>42</v>
      </c>
      <c r="G1194" t="s">
        <v>213</v>
      </c>
      <c r="H1194" t="str">
        <f t="shared" si="131"/>
        <v>Sequoia India</v>
      </c>
      <c r="I1194">
        <f t="shared" si="132"/>
        <v>1</v>
      </c>
      <c r="J1194" t="str">
        <f>IF(Table1[[#This Row],[Investor Count]]&gt;1,"Yes","No")</f>
        <v>No</v>
      </c>
      <c r="K1194" t="s">
        <v>394</v>
      </c>
      <c r="L1194" s="6">
        <v>6000000</v>
      </c>
      <c r="M1194">
        <f t="shared" si="126"/>
        <v>2016</v>
      </c>
      <c r="N1194" t="str">
        <f t="shared" si="127"/>
        <v>November</v>
      </c>
      <c r="O1194" s="18">
        <v>57.582299999999996</v>
      </c>
      <c r="P1194" t="str">
        <f t="shared" si="128"/>
        <v>Private Equity</v>
      </c>
      <c r="Q1194" t="str">
        <f t="shared" si="129"/>
        <v>Technology</v>
      </c>
      <c r="R1194" t="str">
        <f t="shared" si="130"/>
        <v>Chennai</v>
      </c>
    </row>
    <row r="1195" spans="1:18" x14ac:dyDescent="0.3">
      <c r="A1195">
        <v>1194</v>
      </c>
      <c r="B1195" s="4">
        <v>42677</v>
      </c>
      <c r="C1195" t="s">
        <v>3355</v>
      </c>
      <c r="D1195" t="s">
        <v>575</v>
      </c>
      <c r="E1195" t="s">
        <v>3356</v>
      </c>
      <c r="F1195" t="s">
        <v>967</v>
      </c>
      <c r="G1195" t="s">
        <v>9469</v>
      </c>
      <c r="H1195" t="str">
        <f t="shared" si="131"/>
        <v>3 One 4 Capital</v>
      </c>
      <c r="I1195">
        <f t="shared" si="132"/>
        <v>3</v>
      </c>
      <c r="J1195" t="str">
        <f>IF(Table1[[#This Row],[Investor Count]]&gt;1,"Yes","No")</f>
        <v>Yes</v>
      </c>
      <c r="K1195" t="s">
        <v>126</v>
      </c>
      <c r="M1195">
        <f t="shared" si="126"/>
        <v>2016</v>
      </c>
      <c r="N1195" t="str">
        <f t="shared" si="127"/>
        <v>November</v>
      </c>
      <c r="O1195" s="18">
        <v>0</v>
      </c>
      <c r="P1195" t="str">
        <f t="shared" si="128"/>
        <v>Seed</v>
      </c>
      <c r="Q1195" t="str">
        <f t="shared" si="129"/>
        <v>Others</v>
      </c>
      <c r="R1195" t="str">
        <f t="shared" si="130"/>
        <v>Bangalore</v>
      </c>
    </row>
    <row r="1196" spans="1:18" x14ac:dyDescent="0.3">
      <c r="A1196">
        <v>1195</v>
      </c>
      <c r="B1196" s="4">
        <v>42677</v>
      </c>
      <c r="C1196" t="s">
        <v>3358</v>
      </c>
      <c r="D1196" t="s">
        <v>575</v>
      </c>
      <c r="E1196" t="s">
        <v>3359</v>
      </c>
      <c r="F1196" t="s">
        <v>87</v>
      </c>
      <c r="G1196" t="s">
        <v>3360</v>
      </c>
      <c r="H1196" t="str">
        <f t="shared" si="131"/>
        <v>Unilazer Ventures</v>
      </c>
      <c r="I1196">
        <f t="shared" si="132"/>
        <v>2</v>
      </c>
      <c r="J1196" t="str">
        <f>IF(Table1[[#This Row],[Investor Count]]&gt;1,"Yes","No")</f>
        <v>Yes</v>
      </c>
      <c r="K1196" t="s">
        <v>394</v>
      </c>
      <c r="L1196" s="6">
        <v>10000000</v>
      </c>
      <c r="M1196">
        <f t="shared" si="126"/>
        <v>2016</v>
      </c>
      <c r="N1196" t="str">
        <f t="shared" si="127"/>
        <v>November</v>
      </c>
      <c r="O1196" s="18">
        <v>95.970500000000001</v>
      </c>
      <c r="P1196" t="str">
        <f t="shared" si="128"/>
        <v>Private Equity</v>
      </c>
      <c r="Q1196" t="str">
        <f t="shared" si="129"/>
        <v>Others</v>
      </c>
      <c r="R1196" t="str">
        <f t="shared" si="130"/>
        <v>Delhi-NCR</v>
      </c>
    </row>
    <row r="1197" spans="1:18" x14ac:dyDescent="0.3">
      <c r="A1197">
        <v>1196</v>
      </c>
      <c r="B1197" s="4">
        <v>42678</v>
      </c>
      <c r="C1197" t="s">
        <v>3361</v>
      </c>
      <c r="D1197" t="s">
        <v>50</v>
      </c>
      <c r="E1197" t="s">
        <v>3362</v>
      </c>
      <c r="F1197" t="s">
        <v>1360</v>
      </c>
      <c r="G1197" t="s">
        <v>3363</v>
      </c>
      <c r="H1197" t="str">
        <f t="shared" si="131"/>
        <v>Gati Ltd</v>
      </c>
      <c r="I1197">
        <f t="shared" si="132"/>
        <v>1</v>
      </c>
      <c r="J1197" t="str">
        <f>IF(Table1[[#This Row],[Investor Count]]&gt;1,"Yes","No")</f>
        <v>No</v>
      </c>
      <c r="K1197" t="s">
        <v>394</v>
      </c>
      <c r="M1197">
        <f t="shared" si="126"/>
        <v>2016</v>
      </c>
      <c r="N1197" t="str">
        <f t="shared" si="127"/>
        <v>November</v>
      </c>
      <c r="O1197" s="18">
        <v>0</v>
      </c>
      <c r="P1197" t="str">
        <f t="shared" si="128"/>
        <v>Private Equity</v>
      </c>
      <c r="Q1197" t="str">
        <f t="shared" si="129"/>
        <v>Technology</v>
      </c>
      <c r="R1197" t="str">
        <f t="shared" si="130"/>
        <v>Other Cities</v>
      </c>
    </row>
    <row r="1198" spans="1:18" x14ac:dyDescent="0.3">
      <c r="A1198">
        <v>1197</v>
      </c>
      <c r="B1198" s="4">
        <v>42678</v>
      </c>
      <c r="C1198" t="s">
        <v>3364</v>
      </c>
      <c r="D1198" t="s">
        <v>40</v>
      </c>
      <c r="E1198" t="s">
        <v>3365</v>
      </c>
      <c r="F1198" t="s">
        <v>967</v>
      </c>
      <c r="G1198" t="s">
        <v>3366</v>
      </c>
      <c r="H1198" t="str">
        <f t="shared" si="131"/>
        <v>Aavishkaar Venture Management</v>
      </c>
      <c r="I1198">
        <f t="shared" si="132"/>
        <v>1</v>
      </c>
      <c r="J1198" t="str">
        <f>IF(Table1[[#This Row],[Investor Count]]&gt;1,"Yes","No")</f>
        <v>No</v>
      </c>
      <c r="K1198" t="s">
        <v>394</v>
      </c>
      <c r="L1198" s="6">
        <v>1000000</v>
      </c>
      <c r="M1198">
        <f t="shared" si="126"/>
        <v>2016</v>
      </c>
      <c r="N1198" t="str">
        <f t="shared" si="127"/>
        <v>November</v>
      </c>
      <c r="O1198" s="18">
        <v>9.5970499999999994</v>
      </c>
      <c r="P1198" t="str">
        <f t="shared" si="128"/>
        <v>Private Equity</v>
      </c>
      <c r="Q1198" t="str">
        <f t="shared" si="129"/>
        <v>Logistics &amp; Transport</v>
      </c>
      <c r="R1198" t="str">
        <f t="shared" si="130"/>
        <v>Bangalore</v>
      </c>
    </row>
    <row r="1199" spans="1:18" x14ac:dyDescent="0.3">
      <c r="A1199">
        <v>1198</v>
      </c>
      <c r="B1199" s="4">
        <v>42678</v>
      </c>
      <c r="C1199" t="s">
        <v>3367</v>
      </c>
      <c r="D1199" t="s">
        <v>50</v>
      </c>
      <c r="E1199" t="s">
        <v>3368</v>
      </c>
      <c r="F1199" t="s">
        <v>30</v>
      </c>
      <c r="G1199" t="s">
        <v>3369</v>
      </c>
      <c r="H1199" t="str">
        <f t="shared" si="131"/>
        <v>Ameera Shah</v>
      </c>
      <c r="I1199">
        <f t="shared" si="132"/>
        <v>2</v>
      </c>
      <c r="J1199" t="str">
        <f>IF(Table1[[#This Row],[Investor Count]]&gt;1,"Yes","No")</f>
        <v>Yes</v>
      </c>
      <c r="K1199" t="s">
        <v>126</v>
      </c>
      <c r="L1199" s="6">
        <v>150000</v>
      </c>
      <c r="M1199">
        <f t="shared" si="126"/>
        <v>2016</v>
      </c>
      <c r="N1199" t="str">
        <f t="shared" si="127"/>
        <v>November</v>
      </c>
      <c r="O1199" s="18">
        <v>1.4395575</v>
      </c>
      <c r="P1199" t="str">
        <f t="shared" si="128"/>
        <v>Seed</v>
      </c>
      <c r="Q1199" t="str">
        <f t="shared" si="129"/>
        <v>Technology</v>
      </c>
      <c r="R1199" t="str">
        <f t="shared" si="130"/>
        <v>Delhi-NCR</v>
      </c>
    </row>
    <row r="1200" spans="1:18" x14ac:dyDescent="0.3">
      <c r="A1200">
        <v>1199</v>
      </c>
      <c r="B1200" s="4">
        <v>42678</v>
      </c>
      <c r="C1200" t="s">
        <v>3370</v>
      </c>
      <c r="D1200" t="s">
        <v>575</v>
      </c>
      <c r="E1200" t="s">
        <v>3371</v>
      </c>
      <c r="F1200" t="s">
        <v>967</v>
      </c>
      <c r="G1200" t="s">
        <v>261</v>
      </c>
      <c r="H1200" t="str">
        <f t="shared" si="131"/>
        <v>Undisclosed</v>
      </c>
      <c r="I1200">
        <f t="shared" si="132"/>
        <v>1</v>
      </c>
      <c r="J1200" t="str">
        <f>IF(Table1[[#This Row],[Investor Count]]&gt;1,"Yes","No")</f>
        <v>No</v>
      </c>
      <c r="K1200" t="s">
        <v>126</v>
      </c>
      <c r="M1200">
        <f t="shared" si="126"/>
        <v>2016</v>
      </c>
      <c r="N1200" t="str">
        <f t="shared" si="127"/>
        <v>November</v>
      </c>
      <c r="O1200" s="18">
        <v>0</v>
      </c>
      <c r="P1200" t="str">
        <f t="shared" si="128"/>
        <v>Seed</v>
      </c>
      <c r="Q1200" t="str">
        <f t="shared" si="129"/>
        <v>Others</v>
      </c>
      <c r="R1200" t="str">
        <f t="shared" si="130"/>
        <v>Bangalore</v>
      </c>
    </row>
    <row r="1201" spans="1:18" x14ac:dyDescent="0.3">
      <c r="A1201">
        <v>1200</v>
      </c>
      <c r="B1201" s="4">
        <v>42678</v>
      </c>
      <c r="C1201" t="s">
        <v>3372</v>
      </c>
      <c r="D1201" t="s">
        <v>479</v>
      </c>
      <c r="E1201" t="s">
        <v>3373</v>
      </c>
      <c r="F1201" t="s">
        <v>87</v>
      </c>
      <c r="G1201" t="s">
        <v>9146</v>
      </c>
      <c r="H1201" t="str">
        <f t="shared" si="131"/>
        <v>Chigarh Angels Network</v>
      </c>
      <c r="I1201">
        <f t="shared" si="132"/>
        <v>1</v>
      </c>
      <c r="J1201" t="str">
        <f>IF(Table1[[#This Row],[Investor Count]]&gt;1,"Yes","No")</f>
        <v>No</v>
      </c>
      <c r="K1201" t="s">
        <v>126</v>
      </c>
      <c r="M1201">
        <f t="shared" si="126"/>
        <v>2016</v>
      </c>
      <c r="N1201" t="str">
        <f t="shared" si="127"/>
        <v>November</v>
      </c>
      <c r="O1201" s="18">
        <v>0</v>
      </c>
      <c r="P1201" t="str">
        <f t="shared" si="128"/>
        <v>Seed</v>
      </c>
      <c r="Q1201" t="str">
        <f t="shared" si="129"/>
        <v>E-Commerce</v>
      </c>
      <c r="R1201" t="str">
        <f t="shared" si="130"/>
        <v>Delhi-NCR</v>
      </c>
    </row>
    <row r="1202" spans="1:18" x14ac:dyDescent="0.3">
      <c r="A1202">
        <v>1201</v>
      </c>
      <c r="B1202" s="4">
        <v>42679</v>
      </c>
      <c r="C1202" t="s">
        <v>3375</v>
      </c>
      <c r="D1202" t="s">
        <v>479</v>
      </c>
      <c r="E1202" t="s">
        <v>3376</v>
      </c>
      <c r="F1202" t="s">
        <v>30</v>
      </c>
      <c r="G1202" t="s">
        <v>9145</v>
      </c>
      <c r="H1202" t="str">
        <f t="shared" si="131"/>
        <v>A M Siker</v>
      </c>
      <c r="I1202">
        <f t="shared" si="132"/>
        <v>1</v>
      </c>
      <c r="J1202" t="str">
        <f>IF(Table1[[#This Row],[Investor Count]]&gt;1,"Yes","No")</f>
        <v>No</v>
      </c>
      <c r="K1202" t="s">
        <v>126</v>
      </c>
      <c r="L1202" s="6">
        <v>45000</v>
      </c>
      <c r="M1202">
        <f t="shared" si="126"/>
        <v>2016</v>
      </c>
      <c r="N1202" t="str">
        <f t="shared" si="127"/>
        <v>November</v>
      </c>
      <c r="O1202" s="18">
        <v>0.43186724999999998</v>
      </c>
      <c r="P1202" t="str">
        <f t="shared" si="128"/>
        <v>Seed</v>
      </c>
      <c r="Q1202" t="str">
        <f t="shared" si="129"/>
        <v>E-Commerce</v>
      </c>
      <c r="R1202" t="str">
        <f t="shared" si="130"/>
        <v>Delhi-NCR</v>
      </c>
    </row>
    <row r="1203" spans="1:18" x14ac:dyDescent="0.3">
      <c r="A1203">
        <v>1202</v>
      </c>
      <c r="B1203" s="4">
        <v>42679</v>
      </c>
      <c r="C1203" t="s">
        <v>885</v>
      </c>
      <c r="D1203" t="s">
        <v>479</v>
      </c>
      <c r="E1203" t="s">
        <v>3378</v>
      </c>
      <c r="F1203" t="s">
        <v>36</v>
      </c>
      <c r="G1203" t="s">
        <v>8157</v>
      </c>
      <c r="H1203" t="str">
        <f t="shared" si="131"/>
        <v>Idg Ventures</v>
      </c>
      <c r="I1203">
        <f t="shared" si="132"/>
        <v>2</v>
      </c>
      <c r="J1203" t="str">
        <f>IF(Table1[[#This Row],[Investor Count]]&gt;1,"Yes","No")</f>
        <v>Yes</v>
      </c>
      <c r="K1203" t="s">
        <v>394</v>
      </c>
      <c r="L1203" s="6">
        <v>3000000</v>
      </c>
      <c r="M1203">
        <f t="shared" si="126"/>
        <v>2016</v>
      </c>
      <c r="N1203" t="str">
        <f t="shared" si="127"/>
        <v>November</v>
      </c>
      <c r="O1203" s="18">
        <v>28.791149999999998</v>
      </c>
      <c r="P1203" t="str">
        <f t="shared" si="128"/>
        <v>Private Equity</v>
      </c>
      <c r="Q1203" t="str">
        <f t="shared" si="129"/>
        <v>E-Commerce</v>
      </c>
      <c r="R1203" t="str">
        <f t="shared" si="130"/>
        <v>Mumbai</v>
      </c>
    </row>
    <row r="1204" spans="1:18" x14ac:dyDescent="0.3">
      <c r="A1204">
        <v>1203</v>
      </c>
      <c r="B1204" s="4">
        <v>42681</v>
      </c>
      <c r="C1204" t="s">
        <v>64</v>
      </c>
      <c r="D1204" t="s">
        <v>50</v>
      </c>
      <c r="E1204" t="s">
        <v>3380</v>
      </c>
      <c r="F1204" t="s">
        <v>19</v>
      </c>
      <c r="G1204" t="s">
        <v>1799</v>
      </c>
      <c r="H1204" t="str">
        <f t="shared" si="131"/>
        <v>Warburg Pincus</v>
      </c>
      <c r="I1204">
        <f t="shared" si="132"/>
        <v>1</v>
      </c>
      <c r="J1204" t="str">
        <f>IF(Table1[[#This Row],[Investor Count]]&gt;1,"Yes","No")</f>
        <v>No</v>
      </c>
      <c r="K1204" t="s">
        <v>394</v>
      </c>
      <c r="L1204" s="6">
        <v>75000000</v>
      </c>
      <c r="M1204">
        <f t="shared" si="126"/>
        <v>2016</v>
      </c>
      <c r="N1204" t="str">
        <f t="shared" si="127"/>
        <v>November</v>
      </c>
      <c r="O1204" s="18">
        <v>719.77874999999995</v>
      </c>
      <c r="P1204" t="str">
        <f t="shared" si="128"/>
        <v>Private Equity</v>
      </c>
      <c r="Q1204" t="str">
        <f t="shared" si="129"/>
        <v>Technology</v>
      </c>
      <c r="R1204" t="str">
        <f t="shared" si="130"/>
        <v>Delhi-NCR</v>
      </c>
    </row>
    <row r="1205" spans="1:18" x14ac:dyDescent="0.3">
      <c r="A1205">
        <v>1204</v>
      </c>
      <c r="B1205" s="4">
        <v>42681</v>
      </c>
      <c r="C1205" t="s">
        <v>3381</v>
      </c>
      <c r="D1205" t="s">
        <v>575</v>
      </c>
      <c r="E1205" t="s">
        <v>3382</v>
      </c>
      <c r="F1205" t="s">
        <v>36</v>
      </c>
      <c r="G1205" t="s">
        <v>8158</v>
      </c>
      <c r="H1205" t="str">
        <f t="shared" si="131"/>
        <v>Justin Kan</v>
      </c>
      <c r="I1205">
        <f t="shared" si="132"/>
        <v>7</v>
      </c>
      <c r="J1205" t="str">
        <f>IF(Table1[[#This Row],[Investor Count]]&gt;1,"Yes","No")</f>
        <v>Yes</v>
      </c>
      <c r="K1205" t="s">
        <v>394</v>
      </c>
      <c r="L1205" s="6">
        <v>3000000</v>
      </c>
      <c r="M1205">
        <f t="shared" si="126"/>
        <v>2016</v>
      </c>
      <c r="N1205" t="str">
        <f t="shared" si="127"/>
        <v>November</v>
      </c>
      <c r="O1205" s="18">
        <v>28.791149999999998</v>
      </c>
      <c r="P1205" t="str">
        <f t="shared" si="128"/>
        <v>Private Equity</v>
      </c>
      <c r="Q1205" t="str">
        <f t="shared" si="129"/>
        <v>Others</v>
      </c>
      <c r="R1205" t="str">
        <f t="shared" si="130"/>
        <v>Mumbai</v>
      </c>
    </row>
    <row r="1206" spans="1:18" x14ac:dyDescent="0.3">
      <c r="A1206">
        <v>1205</v>
      </c>
      <c r="B1206" s="4">
        <v>42683</v>
      </c>
      <c r="C1206" t="s">
        <v>3384</v>
      </c>
      <c r="D1206" t="s">
        <v>575</v>
      </c>
      <c r="E1206" t="s">
        <v>3385</v>
      </c>
      <c r="F1206" t="s">
        <v>30</v>
      </c>
      <c r="G1206" t="s">
        <v>3386</v>
      </c>
      <c r="H1206" t="str">
        <f t="shared" si="131"/>
        <v>India Quotient</v>
      </c>
      <c r="I1206">
        <f t="shared" si="132"/>
        <v>1</v>
      </c>
      <c r="J1206" t="str">
        <f>IF(Table1[[#This Row],[Investor Count]]&gt;1,"Yes","No")</f>
        <v>No</v>
      </c>
      <c r="K1206" t="s">
        <v>394</v>
      </c>
      <c r="L1206" s="6">
        <v>2000000</v>
      </c>
      <c r="M1206">
        <f t="shared" si="126"/>
        <v>2016</v>
      </c>
      <c r="N1206" t="str">
        <f t="shared" si="127"/>
        <v>November</v>
      </c>
      <c r="O1206" s="18">
        <v>19.194099999999999</v>
      </c>
      <c r="P1206" t="str">
        <f t="shared" si="128"/>
        <v>Private Equity</v>
      </c>
      <c r="Q1206" t="str">
        <f t="shared" si="129"/>
        <v>Others</v>
      </c>
      <c r="R1206" t="str">
        <f t="shared" si="130"/>
        <v>Delhi-NCR</v>
      </c>
    </row>
    <row r="1207" spans="1:18" x14ac:dyDescent="0.3">
      <c r="A1207">
        <v>1206</v>
      </c>
      <c r="B1207" s="4">
        <v>42683</v>
      </c>
      <c r="C1207" t="s">
        <v>3019</v>
      </c>
      <c r="D1207" t="s">
        <v>575</v>
      </c>
      <c r="E1207" t="s">
        <v>3387</v>
      </c>
      <c r="F1207" t="s">
        <v>19</v>
      </c>
      <c r="G1207" t="s">
        <v>8159</v>
      </c>
      <c r="H1207" t="str">
        <f t="shared" si="131"/>
        <v>Adag Reliance Private Equity</v>
      </c>
      <c r="I1207">
        <f t="shared" si="132"/>
        <v>1</v>
      </c>
      <c r="J1207" t="str">
        <f>IF(Table1[[#This Row],[Investor Count]]&gt;1,"Yes","No")</f>
        <v>No</v>
      </c>
      <c r="K1207" t="s">
        <v>394</v>
      </c>
      <c r="L1207" s="6">
        <v>12000000</v>
      </c>
      <c r="M1207">
        <f t="shared" si="126"/>
        <v>2016</v>
      </c>
      <c r="N1207" t="str">
        <f t="shared" si="127"/>
        <v>November</v>
      </c>
      <c r="O1207" s="18">
        <v>115.16459999999999</v>
      </c>
      <c r="P1207" t="str">
        <f t="shared" si="128"/>
        <v>Private Equity</v>
      </c>
      <c r="Q1207" t="str">
        <f t="shared" si="129"/>
        <v>Others</v>
      </c>
      <c r="R1207" t="str">
        <f t="shared" si="130"/>
        <v>Delhi-NCR</v>
      </c>
    </row>
    <row r="1208" spans="1:18" x14ac:dyDescent="0.3">
      <c r="A1208">
        <v>1207</v>
      </c>
      <c r="B1208" s="4">
        <v>42684</v>
      </c>
      <c r="C1208" t="s">
        <v>3389</v>
      </c>
      <c r="D1208" t="s">
        <v>575</v>
      </c>
      <c r="E1208" t="s">
        <v>3390</v>
      </c>
      <c r="F1208" t="s">
        <v>30</v>
      </c>
      <c r="G1208" t="s">
        <v>8160</v>
      </c>
      <c r="H1208" t="str">
        <f t="shared" si="131"/>
        <v>Yournest Angel Fund</v>
      </c>
      <c r="I1208">
        <f t="shared" si="132"/>
        <v>2</v>
      </c>
      <c r="J1208" t="str">
        <f>IF(Table1[[#This Row],[Investor Count]]&gt;1,"Yes","No")</f>
        <v>Yes</v>
      </c>
      <c r="K1208" t="s">
        <v>394</v>
      </c>
      <c r="L1208" s="6">
        <v>1000000</v>
      </c>
      <c r="M1208">
        <f t="shared" si="126"/>
        <v>2016</v>
      </c>
      <c r="N1208" t="str">
        <f t="shared" si="127"/>
        <v>November</v>
      </c>
      <c r="O1208" s="18">
        <v>9.5970499999999994</v>
      </c>
      <c r="P1208" t="str">
        <f t="shared" si="128"/>
        <v>Private Equity</v>
      </c>
      <c r="Q1208" t="str">
        <f t="shared" si="129"/>
        <v>Others</v>
      </c>
      <c r="R1208" t="str">
        <f t="shared" si="130"/>
        <v>Delhi-NCR</v>
      </c>
    </row>
    <row r="1209" spans="1:18" x14ac:dyDescent="0.3">
      <c r="A1209">
        <v>1208</v>
      </c>
      <c r="B1209" s="4">
        <v>42684</v>
      </c>
      <c r="C1209" t="s">
        <v>3392</v>
      </c>
      <c r="D1209" t="s">
        <v>50</v>
      </c>
      <c r="E1209" t="s">
        <v>3393</v>
      </c>
      <c r="F1209" t="s">
        <v>967</v>
      </c>
      <c r="G1209" t="s">
        <v>3394</v>
      </c>
      <c r="H1209" t="str">
        <f t="shared" si="131"/>
        <v>Gleevoaz Ventures</v>
      </c>
      <c r="I1209">
        <f t="shared" si="132"/>
        <v>1</v>
      </c>
      <c r="J1209" t="str">
        <f>IF(Table1[[#This Row],[Investor Count]]&gt;1,"Yes","No")</f>
        <v>No</v>
      </c>
      <c r="K1209" t="s">
        <v>394</v>
      </c>
      <c r="M1209">
        <f t="shared" si="126"/>
        <v>2016</v>
      </c>
      <c r="N1209" t="str">
        <f t="shared" si="127"/>
        <v>November</v>
      </c>
      <c r="O1209" s="18">
        <v>0</v>
      </c>
      <c r="P1209" t="str">
        <f t="shared" si="128"/>
        <v>Private Equity</v>
      </c>
      <c r="Q1209" t="str">
        <f t="shared" si="129"/>
        <v>Technology</v>
      </c>
      <c r="R1209" t="str">
        <f t="shared" si="130"/>
        <v>Bangalore</v>
      </c>
    </row>
    <row r="1210" spans="1:18" x14ac:dyDescent="0.3">
      <c r="A1210">
        <v>1209</v>
      </c>
      <c r="B1210" s="4">
        <v>42684</v>
      </c>
      <c r="C1210" t="s">
        <v>3395</v>
      </c>
      <c r="D1210" t="s">
        <v>50</v>
      </c>
      <c r="E1210" t="s">
        <v>3396</v>
      </c>
      <c r="F1210" t="s">
        <v>967</v>
      </c>
      <c r="G1210" t="s">
        <v>9347</v>
      </c>
      <c r="H1210" t="str">
        <f t="shared" si="131"/>
        <v>Arun Seth</v>
      </c>
      <c r="I1210">
        <f t="shared" si="132"/>
        <v>5</v>
      </c>
      <c r="J1210" t="str">
        <f>IF(Table1[[#This Row],[Investor Count]]&gt;1,"Yes","No")</f>
        <v>Yes</v>
      </c>
      <c r="K1210" t="s">
        <v>394</v>
      </c>
      <c r="M1210">
        <f t="shared" si="126"/>
        <v>2016</v>
      </c>
      <c r="N1210" t="str">
        <f t="shared" si="127"/>
        <v>November</v>
      </c>
      <c r="O1210" s="18">
        <v>0</v>
      </c>
      <c r="P1210" t="str">
        <f t="shared" si="128"/>
        <v>Private Equity</v>
      </c>
      <c r="Q1210" t="str">
        <f t="shared" si="129"/>
        <v>Technology</v>
      </c>
      <c r="R1210" t="str">
        <f t="shared" si="130"/>
        <v>Bangalore</v>
      </c>
    </row>
    <row r="1211" spans="1:18" x14ac:dyDescent="0.3">
      <c r="A1211">
        <v>1210</v>
      </c>
      <c r="B1211" s="4">
        <v>42685</v>
      </c>
      <c r="C1211" t="s">
        <v>3398</v>
      </c>
      <c r="D1211" t="s">
        <v>575</v>
      </c>
      <c r="E1211" t="s">
        <v>3399</v>
      </c>
      <c r="F1211" t="s">
        <v>19</v>
      </c>
      <c r="G1211" t="s">
        <v>8045</v>
      </c>
      <c r="H1211" t="str">
        <f t="shared" si="131"/>
        <v>Roundglass Partners</v>
      </c>
      <c r="I1211">
        <f t="shared" si="132"/>
        <v>1</v>
      </c>
      <c r="J1211" t="str">
        <f>IF(Table1[[#This Row],[Investor Count]]&gt;1,"Yes","No")</f>
        <v>No</v>
      </c>
      <c r="K1211" t="s">
        <v>394</v>
      </c>
      <c r="M1211">
        <f t="shared" si="126"/>
        <v>2016</v>
      </c>
      <c r="N1211" t="str">
        <f t="shared" si="127"/>
        <v>November</v>
      </c>
      <c r="O1211" s="18">
        <v>0</v>
      </c>
      <c r="P1211" t="str">
        <f t="shared" si="128"/>
        <v>Private Equity</v>
      </c>
      <c r="Q1211" t="str">
        <f t="shared" si="129"/>
        <v>Others</v>
      </c>
      <c r="R1211" t="str">
        <f t="shared" si="130"/>
        <v>Delhi-NCR</v>
      </c>
    </row>
    <row r="1212" spans="1:18" x14ac:dyDescent="0.3">
      <c r="A1212">
        <v>1211</v>
      </c>
      <c r="B1212" s="4">
        <v>42688</v>
      </c>
      <c r="C1212" t="s">
        <v>3400</v>
      </c>
      <c r="D1212" t="s">
        <v>50</v>
      </c>
      <c r="E1212" t="s">
        <v>3401</v>
      </c>
      <c r="F1212" t="s">
        <v>273</v>
      </c>
      <c r="G1212" t="s">
        <v>8161</v>
      </c>
      <c r="H1212" t="str">
        <f t="shared" si="131"/>
        <v>Kalaari Capital</v>
      </c>
      <c r="I1212">
        <f t="shared" si="132"/>
        <v>2</v>
      </c>
      <c r="J1212" t="str">
        <f>IF(Table1[[#This Row],[Investor Count]]&gt;1,"Yes","No")</f>
        <v>Yes</v>
      </c>
      <c r="K1212" t="s">
        <v>394</v>
      </c>
      <c r="L1212" s="6">
        <v>3000000</v>
      </c>
      <c r="M1212">
        <f t="shared" si="126"/>
        <v>2016</v>
      </c>
      <c r="N1212" t="str">
        <f t="shared" si="127"/>
        <v>November</v>
      </c>
      <c r="O1212" s="18">
        <v>28.791149999999998</v>
      </c>
      <c r="P1212" t="str">
        <f t="shared" si="128"/>
        <v>Private Equity</v>
      </c>
      <c r="Q1212" t="str">
        <f t="shared" si="129"/>
        <v>Technology</v>
      </c>
      <c r="R1212" t="str">
        <f t="shared" si="130"/>
        <v>Singapore</v>
      </c>
    </row>
    <row r="1213" spans="1:18" x14ac:dyDescent="0.3">
      <c r="A1213">
        <v>1212</v>
      </c>
      <c r="B1213" s="4">
        <v>42688</v>
      </c>
      <c r="C1213" t="s">
        <v>3403</v>
      </c>
      <c r="D1213" t="s">
        <v>50</v>
      </c>
      <c r="E1213" t="s">
        <v>3404</v>
      </c>
      <c r="F1213" t="s">
        <v>52</v>
      </c>
      <c r="G1213" t="s">
        <v>2511</v>
      </c>
      <c r="H1213" t="str">
        <f t="shared" si="131"/>
        <v>Kalaari Capital</v>
      </c>
      <c r="I1213">
        <f t="shared" si="132"/>
        <v>2</v>
      </c>
      <c r="J1213" t="str">
        <f>IF(Table1[[#This Row],[Investor Count]]&gt;1,"Yes","No")</f>
        <v>Yes</v>
      </c>
      <c r="K1213" t="s">
        <v>394</v>
      </c>
      <c r="L1213" s="6">
        <v>2000000</v>
      </c>
      <c r="M1213">
        <f t="shared" si="126"/>
        <v>2016</v>
      </c>
      <c r="N1213" t="str">
        <f t="shared" si="127"/>
        <v>November</v>
      </c>
      <c r="O1213" s="18">
        <v>19.194099999999999</v>
      </c>
      <c r="P1213" t="str">
        <f t="shared" si="128"/>
        <v>Private Equity</v>
      </c>
      <c r="Q1213" t="str">
        <f t="shared" si="129"/>
        <v>Technology</v>
      </c>
      <c r="R1213" t="str">
        <f t="shared" si="130"/>
        <v>Pune</v>
      </c>
    </row>
    <row r="1214" spans="1:18" x14ac:dyDescent="0.3">
      <c r="A1214">
        <v>1213</v>
      </c>
      <c r="B1214" s="4">
        <v>42689</v>
      </c>
      <c r="C1214" t="s">
        <v>316</v>
      </c>
      <c r="D1214" t="s">
        <v>575</v>
      </c>
      <c r="E1214" t="s">
        <v>3405</v>
      </c>
      <c r="F1214" t="s">
        <v>967</v>
      </c>
      <c r="G1214" t="s">
        <v>155</v>
      </c>
      <c r="H1214" t="str">
        <f t="shared" si="131"/>
        <v>Vijay Shekhar Sharma</v>
      </c>
      <c r="I1214">
        <f t="shared" si="132"/>
        <v>1</v>
      </c>
      <c r="J1214" t="str">
        <f>IF(Table1[[#This Row],[Investor Count]]&gt;1,"Yes","No")</f>
        <v>No</v>
      </c>
      <c r="K1214" t="s">
        <v>126</v>
      </c>
      <c r="M1214">
        <f t="shared" si="126"/>
        <v>2016</v>
      </c>
      <c r="N1214" t="str">
        <f t="shared" si="127"/>
        <v>November</v>
      </c>
      <c r="O1214" s="18">
        <v>0</v>
      </c>
      <c r="P1214" t="str">
        <f t="shared" si="128"/>
        <v>Seed</v>
      </c>
      <c r="Q1214" t="str">
        <f t="shared" si="129"/>
        <v>Others</v>
      </c>
      <c r="R1214" t="str">
        <f t="shared" si="130"/>
        <v>Bangalore</v>
      </c>
    </row>
    <row r="1215" spans="1:18" x14ac:dyDescent="0.3">
      <c r="A1215">
        <v>1214</v>
      </c>
      <c r="B1215" s="4">
        <v>42689</v>
      </c>
      <c r="C1215" t="s">
        <v>1627</v>
      </c>
      <c r="D1215" t="s">
        <v>479</v>
      </c>
      <c r="E1215" t="s">
        <v>3406</v>
      </c>
      <c r="F1215" t="s">
        <v>967</v>
      </c>
      <c r="G1215" t="s">
        <v>8162</v>
      </c>
      <c r="H1215" t="str">
        <f t="shared" si="131"/>
        <v>Sequoia India</v>
      </c>
      <c r="I1215">
        <f t="shared" si="132"/>
        <v>3</v>
      </c>
      <c r="J1215" t="str">
        <f>IF(Table1[[#This Row],[Investor Count]]&gt;1,"Yes","No")</f>
        <v>Yes</v>
      </c>
      <c r="K1215" t="s">
        <v>394</v>
      </c>
      <c r="L1215" s="6">
        <v>6000000</v>
      </c>
      <c r="M1215">
        <f t="shared" si="126"/>
        <v>2016</v>
      </c>
      <c r="N1215" t="str">
        <f t="shared" si="127"/>
        <v>November</v>
      </c>
      <c r="O1215" s="18">
        <v>57.582299999999996</v>
      </c>
      <c r="P1215" t="str">
        <f t="shared" si="128"/>
        <v>Private Equity</v>
      </c>
      <c r="Q1215" t="str">
        <f t="shared" si="129"/>
        <v>E-Commerce</v>
      </c>
      <c r="R1215" t="str">
        <f t="shared" si="130"/>
        <v>Bangalore</v>
      </c>
    </row>
    <row r="1216" spans="1:18" x14ac:dyDescent="0.3">
      <c r="A1216">
        <v>1215</v>
      </c>
      <c r="B1216" s="4">
        <v>42689</v>
      </c>
      <c r="C1216" t="s">
        <v>3408</v>
      </c>
      <c r="D1216" t="s">
        <v>50</v>
      </c>
      <c r="E1216" t="s">
        <v>3409</v>
      </c>
      <c r="F1216" t="s">
        <v>967</v>
      </c>
      <c r="G1216" t="s">
        <v>8163</v>
      </c>
      <c r="H1216" t="str">
        <f t="shared" si="131"/>
        <v>Saif Partners</v>
      </c>
      <c r="I1216">
        <f t="shared" si="132"/>
        <v>2</v>
      </c>
      <c r="J1216" t="str">
        <f>IF(Table1[[#This Row],[Investor Count]]&gt;1,"Yes","No")</f>
        <v>Yes</v>
      </c>
      <c r="K1216" t="s">
        <v>394</v>
      </c>
      <c r="L1216" s="6">
        <v>4000000</v>
      </c>
      <c r="M1216">
        <f t="shared" si="126"/>
        <v>2016</v>
      </c>
      <c r="N1216" t="str">
        <f t="shared" si="127"/>
        <v>November</v>
      </c>
      <c r="O1216" s="18">
        <v>38.388199999999998</v>
      </c>
      <c r="P1216" t="str">
        <f t="shared" si="128"/>
        <v>Private Equity</v>
      </c>
      <c r="Q1216" t="str">
        <f t="shared" si="129"/>
        <v>Technology</v>
      </c>
      <c r="R1216" t="str">
        <f t="shared" si="130"/>
        <v>Bangalore</v>
      </c>
    </row>
    <row r="1217" spans="1:18" x14ac:dyDescent="0.3">
      <c r="A1217">
        <v>1216</v>
      </c>
      <c r="B1217" s="4">
        <v>42690</v>
      </c>
      <c r="C1217" t="s">
        <v>3411</v>
      </c>
      <c r="D1217" t="s">
        <v>50</v>
      </c>
      <c r="E1217" t="s">
        <v>7828</v>
      </c>
      <c r="F1217" t="s">
        <v>967</v>
      </c>
      <c r="G1217" t="s">
        <v>8164</v>
      </c>
      <c r="H1217" t="str">
        <f t="shared" si="131"/>
        <v>Rtp-Hc</v>
      </c>
      <c r="I1217">
        <f t="shared" si="132"/>
        <v>3</v>
      </c>
      <c r="J1217" t="str">
        <f>IF(Table1[[#This Row],[Investor Count]]&gt;1,"Yes","No")</f>
        <v>Yes</v>
      </c>
      <c r="K1217" t="s">
        <v>394</v>
      </c>
      <c r="L1217" s="6">
        <v>5000000</v>
      </c>
      <c r="M1217">
        <f t="shared" si="126"/>
        <v>2016</v>
      </c>
      <c r="N1217" t="str">
        <f t="shared" si="127"/>
        <v>November</v>
      </c>
      <c r="O1217" s="18">
        <v>47.985250000000001</v>
      </c>
      <c r="P1217" t="str">
        <f t="shared" si="128"/>
        <v>Private Equity</v>
      </c>
      <c r="Q1217" t="str">
        <f t="shared" si="129"/>
        <v>Technology</v>
      </c>
      <c r="R1217" t="str">
        <f t="shared" si="130"/>
        <v>Bangalore</v>
      </c>
    </row>
    <row r="1218" spans="1:18" x14ac:dyDescent="0.3">
      <c r="A1218">
        <v>1217</v>
      </c>
      <c r="B1218" s="4">
        <v>42691</v>
      </c>
      <c r="C1218" t="s">
        <v>3414</v>
      </c>
      <c r="D1218" t="s">
        <v>50</v>
      </c>
      <c r="E1218" t="s">
        <v>2909</v>
      </c>
      <c r="F1218" t="s">
        <v>967</v>
      </c>
      <c r="G1218" t="s">
        <v>3415</v>
      </c>
      <c r="H1218" t="str">
        <f t="shared" si="131"/>
        <v>Pramod Bhasin</v>
      </c>
      <c r="I1218">
        <f t="shared" si="132"/>
        <v>1</v>
      </c>
      <c r="J1218" t="str">
        <f>IF(Table1[[#This Row],[Investor Count]]&gt;1,"Yes","No")</f>
        <v>No</v>
      </c>
      <c r="K1218" t="s">
        <v>126</v>
      </c>
      <c r="M1218">
        <f t="shared" ref="M1218:M1281" si="133">YEAR(B1218)</f>
        <v>2016</v>
      </c>
      <c r="N1218" t="str">
        <f t="shared" ref="N1218:N1281" si="134">TEXT(B1218,"mmmm")</f>
        <v>November</v>
      </c>
      <c r="O1218" s="18">
        <v>0</v>
      </c>
      <c r="P1218" t="str">
        <f t="shared" ref="P1218:P1281" si="135">IF(ISBLANK(K1218),"Unknown",IF(OR(ISNUMBER(SEARCH("seed",K1218)),ISNUMBER(SEARCH("Seed",K1218))),"Seed",IF(ISNUMBER(SEARCH("Series A",K1218)),"Series A",IF(ISNUMBER(SEARCH("Series B",K1218)),"Series B",IF(ISNUMBER(SEARCH("Series C",K1218)),"Series C",IF(ISNUMBER(SEARCH("Series D",K1218)),"Series D",IF(ISNUMBER(SEARCH("Private Equity",K1218)),"Private Equity","Other")))))))</f>
        <v>Seed</v>
      </c>
      <c r="Q1218" t="str">
        <f t="shared" ref="Q1218:Q1281" si="136">IF(IFERROR(SEARCH("ecom",D1218),0)+IFERROR(SEARCH("commerce",D1218),0)+IFERROR(SEARCH("retail",D1218),0)&gt;0,"E-Commerce",
IF(IFERROR(SEARCH("fintech",D1218),0)+IFERROR(SEARCH("finance",D1218),0)+IFERROR(SEARCH("financial",D1218),0)+IFERROR(SEARCH("lending",D1218),0)+IFERROR(SEARCH("payment",D1218),0)+IFERROR(SEARCH("banking",D1218),0)+IFERROR(SEARCH("insurance",D1218),0)&gt;0,"FinTech",
IF(IFERROR(SEARCH("tech",D1218),0)+IFERROR(SEARCH("software",D1218),0)+IFERROR(SEARCH("saas",D1218),0)+IFERROR(SEARCH("ai",D1218),0)+IFERROR(SEARCH("iot",D1218),0)+IFERROR(SEARCH("cloud",D1218),0)+IFERROR(SEARCH("data",D1218),0)+IFERROR(SEARCH("analytics",D1218),0)&gt;0,"Technology",
IF(IFERROR(SEARCH("food",D1218),0)+IFERROR(SEARCH("restaurant",D1218),0)+IFERROR(SEARCH("hospitality",D1218),0)+IFERROR(SEARCH("beverage",D1218),0)+IFERROR(SEARCH("delivery",D1218),0)&gt;0,"Food &amp; Beverage",
IF(IFERROR(SEARCH("health",D1218),0)+IFERROR(SEARCH("medical",D1218),0)+IFERROR(SEARCH("pharma",D1218),0)+IFERROR(SEARCH("wellness",D1218),0)+IFERROR(SEARCH("fitness",D1218),0)&gt;0,"Healthcare",
IF(IFERROR(SEARCH("edu",D1218),0)+IFERROR(SEARCH("learning",D1218),0)+IFERROR(SEARCH("school",D1218),0)+IFERROR(SEARCH("e-tech",D1218),0)&gt;0,"Education",
IF(IFERROR(SEARCH("logistics",D1218),0)+IFERROR(SEARCH("transport",D1218),0)+IFERROR(SEARCH("delivery",D1218),0)+IFERROR(SEARCH("mobility",D1218),0)+IFERROR(SEARCH("automobile",D1218),0)&gt;0,"Logistics &amp; Transport",
IF(IFERROR(SEARCH("travel",D1218),0)+IFERROR(SEARCH("hotel",D1218),0)+IFERROR(SEARCH("booking",D1218),0)+IFERROR(SEARCH("tourism",D1218),0)&gt;0,"Travel &amp; Hospitality",
IF(IFERROR(SEARCH("fashion",D1218),0)+IFERROR(SEARCH("apparel",D1218),0)+IFERROR(SEARCH("clothing",D1218),0)+IFERROR(SEARCH("jewelry",D1218),0)+IFERROR(SEARCH("beauty",D1218),0)&gt;0,"Fashion &amp; Lifestyle",
IF(IFERROR(SEARCH("media",D1218),0)+IFERROR(SEARCH("entertainment",D1218),0)+IFERROR(SEARCH("video",D1218),0)+IFERROR(SEARCH("gaming",D1218),0)+IFERROR(SEARCH("music",D1218),0)+IFERROR(SEARCH("social",D1218),0)&gt;0,"Media &amp; Entertainment",
IF(IFERROR(SEARCH("agri",D1218),0)+IFERROR(SEARCH("farm",D1218),0)+IFERROR(SEARCH("agtech",D1218),0)&gt;0,"Agriculture",
IF(IFERROR(SEARCH("real estate",D1218),0)+IFERROR(SEARCH("property",D1218),0)+IFERROR(SEARCH("housing",D1218),0)&gt;0,"Real Estate",
IF(IFERROR(SEARCH("energy",D1218),0)+IFERROR(SEARCH("solar",D1218),0)+IFERROR(SEARCH("clean tech",D1218),0)+IFERROR(SEARCH("waste",D1218),0)&gt;0,"Energy &amp; Environment",
IF(IFERROR(SEARCH("hr",D1218),0)+IFERROR(SEARCH("recruit",D1218),0)+IFERROR(SEARCH("hiring",D1218),0)+IFERROR(SEARCH("job",D1218),0)&gt;0,"HR &amp; Recruitment",
"Others"))))))))))))))</f>
        <v>Technology</v>
      </c>
      <c r="R1218" t="str">
        <f t="shared" ref="R1218:R1281" si="137">IF(ISNUMBER(SEARCH("bang",F1218)),"Bangalore",IF(ISNUMBER(SEARCH("beng",F1218)),"Bangalore",IF(ISNUMBER(SEARCH("mumbai",F1218)),"Mumbai",IF(ISNUMBER(SEARCH("delhi",F1218)),"Delhi-NCR",IF(ISNUMBER(SEARCH("gurgaon",F1218)),"Delhi-NCR",IF(ISNUMBER(SEARCH("gurugram",F1218)),"Delhi-NCR",IF(ISNUMBER(SEARCH("noida",F1218)),"Delhi-NCR",IF(ISNUMBER(SEARCH("faridabad",F1218)),"Delhi-NCR",IF(ISNUMBER(SEARCH("chennai",F1218)),"Chennai",IF(ISNUMBER(SEARCH("hyderabad",F1218)),"Hyderabad",IF(ISNUMBER(SEARCH("pune",F1218)),"Pune",IF(ISNUMBER(SEARCH("kolkata",F1218)),"Kolkata",IF(ISNUMBER(SEARCH("ahmedabad",F1218)),"Ahmedabad",IF(ISNUMBER(SEARCH("jaipur",F1218)),"Jaipur",IF(ISNUMBER(SEARCH("coimbatore",F1218)),"Coimbatore",IF(ISNUMBER(SEARCH("kochi",F1218)),"Kerala Cities",IF(ISNUMBER(SEARCH("cochin",F1218)),"Kerala Cities",IF(ISNUMBER(SEARCH("francisco",F1218)),"USA",IF(ISNUMBER(SEARCH("new york",F1218)),"USA",IF(ISNUMBER(SEARCH("california",F1218)),"USA",IF(ISNUMBER(SEARCH("palo alto",F1218)),"USA",IF(ISNUMBER(SEARCH("santa",F1218)),"USA",IF(ISNUMBER(SEARCH("singapore",F1218)),"Singapore",IF(ISNUMBER(SEARCH("london",F1218)),"London/UK",IF(F1218="","Unknown","Other Cities")))))))))))))))))))))))))</f>
        <v>Bangalore</v>
      </c>
    </row>
    <row r="1219" spans="1:18" x14ac:dyDescent="0.3">
      <c r="A1219">
        <v>1218</v>
      </c>
      <c r="B1219" s="4">
        <v>42691</v>
      </c>
      <c r="C1219" t="s">
        <v>3416</v>
      </c>
      <c r="D1219" t="s">
        <v>479</v>
      </c>
      <c r="E1219" t="s">
        <v>3417</v>
      </c>
      <c r="F1219" t="s">
        <v>30</v>
      </c>
      <c r="G1219" t="s">
        <v>9348</v>
      </c>
      <c r="H1219" t="str">
        <f t="shared" ref="H1219:H1282" si="138">IFERROR(TRIM(LEFT(G1219,FIND(",",G1219)-1)),TRIM(G1219))</f>
        <v>Times Of India Group &amp; Existing</v>
      </c>
      <c r="I1219">
        <f t="shared" ref="I1219:I1282" si="139">IF(TRIM(G1219)="",0,LEN(G1219)-LEN(SUBSTITUTE(G1219,",",""))+1)</f>
        <v>1</v>
      </c>
      <c r="J1219" t="str">
        <f>IF(Table1[[#This Row],[Investor Count]]&gt;1,"Yes","No")</f>
        <v>No</v>
      </c>
      <c r="K1219" t="s">
        <v>394</v>
      </c>
      <c r="L1219" s="6">
        <v>13500000</v>
      </c>
      <c r="M1219">
        <f t="shared" si="133"/>
        <v>2016</v>
      </c>
      <c r="N1219" t="str">
        <f t="shared" si="134"/>
        <v>November</v>
      </c>
      <c r="O1219" s="18">
        <v>129.56017499999999</v>
      </c>
      <c r="P1219" t="str">
        <f t="shared" si="135"/>
        <v>Private Equity</v>
      </c>
      <c r="Q1219" t="str">
        <f t="shared" si="136"/>
        <v>E-Commerce</v>
      </c>
      <c r="R1219" t="str">
        <f t="shared" si="137"/>
        <v>Delhi-NCR</v>
      </c>
    </row>
    <row r="1220" spans="1:18" x14ac:dyDescent="0.3">
      <c r="A1220">
        <v>1219</v>
      </c>
      <c r="B1220" s="4">
        <v>42691</v>
      </c>
      <c r="C1220" t="s">
        <v>3419</v>
      </c>
      <c r="D1220" t="s">
        <v>575</v>
      </c>
      <c r="E1220" t="s">
        <v>3420</v>
      </c>
      <c r="F1220" t="s">
        <v>30</v>
      </c>
      <c r="G1220" t="s">
        <v>2077</v>
      </c>
      <c r="H1220" t="str">
        <f t="shared" si="138"/>
        <v>Indian Angel Network</v>
      </c>
      <c r="I1220">
        <f t="shared" si="139"/>
        <v>1</v>
      </c>
      <c r="J1220" t="str">
        <f>IF(Table1[[#This Row],[Investor Count]]&gt;1,"Yes","No")</f>
        <v>No</v>
      </c>
      <c r="K1220" t="s">
        <v>126</v>
      </c>
      <c r="M1220">
        <f t="shared" si="133"/>
        <v>2016</v>
      </c>
      <c r="N1220" t="str">
        <f t="shared" si="134"/>
        <v>November</v>
      </c>
      <c r="O1220" s="18">
        <v>0</v>
      </c>
      <c r="P1220" t="str">
        <f t="shared" si="135"/>
        <v>Seed</v>
      </c>
      <c r="Q1220" t="str">
        <f t="shared" si="136"/>
        <v>Others</v>
      </c>
      <c r="R1220" t="str">
        <f t="shared" si="137"/>
        <v>Delhi-NCR</v>
      </c>
    </row>
    <row r="1221" spans="1:18" x14ac:dyDescent="0.3">
      <c r="A1221">
        <v>1220</v>
      </c>
      <c r="B1221" s="4">
        <v>42691</v>
      </c>
      <c r="C1221" t="s">
        <v>3421</v>
      </c>
      <c r="D1221" t="s">
        <v>575</v>
      </c>
      <c r="E1221" t="s">
        <v>3422</v>
      </c>
      <c r="F1221" t="s">
        <v>19</v>
      </c>
      <c r="G1221" t="s">
        <v>9103</v>
      </c>
      <c r="H1221" t="str">
        <f t="shared" si="138"/>
        <v>R S Sharma</v>
      </c>
      <c r="I1221">
        <f t="shared" si="139"/>
        <v>1</v>
      </c>
      <c r="J1221" t="str">
        <f>IF(Table1[[#This Row],[Investor Count]]&gt;1,"Yes","No")</f>
        <v>No</v>
      </c>
      <c r="K1221" t="s">
        <v>126</v>
      </c>
      <c r="M1221">
        <f t="shared" si="133"/>
        <v>2016</v>
      </c>
      <c r="N1221" t="str">
        <f t="shared" si="134"/>
        <v>November</v>
      </c>
      <c r="O1221" s="18">
        <v>0</v>
      </c>
      <c r="P1221" t="str">
        <f t="shared" si="135"/>
        <v>Seed</v>
      </c>
      <c r="Q1221" t="str">
        <f t="shared" si="136"/>
        <v>Others</v>
      </c>
      <c r="R1221" t="str">
        <f t="shared" si="137"/>
        <v>Delhi-NCR</v>
      </c>
    </row>
    <row r="1222" spans="1:18" x14ac:dyDescent="0.3">
      <c r="A1222">
        <v>1221</v>
      </c>
      <c r="B1222" s="4">
        <v>42691</v>
      </c>
      <c r="C1222" t="s">
        <v>3424</v>
      </c>
      <c r="D1222" t="s">
        <v>575</v>
      </c>
      <c r="E1222" t="s">
        <v>3425</v>
      </c>
      <c r="F1222" t="s">
        <v>36</v>
      </c>
      <c r="G1222" t="s">
        <v>3043</v>
      </c>
      <c r="H1222" t="str">
        <f t="shared" si="138"/>
        <v>Quarizon</v>
      </c>
      <c r="I1222">
        <f t="shared" si="139"/>
        <v>1</v>
      </c>
      <c r="J1222" t="str">
        <f>IF(Table1[[#This Row],[Investor Count]]&gt;1,"Yes","No")</f>
        <v>No</v>
      </c>
      <c r="K1222" t="s">
        <v>126</v>
      </c>
      <c r="L1222" s="6">
        <v>147000</v>
      </c>
      <c r="M1222">
        <f t="shared" si="133"/>
        <v>2016</v>
      </c>
      <c r="N1222" t="str">
        <f t="shared" si="134"/>
        <v>November</v>
      </c>
      <c r="O1222" s="18">
        <v>1.4107663500000001</v>
      </c>
      <c r="P1222" t="str">
        <f t="shared" si="135"/>
        <v>Seed</v>
      </c>
      <c r="Q1222" t="str">
        <f t="shared" si="136"/>
        <v>Others</v>
      </c>
      <c r="R1222" t="str">
        <f t="shared" si="137"/>
        <v>Mumbai</v>
      </c>
    </row>
    <row r="1223" spans="1:18" x14ac:dyDescent="0.3">
      <c r="A1223">
        <v>1222</v>
      </c>
      <c r="B1223" s="4">
        <v>42692</v>
      </c>
      <c r="C1223" t="s">
        <v>3426</v>
      </c>
      <c r="D1223" t="s">
        <v>77</v>
      </c>
      <c r="E1223" t="s">
        <v>3427</v>
      </c>
      <c r="F1223" t="s">
        <v>30</v>
      </c>
      <c r="G1223" t="s">
        <v>3428</v>
      </c>
      <c r="H1223" t="str">
        <f t="shared" si="138"/>
        <v>Omnivore Capital</v>
      </c>
      <c r="I1223">
        <f t="shared" si="139"/>
        <v>1</v>
      </c>
      <c r="J1223" t="str">
        <f>IF(Table1[[#This Row],[Investor Count]]&gt;1,"Yes","No")</f>
        <v>No</v>
      </c>
      <c r="K1223" t="s">
        <v>126</v>
      </c>
      <c r="L1223" s="6">
        <v>1000000</v>
      </c>
      <c r="M1223">
        <f t="shared" si="133"/>
        <v>2016</v>
      </c>
      <c r="N1223" t="str">
        <f t="shared" si="134"/>
        <v>November</v>
      </c>
      <c r="O1223" s="18">
        <v>9.5970499999999994</v>
      </c>
      <c r="P1223" t="str">
        <f t="shared" si="135"/>
        <v>Seed</v>
      </c>
      <c r="Q1223" t="str">
        <f t="shared" si="136"/>
        <v>FinTech</v>
      </c>
      <c r="R1223" t="str">
        <f t="shared" si="137"/>
        <v>Delhi-NCR</v>
      </c>
    </row>
    <row r="1224" spans="1:18" x14ac:dyDescent="0.3">
      <c r="A1224">
        <v>1223</v>
      </c>
      <c r="B1224" s="4">
        <v>42692</v>
      </c>
      <c r="C1224" t="s">
        <v>3429</v>
      </c>
      <c r="D1224" t="s">
        <v>479</v>
      </c>
      <c r="E1224" t="s">
        <v>1745</v>
      </c>
      <c r="F1224" t="s">
        <v>36</v>
      </c>
      <c r="G1224" t="s">
        <v>3430</v>
      </c>
      <c r="H1224" t="str">
        <f t="shared" si="138"/>
        <v>Hitesh Windlass</v>
      </c>
      <c r="I1224">
        <f t="shared" si="139"/>
        <v>1</v>
      </c>
      <c r="J1224" t="str">
        <f>IF(Table1[[#This Row],[Investor Count]]&gt;1,"Yes","No")</f>
        <v>No</v>
      </c>
      <c r="K1224" t="s">
        <v>126</v>
      </c>
      <c r="M1224">
        <f t="shared" si="133"/>
        <v>2016</v>
      </c>
      <c r="N1224" t="str">
        <f t="shared" si="134"/>
        <v>November</v>
      </c>
      <c r="O1224" s="18">
        <v>0</v>
      </c>
      <c r="P1224" t="str">
        <f t="shared" si="135"/>
        <v>Seed</v>
      </c>
      <c r="Q1224" t="str">
        <f t="shared" si="136"/>
        <v>E-Commerce</v>
      </c>
      <c r="R1224" t="str">
        <f t="shared" si="137"/>
        <v>Mumbai</v>
      </c>
    </row>
    <row r="1225" spans="1:18" x14ac:dyDescent="0.3">
      <c r="A1225">
        <v>1224</v>
      </c>
      <c r="B1225" s="4">
        <v>42692</v>
      </c>
      <c r="C1225" t="s">
        <v>3431</v>
      </c>
      <c r="D1225" t="s">
        <v>575</v>
      </c>
      <c r="E1225" t="s">
        <v>3432</v>
      </c>
      <c r="F1225" t="s">
        <v>36</v>
      </c>
      <c r="G1225" t="s">
        <v>3433</v>
      </c>
      <c r="H1225" t="str">
        <f t="shared" si="138"/>
        <v>Asuka Holdings</v>
      </c>
      <c r="I1225">
        <f t="shared" si="139"/>
        <v>1</v>
      </c>
      <c r="J1225" t="str">
        <f>IF(Table1[[#This Row],[Investor Count]]&gt;1,"Yes","No")</f>
        <v>No</v>
      </c>
      <c r="K1225" t="s">
        <v>126</v>
      </c>
      <c r="M1225">
        <f t="shared" si="133"/>
        <v>2016</v>
      </c>
      <c r="N1225" t="str">
        <f t="shared" si="134"/>
        <v>November</v>
      </c>
      <c r="O1225" s="18">
        <v>0</v>
      </c>
      <c r="P1225" t="str">
        <f t="shared" si="135"/>
        <v>Seed</v>
      </c>
      <c r="Q1225" t="str">
        <f t="shared" si="136"/>
        <v>Others</v>
      </c>
      <c r="R1225" t="str">
        <f t="shared" si="137"/>
        <v>Mumbai</v>
      </c>
    </row>
    <row r="1226" spans="1:18" x14ac:dyDescent="0.3">
      <c r="A1226">
        <v>1225</v>
      </c>
      <c r="B1226" s="4">
        <v>42695</v>
      </c>
      <c r="C1226" t="s">
        <v>3434</v>
      </c>
      <c r="D1226" t="s">
        <v>575</v>
      </c>
      <c r="E1226" t="s">
        <v>3435</v>
      </c>
      <c r="F1226" t="s">
        <v>19</v>
      </c>
      <c r="G1226" t="s">
        <v>3436</v>
      </c>
      <c r="H1226" t="str">
        <f t="shared" si="138"/>
        <v>Devdeep Singh</v>
      </c>
      <c r="I1226">
        <f t="shared" si="139"/>
        <v>1</v>
      </c>
      <c r="J1226" t="str">
        <f>IF(Table1[[#This Row],[Investor Count]]&gt;1,"Yes","No")</f>
        <v>No</v>
      </c>
      <c r="K1226" t="s">
        <v>126</v>
      </c>
      <c r="L1226" s="6">
        <v>90000</v>
      </c>
      <c r="M1226">
        <f t="shared" si="133"/>
        <v>2016</v>
      </c>
      <c r="N1226" t="str">
        <f t="shared" si="134"/>
        <v>November</v>
      </c>
      <c r="O1226" s="18">
        <v>0.86373449999999996</v>
      </c>
      <c r="P1226" t="str">
        <f t="shared" si="135"/>
        <v>Seed</v>
      </c>
      <c r="Q1226" t="str">
        <f t="shared" si="136"/>
        <v>Others</v>
      </c>
      <c r="R1226" t="str">
        <f t="shared" si="137"/>
        <v>Delhi-NCR</v>
      </c>
    </row>
    <row r="1227" spans="1:18" x14ac:dyDescent="0.3">
      <c r="A1227">
        <v>1226</v>
      </c>
      <c r="B1227" s="4">
        <v>42695</v>
      </c>
      <c r="C1227" t="s">
        <v>3437</v>
      </c>
      <c r="D1227" t="s">
        <v>50</v>
      </c>
      <c r="E1227" t="s">
        <v>3438</v>
      </c>
      <c r="F1227" t="s">
        <v>19</v>
      </c>
      <c r="G1227" t="s">
        <v>3439</v>
      </c>
      <c r="H1227" t="str">
        <f t="shared" si="138"/>
        <v>Kae Capital</v>
      </c>
      <c r="I1227">
        <f t="shared" si="139"/>
        <v>2</v>
      </c>
      <c r="J1227" t="str">
        <f>IF(Table1[[#This Row],[Investor Count]]&gt;1,"Yes","No")</f>
        <v>Yes</v>
      </c>
      <c r="K1227" t="s">
        <v>126</v>
      </c>
      <c r="L1227" s="6">
        <v>650000</v>
      </c>
      <c r="M1227">
        <f t="shared" si="133"/>
        <v>2016</v>
      </c>
      <c r="N1227" t="str">
        <f t="shared" si="134"/>
        <v>November</v>
      </c>
      <c r="O1227" s="18">
        <v>6.2380825</v>
      </c>
      <c r="P1227" t="str">
        <f t="shared" si="135"/>
        <v>Seed</v>
      </c>
      <c r="Q1227" t="str">
        <f t="shared" si="136"/>
        <v>Technology</v>
      </c>
      <c r="R1227" t="str">
        <f t="shared" si="137"/>
        <v>Delhi-NCR</v>
      </c>
    </row>
    <row r="1228" spans="1:18" x14ac:dyDescent="0.3">
      <c r="A1228">
        <v>1227</v>
      </c>
      <c r="B1228" s="4">
        <v>42696</v>
      </c>
      <c r="C1228" t="s">
        <v>3440</v>
      </c>
      <c r="D1228" t="s">
        <v>575</v>
      </c>
      <c r="E1228" t="s">
        <v>3441</v>
      </c>
      <c r="F1228" t="s">
        <v>36</v>
      </c>
      <c r="G1228" t="s">
        <v>3442</v>
      </c>
      <c r="H1228" t="str">
        <f t="shared" si="138"/>
        <v>Softbank Group</v>
      </c>
      <c r="I1228">
        <f t="shared" si="139"/>
        <v>1</v>
      </c>
      <c r="J1228" t="str">
        <f>IF(Table1[[#This Row],[Investor Count]]&gt;1,"Yes","No")</f>
        <v>No</v>
      </c>
      <c r="K1228" t="s">
        <v>394</v>
      </c>
      <c r="L1228" s="6">
        <v>5000000</v>
      </c>
      <c r="M1228">
        <f t="shared" si="133"/>
        <v>2016</v>
      </c>
      <c r="N1228" t="str">
        <f t="shared" si="134"/>
        <v>November</v>
      </c>
      <c r="O1228" s="18">
        <v>47.985250000000001</v>
      </c>
      <c r="P1228" t="str">
        <f t="shared" si="135"/>
        <v>Private Equity</v>
      </c>
      <c r="Q1228" t="str">
        <f t="shared" si="136"/>
        <v>Others</v>
      </c>
      <c r="R1228" t="str">
        <f t="shared" si="137"/>
        <v>Mumbai</v>
      </c>
    </row>
    <row r="1229" spans="1:18" x14ac:dyDescent="0.3">
      <c r="A1229">
        <v>1228</v>
      </c>
      <c r="B1229" s="4">
        <v>42696</v>
      </c>
      <c r="C1229" t="s">
        <v>3443</v>
      </c>
      <c r="D1229" t="s">
        <v>575</v>
      </c>
      <c r="E1229" t="s">
        <v>3444</v>
      </c>
      <c r="F1229" t="s">
        <v>967</v>
      </c>
      <c r="G1229" t="s">
        <v>3445</v>
      </c>
      <c r="H1229" t="str">
        <f t="shared" si="138"/>
        <v>Vivek Bhargava</v>
      </c>
      <c r="I1229">
        <f t="shared" si="139"/>
        <v>2</v>
      </c>
      <c r="J1229" t="str">
        <f>IF(Table1[[#This Row],[Investor Count]]&gt;1,"Yes","No")</f>
        <v>Yes</v>
      </c>
      <c r="K1229" t="s">
        <v>126</v>
      </c>
      <c r="L1229" s="6">
        <v>147000</v>
      </c>
      <c r="M1229">
        <f t="shared" si="133"/>
        <v>2016</v>
      </c>
      <c r="N1229" t="str">
        <f t="shared" si="134"/>
        <v>November</v>
      </c>
      <c r="O1229" s="18">
        <v>1.4107663500000001</v>
      </c>
      <c r="P1229" t="str">
        <f t="shared" si="135"/>
        <v>Seed</v>
      </c>
      <c r="Q1229" t="str">
        <f t="shared" si="136"/>
        <v>Others</v>
      </c>
      <c r="R1229" t="str">
        <f t="shared" si="137"/>
        <v>Bangalore</v>
      </c>
    </row>
    <row r="1230" spans="1:18" x14ac:dyDescent="0.3">
      <c r="A1230">
        <v>1229</v>
      </c>
      <c r="B1230" s="4">
        <v>42696</v>
      </c>
      <c r="C1230" t="s">
        <v>3446</v>
      </c>
      <c r="D1230" t="s">
        <v>575</v>
      </c>
      <c r="E1230" t="s">
        <v>3447</v>
      </c>
      <c r="F1230" t="s">
        <v>36</v>
      </c>
      <c r="G1230" t="s">
        <v>8165</v>
      </c>
      <c r="H1230" t="str">
        <f t="shared" si="138"/>
        <v>Yms Mobitech</v>
      </c>
      <c r="I1230">
        <f t="shared" si="139"/>
        <v>1</v>
      </c>
      <c r="J1230" t="str">
        <f>IF(Table1[[#This Row],[Investor Count]]&gt;1,"Yes","No")</f>
        <v>No</v>
      </c>
      <c r="K1230" t="s">
        <v>126</v>
      </c>
      <c r="M1230">
        <f t="shared" si="133"/>
        <v>2016</v>
      </c>
      <c r="N1230" t="str">
        <f t="shared" si="134"/>
        <v>November</v>
      </c>
      <c r="O1230" s="18">
        <v>0</v>
      </c>
      <c r="P1230" t="str">
        <f t="shared" si="135"/>
        <v>Seed</v>
      </c>
      <c r="Q1230" t="str">
        <f t="shared" si="136"/>
        <v>Others</v>
      </c>
      <c r="R1230" t="str">
        <f t="shared" si="137"/>
        <v>Mumbai</v>
      </c>
    </row>
    <row r="1231" spans="1:18" x14ac:dyDescent="0.3">
      <c r="A1231">
        <v>1230</v>
      </c>
      <c r="B1231" s="4">
        <v>42696</v>
      </c>
      <c r="C1231" t="s">
        <v>3449</v>
      </c>
      <c r="D1231" t="s">
        <v>50</v>
      </c>
      <c r="E1231" t="s">
        <v>3450</v>
      </c>
      <c r="F1231" t="s">
        <v>967</v>
      </c>
      <c r="G1231" t="s">
        <v>213</v>
      </c>
      <c r="H1231" t="str">
        <f t="shared" si="138"/>
        <v>Sequoia India</v>
      </c>
      <c r="I1231">
        <f t="shared" si="139"/>
        <v>1</v>
      </c>
      <c r="J1231" t="str">
        <f>IF(Table1[[#This Row],[Investor Count]]&gt;1,"Yes","No")</f>
        <v>No</v>
      </c>
      <c r="K1231" t="s">
        <v>394</v>
      </c>
      <c r="L1231" s="6">
        <v>5000000</v>
      </c>
      <c r="M1231">
        <f t="shared" si="133"/>
        <v>2016</v>
      </c>
      <c r="N1231" t="str">
        <f t="shared" si="134"/>
        <v>November</v>
      </c>
      <c r="O1231" s="18">
        <v>47.985250000000001</v>
      </c>
      <c r="P1231" t="str">
        <f t="shared" si="135"/>
        <v>Private Equity</v>
      </c>
      <c r="Q1231" t="str">
        <f t="shared" si="136"/>
        <v>Technology</v>
      </c>
      <c r="R1231" t="str">
        <f t="shared" si="137"/>
        <v>Bangalore</v>
      </c>
    </row>
    <row r="1232" spans="1:18" x14ac:dyDescent="0.3">
      <c r="A1232">
        <v>1231</v>
      </c>
      <c r="B1232" s="4">
        <v>42696</v>
      </c>
      <c r="C1232" t="s">
        <v>3451</v>
      </c>
      <c r="D1232" t="s">
        <v>50</v>
      </c>
      <c r="E1232" t="s">
        <v>3452</v>
      </c>
      <c r="F1232" t="s">
        <v>967</v>
      </c>
      <c r="G1232" t="s">
        <v>9349</v>
      </c>
      <c r="H1232" t="str">
        <f t="shared" si="138"/>
        <v>Sanjai Vohra</v>
      </c>
      <c r="I1232">
        <f t="shared" si="139"/>
        <v>2</v>
      </c>
      <c r="J1232" t="str">
        <f>IF(Table1[[#This Row],[Investor Count]]&gt;1,"Yes","No")</f>
        <v>Yes</v>
      </c>
      <c r="K1232" t="s">
        <v>126</v>
      </c>
      <c r="M1232">
        <f t="shared" si="133"/>
        <v>2016</v>
      </c>
      <c r="N1232" t="str">
        <f t="shared" si="134"/>
        <v>November</v>
      </c>
      <c r="O1232" s="18">
        <v>0</v>
      </c>
      <c r="P1232" t="str">
        <f t="shared" si="135"/>
        <v>Seed</v>
      </c>
      <c r="Q1232" t="str">
        <f t="shared" si="136"/>
        <v>Technology</v>
      </c>
      <c r="R1232" t="str">
        <f t="shared" si="137"/>
        <v>Bangalore</v>
      </c>
    </row>
    <row r="1233" spans="1:18" x14ac:dyDescent="0.3">
      <c r="A1233">
        <v>1232</v>
      </c>
      <c r="B1233" s="4">
        <v>42696</v>
      </c>
      <c r="C1233" t="s">
        <v>3454</v>
      </c>
      <c r="D1233" t="s">
        <v>575</v>
      </c>
      <c r="E1233" t="s">
        <v>3455</v>
      </c>
      <c r="F1233" t="s">
        <v>36</v>
      </c>
      <c r="G1233" t="s">
        <v>9350</v>
      </c>
      <c r="H1233" t="str">
        <f t="shared" si="138"/>
        <v>Multiple</v>
      </c>
      <c r="I1233">
        <f t="shared" si="139"/>
        <v>1</v>
      </c>
      <c r="J1233" t="str">
        <f>IF(Table1[[#This Row],[Investor Count]]&gt;1,"Yes","No")</f>
        <v>No</v>
      </c>
      <c r="K1233" t="s">
        <v>126</v>
      </c>
      <c r="L1233" s="6">
        <v>147000</v>
      </c>
      <c r="M1233">
        <f t="shared" si="133"/>
        <v>2016</v>
      </c>
      <c r="N1233" t="str">
        <f t="shared" si="134"/>
        <v>November</v>
      </c>
      <c r="O1233" s="18">
        <v>1.4107663500000001</v>
      </c>
      <c r="P1233" t="str">
        <f t="shared" si="135"/>
        <v>Seed</v>
      </c>
      <c r="Q1233" t="str">
        <f t="shared" si="136"/>
        <v>Others</v>
      </c>
      <c r="R1233" t="str">
        <f t="shared" si="137"/>
        <v>Mumbai</v>
      </c>
    </row>
    <row r="1234" spans="1:18" x14ac:dyDescent="0.3">
      <c r="A1234">
        <v>1233</v>
      </c>
      <c r="B1234" s="4">
        <v>42697</v>
      </c>
      <c r="C1234" t="s">
        <v>3457</v>
      </c>
      <c r="D1234" t="s">
        <v>575</v>
      </c>
      <c r="E1234" t="s">
        <v>3458</v>
      </c>
      <c r="F1234" t="s">
        <v>967</v>
      </c>
      <c r="G1234" t="s">
        <v>7829</v>
      </c>
      <c r="H1234" t="str">
        <f t="shared" si="138"/>
        <v>Delta Partners</v>
      </c>
      <c r="I1234">
        <f t="shared" si="139"/>
        <v>5</v>
      </c>
      <c r="J1234" t="str">
        <f>IF(Table1[[#This Row],[Investor Count]]&gt;1,"Yes","No")</f>
        <v>Yes</v>
      </c>
      <c r="K1234" t="s">
        <v>394</v>
      </c>
      <c r="L1234" s="6">
        <v>20000000</v>
      </c>
      <c r="M1234">
        <f t="shared" si="133"/>
        <v>2016</v>
      </c>
      <c r="N1234" t="str">
        <f t="shared" si="134"/>
        <v>November</v>
      </c>
      <c r="O1234" s="18">
        <v>191.941</v>
      </c>
      <c r="P1234" t="str">
        <f t="shared" si="135"/>
        <v>Private Equity</v>
      </c>
      <c r="Q1234" t="str">
        <f t="shared" si="136"/>
        <v>Others</v>
      </c>
      <c r="R1234" t="str">
        <f t="shared" si="137"/>
        <v>Bangalore</v>
      </c>
    </row>
    <row r="1235" spans="1:18" x14ac:dyDescent="0.3">
      <c r="A1235">
        <v>1234</v>
      </c>
      <c r="B1235" s="4">
        <v>42697</v>
      </c>
      <c r="C1235" t="s">
        <v>3460</v>
      </c>
      <c r="D1235" t="s">
        <v>50</v>
      </c>
      <c r="E1235" t="s">
        <v>3461</v>
      </c>
      <c r="F1235" t="s">
        <v>36</v>
      </c>
      <c r="G1235" t="s">
        <v>8166</v>
      </c>
      <c r="H1235" t="str">
        <f t="shared" si="138"/>
        <v>Idg Ventures</v>
      </c>
      <c r="I1235">
        <f t="shared" si="139"/>
        <v>2</v>
      </c>
      <c r="J1235" t="str">
        <f>IF(Table1[[#This Row],[Investor Count]]&gt;1,"Yes","No")</f>
        <v>Yes</v>
      </c>
      <c r="K1235" t="s">
        <v>126</v>
      </c>
      <c r="L1235" s="6">
        <v>600000</v>
      </c>
      <c r="M1235">
        <f t="shared" si="133"/>
        <v>2016</v>
      </c>
      <c r="N1235" t="str">
        <f t="shared" si="134"/>
        <v>November</v>
      </c>
      <c r="O1235" s="18">
        <v>5.7582300000000002</v>
      </c>
      <c r="P1235" t="str">
        <f t="shared" si="135"/>
        <v>Seed</v>
      </c>
      <c r="Q1235" t="str">
        <f t="shared" si="136"/>
        <v>Technology</v>
      </c>
      <c r="R1235" t="str">
        <f t="shared" si="137"/>
        <v>Mumbai</v>
      </c>
    </row>
    <row r="1236" spans="1:18" x14ac:dyDescent="0.3">
      <c r="A1236">
        <v>1235</v>
      </c>
      <c r="B1236" s="4">
        <v>42697</v>
      </c>
      <c r="C1236" t="s">
        <v>161</v>
      </c>
      <c r="D1236" t="s">
        <v>479</v>
      </c>
      <c r="E1236" t="s">
        <v>1189</v>
      </c>
      <c r="F1236" t="s">
        <v>967</v>
      </c>
      <c r="G1236" t="s">
        <v>8167</v>
      </c>
      <c r="H1236" t="str">
        <f t="shared" si="138"/>
        <v>Lightspeed Venture Partners India</v>
      </c>
      <c r="I1236">
        <f t="shared" si="139"/>
        <v>2</v>
      </c>
      <c r="J1236" t="str">
        <f>IF(Table1[[#This Row],[Investor Count]]&gt;1,"Yes","No")</f>
        <v>Yes</v>
      </c>
      <c r="K1236" t="s">
        <v>394</v>
      </c>
      <c r="L1236" s="6">
        <v>10000000</v>
      </c>
      <c r="M1236">
        <f t="shared" si="133"/>
        <v>2016</v>
      </c>
      <c r="N1236" t="str">
        <f t="shared" si="134"/>
        <v>November</v>
      </c>
      <c r="O1236" s="18">
        <v>95.970500000000001</v>
      </c>
      <c r="P1236" t="str">
        <f t="shared" si="135"/>
        <v>Private Equity</v>
      </c>
      <c r="Q1236" t="str">
        <f t="shared" si="136"/>
        <v>E-Commerce</v>
      </c>
      <c r="R1236" t="str">
        <f t="shared" si="137"/>
        <v>Bangalore</v>
      </c>
    </row>
    <row r="1237" spans="1:18" x14ac:dyDescent="0.3">
      <c r="A1237">
        <v>1236</v>
      </c>
      <c r="B1237" s="4">
        <v>42698</v>
      </c>
      <c r="C1237" t="s">
        <v>3464</v>
      </c>
      <c r="D1237" t="s">
        <v>575</v>
      </c>
      <c r="E1237" t="s">
        <v>3465</v>
      </c>
      <c r="F1237" t="s">
        <v>483</v>
      </c>
      <c r="G1237" t="s">
        <v>9351</v>
      </c>
      <c r="H1237" t="str">
        <f t="shared" si="138"/>
        <v>Dr Pooja G</v>
      </c>
      <c r="I1237">
        <f t="shared" si="139"/>
        <v>2</v>
      </c>
      <c r="J1237" t="str">
        <f>IF(Table1[[#This Row],[Investor Count]]&gt;1,"Yes","No")</f>
        <v>Yes</v>
      </c>
      <c r="K1237" t="s">
        <v>126</v>
      </c>
      <c r="M1237">
        <f t="shared" si="133"/>
        <v>2016</v>
      </c>
      <c r="N1237" t="str">
        <f t="shared" si="134"/>
        <v>November</v>
      </c>
      <c r="O1237" s="18">
        <v>0</v>
      </c>
      <c r="P1237" t="str">
        <f t="shared" si="135"/>
        <v>Seed</v>
      </c>
      <c r="Q1237" t="str">
        <f t="shared" si="136"/>
        <v>Others</v>
      </c>
      <c r="R1237" t="str">
        <f t="shared" si="137"/>
        <v>Other Cities</v>
      </c>
    </row>
    <row r="1238" spans="1:18" x14ac:dyDescent="0.3">
      <c r="A1238">
        <v>1237</v>
      </c>
      <c r="B1238" s="4">
        <v>42698</v>
      </c>
      <c r="C1238" t="s">
        <v>3467</v>
      </c>
      <c r="D1238" t="s">
        <v>575</v>
      </c>
      <c r="E1238" t="s">
        <v>3468</v>
      </c>
      <c r="F1238" t="s">
        <v>967</v>
      </c>
      <c r="G1238" t="s">
        <v>3469</v>
      </c>
      <c r="H1238" t="str">
        <f t="shared" si="138"/>
        <v>Venture Highway</v>
      </c>
      <c r="I1238">
        <f t="shared" si="139"/>
        <v>1</v>
      </c>
      <c r="J1238" t="str">
        <f>IF(Table1[[#This Row],[Investor Count]]&gt;1,"Yes","No")</f>
        <v>No</v>
      </c>
      <c r="K1238" t="s">
        <v>126</v>
      </c>
      <c r="M1238">
        <f t="shared" si="133"/>
        <v>2016</v>
      </c>
      <c r="N1238" t="str">
        <f t="shared" si="134"/>
        <v>November</v>
      </c>
      <c r="O1238" s="18">
        <v>0</v>
      </c>
      <c r="P1238" t="str">
        <f t="shared" si="135"/>
        <v>Seed</v>
      </c>
      <c r="Q1238" t="str">
        <f t="shared" si="136"/>
        <v>Others</v>
      </c>
      <c r="R1238" t="str">
        <f t="shared" si="137"/>
        <v>Bangalore</v>
      </c>
    </row>
    <row r="1239" spans="1:18" x14ac:dyDescent="0.3">
      <c r="A1239">
        <v>1238</v>
      </c>
      <c r="B1239" s="4">
        <v>42698</v>
      </c>
      <c r="C1239" t="s">
        <v>1295</v>
      </c>
      <c r="D1239" t="s">
        <v>575</v>
      </c>
      <c r="E1239" t="s">
        <v>3470</v>
      </c>
      <c r="F1239" t="s">
        <v>36</v>
      </c>
      <c r="G1239" t="s">
        <v>8168</v>
      </c>
      <c r="H1239" t="str">
        <f t="shared" si="138"/>
        <v>Lightspeed India Partners</v>
      </c>
      <c r="I1239">
        <f t="shared" si="139"/>
        <v>4</v>
      </c>
      <c r="J1239" t="str">
        <f>IF(Table1[[#This Row],[Investor Count]]&gt;1,"Yes","No")</f>
        <v>Yes</v>
      </c>
      <c r="K1239" t="s">
        <v>394</v>
      </c>
      <c r="L1239" s="6">
        <v>4000000</v>
      </c>
      <c r="M1239">
        <f t="shared" si="133"/>
        <v>2016</v>
      </c>
      <c r="N1239" t="str">
        <f t="shared" si="134"/>
        <v>November</v>
      </c>
      <c r="O1239" s="18">
        <v>38.388199999999998</v>
      </c>
      <c r="P1239" t="str">
        <f t="shared" si="135"/>
        <v>Private Equity</v>
      </c>
      <c r="Q1239" t="str">
        <f t="shared" si="136"/>
        <v>Others</v>
      </c>
      <c r="R1239" t="str">
        <f t="shared" si="137"/>
        <v>Mumbai</v>
      </c>
    </row>
    <row r="1240" spans="1:18" x14ac:dyDescent="0.3">
      <c r="A1240">
        <v>1239</v>
      </c>
      <c r="B1240" s="4">
        <v>42698</v>
      </c>
      <c r="C1240" t="s">
        <v>3472</v>
      </c>
      <c r="D1240" t="s">
        <v>575</v>
      </c>
      <c r="E1240" t="s">
        <v>3473</v>
      </c>
      <c r="F1240" t="s">
        <v>19</v>
      </c>
      <c r="G1240" t="s">
        <v>3177</v>
      </c>
      <c r="H1240" t="str">
        <f t="shared" si="138"/>
        <v>Franchise India</v>
      </c>
      <c r="I1240">
        <f t="shared" si="139"/>
        <v>1</v>
      </c>
      <c r="J1240" t="str">
        <f>IF(Table1[[#This Row],[Investor Count]]&gt;1,"Yes","No")</f>
        <v>No</v>
      </c>
      <c r="K1240" t="s">
        <v>394</v>
      </c>
      <c r="M1240">
        <f t="shared" si="133"/>
        <v>2016</v>
      </c>
      <c r="N1240" t="str">
        <f t="shared" si="134"/>
        <v>November</v>
      </c>
      <c r="O1240" s="18">
        <v>0</v>
      </c>
      <c r="P1240" t="str">
        <f t="shared" si="135"/>
        <v>Private Equity</v>
      </c>
      <c r="Q1240" t="str">
        <f t="shared" si="136"/>
        <v>Others</v>
      </c>
      <c r="R1240" t="str">
        <f t="shared" si="137"/>
        <v>Delhi-NCR</v>
      </c>
    </row>
    <row r="1241" spans="1:18" x14ac:dyDescent="0.3">
      <c r="A1241">
        <v>1240</v>
      </c>
      <c r="B1241" s="4">
        <v>42698</v>
      </c>
      <c r="C1241" t="s">
        <v>3474</v>
      </c>
      <c r="D1241" t="s">
        <v>575</v>
      </c>
      <c r="E1241" t="s">
        <v>3475</v>
      </c>
      <c r="F1241" t="s">
        <v>36</v>
      </c>
      <c r="G1241" t="s">
        <v>8169</v>
      </c>
      <c r="H1241" t="str">
        <f t="shared" si="138"/>
        <v>Blume Ventures</v>
      </c>
      <c r="I1241">
        <f t="shared" si="139"/>
        <v>5</v>
      </c>
      <c r="J1241" t="str">
        <f>IF(Table1[[#This Row],[Investor Count]]&gt;1,"Yes","No")</f>
        <v>Yes</v>
      </c>
      <c r="K1241" t="s">
        <v>394</v>
      </c>
      <c r="M1241">
        <f t="shared" si="133"/>
        <v>2016</v>
      </c>
      <c r="N1241" t="str">
        <f t="shared" si="134"/>
        <v>November</v>
      </c>
      <c r="O1241" s="18">
        <v>0</v>
      </c>
      <c r="P1241" t="str">
        <f t="shared" si="135"/>
        <v>Private Equity</v>
      </c>
      <c r="Q1241" t="str">
        <f t="shared" si="136"/>
        <v>Others</v>
      </c>
      <c r="R1241" t="str">
        <f t="shared" si="137"/>
        <v>Mumbai</v>
      </c>
    </row>
    <row r="1242" spans="1:18" x14ac:dyDescent="0.3">
      <c r="A1242">
        <v>1241</v>
      </c>
      <c r="B1242" s="4">
        <v>42699</v>
      </c>
      <c r="C1242" t="s">
        <v>3477</v>
      </c>
      <c r="D1242" t="s">
        <v>575</v>
      </c>
      <c r="E1242" t="s">
        <v>3478</v>
      </c>
      <c r="F1242" t="s">
        <v>1197</v>
      </c>
      <c r="G1242" t="s">
        <v>8769</v>
      </c>
      <c r="H1242" t="str">
        <f t="shared" si="138"/>
        <v>Girish Mathrubootham</v>
      </c>
      <c r="I1242">
        <f t="shared" si="139"/>
        <v>9</v>
      </c>
      <c r="J1242" t="str">
        <f>IF(Table1[[#This Row],[Investor Count]]&gt;1,"Yes","No")</f>
        <v>Yes</v>
      </c>
      <c r="K1242" t="s">
        <v>126</v>
      </c>
      <c r="M1242">
        <f t="shared" si="133"/>
        <v>2016</v>
      </c>
      <c r="N1242" t="str">
        <f t="shared" si="134"/>
        <v>November</v>
      </c>
      <c r="O1242" s="18">
        <v>0</v>
      </c>
      <c r="P1242" t="str">
        <f t="shared" si="135"/>
        <v>Seed</v>
      </c>
      <c r="Q1242" t="str">
        <f t="shared" si="136"/>
        <v>Others</v>
      </c>
      <c r="R1242" t="str">
        <f t="shared" si="137"/>
        <v>Ahmedabad</v>
      </c>
    </row>
    <row r="1243" spans="1:18" x14ac:dyDescent="0.3">
      <c r="A1243">
        <v>1242</v>
      </c>
      <c r="B1243" s="4">
        <v>42699</v>
      </c>
      <c r="C1243" t="s">
        <v>3480</v>
      </c>
      <c r="D1243" t="s">
        <v>575</v>
      </c>
      <c r="E1243" t="s">
        <v>8770</v>
      </c>
      <c r="F1243" t="s">
        <v>36</v>
      </c>
      <c r="G1243" t="s">
        <v>3482</v>
      </c>
      <c r="H1243" t="str">
        <f t="shared" si="138"/>
        <v>Reliance Entertainment</v>
      </c>
      <c r="I1243">
        <f t="shared" si="139"/>
        <v>1</v>
      </c>
      <c r="J1243" t="str">
        <f>IF(Table1[[#This Row],[Investor Count]]&gt;1,"Yes","No")</f>
        <v>No</v>
      </c>
      <c r="K1243" t="s">
        <v>394</v>
      </c>
      <c r="M1243">
        <f t="shared" si="133"/>
        <v>2016</v>
      </c>
      <c r="N1243" t="str">
        <f t="shared" si="134"/>
        <v>November</v>
      </c>
      <c r="O1243" s="18">
        <v>0</v>
      </c>
      <c r="P1243" t="str">
        <f t="shared" si="135"/>
        <v>Private Equity</v>
      </c>
      <c r="Q1243" t="str">
        <f t="shared" si="136"/>
        <v>Others</v>
      </c>
      <c r="R1243" t="str">
        <f t="shared" si="137"/>
        <v>Mumbai</v>
      </c>
    </row>
    <row r="1244" spans="1:18" x14ac:dyDescent="0.3">
      <c r="A1244">
        <v>1243</v>
      </c>
      <c r="B1244" s="4">
        <v>42699</v>
      </c>
      <c r="C1244" t="s">
        <v>3483</v>
      </c>
      <c r="D1244" t="s">
        <v>575</v>
      </c>
      <c r="E1244" t="s">
        <v>930</v>
      </c>
      <c r="F1244" t="s">
        <v>919</v>
      </c>
      <c r="G1244" t="s">
        <v>2096</v>
      </c>
      <c r="H1244" t="str">
        <f t="shared" si="138"/>
        <v>Xelpmoc</v>
      </c>
      <c r="I1244">
        <f t="shared" si="139"/>
        <v>1</v>
      </c>
      <c r="J1244" t="str">
        <f>IF(Table1[[#This Row],[Investor Count]]&gt;1,"Yes","No")</f>
        <v>No</v>
      </c>
      <c r="K1244" t="s">
        <v>126</v>
      </c>
      <c r="M1244">
        <f t="shared" si="133"/>
        <v>2016</v>
      </c>
      <c r="N1244" t="str">
        <f t="shared" si="134"/>
        <v>November</v>
      </c>
      <c r="O1244" s="18">
        <v>0</v>
      </c>
      <c r="P1244" t="str">
        <f t="shared" si="135"/>
        <v>Seed</v>
      </c>
      <c r="Q1244" t="str">
        <f t="shared" si="136"/>
        <v>Others</v>
      </c>
      <c r="R1244" t="str">
        <f t="shared" si="137"/>
        <v>Kolkata</v>
      </c>
    </row>
    <row r="1245" spans="1:18" x14ac:dyDescent="0.3">
      <c r="A1245">
        <v>1244</v>
      </c>
      <c r="B1245" s="4">
        <v>42700</v>
      </c>
      <c r="C1245" t="s">
        <v>3484</v>
      </c>
      <c r="D1245" t="s">
        <v>575</v>
      </c>
      <c r="E1245" t="s">
        <v>3485</v>
      </c>
      <c r="F1245" t="s">
        <v>967</v>
      </c>
      <c r="G1245" t="s">
        <v>3486</v>
      </c>
      <c r="H1245" t="str">
        <f t="shared" si="138"/>
        <v>Paytm</v>
      </c>
      <c r="I1245">
        <f t="shared" si="139"/>
        <v>4</v>
      </c>
      <c r="J1245" t="str">
        <f>IF(Table1[[#This Row],[Investor Count]]&gt;1,"Yes","No")</f>
        <v>Yes</v>
      </c>
      <c r="K1245" t="s">
        <v>126</v>
      </c>
      <c r="M1245">
        <f t="shared" si="133"/>
        <v>2016</v>
      </c>
      <c r="N1245" t="str">
        <f t="shared" si="134"/>
        <v>November</v>
      </c>
      <c r="O1245" s="18">
        <v>0</v>
      </c>
      <c r="P1245" t="str">
        <f t="shared" si="135"/>
        <v>Seed</v>
      </c>
      <c r="Q1245" t="str">
        <f t="shared" si="136"/>
        <v>Others</v>
      </c>
      <c r="R1245" t="str">
        <f t="shared" si="137"/>
        <v>Bangalore</v>
      </c>
    </row>
    <row r="1246" spans="1:18" x14ac:dyDescent="0.3">
      <c r="A1246">
        <v>1245</v>
      </c>
      <c r="B1246" s="4">
        <v>42702</v>
      </c>
      <c r="C1246" t="s">
        <v>3487</v>
      </c>
      <c r="D1246" t="s">
        <v>575</v>
      </c>
      <c r="E1246" t="s">
        <v>7830</v>
      </c>
      <c r="F1246" t="s">
        <v>967</v>
      </c>
      <c r="G1246" t="s">
        <v>261</v>
      </c>
      <c r="H1246" t="str">
        <f t="shared" si="138"/>
        <v>Undisclosed</v>
      </c>
      <c r="I1246">
        <f t="shared" si="139"/>
        <v>1</v>
      </c>
      <c r="J1246" t="str">
        <f>IF(Table1[[#This Row],[Investor Count]]&gt;1,"Yes","No")</f>
        <v>No</v>
      </c>
      <c r="K1246" t="s">
        <v>126</v>
      </c>
      <c r="L1246" s="6">
        <v>100000</v>
      </c>
      <c r="M1246">
        <f t="shared" si="133"/>
        <v>2016</v>
      </c>
      <c r="N1246" t="str">
        <f t="shared" si="134"/>
        <v>November</v>
      </c>
      <c r="O1246" s="18">
        <v>0.95970500000000003</v>
      </c>
      <c r="P1246" t="str">
        <f t="shared" si="135"/>
        <v>Seed</v>
      </c>
      <c r="Q1246" t="str">
        <f t="shared" si="136"/>
        <v>Others</v>
      </c>
      <c r="R1246" t="str">
        <f t="shared" si="137"/>
        <v>Bangalore</v>
      </c>
    </row>
    <row r="1247" spans="1:18" x14ac:dyDescent="0.3">
      <c r="A1247">
        <v>1246</v>
      </c>
      <c r="B1247" s="4">
        <v>42702</v>
      </c>
      <c r="C1247" t="s">
        <v>3489</v>
      </c>
      <c r="D1247" t="s">
        <v>479</v>
      </c>
      <c r="E1247" t="s">
        <v>3490</v>
      </c>
      <c r="F1247" t="s">
        <v>454</v>
      </c>
      <c r="G1247" t="s">
        <v>3491</v>
      </c>
      <c r="H1247" t="str">
        <f t="shared" si="138"/>
        <v>Manish Maheshwari</v>
      </c>
      <c r="I1247">
        <f t="shared" si="139"/>
        <v>2</v>
      </c>
      <c r="J1247" t="str">
        <f>IF(Table1[[#This Row],[Investor Count]]&gt;1,"Yes","No")</f>
        <v>Yes</v>
      </c>
      <c r="K1247" t="s">
        <v>394</v>
      </c>
      <c r="L1247" s="6">
        <v>2000000</v>
      </c>
      <c r="M1247">
        <f t="shared" si="133"/>
        <v>2016</v>
      </c>
      <c r="N1247" t="str">
        <f t="shared" si="134"/>
        <v>November</v>
      </c>
      <c r="O1247" s="18">
        <v>19.194099999999999</v>
      </c>
      <c r="P1247" t="str">
        <f t="shared" si="135"/>
        <v>Private Equity</v>
      </c>
      <c r="Q1247" t="str">
        <f t="shared" si="136"/>
        <v>E-Commerce</v>
      </c>
      <c r="R1247" t="str">
        <f t="shared" si="137"/>
        <v>Jaipur</v>
      </c>
    </row>
    <row r="1248" spans="1:18" x14ac:dyDescent="0.3">
      <c r="A1248">
        <v>1247</v>
      </c>
      <c r="B1248" s="4">
        <v>42703</v>
      </c>
      <c r="C1248" t="s">
        <v>3492</v>
      </c>
      <c r="D1248" t="s">
        <v>575</v>
      </c>
      <c r="E1248" t="s">
        <v>3493</v>
      </c>
      <c r="F1248" t="s">
        <v>87</v>
      </c>
      <c r="G1248" t="s">
        <v>9175</v>
      </c>
      <c r="H1248" t="str">
        <f t="shared" si="138"/>
        <v>Mohas Paiit Sharma</v>
      </c>
      <c r="I1248">
        <f t="shared" si="139"/>
        <v>1</v>
      </c>
      <c r="J1248" t="str">
        <f>IF(Table1[[#This Row],[Investor Count]]&gt;1,"Yes","No")</f>
        <v>No</v>
      </c>
      <c r="K1248" t="s">
        <v>126</v>
      </c>
      <c r="M1248">
        <f t="shared" si="133"/>
        <v>2016</v>
      </c>
      <c r="N1248" t="str">
        <f t="shared" si="134"/>
        <v>November</v>
      </c>
      <c r="O1248" s="18">
        <v>0</v>
      </c>
      <c r="P1248" t="str">
        <f t="shared" si="135"/>
        <v>Seed</v>
      </c>
      <c r="Q1248" t="str">
        <f t="shared" si="136"/>
        <v>Others</v>
      </c>
      <c r="R1248" t="str">
        <f t="shared" si="137"/>
        <v>Delhi-NCR</v>
      </c>
    </row>
    <row r="1249" spans="1:18" x14ac:dyDescent="0.3">
      <c r="A1249">
        <v>1248</v>
      </c>
      <c r="B1249" s="4">
        <v>42703</v>
      </c>
      <c r="C1249" t="s">
        <v>3495</v>
      </c>
      <c r="D1249" t="s">
        <v>575</v>
      </c>
      <c r="E1249" t="s">
        <v>3496</v>
      </c>
      <c r="F1249" t="s">
        <v>30</v>
      </c>
      <c r="G1249" t="s">
        <v>3497</v>
      </c>
      <c r="H1249" t="str">
        <f t="shared" si="138"/>
        <v>Prime Venture Partners</v>
      </c>
      <c r="I1249">
        <f t="shared" si="139"/>
        <v>2</v>
      </c>
      <c r="J1249" t="str">
        <f>IF(Table1[[#This Row],[Investor Count]]&gt;1,"Yes","No")</f>
        <v>Yes</v>
      </c>
      <c r="K1249" t="s">
        <v>394</v>
      </c>
      <c r="L1249" s="6">
        <v>3000000</v>
      </c>
      <c r="M1249">
        <f t="shared" si="133"/>
        <v>2016</v>
      </c>
      <c r="N1249" t="str">
        <f t="shared" si="134"/>
        <v>November</v>
      </c>
      <c r="O1249" s="18">
        <v>28.791149999999998</v>
      </c>
      <c r="P1249" t="str">
        <f t="shared" si="135"/>
        <v>Private Equity</v>
      </c>
      <c r="Q1249" t="str">
        <f t="shared" si="136"/>
        <v>Others</v>
      </c>
      <c r="R1249" t="str">
        <f t="shared" si="137"/>
        <v>Delhi-NCR</v>
      </c>
    </row>
    <row r="1250" spans="1:18" x14ac:dyDescent="0.3">
      <c r="A1250">
        <v>1249</v>
      </c>
      <c r="B1250" s="4">
        <v>42704</v>
      </c>
      <c r="C1250" t="s">
        <v>8659</v>
      </c>
      <c r="D1250" t="s">
        <v>575</v>
      </c>
      <c r="E1250" t="s">
        <v>3498</v>
      </c>
      <c r="F1250" t="s">
        <v>1360</v>
      </c>
      <c r="G1250" t="s">
        <v>8170</v>
      </c>
      <c r="H1250" t="str">
        <f t="shared" si="138"/>
        <v>Silver Range Investments</v>
      </c>
      <c r="I1250">
        <f t="shared" si="139"/>
        <v>3</v>
      </c>
      <c r="J1250" t="str">
        <f>IF(Table1[[#This Row],[Investor Count]]&gt;1,"Yes","No")</f>
        <v>Yes</v>
      </c>
      <c r="K1250" t="s">
        <v>394</v>
      </c>
      <c r="L1250" s="6">
        <v>1000000</v>
      </c>
      <c r="M1250">
        <f t="shared" si="133"/>
        <v>2016</v>
      </c>
      <c r="N1250" t="str">
        <f t="shared" si="134"/>
        <v>November</v>
      </c>
      <c r="O1250" s="18">
        <v>9.5970499999999994</v>
      </c>
      <c r="P1250" t="str">
        <f t="shared" si="135"/>
        <v>Private Equity</v>
      </c>
      <c r="Q1250" t="str">
        <f t="shared" si="136"/>
        <v>Others</v>
      </c>
      <c r="R1250" t="str">
        <f t="shared" si="137"/>
        <v>Other Cities</v>
      </c>
    </row>
    <row r="1251" spans="1:18" x14ac:dyDescent="0.3">
      <c r="A1251">
        <v>1250</v>
      </c>
      <c r="B1251" s="4">
        <v>42704</v>
      </c>
      <c r="C1251" t="s">
        <v>3500</v>
      </c>
      <c r="D1251" t="s">
        <v>479</v>
      </c>
      <c r="E1251" t="s">
        <v>3501</v>
      </c>
      <c r="F1251" t="s">
        <v>967</v>
      </c>
      <c r="G1251" t="s">
        <v>9445</v>
      </c>
      <c r="H1251" t="str">
        <f t="shared" si="138"/>
        <v>Sankeshwar</v>
      </c>
      <c r="I1251">
        <f t="shared" si="139"/>
        <v>2</v>
      </c>
      <c r="J1251" t="str">
        <f>IF(Table1[[#This Row],[Investor Count]]&gt;1,"Yes","No")</f>
        <v>Yes</v>
      </c>
      <c r="K1251" t="s">
        <v>126</v>
      </c>
      <c r="L1251" s="6">
        <v>963000</v>
      </c>
      <c r="M1251">
        <f t="shared" si="133"/>
        <v>2016</v>
      </c>
      <c r="N1251" t="str">
        <f t="shared" si="134"/>
        <v>November</v>
      </c>
      <c r="O1251" s="18">
        <v>9.2419591499999996</v>
      </c>
      <c r="P1251" t="str">
        <f t="shared" si="135"/>
        <v>Seed</v>
      </c>
      <c r="Q1251" t="str">
        <f t="shared" si="136"/>
        <v>E-Commerce</v>
      </c>
      <c r="R1251" t="str">
        <f t="shared" si="137"/>
        <v>Bangalore</v>
      </c>
    </row>
    <row r="1252" spans="1:18" x14ac:dyDescent="0.3">
      <c r="A1252">
        <v>1251</v>
      </c>
      <c r="B1252" s="4">
        <v>42704</v>
      </c>
      <c r="C1252" t="s">
        <v>3503</v>
      </c>
      <c r="D1252" t="s">
        <v>479</v>
      </c>
      <c r="E1252" t="s">
        <v>3504</v>
      </c>
      <c r="F1252" t="s">
        <v>967</v>
      </c>
      <c r="G1252" t="s">
        <v>3505</v>
      </c>
      <c r="H1252" t="str">
        <f t="shared" si="138"/>
        <v>Shekhar Sahu</v>
      </c>
      <c r="I1252">
        <f t="shared" si="139"/>
        <v>2</v>
      </c>
      <c r="J1252" t="str">
        <f>IF(Table1[[#This Row],[Investor Count]]&gt;1,"Yes","No")</f>
        <v>Yes</v>
      </c>
      <c r="K1252" t="s">
        <v>126</v>
      </c>
      <c r="L1252" s="6">
        <v>150000</v>
      </c>
      <c r="M1252">
        <f t="shared" si="133"/>
        <v>2016</v>
      </c>
      <c r="N1252" t="str">
        <f t="shared" si="134"/>
        <v>November</v>
      </c>
      <c r="O1252" s="18">
        <v>1.4395575</v>
      </c>
      <c r="P1252" t="str">
        <f t="shared" si="135"/>
        <v>Seed</v>
      </c>
      <c r="Q1252" t="str">
        <f t="shared" si="136"/>
        <v>E-Commerce</v>
      </c>
      <c r="R1252" t="str">
        <f t="shared" si="137"/>
        <v>Bangalore</v>
      </c>
    </row>
    <row r="1253" spans="1:18" x14ac:dyDescent="0.3">
      <c r="A1253">
        <v>1252</v>
      </c>
      <c r="B1253" s="4">
        <v>42704</v>
      </c>
      <c r="C1253" t="s">
        <v>3506</v>
      </c>
      <c r="D1253" t="s">
        <v>50</v>
      </c>
      <c r="E1253" t="s">
        <v>3507</v>
      </c>
      <c r="F1253" t="s">
        <v>967</v>
      </c>
      <c r="G1253" t="s">
        <v>3508</v>
      </c>
      <c r="H1253" t="str">
        <f t="shared" si="138"/>
        <v>Dileep Bhatt</v>
      </c>
      <c r="I1253">
        <f t="shared" si="139"/>
        <v>2</v>
      </c>
      <c r="J1253" t="str">
        <f>IF(Table1[[#This Row],[Investor Count]]&gt;1,"Yes","No")</f>
        <v>Yes</v>
      </c>
      <c r="K1253" t="s">
        <v>126</v>
      </c>
      <c r="L1253" s="6">
        <v>200000</v>
      </c>
      <c r="M1253">
        <f t="shared" si="133"/>
        <v>2016</v>
      </c>
      <c r="N1253" t="str">
        <f t="shared" si="134"/>
        <v>November</v>
      </c>
      <c r="O1253" s="18">
        <v>1.9194100000000001</v>
      </c>
      <c r="P1253" t="str">
        <f t="shared" si="135"/>
        <v>Seed</v>
      </c>
      <c r="Q1253" t="str">
        <f t="shared" si="136"/>
        <v>Technology</v>
      </c>
      <c r="R1253" t="str">
        <f t="shared" si="137"/>
        <v>Bangalore</v>
      </c>
    </row>
    <row r="1254" spans="1:18" x14ac:dyDescent="0.3">
      <c r="A1254">
        <v>1253</v>
      </c>
      <c r="B1254" s="4">
        <v>42704</v>
      </c>
      <c r="C1254" t="s">
        <v>3509</v>
      </c>
      <c r="D1254" t="s">
        <v>50</v>
      </c>
      <c r="E1254" t="s">
        <v>3510</v>
      </c>
      <c r="F1254" t="s">
        <v>967</v>
      </c>
      <c r="G1254" t="s">
        <v>185</v>
      </c>
      <c r="H1254" t="str">
        <f t="shared" si="138"/>
        <v>Exfinity Venture Partners</v>
      </c>
      <c r="I1254">
        <f t="shared" si="139"/>
        <v>1</v>
      </c>
      <c r="J1254" t="str">
        <f>IF(Table1[[#This Row],[Investor Count]]&gt;1,"Yes","No")</f>
        <v>No</v>
      </c>
      <c r="K1254" t="s">
        <v>394</v>
      </c>
      <c r="L1254" s="6">
        <v>2000000</v>
      </c>
      <c r="M1254">
        <f t="shared" si="133"/>
        <v>2016</v>
      </c>
      <c r="N1254" t="str">
        <f t="shared" si="134"/>
        <v>November</v>
      </c>
      <c r="O1254" s="18">
        <v>19.194099999999999</v>
      </c>
      <c r="P1254" t="str">
        <f t="shared" si="135"/>
        <v>Private Equity</v>
      </c>
      <c r="Q1254" t="str">
        <f t="shared" si="136"/>
        <v>Technology</v>
      </c>
      <c r="R1254" t="str">
        <f t="shared" si="137"/>
        <v>Bangalore</v>
      </c>
    </row>
    <row r="1255" spans="1:18" x14ac:dyDescent="0.3">
      <c r="A1255">
        <v>1254</v>
      </c>
      <c r="B1255" s="4">
        <v>42704</v>
      </c>
      <c r="C1255" t="s">
        <v>3511</v>
      </c>
      <c r="D1255" t="s">
        <v>1701</v>
      </c>
      <c r="E1255" t="s">
        <v>3512</v>
      </c>
      <c r="F1255" t="s">
        <v>87</v>
      </c>
      <c r="G1255" t="s">
        <v>3043</v>
      </c>
      <c r="H1255" t="str">
        <f t="shared" si="138"/>
        <v>Quarizon</v>
      </c>
      <c r="I1255">
        <f t="shared" si="139"/>
        <v>1</v>
      </c>
      <c r="J1255" t="str">
        <f>IF(Table1[[#This Row],[Investor Count]]&gt;1,"Yes","No")</f>
        <v>No</v>
      </c>
      <c r="K1255" t="s">
        <v>126</v>
      </c>
      <c r="L1255" s="6">
        <v>218000</v>
      </c>
      <c r="M1255">
        <f t="shared" si="133"/>
        <v>2016</v>
      </c>
      <c r="N1255" t="str">
        <f t="shared" si="134"/>
        <v>November</v>
      </c>
      <c r="O1255" s="18">
        <v>2.0921569</v>
      </c>
      <c r="P1255" t="str">
        <f t="shared" si="135"/>
        <v>Seed</v>
      </c>
      <c r="Q1255" t="str">
        <f t="shared" si="136"/>
        <v>Food &amp; Beverage</v>
      </c>
      <c r="R1255" t="str">
        <f t="shared" si="137"/>
        <v>Delhi-NCR</v>
      </c>
    </row>
    <row r="1256" spans="1:18" x14ac:dyDescent="0.3">
      <c r="A1256">
        <v>1255</v>
      </c>
      <c r="B1256" s="4">
        <v>42704</v>
      </c>
      <c r="C1256" t="s">
        <v>3513</v>
      </c>
      <c r="D1256" t="s">
        <v>50</v>
      </c>
      <c r="E1256" t="s">
        <v>3514</v>
      </c>
      <c r="F1256" t="s">
        <v>52</v>
      </c>
      <c r="G1256" t="s">
        <v>3515</v>
      </c>
      <c r="H1256" t="str">
        <f t="shared" si="138"/>
        <v>Krishna Rokhale</v>
      </c>
      <c r="I1256">
        <f t="shared" si="139"/>
        <v>1</v>
      </c>
      <c r="J1256" t="str">
        <f>IF(Table1[[#This Row],[Investor Count]]&gt;1,"Yes","No")</f>
        <v>No</v>
      </c>
      <c r="K1256" t="s">
        <v>126</v>
      </c>
      <c r="L1256" s="6">
        <v>100000</v>
      </c>
      <c r="M1256">
        <f t="shared" si="133"/>
        <v>2016</v>
      </c>
      <c r="N1256" t="str">
        <f t="shared" si="134"/>
        <v>November</v>
      </c>
      <c r="O1256" s="18">
        <v>0.95970500000000003</v>
      </c>
      <c r="P1256" t="str">
        <f t="shared" si="135"/>
        <v>Seed</v>
      </c>
      <c r="Q1256" t="str">
        <f t="shared" si="136"/>
        <v>Technology</v>
      </c>
      <c r="R1256" t="str">
        <f t="shared" si="137"/>
        <v>Pune</v>
      </c>
    </row>
    <row r="1257" spans="1:18" x14ac:dyDescent="0.3">
      <c r="A1257">
        <v>1256</v>
      </c>
      <c r="B1257" s="4">
        <v>42704</v>
      </c>
      <c r="C1257" t="s">
        <v>3516</v>
      </c>
      <c r="D1257" t="s">
        <v>575</v>
      </c>
      <c r="E1257" t="s">
        <v>3517</v>
      </c>
      <c r="F1257" t="s">
        <v>1982</v>
      </c>
      <c r="G1257" t="s">
        <v>3518</v>
      </c>
      <c r="H1257" t="str">
        <f t="shared" si="138"/>
        <v>Menterra Social Impact Fund</v>
      </c>
      <c r="I1257">
        <f t="shared" si="139"/>
        <v>1</v>
      </c>
      <c r="J1257" t="str">
        <f>IF(Table1[[#This Row],[Investor Count]]&gt;1,"Yes","No")</f>
        <v>No</v>
      </c>
      <c r="K1257" t="s">
        <v>126</v>
      </c>
      <c r="L1257" s="6">
        <v>440000</v>
      </c>
      <c r="M1257">
        <f t="shared" si="133"/>
        <v>2016</v>
      </c>
      <c r="N1257" t="str">
        <f t="shared" si="134"/>
        <v>November</v>
      </c>
      <c r="O1257" s="18">
        <v>4.222702</v>
      </c>
      <c r="P1257" t="str">
        <f t="shared" si="135"/>
        <v>Seed</v>
      </c>
      <c r="Q1257" t="str">
        <f t="shared" si="136"/>
        <v>Others</v>
      </c>
      <c r="R1257" t="str">
        <f t="shared" si="137"/>
        <v>Other Cities</v>
      </c>
    </row>
    <row r="1258" spans="1:18" x14ac:dyDescent="0.3">
      <c r="A1258">
        <v>1257</v>
      </c>
      <c r="B1258" s="4">
        <v>42704</v>
      </c>
      <c r="C1258" t="s">
        <v>3519</v>
      </c>
      <c r="D1258" t="s">
        <v>575</v>
      </c>
      <c r="E1258" t="s">
        <v>3520</v>
      </c>
      <c r="F1258" t="s">
        <v>967</v>
      </c>
      <c r="G1258" t="s">
        <v>4484</v>
      </c>
      <c r="H1258" t="str">
        <f t="shared" si="138"/>
        <v>Saif Partners</v>
      </c>
      <c r="I1258">
        <f t="shared" si="139"/>
        <v>1</v>
      </c>
      <c r="J1258" t="str">
        <f>IF(Table1[[#This Row],[Investor Count]]&gt;1,"Yes","No")</f>
        <v>No</v>
      </c>
      <c r="K1258" t="s">
        <v>394</v>
      </c>
      <c r="L1258" s="6">
        <v>500000</v>
      </c>
      <c r="M1258">
        <f t="shared" si="133"/>
        <v>2016</v>
      </c>
      <c r="N1258" t="str">
        <f t="shared" si="134"/>
        <v>November</v>
      </c>
      <c r="O1258" s="18">
        <v>4.7985249999999997</v>
      </c>
      <c r="P1258" t="str">
        <f t="shared" si="135"/>
        <v>Private Equity</v>
      </c>
      <c r="Q1258" t="str">
        <f t="shared" si="136"/>
        <v>Others</v>
      </c>
      <c r="R1258" t="str">
        <f t="shared" si="137"/>
        <v>Bangalore</v>
      </c>
    </row>
    <row r="1259" spans="1:18" x14ac:dyDescent="0.3">
      <c r="A1259">
        <v>1258</v>
      </c>
      <c r="B1259" s="4">
        <v>42704</v>
      </c>
      <c r="C1259" t="s">
        <v>2120</v>
      </c>
      <c r="D1259" t="s">
        <v>575</v>
      </c>
      <c r="E1259" t="s">
        <v>3521</v>
      </c>
      <c r="F1259" t="s">
        <v>967</v>
      </c>
      <c r="G1259" t="s">
        <v>306</v>
      </c>
      <c r="H1259" t="str">
        <f t="shared" si="138"/>
        <v>Blume Ventures</v>
      </c>
      <c r="I1259">
        <f t="shared" si="139"/>
        <v>1</v>
      </c>
      <c r="J1259" t="str">
        <f>IF(Table1[[#This Row],[Investor Count]]&gt;1,"Yes","No")</f>
        <v>No</v>
      </c>
      <c r="K1259" t="s">
        <v>126</v>
      </c>
      <c r="M1259">
        <f t="shared" si="133"/>
        <v>2016</v>
      </c>
      <c r="N1259" t="str">
        <f t="shared" si="134"/>
        <v>November</v>
      </c>
      <c r="O1259" s="18">
        <v>0</v>
      </c>
      <c r="P1259" t="str">
        <f t="shared" si="135"/>
        <v>Seed</v>
      </c>
      <c r="Q1259" t="str">
        <f t="shared" si="136"/>
        <v>Others</v>
      </c>
      <c r="R1259" t="str">
        <f t="shared" si="137"/>
        <v>Bangalore</v>
      </c>
    </row>
    <row r="1260" spans="1:18" x14ac:dyDescent="0.3">
      <c r="A1260">
        <v>1259</v>
      </c>
      <c r="B1260" s="4">
        <v>42704</v>
      </c>
      <c r="C1260" t="s">
        <v>3523</v>
      </c>
      <c r="D1260" t="s">
        <v>575</v>
      </c>
      <c r="E1260" t="s">
        <v>3524</v>
      </c>
      <c r="F1260" t="s">
        <v>36</v>
      </c>
      <c r="G1260" t="s">
        <v>8171</v>
      </c>
      <c r="H1260" t="str">
        <f t="shared" si="138"/>
        <v>Tvs Group</v>
      </c>
      <c r="I1260">
        <f t="shared" si="139"/>
        <v>1</v>
      </c>
      <c r="J1260" t="str">
        <f>IF(Table1[[#This Row],[Investor Count]]&gt;1,"Yes","No")</f>
        <v>No</v>
      </c>
      <c r="K1260" t="s">
        <v>126</v>
      </c>
      <c r="L1260" s="6">
        <v>500000</v>
      </c>
      <c r="M1260">
        <f t="shared" si="133"/>
        <v>2016</v>
      </c>
      <c r="N1260" t="str">
        <f t="shared" si="134"/>
        <v>November</v>
      </c>
      <c r="O1260" s="18">
        <v>4.7985249999999997</v>
      </c>
      <c r="P1260" t="str">
        <f t="shared" si="135"/>
        <v>Seed</v>
      </c>
      <c r="Q1260" t="str">
        <f t="shared" si="136"/>
        <v>Others</v>
      </c>
      <c r="R1260" t="str">
        <f t="shared" si="137"/>
        <v>Mumbai</v>
      </c>
    </row>
    <row r="1261" spans="1:18" x14ac:dyDescent="0.3">
      <c r="A1261">
        <v>1260</v>
      </c>
      <c r="B1261" s="4">
        <v>42646</v>
      </c>
      <c r="C1261" t="s">
        <v>3526</v>
      </c>
      <c r="D1261" t="s">
        <v>479</v>
      </c>
      <c r="E1261" t="s">
        <v>3527</v>
      </c>
      <c r="F1261" t="s">
        <v>967</v>
      </c>
      <c r="G1261" t="s">
        <v>3528</v>
      </c>
      <c r="H1261" t="str">
        <f t="shared" si="138"/>
        <v>Mahindra Univeg</v>
      </c>
      <c r="I1261">
        <f t="shared" si="139"/>
        <v>1</v>
      </c>
      <c r="J1261" t="str">
        <f>IF(Table1[[#This Row],[Investor Count]]&gt;1,"Yes","No")</f>
        <v>No</v>
      </c>
      <c r="K1261" t="s">
        <v>126</v>
      </c>
      <c r="M1261">
        <f t="shared" si="133"/>
        <v>2016</v>
      </c>
      <c r="N1261" t="str">
        <f t="shared" si="134"/>
        <v>October</v>
      </c>
      <c r="O1261" s="18">
        <v>0</v>
      </c>
      <c r="P1261" t="str">
        <f t="shared" si="135"/>
        <v>Seed</v>
      </c>
      <c r="Q1261" t="str">
        <f t="shared" si="136"/>
        <v>E-Commerce</v>
      </c>
      <c r="R1261" t="str">
        <f t="shared" si="137"/>
        <v>Bangalore</v>
      </c>
    </row>
    <row r="1262" spans="1:18" x14ac:dyDescent="0.3">
      <c r="A1262">
        <v>1261</v>
      </c>
      <c r="B1262" s="4">
        <v>42646</v>
      </c>
      <c r="C1262" t="s">
        <v>3529</v>
      </c>
      <c r="D1262" t="s">
        <v>575</v>
      </c>
      <c r="E1262" t="s">
        <v>3530</v>
      </c>
      <c r="F1262" t="s">
        <v>967</v>
      </c>
      <c r="G1262" t="s">
        <v>3531</v>
      </c>
      <c r="H1262" t="str">
        <f t="shared" si="138"/>
        <v>Recruit Holdings</v>
      </c>
      <c r="I1262">
        <f t="shared" si="139"/>
        <v>1</v>
      </c>
      <c r="J1262" t="str">
        <f>IF(Table1[[#This Row],[Investor Count]]&gt;1,"Yes","No")</f>
        <v>No</v>
      </c>
      <c r="K1262" t="s">
        <v>394</v>
      </c>
      <c r="L1262" s="6">
        <v>5000000</v>
      </c>
      <c r="M1262">
        <f t="shared" si="133"/>
        <v>2016</v>
      </c>
      <c r="N1262" t="str">
        <f t="shared" si="134"/>
        <v>October</v>
      </c>
      <c r="O1262" s="18">
        <v>47.985250000000001</v>
      </c>
      <c r="P1262" t="str">
        <f t="shared" si="135"/>
        <v>Private Equity</v>
      </c>
      <c r="Q1262" t="str">
        <f t="shared" si="136"/>
        <v>Others</v>
      </c>
      <c r="R1262" t="str">
        <f t="shared" si="137"/>
        <v>Bangalore</v>
      </c>
    </row>
    <row r="1263" spans="1:18" x14ac:dyDescent="0.3">
      <c r="A1263">
        <v>1262</v>
      </c>
      <c r="B1263" s="4">
        <v>42646</v>
      </c>
      <c r="C1263" t="s">
        <v>3532</v>
      </c>
      <c r="D1263" t="s">
        <v>575</v>
      </c>
      <c r="E1263" t="s">
        <v>3533</v>
      </c>
      <c r="F1263" t="s">
        <v>967</v>
      </c>
      <c r="G1263" t="s">
        <v>3534</v>
      </c>
      <c r="H1263" t="str">
        <f t="shared" si="138"/>
        <v>American Express Ventures</v>
      </c>
      <c r="I1263">
        <f t="shared" si="139"/>
        <v>2</v>
      </c>
      <c r="J1263" t="str">
        <f>IF(Table1[[#This Row],[Investor Count]]&gt;1,"Yes","No")</f>
        <v>Yes</v>
      </c>
      <c r="K1263" t="s">
        <v>394</v>
      </c>
      <c r="M1263">
        <f t="shared" si="133"/>
        <v>2016</v>
      </c>
      <c r="N1263" t="str">
        <f t="shared" si="134"/>
        <v>October</v>
      </c>
      <c r="O1263" s="18">
        <v>0</v>
      </c>
      <c r="P1263" t="str">
        <f t="shared" si="135"/>
        <v>Private Equity</v>
      </c>
      <c r="Q1263" t="str">
        <f t="shared" si="136"/>
        <v>Others</v>
      </c>
      <c r="R1263" t="str">
        <f t="shared" si="137"/>
        <v>Bangalore</v>
      </c>
    </row>
    <row r="1264" spans="1:18" x14ac:dyDescent="0.3">
      <c r="A1264">
        <v>1263</v>
      </c>
      <c r="B1264" s="4">
        <v>42646</v>
      </c>
      <c r="C1264" t="s">
        <v>232</v>
      </c>
      <c r="D1264" t="s">
        <v>50</v>
      </c>
      <c r="E1264" t="s">
        <v>3535</v>
      </c>
      <c r="F1264" t="s">
        <v>42</v>
      </c>
      <c r="G1264" t="s">
        <v>8520</v>
      </c>
      <c r="H1264" t="str">
        <f t="shared" si="138"/>
        <v>Idg Ventures</v>
      </c>
      <c r="I1264">
        <f t="shared" si="139"/>
        <v>3</v>
      </c>
      <c r="J1264" t="str">
        <f>IF(Table1[[#This Row],[Investor Count]]&gt;1,"Yes","No")</f>
        <v>Yes</v>
      </c>
      <c r="K1264" t="s">
        <v>394</v>
      </c>
      <c r="L1264" s="6">
        <v>2000000</v>
      </c>
      <c r="M1264">
        <f t="shared" si="133"/>
        <v>2016</v>
      </c>
      <c r="N1264" t="str">
        <f t="shared" si="134"/>
        <v>October</v>
      </c>
      <c r="O1264" s="18">
        <v>19.194099999999999</v>
      </c>
      <c r="P1264" t="str">
        <f t="shared" si="135"/>
        <v>Private Equity</v>
      </c>
      <c r="Q1264" t="str">
        <f t="shared" si="136"/>
        <v>Technology</v>
      </c>
      <c r="R1264" t="str">
        <f t="shared" si="137"/>
        <v>Chennai</v>
      </c>
    </row>
    <row r="1265" spans="1:18" x14ac:dyDescent="0.3">
      <c r="A1265">
        <v>1264</v>
      </c>
      <c r="B1265" s="4">
        <v>42646</v>
      </c>
      <c r="C1265" t="s">
        <v>3537</v>
      </c>
      <c r="D1265" t="s">
        <v>479</v>
      </c>
      <c r="E1265" t="s">
        <v>3538</v>
      </c>
      <c r="F1265" t="s">
        <v>19</v>
      </c>
      <c r="G1265" t="s">
        <v>8172</v>
      </c>
      <c r="H1265" t="str">
        <f t="shared" si="138"/>
        <v>Viraj Tyagi</v>
      </c>
      <c r="I1265">
        <f t="shared" si="139"/>
        <v>1</v>
      </c>
      <c r="J1265" t="str">
        <f>IF(Table1[[#This Row],[Investor Count]]&gt;1,"Yes","No")</f>
        <v>No</v>
      </c>
      <c r="K1265" t="s">
        <v>126</v>
      </c>
      <c r="L1265" s="6">
        <v>200000</v>
      </c>
      <c r="M1265">
        <f t="shared" si="133"/>
        <v>2016</v>
      </c>
      <c r="N1265" t="str">
        <f t="shared" si="134"/>
        <v>October</v>
      </c>
      <c r="O1265" s="18">
        <v>1.9194100000000001</v>
      </c>
      <c r="P1265" t="str">
        <f t="shared" si="135"/>
        <v>Seed</v>
      </c>
      <c r="Q1265" t="str">
        <f t="shared" si="136"/>
        <v>E-Commerce</v>
      </c>
      <c r="R1265" t="str">
        <f t="shared" si="137"/>
        <v>Delhi-NCR</v>
      </c>
    </row>
    <row r="1266" spans="1:18" x14ac:dyDescent="0.3">
      <c r="A1266">
        <v>1265</v>
      </c>
      <c r="B1266" s="4">
        <v>42647</v>
      </c>
      <c r="C1266" t="s">
        <v>3540</v>
      </c>
      <c r="D1266" t="s">
        <v>479</v>
      </c>
      <c r="E1266" t="s">
        <v>1521</v>
      </c>
      <c r="F1266" t="s">
        <v>967</v>
      </c>
      <c r="G1266" t="s">
        <v>3541</v>
      </c>
      <c r="H1266" t="str">
        <f t="shared" si="138"/>
        <v>Mahindra Holidays &amp; Resorts India Ltd</v>
      </c>
      <c r="I1266">
        <f t="shared" si="139"/>
        <v>1</v>
      </c>
      <c r="J1266" t="str">
        <f>IF(Table1[[#This Row],[Investor Count]]&gt;1,"Yes","No")</f>
        <v>No</v>
      </c>
      <c r="K1266" t="s">
        <v>394</v>
      </c>
      <c r="L1266" s="6">
        <v>450000</v>
      </c>
      <c r="M1266">
        <f t="shared" si="133"/>
        <v>2016</v>
      </c>
      <c r="N1266" t="str">
        <f t="shared" si="134"/>
        <v>October</v>
      </c>
      <c r="O1266" s="18">
        <v>4.3186724999999999</v>
      </c>
      <c r="P1266" t="str">
        <f t="shared" si="135"/>
        <v>Private Equity</v>
      </c>
      <c r="Q1266" t="str">
        <f t="shared" si="136"/>
        <v>E-Commerce</v>
      </c>
      <c r="R1266" t="str">
        <f t="shared" si="137"/>
        <v>Bangalore</v>
      </c>
    </row>
    <row r="1267" spans="1:18" x14ac:dyDescent="0.3">
      <c r="A1267">
        <v>1266</v>
      </c>
      <c r="B1267" s="4">
        <v>42647</v>
      </c>
      <c r="C1267" t="s">
        <v>3542</v>
      </c>
      <c r="D1267" t="s">
        <v>479</v>
      </c>
      <c r="E1267" t="s">
        <v>3543</v>
      </c>
      <c r="F1267" t="s">
        <v>36</v>
      </c>
      <c r="G1267" t="s">
        <v>9264</v>
      </c>
      <c r="H1267" t="str">
        <f t="shared" si="138"/>
        <v>Beenext</v>
      </c>
      <c r="I1267">
        <f t="shared" si="139"/>
        <v>5</v>
      </c>
      <c r="J1267" t="str">
        <f>IF(Table1[[#This Row],[Investor Count]]&gt;1,"Yes","No")</f>
        <v>Yes</v>
      </c>
      <c r="K1267" t="s">
        <v>126</v>
      </c>
      <c r="M1267">
        <f t="shared" si="133"/>
        <v>2016</v>
      </c>
      <c r="N1267" t="str">
        <f t="shared" si="134"/>
        <v>October</v>
      </c>
      <c r="O1267" s="18">
        <v>0</v>
      </c>
      <c r="P1267" t="str">
        <f t="shared" si="135"/>
        <v>Seed</v>
      </c>
      <c r="Q1267" t="str">
        <f t="shared" si="136"/>
        <v>E-Commerce</v>
      </c>
      <c r="R1267" t="str">
        <f t="shared" si="137"/>
        <v>Mumbai</v>
      </c>
    </row>
    <row r="1268" spans="1:18" x14ac:dyDescent="0.3">
      <c r="A1268">
        <v>1267</v>
      </c>
      <c r="B1268" s="4">
        <v>42647</v>
      </c>
      <c r="C1268" t="s">
        <v>200</v>
      </c>
      <c r="D1268" t="s">
        <v>575</v>
      </c>
      <c r="E1268" t="s">
        <v>3545</v>
      </c>
      <c r="F1268" t="s">
        <v>36</v>
      </c>
      <c r="G1268" t="s">
        <v>1136</v>
      </c>
      <c r="H1268" t="str">
        <f t="shared" si="138"/>
        <v>Ratan Tata</v>
      </c>
      <c r="I1268">
        <f t="shared" si="139"/>
        <v>1</v>
      </c>
      <c r="J1268" t="str">
        <f>IF(Table1[[#This Row],[Investor Count]]&gt;1,"Yes","No")</f>
        <v>No</v>
      </c>
      <c r="K1268" t="s">
        <v>394</v>
      </c>
      <c r="M1268">
        <f t="shared" si="133"/>
        <v>2016</v>
      </c>
      <c r="N1268" t="str">
        <f t="shared" si="134"/>
        <v>October</v>
      </c>
      <c r="O1268" s="18">
        <v>0</v>
      </c>
      <c r="P1268" t="str">
        <f t="shared" si="135"/>
        <v>Private Equity</v>
      </c>
      <c r="Q1268" t="str">
        <f t="shared" si="136"/>
        <v>Others</v>
      </c>
      <c r="R1268" t="str">
        <f t="shared" si="137"/>
        <v>Mumbai</v>
      </c>
    </row>
    <row r="1269" spans="1:18" x14ac:dyDescent="0.3">
      <c r="A1269">
        <v>1268</v>
      </c>
      <c r="B1269" s="4">
        <v>42647</v>
      </c>
      <c r="C1269" t="s">
        <v>3546</v>
      </c>
      <c r="D1269" t="s">
        <v>479</v>
      </c>
      <c r="E1269" t="s">
        <v>1521</v>
      </c>
      <c r="F1269" t="s">
        <v>87</v>
      </c>
      <c r="G1269" t="s">
        <v>3547</v>
      </c>
      <c r="H1269" t="str">
        <f t="shared" si="138"/>
        <v>Naveen Arya</v>
      </c>
      <c r="I1269">
        <f t="shared" si="139"/>
        <v>2</v>
      </c>
      <c r="J1269" t="str">
        <f>IF(Table1[[#This Row],[Investor Count]]&gt;1,"Yes","No")</f>
        <v>Yes</v>
      </c>
      <c r="K1269" t="s">
        <v>394</v>
      </c>
      <c r="L1269" s="6">
        <v>2000000</v>
      </c>
      <c r="M1269">
        <f t="shared" si="133"/>
        <v>2016</v>
      </c>
      <c r="N1269" t="str">
        <f t="shared" si="134"/>
        <v>October</v>
      </c>
      <c r="O1269" s="18">
        <v>19.194099999999999</v>
      </c>
      <c r="P1269" t="str">
        <f t="shared" si="135"/>
        <v>Private Equity</v>
      </c>
      <c r="Q1269" t="str">
        <f t="shared" si="136"/>
        <v>E-Commerce</v>
      </c>
      <c r="R1269" t="str">
        <f t="shared" si="137"/>
        <v>Delhi-NCR</v>
      </c>
    </row>
    <row r="1270" spans="1:18" x14ac:dyDescent="0.3">
      <c r="A1270">
        <v>1269</v>
      </c>
      <c r="B1270" s="4">
        <v>42647</v>
      </c>
      <c r="C1270" t="s">
        <v>294</v>
      </c>
      <c r="D1270" t="s">
        <v>479</v>
      </c>
      <c r="E1270" t="s">
        <v>3548</v>
      </c>
      <c r="F1270" t="s">
        <v>87</v>
      </c>
      <c r="G1270" t="s">
        <v>8173</v>
      </c>
      <c r="H1270" t="str">
        <f t="shared" si="138"/>
        <v>Accel Partners</v>
      </c>
      <c r="I1270">
        <f t="shared" si="139"/>
        <v>3</v>
      </c>
      <c r="J1270" t="str">
        <f>IF(Table1[[#This Row],[Investor Count]]&gt;1,"Yes","No")</f>
        <v>Yes</v>
      </c>
      <c r="K1270" t="s">
        <v>394</v>
      </c>
      <c r="L1270" s="6">
        <v>4200000</v>
      </c>
      <c r="M1270">
        <f t="shared" si="133"/>
        <v>2016</v>
      </c>
      <c r="N1270" t="str">
        <f t="shared" si="134"/>
        <v>October</v>
      </c>
      <c r="O1270" s="18">
        <v>40.307609999999997</v>
      </c>
      <c r="P1270" t="str">
        <f t="shared" si="135"/>
        <v>Private Equity</v>
      </c>
      <c r="Q1270" t="str">
        <f t="shared" si="136"/>
        <v>E-Commerce</v>
      </c>
      <c r="R1270" t="str">
        <f t="shared" si="137"/>
        <v>Delhi-NCR</v>
      </c>
    </row>
    <row r="1271" spans="1:18" x14ac:dyDescent="0.3">
      <c r="A1271">
        <v>1270</v>
      </c>
      <c r="B1271" s="4">
        <v>42647</v>
      </c>
      <c r="C1271" t="s">
        <v>3550</v>
      </c>
      <c r="D1271" t="s">
        <v>575</v>
      </c>
      <c r="E1271" t="s">
        <v>3551</v>
      </c>
      <c r="F1271" t="s">
        <v>184</v>
      </c>
      <c r="G1271" t="s">
        <v>9278</v>
      </c>
      <c r="H1271" t="str">
        <f t="shared" si="138"/>
        <v>Xchange Nv</v>
      </c>
      <c r="I1271">
        <f t="shared" si="139"/>
        <v>2</v>
      </c>
      <c r="J1271" t="str">
        <f>IF(Table1[[#This Row],[Investor Count]]&gt;1,"Yes","No")</f>
        <v>Yes</v>
      </c>
      <c r="K1271" t="s">
        <v>394</v>
      </c>
      <c r="L1271" s="6">
        <v>3000000</v>
      </c>
      <c r="M1271">
        <f t="shared" si="133"/>
        <v>2016</v>
      </c>
      <c r="N1271" t="str">
        <f t="shared" si="134"/>
        <v>October</v>
      </c>
      <c r="O1271" s="18">
        <v>28.791149999999998</v>
      </c>
      <c r="P1271" t="str">
        <f t="shared" si="135"/>
        <v>Private Equity</v>
      </c>
      <c r="Q1271" t="str">
        <f t="shared" si="136"/>
        <v>Others</v>
      </c>
      <c r="R1271" t="str">
        <f t="shared" si="137"/>
        <v>Hyderabad</v>
      </c>
    </row>
    <row r="1272" spans="1:18" x14ac:dyDescent="0.3">
      <c r="A1272">
        <v>1271</v>
      </c>
      <c r="B1272" s="4">
        <v>42647</v>
      </c>
      <c r="C1272" t="s">
        <v>8771</v>
      </c>
      <c r="D1272" t="s">
        <v>575</v>
      </c>
      <c r="E1272" t="s">
        <v>3554</v>
      </c>
      <c r="F1272" t="s">
        <v>52</v>
      </c>
      <c r="G1272" t="s">
        <v>9135</v>
      </c>
      <c r="H1272" t="str">
        <f t="shared" si="138"/>
        <v>3 One 4 Capital</v>
      </c>
      <c r="I1272">
        <f t="shared" si="139"/>
        <v>1</v>
      </c>
      <c r="J1272" t="str">
        <f>IF(Table1[[#This Row],[Investor Count]]&gt;1,"Yes","No")</f>
        <v>No</v>
      </c>
      <c r="K1272" t="s">
        <v>394</v>
      </c>
      <c r="M1272">
        <f t="shared" si="133"/>
        <v>2016</v>
      </c>
      <c r="N1272" t="str">
        <f t="shared" si="134"/>
        <v>October</v>
      </c>
      <c r="O1272" s="18">
        <v>0</v>
      </c>
      <c r="P1272" t="str">
        <f t="shared" si="135"/>
        <v>Private Equity</v>
      </c>
      <c r="Q1272" t="str">
        <f t="shared" si="136"/>
        <v>Others</v>
      </c>
      <c r="R1272" t="str">
        <f t="shared" si="137"/>
        <v>Pune</v>
      </c>
    </row>
    <row r="1273" spans="1:18" x14ac:dyDescent="0.3">
      <c r="A1273">
        <v>1272</v>
      </c>
      <c r="B1273" s="4">
        <v>42647</v>
      </c>
      <c r="C1273" t="s">
        <v>3556</v>
      </c>
      <c r="D1273" t="s">
        <v>575</v>
      </c>
      <c r="E1273" t="s">
        <v>3557</v>
      </c>
      <c r="F1273" t="s">
        <v>36</v>
      </c>
      <c r="G1273" t="s">
        <v>9218</v>
      </c>
      <c r="H1273" t="str">
        <f t="shared" si="138"/>
        <v>Vijay Shekhar Sharma</v>
      </c>
      <c r="I1273">
        <f t="shared" si="139"/>
        <v>8</v>
      </c>
      <c r="J1273" t="str">
        <f>IF(Table1[[#This Row],[Investor Count]]&gt;1,"Yes","No")</f>
        <v>Yes</v>
      </c>
      <c r="K1273" t="s">
        <v>126</v>
      </c>
      <c r="L1273" s="6">
        <v>1000000</v>
      </c>
      <c r="M1273">
        <f t="shared" si="133"/>
        <v>2016</v>
      </c>
      <c r="N1273" t="str">
        <f t="shared" si="134"/>
        <v>October</v>
      </c>
      <c r="O1273" s="18">
        <v>9.5970499999999994</v>
      </c>
      <c r="P1273" t="str">
        <f t="shared" si="135"/>
        <v>Seed</v>
      </c>
      <c r="Q1273" t="str">
        <f t="shared" si="136"/>
        <v>Others</v>
      </c>
      <c r="R1273" t="str">
        <f t="shared" si="137"/>
        <v>Mumbai</v>
      </c>
    </row>
    <row r="1274" spans="1:18" x14ac:dyDescent="0.3">
      <c r="A1274">
        <v>1273</v>
      </c>
      <c r="B1274" s="4">
        <v>42647</v>
      </c>
      <c r="C1274" t="s">
        <v>3559</v>
      </c>
      <c r="D1274" t="s">
        <v>575</v>
      </c>
      <c r="E1274" t="s">
        <v>3560</v>
      </c>
      <c r="F1274" t="s">
        <v>19</v>
      </c>
      <c r="G1274" t="s">
        <v>3561</v>
      </c>
      <c r="H1274" t="str">
        <f t="shared" si="138"/>
        <v>Mistletoe</v>
      </c>
      <c r="I1274">
        <f t="shared" si="139"/>
        <v>2</v>
      </c>
      <c r="J1274" t="str">
        <f>IF(Table1[[#This Row],[Investor Count]]&gt;1,"Yes","No")</f>
        <v>Yes</v>
      </c>
      <c r="K1274" t="s">
        <v>394</v>
      </c>
      <c r="L1274" s="6">
        <v>2500000</v>
      </c>
      <c r="M1274">
        <f t="shared" si="133"/>
        <v>2016</v>
      </c>
      <c r="N1274" t="str">
        <f t="shared" si="134"/>
        <v>October</v>
      </c>
      <c r="O1274" s="18">
        <v>23.992625</v>
      </c>
      <c r="P1274" t="str">
        <f t="shared" si="135"/>
        <v>Private Equity</v>
      </c>
      <c r="Q1274" t="str">
        <f t="shared" si="136"/>
        <v>Others</v>
      </c>
      <c r="R1274" t="str">
        <f t="shared" si="137"/>
        <v>Delhi-NCR</v>
      </c>
    </row>
    <row r="1275" spans="1:18" x14ac:dyDescent="0.3">
      <c r="A1275">
        <v>1274</v>
      </c>
      <c r="B1275" s="4">
        <v>42647</v>
      </c>
      <c r="C1275" t="s">
        <v>3562</v>
      </c>
      <c r="D1275" t="s">
        <v>575</v>
      </c>
      <c r="E1275" t="s">
        <v>3563</v>
      </c>
      <c r="F1275" t="s">
        <v>36</v>
      </c>
      <c r="G1275" t="s">
        <v>8174</v>
      </c>
      <c r="H1275" t="str">
        <f t="shared" si="138"/>
        <v>Zodius Capital</v>
      </c>
      <c r="I1275">
        <f t="shared" si="139"/>
        <v>5</v>
      </c>
      <c r="J1275" t="str">
        <f>IF(Table1[[#This Row],[Investor Count]]&gt;1,"Yes","No")</f>
        <v>Yes</v>
      </c>
      <c r="K1275" t="s">
        <v>394</v>
      </c>
      <c r="L1275" s="6">
        <v>3750000</v>
      </c>
      <c r="M1275">
        <f t="shared" si="133"/>
        <v>2016</v>
      </c>
      <c r="N1275" t="str">
        <f t="shared" si="134"/>
        <v>October</v>
      </c>
      <c r="O1275" s="18">
        <v>35.988937499999999</v>
      </c>
      <c r="P1275" t="str">
        <f t="shared" si="135"/>
        <v>Private Equity</v>
      </c>
      <c r="Q1275" t="str">
        <f t="shared" si="136"/>
        <v>Others</v>
      </c>
      <c r="R1275" t="str">
        <f t="shared" si="137"/>
        <v>Mumbai</v>
      </c>
    </row>
    <row r="1276" spans="1:18" x14ac:dyDescent="0.3">
      <c r="A1276">
        <v>1275</v>
      </c>
      <c r="B1276" s="4">
        <v>42648</v>
      </c>
      <c r="C1276" t="s">
        <v>3565</v>
      </c>
      <c r="D1276" t="s">
        <v>575</v>
      </c>
      <c r="E1276" t="s">
        <v>3566</v>
      </c>
      <c r="F1276" t="s">
        <v>52</v>
      </c>
      <c r="G1276" t="s">
        <v>261</v>
      </c>
      <c r="H1276" t="str">
        <f t="shared" si="138"/>
        <v>Undisclosed</v>
      </c>
      <c r="I1276">
        <f t="shared" si="139"/>
        <v>1</v>
      </c>
      <c r="J1276" t="str">
        <f>IF(Table1[[#This Row],[Investor Count]]&gt;1,"Yes","No")</f>
        <v>No</v>
      </c>
      <c r="K1276" t="s">
        <v>126</v>
      </c>
      <c r="M1276">
        <f t="shared" si="133"/>
        <v>2016</v>
      </c>
      <c r="N1276" t="str">
        <f t="shared" si="134"/>
        <v>October</v>
      </c>
      <c r="O1276" s="18">
        <v>0</v>
      </c>
      <c r="P1276" t="str">
        <f t="shared" si="135"/>
        <v>Seed</v>
      </c>
      <c r="Q1276" t="str">
        <f t="shared" si="136"/>
        <v>Others</v>
      </c>
      <c r="R1276" t="str">
        <f t="shared" si="137"/>
        <v>Pune</v>
      </c>
    </row>
    <row r="1277" spans="1:18" x14ac:dyDescent="0.3">
      <c r="A1277">
        <v>1276</v>
      </c>
      <c r="B1277" s="4">
        <v>42648</v>
      </c>
      <c r="C1277" t="s">
        <v>3567</v>
      </c>
      <c r="D1277" t="s">
        <v>575</v>
      </c>
      <c r="E1277" t="s">
        <v>3568</v>
      </c>
      <c r="F1277" t="s">
        <v>36</v>
      </c>
      <c r="G1277" t="s">
        <v>3569</v>
      </c>
      <c r="H1277" t="str">
        <f t="shared" si="138"/>
        <v>White Unicorn Ventures</v>
      </c>
      <c r="I1277">
        <f t="shared" si="139"/>
        <v>3</v>
      </c>
      <c r="J1277" t="str">
        <f>IF(Table1[[#This Row],[Investor Count]]&gt;1,"Yes","No")</f>
        <v>Yes</v>
      </c>
      <c r="K1277" t="s">
        <v>394</v>
      </c>
      <c r="M1277">
        <f t="shared" si="133"/>
        <v>2016</v>
      </c>
      <c r="N1277" t="str">
        <f t="shared" si="134"/>
        <v>October</v>
      </c>
      <c r="O1277" s="18">
        <v>0</v>
      </c>
      <c r="P1277" t="str">
        <f t="shared" si="135"/>
        <v>Private Equity</v>
      </c>
      <c r="Q1277" t="str">
        <f t="shared" si="136"/>
        <v>Others</v>
      </c>
      <c r="R1277" t="str">
        <f t="shared" si="137"/>
        <v>Mumbai</v>
      </c>
    </row>
    <row r="1278" spans="1:18" x14ac:dyDescent="0.3">
      <c r="A1278">
        <v>1277</v>
      </c>
      <c r="B1278" s="4">
        <v>42648</v>
      </c>
      <c r="C1278" t="s">
        <v>3570</v>
      </c>
      <c r="D1278" t="s">
        <v>50</v>
      </c>
      <c r="E1278" t="s">
        <v>3571</v>
      </c>
      <c r="F1278" t="s">
        <v>967</v>
      </c>
      <c r="G1278" t="s">
        <v>3572</v>
      </c>
      <c r="H1278" t="str">
        <f t="shared" si="138"/>
        <v>Indian Angel Network</v>
      </c>
      <c r="I1278">
        <f t="shared" si="139"/>
        <v>3</v>
      </c>
      <c r="J1278" t="str">
        <f>IF(Table1[[#This Row],[Investor Count]]&gt;1,"Yes","No")</f>
        <v>Yes</v>
      </c>
      <c r="K1278" t="s">
        <v>394</v>
      </c>
      <c r="M1278">
        <f t="shared" si="133"/>
        <v>2016</v>
      </c>
      <c r="N1278" t="str">
        <f t="shared" si="134"/>
        <v>October</v>
      </c>
      <c r="O1278" s="18">
        <v>0</v>
      </c>
      <c r="P1278" t="str">
        <f t="shared" si="135"/>
        <v>Private Equity</v>
      </c>
      <c r="Q1278" t="str">
        <f t="shared" si="136"/>
        <v>Technology</v>
      </c>
      <c r="R1278" t="str">
        <f t="shared" si="137"/>
        <v>Bangalore</v>
      </c>
    </row>
    <row r="1279" spans="1:18" x14ac:dyDescent="0.3">
      <c r="A1279">
        <v>1278</v>
      </c>
      <c r="B1279" s="4">
        <v>42648</v>
      </c>
      <c r="C1279" t="s">
        <v>3573</v>
      </c>
      <c r="D1279" t="s">
        <v>50</v>
      </c>
      <c r="E1279" t="s">
        <v>3574</v>
      </c>
      <c r="F1279" t="s">
        <v>36</v>
      </c>
      <c r="G1279" t="s">
        <v>3575</v>
      </c>
      <c r="H1279" t="str">
        <f t="shared" si="138"/>
        <v>Kiran Mazumdar-Shaw</v>
      </c>
      <c r="I1279">
        <f t="shared" si="139"/>
        <v>2</v>
      </c>
      <c r="J1279" t="str">
        <f>IF(Table1[[#This Row],[Investor Count]]&gt;1,"Yes","No")</f>
        <v>Yes</v>
      </c>
      <c r="K1279" t="s">
        <v>394</v>
      </c>
      <c r="L1279" s="6">
        <v>1200000</v>
      </c>
      <c r="M1279">
        <f t="shared" si="133"/>
        <v>2016</v>
      </c>
      <c r="N1279" t="str">
        <f t="shared" si="134"/>
        <v>October</v>
      </c>
      <c r="O1279" s="18">
        <v>11.51646</v>
      </c>
      <c r="P1279" t="str">
        <f t="shared" si="135"/>
        <v>Private Equity</v>
      </c>
      <c r="Q1279" t="str">
        <f t="shared" si="136"/>
        <v>Technology</v>
      </c>
      <c r="R1279" t="str">
        <f t="shared" si="137"/>
        <v>Mumbai</v>
      </c>
    </row>
    <row r="1280" spans="1:18" x14ac:dyDescent="0.3">
      <c r="A1280">
        <v>1279</v>
      </c>
      <c r="B1280" s="4">
        <v>42649</v>
      </c>
      <c r="C1280" t="s">
        <v>3576</v>
      </c>
      <c r="D1280" t="s">
        <v>575</v>
      </c>
      <c r="E1280" t="s">
        <v>3577</v>
      </c>
      <c r="F1280" t="s">
        <v>967</v>
      </c>
      <c r="G1280" t="s">
        <v>3578</v>
      </c>
      <c r="H1280" t="str">
        <f t="shared" si="138"/>
        <v>Ventureast Fund Advisors</v>
      </c>
      <c r="I1280">
        <f t="shared" si="139"/>
        <v>1</v>
      </c>
      <c r="J1280" t="str">
        <f>IF(Table1[[#This Row],[Investor Count]]&gt;1,"Yes","No")</f>
        <v>No</v>
      </c>
      <c r="K1280" t="s">
        <v>126</v>
      </c>
      <c r="M1280">
        <f t="shared" si="133"/>
        <v>2016</v>
      </c>
      <c r="N1280" t="str">
        <f t="shared" si="134"/>
        <v>October</v>
      </c>
      <c r="O1280" s="18">
        <v>0</v>
      </c>
      <c r="P1280" t="str">
        <f t="shared" si="135"/>
        <v>Seed</v>
      </c>
      <c r="Q1280" t="str">
        <f t="shared" si="136"/>
        <v>Others</v>
      </c>
      <c r="R1280" t="str">
        <f t="shared" si="137"/>
        <v>Bangalore</v>
      </c>
    </row>
    <row r="1281" spans="1:18" x14ac:dyDescent="0.3">
      <c r="A1281">
        <v>1280</v>
      </c>
      <c r="B1281" s="4">
        <v>42649</v>
      </c>
      <c r="C1281" t="s">
        <v>3579</v>
      </c>
      <c r="D1281" t="s">
        <v>50</v>
      </c>
      <c r="E1281" t="s">
        <v>3580</v>
      </c>
      <c r="F1281" t="s">
        <v>87</v>
      </c>
      <c r="G1281" t="s">
        <v>1399</v>
      </c>
      <c r="H1281" t="str">
        <f t="shared" si="138"/>
        <v>Hyderabad Angels</v>
      </c>
      <c r="I1281">
        <f t="shared" si="139"/>
        <v>1</v>
      </c>
      <c r="J1281" t="str">
        <f>IF(Table1[[#This Row],[Investor Count]]&gt;1,"Yes","No")</f>
        <v>No</v>
      </c>
      <c r="K1281" t="s">
        <v>126</v>
      </c>
      <c r="L1281" s="6">
        <v>300000</v>
      </c>
      <c r="M1281">
        <f t="shared" si="133"/>
        <v>2016</v>
      </c>
      <c r="N1281" t="str">
        <f t="shared" si="134"/>
        <v>October</v>
      </c>
      <c r="O1281" s="18">
        <v>2.8791150000000001</v>
      </c>
      <c r="P1281" t="str">
        <f t="shared" si="135"/>
        <v>Seed</v>
      </c>
      <c r="Q1281" t="str">
        <f t="shared" si="136"/>
        <v>Technology</v>
      </c>
      <c r="R1281" t="str">
        <f t="shared" si="137"/>
        <v>Delhi-NCR</v>
      </c>
    </row>
    <row r="1282" spans="1:18" x14ac:dyDescent="0.3">
      <c r="A1282">
        <v>1281</v>
      </c>
      <c r="B1282" s="4">
        <v>42649</v>
      </c>
      <c r="C1282" t="s">
        <v>3581</v>
      </c>
      <c r="D1282" t="s">
        <v>575</v>
      </c>
      <c r="E1282" t="s">
        <v>3582</v>
      </c>
      <c r="F1282" t="s">
        <v>87</v>
      </c>
      <c r="G1282" t="s">
        <v>3583</v>
      </c>
      <c r="H1282" t="str">
        <f t="shared" si="138"/>
        <v>Sumpoorna Group</v>
      </c>
      <c r="I1282">
        <f t="shared" si="139"/>
        <v>1</v>
      </c>
      <c r="J1282" t="str">
        <f>IF(Table1[[#This Row],[Investor Count]]&gt;1,"Yes","No")</f>
        <v>No</v>
      </c>
      <c r="K1282" t="s">
        <v>126</v>
      </c>
      <c r="M1282">
        <f t="shared" ref="M1282:M1345" si="140">YEAR(B1282)</f>
        <v>2016</v>
      </c>
      <c r="N1282" t="str">
        <f t="shared" ref="N1282:N1345" si="141">TEXT(B1282,"mmmm")</f>
        <v>October</v>
      </c>
      <c r="O1282" s="18">
        <v>0</v>
      </c>
      <c r="P1282" t="str">
        <f t="shared" ref="P1282:P1345" si="142">IF(ISBLANK(K1282),"Unknown",IF(OR(ISNUMBER(SEARCH("seed",K1282)),ISNUMBER(SEARCH("Seed",K1282))),"Seed",IF(ISNUMBER(SEARCH("Series A",K1282)),"Series A",IF(ISNUMBER(SEARCH("Series B",K1282)),"Series B",IF(ISNUMBER(SEARCH("Series C",K1282)),"Series C",IF(ISNUMBER(SEARCH("Series D",K1282)),"Series D",IF(ISNUMBER(SEARCH("Private Equity",K1282)),"Private Equity","Other")))))))</f>
        <v>Seed</v>
      </c>
      <c r="Q1282" t="str">
        <f t="shared" ref="Q1282:Q1345" si="143">IF(IFERROR(SEARCH("ecom",D1282),0)+IFERROR(SEARCH("commerce",D1282),0)+IFERROR(SEARCH("retail",D1282),0)&gt;0,"E-Commerce",
IF(IFERROR(SEARCH("fintech",D1282),0)+IFERROR(SEARCH("finance",D1282),0)+IFERROR(SEARCH("financial",D1282),0)+IFERROR(SEARCH("lending",D1282),0)+IFERROR(SEARCH("payment",D1282),0)+IFERROR(SEARCH("banking",D1282),0)+IFERROR(SEARCH("insurance",D1282),0)&gt;0,"FinTech",
IF(IFERROR(SEARCH("tech",D1282),0)+IFERROR(SEARCH("software",D1282),0)+IFERROR(SEARCH("saas",D1282),0)+IFERROR(SEARCH("ai",D1282),0)+IFERROR(SEARCH("iot",D1282),0)+IFERROR(SEARCH("cloud",D1282),0)+IFERROR(SEARCH("data",D1282),0)+IFERROR(SEARCH("analytics",D1282),0)&gt;0,"Technology",
IF(IFERROR(SEARCH("food",D1282),0)+IFERROR(SEARCH("restaurant",D1282),0)+IFERROR(SEARCH("hospitality",D1282),0)+IFERROR(SEARCH("beverage",D1282),0)+IFERROR(SEARCH("delivery",D1282),0)&gt;0,"Food &amp; Beverage",
IF(IFERROR(SEARCH("health",D1282),0)+IFERROR(SEARCH("medical",D1282),0)+IFERROR(SEARCH("pharma",D1282),0)+IFERROR(SEARCH("wellness",D1282),0)+IFERROR(SEARCH("fitness",D1282),0)&gt;0,"Healthcare",
IF(IFERROR(SEARCH("edu",D1282),0)+IFERROR(SEARCH("learning",D1282),0)+IFERROR(SEARCH("school",D1282),0)+IFERROR(SEARCH("e-tech",D1282),0)&gt;0,"Education",
IF(IFERROR(SEARCH("logistics",D1282),0)+IFERROR(SEARCH("transport",D1282),0)+IFERROR(SEARCH("delivery",D1282),0)+IFERROR(SEARCH("mobility",D1282),0)+IFERROR(SEARCH("automobile",D1282),0)&gt;0,"Logistics &amp; Transport",
IF(IFERROR(SEARCH("travel",D1282),0)+IFERROR(SEARCH("hotel",D1282),0)+IFERROR(SEARCH("booking",D1282),0)+IFERROR(SEARCH("tourism",D1282),0)&gt;0,"Travel &amp; Hospitality",
IF(IFERROR(SEARCH("fashion",D1282),0)+IFERROR(SEARCH("apparel",D1282),0)+IFERROR(SEARCH("clothing",D1282),0)+IFERROR(SEARCH("jewelry",D1282),0)+IFERROR(SEARCH("beauty",D1282),0)&gt;0,"Fashion &amp; Lifestyle",
IF(IFERROR(SEARCH("media",D1282),0)+IFERROR(SEARCH("entertainment",D1282),0)+IFERROR(SEARCH("video",D1282),0)+IFERROR(SEARCH("gaming",D1282),0)+IFERROR(SEARCH("music",D1282),0)+IFERROR(SEARCH("social",D1282),0)&gt;0,"Media &amp; Entertainment",
IF(IFERROR(SEARCH("agri",D1282),0)+IFERROR(SEARCH("farm",D1282),0)+IFERROR(SEARCH("agtech",D1282),0)&gt;0,"Agriculture",
IF(IFERROR(SEARCH("real estate",D1282),0)+IFERROR(SEARCH("property",D1282),0)+IFERROR(SEARCH("housing",D1282),0)&gt;0,"Real Estate",
IF(IFERROR(SEARCH("energy",D1282),0)+IFERROR(SEARCH("solar",D1282),0)+IFERROR(SEARCH("clean tech",D1282),0)+IFERROR(SEARCH("waste",D1282),0)&gt;0,"Energy &amp; Environment",
IF(IFERROR(SEARCH("hr",D1282),0)+IFERROR(SEARCH("recruit",D1282),0)+IFERROR(SEARCH("hiring",D1282),0)+IFERROR(SEARCH("job",D1282),0)&gt;0,"HR &amp; Recruitment",
"Others"))))))))))))))</f>
        <v>Others</v>
      </c>
      <c r="R1282" t="str">
        <f t="shared" ref="R1282:R1345" si="144">IF(ISNUMBER(SEARCH("bang",F1282)),"Bangalore",IF(ISNUMBER(SEARCH("beng",F1282)),"Bangalore",IF(ISNUMBER(SEARCH("mumbai",F1282)),"Mumbai",IF(ISNUMBER(SEARCH("delhi",F1282)),"Delhi-NCR",IF(ISNUMBER(SEARCH("gurgaon",F1282)),"Delhi-NCR",IF(ISNUMBER(SEARCH("gurugram",F1282)),"Delhi-NCR",IF(ISNUMBER(SEARCH("noida",F1282)),"Delhi-NCR",IF(ISNUMBER(SEARCH("faridabad",F1282)),"Delhi-NCR",IF(ISNUMBER(SEARCH("chennai",F1282)),"Chennai",IF(ISNUMBER(SEARCH("hyderabad",F1282)),"Hyderabad",IF(ISNUMBER(SEARCH("pune",F1282)),"Pune",IF(ISNUMBER(SEARCH("kolkata",F1282)),"Kolkata",IF(ISNUMBER(SEARCH("ahmedabad",F1282)),"Ahmedabad",IF(ISNUMBER(SEARCH("jaipur",F1282)),"Jaipur",IF(ISNUMBER(SEARCH("coimbatore",F1282)),"Coimbatore",IF(ISNUMBER(SEARCH("kochi",F1282)),"Kerala Cities",IF(ISNUMBER(SEARCH("cochin",F1282)),"Kerala Cities",IF(ISNUMBER(SEARCH("francisco",F1282)),"USA",IF(ISNUMBER(SEARCH("new york",F1282)),"USA",IF(ISNUMBER(SEARCH("california",F1282)),"USA",IF(ISNUMBER(SEARCH("palo alto",F1282)),"USA",IF(ISNUMBER(SEARCH("santa",F1282)),"USA",IF(ISNUMBER(SEARCH("singapore",F1282)),"Singapore",IF(ISNUMBER(SEARCH("london",F1282)),"London/UK",IF(F1282="","Unknown","Other Cities")))))))))))))))))))))))))</f>
        <v>Delhi-NCR</v>
      </c>
    </row>
    <row r="1283" spans="1:18" x14ac:dyDescent="0.3">
      <c r="A1283">
        <v>1282</v>
      </c>
      <c r="B1283" s="4">
        <v>42649</v>
      </c>
      <c r="C1283" t="s">
        <v>3584</v>
      </c>
      <c r="D1283" t="s">
        <v>479</v>
      </c>
      <c r="E1283" t="s">
        <v>3406</v>
      </c>
      <c r="F1283" t="s">
        <v>967</v>
      </c>
      <c r="G1283" t="s">
        <v>8175</v>
      </c>
      <c r="H1283" t="str">
        <f t="shared" ref="H1283:H1346" si="145">IFERROR(TRIM(LEFT(G1283,FIND(",",G1283)-1)),TRIM(G1283))</f>
        <v>Helion Venture Partners</v>
      </c>
      <c r="I1283">
        <f t="shared" ref="I1283:I1346" si="146">IF(TRIM(G1283)="",0,LEN(G1283)-LEN(SUBSTITUTE(G1283,",",""))+1)</f>
        <v>2</v>
      </c>
      <c r="J1283" t="str">
        <f>IF(Table1[[#This Row],[Investor Count]]&gt;1,"Yes","No")</f>
        <v>Yes</v>
      </c>
      <c r="K1283" t="s">
        <v>394</v>
      </c>
      <c r="L1283" s="6">
        <v>1050000</v>
      </c>
      <c r="M1283">
        <f t="shared" si="140"/>
        <v>2016</v>
      </c>
      <c r="N1283" t="str">
        <f t="shared" si="141"/>
        <v>October</v>
      </c>
      <c r="O1283" s="18">
        <v>10.076902499999999</v>
      </c>
      <c r="P1283" t="str">
        <f t="shared" si="142"/>
        <v>Private Equity</v>
      </c>
      <c r="Q1283" t="str">
        <f t="shared" si="143"/>
        <v>E-Commerce</v>
      </c>
      <c r="R1283" t="str">
        <f t="shared" si="144"/>
        <v>Bangalore</v>
      </c>
    </row>
    <row r="1284" spans="1:18" x14ac:dyDescent="0.3">
      <c r="A1284">
        <v>1283</v>
      </c>
      <c r="B1284" s="4">
        <v>42650</v>
      </c>
      <c r="C1284" t="s">
        <v>3586</v>
      </c>
      <c r="D1284" t="s">
        <v>50</v>
      </c>
      <c r="E1284" t="s">
        <v>3587</v>
      </c>
      <c r="F1284" t="s">
        <v>967</v>
      </c>
      <c r="G1284" t="s">
        <v>8176</v>
      </c>
      <c r="H1284" t="str">
        <f t="shared" si="145"/>
        <v>Hax Accelerator</v>
      </c>
      <c r="I1284">
        <f t="shared" si="146"/>
        <v>1</v>
      </c>
      <c r="J1284" t="str">
        <f>IF(Table1[[#This Row],[Investor Count]]&gt;1,"Yes","No")</f>
        <v>No</v>
      </c>
      <c r="K1284" t="s">
        <v>126</v>
      </c>
      <c r="L1284" s="6">
        <v>100000</v>
      </c>
      <c r="M1284">
        <f t="shared" si="140"/>
        <v>2016</v>
      </c>
      <c r="N1284" t="str">
        <f t="shared" si="141"/>
        <v>October</v>
      </c>
      <c r="O1284" s="18">
        <v>0.95970500000000003</v>
      </c>
      <c r="P1284" t="str">
        <f t="shared" si="142"/>
        <v>Seed</v>
      </c>
      <c r="Q1284" t="str">
        <f t="shared" si="143"/>
        <v>Technology</v>
      </c>
      <c r="R1284" t="str">
        <f t="shared" si="144"/>
        <v>Bangalore</v>
      </c>
    </row>
    <row r="1285" spans="1:18" x14ac:dyDescent="0.3">
      <c r="A1285">
        <v>1284</v>
      </c>
      <c r="B1285" s="4">
        <v>42650</v>
      </c>
      <c r="C1285" t="s">
        <v>3589</v>
      </c>
      <c r="D1285" t="s">
        <v>50</v>
      </c>
      <c r="E1285" t="s">
        <v>3590</v>
      </c>
      <c r="F1285" t="s">
        <v>36</v>
      </c>
      <c r="G1285" t="s">
        <v>8177</v>
      </c>
      <c r="H1285" t="str">
        <f t="shared" si="145"/>
        <v>Hdfc</v>
      </c>
      <c r="I1285">
        <f t="shared" si="146"/>
        <v>3</v>
      </c>
      <c r="J1285" t="str">
        <f>IF(Table1[[#This Row],[Investor Count]]&gt;1,"Yes","No")</f>
        <v>Yes</v>
      </c>
      <c r="K1285" t="s">
        <v>394</v>
      </c>
      <c r="L1285" s="6">
        <v>2200000</v>
      </c>
      <c r="M1285">
        <f t="shared" si="140"/>
        <v>2016</v>
      </c>
      <c r="N1285" t="str">
        <f t="shared" si="141"/>
        <v>October</v>
      </c>
      <c r="O1285" s="18">
        <v>21.113510000000002</v>
      </c>
      <c r="P1285" t="str">
        <f t="shared" si="142"/>
        <v>Private Equity</v>
      </c>
      <c r="Q1285" t="str">
        <f t="shared" si="143"/>
        <v>Technology</v>
      </c>
      <c r="R1285" t="str">
        <f t="shared" si="144"/>
        <v>Mumbai</v>
      </c>
    </row>
    <row r="1286" spans="1:18" x14ac:dyDescent="0.3">
      <c r="A1286">
        <v>1285</v>
      </c>
      <c r="B1286" s="4">
        <v>42650</v>
      </c>
      <c r="C1286" t="s">
        <v>3592</v>
      </c>
      <c r="D1286" t="s">
        <v>575</v>
      </c>
      <c r="E1286" t="s">
        <v>3593</v>
      </c>
      <c r="F1286" t="s">
        <v>36</v>
      </c>
      <c r="G1286" t="s">
        <v>3594</v>
      </c>
      <c r="H1286" t="str">
        <f t="shared" si="145"/>
        <v>Sanjay Nayar</v>
      </c>
      <c r="I1286">
        <f t="shared" si="146"/>
        <v>4</v>
      </c>
      <c r="J1286" t="str">
        <f>IF(Table1[[#This Row],[Investor Count]]&gt;1,"Yes","No")</f>
        <v>Yes</v>
      </c>
      <c r="K1286" t="s">
        <v>394</v>
      </c>
      <c r="L1286" s="6">
        <v>15000000</v>
      </c>
      <c r="M1286">
        <f t="shared" si="140"/>
        <v>2016</v>
      </c>
      <c r="N1286" t="str">
        <f t="shared" si="141"/>
        <v>October</v>
      </c>
      <c r="O1286" s="18">
        <v>143.95574999999999</v>
      </c>
      <c r="P1286" t="str">
        <f t="shared" si="142"/>
        <v>Private Equity</v>
      </c>
      <c r="Q1286" t="str">
        <f t="shared" si="143"/>
        <v>Others</v>
      </c>
      <c r="R1286" t="str">
        <f t="shared" si="144"/>
        <v>Mumbai</v>
      </c>
    </row>
    <row r="1287" spans="1:18" x14ac:dyDescent="0.3">
      <c r="A1287">
        <v>1286</v>
      </c>
      <c r="B1287" s="4">
        <v>42650</v>
      </c>
      <c r="C1287" t="s">
        <v>3595</v>
      </c>
      <c r="D1287" t="s">
        <v>50</v>
      </c>
      <c r="E1287" t="s">
        <v>3596</v>
      </c>
      <c r="F1287" t="s">
        <v>919</v>
      </c>
      <c r="G1287" t="s">
        <v>8178</v>
      </c>
      <c r="H1287" t="str">
        <f t="shared" si="145"/>
        <v>Radhakrishnan Natarajan</v>
      </c>
      <c r="I1287">
        <f t="shared" si="146"/>
        <v>1</v>
      </c>
      <c r="J1287" t="str">
        <f>IF(Table1[[#This Row],[Investor Count]]&gt;1,"Yes","No")</f>
        <v>No</v>
      </c>
      <c r="K1287" t="s">
        <v>126</v>
      </c>
      <c r="M1287">
        <f t="shared" si="140"/>
        <v>2016</v>
      </c>
      <c r="N1287" t="str">
        <f t="shared" si="141"/>
        <v>October</v>
      </c>
      <c r="O1287" s="18">
        <v>0</v>
      </c>
      <c r="P1287" t="str">
        <f t="shared" si="142"/>
        <v>Seed</v>
      </c>
      <c r="Q1287" t="str">
        <f t="shared" si="143"/>
        <v>Technology</v>
      </c>
      <c r="R1287" t="str">
        <f t="shared" si="144"/>
        <v>Kolkata</v>
      </c>
    </row>
    <row r="1288" spans="1:18" x14ac:dyDescent="0.3">
      <c r="A1288">
        <v>1287</v>
      </c>
      <c r="B1288" s="4">
        <v>42653</v>
      </c>
      <c r="C1288" t="s">
        <v>3598</v>
      </c>
      <c r="D1288" t="s">
        <v>479</v>
      </c>
      <c r="E1288" t="s">
        <v>3599</v>
      </c>
      <c r="F1288" t="s">
        <v>30</v>
      </c>
      <c r="G1288" t="s">
        <v>261</v>
      </c>
      <c r="H1288" t="str">
        <f t="shared" si="145"/>
        <v>Undisclosed</v>
      </c>
      <c r="I1288">
        <f t="shared" si="146"/>
        <v>1</v>
      </c>
      <c r="J1288" t="str">
        <f>IF(Table1[[#This Row],[Investor Count]]&gt;1,"Yes","No")</f>
        <v>No</v>
      </c>
      <c r="K1288" t="s">
        <v>126</v>
      </c>
      <c r="L1288" s="6">
        <v>375000</v>
      </c>
      <c r="M1288">
        <f t="shared" si="140"/>
        <v>2016</v>
      </c>
      <c r="N1288" t="str">
        <f t="shared" si="141"/>
        <v>October</v>
      </c>
      <c r="O1288" s="18">
        <v>3.5988937499999998</v>
      </c>
      <c r="P1288" t="str">
        <f t="shared" si="142"/>
        <v>Seed</v>
      </c>
      <c r="Q1288" t="str">
        <f t="shared" si="143"/>
        <v>E-Commerce</v>
      </c>
      <c r="R1288" t="str">
        <f t="shared" si="144"/>
        <v>Delhi-NCR</v>
      </c>
    </row>
    <row r="1289" spans="1:18" x14ac:dyDescent="0.3">
      <c r="A1289">
        <v>1288</v>
      </c>
      <c r="B1289" s="4">
        <v>42654</v>
      </c>
      <c r="C1289" t="s">
        <v>3601</v>
      </c>
      <c r="D1289" t="s">
        <v>575</v>
      </c>
      <c r="E1289" t="s">
        <v>3602</v>
      </c>
      <c r="F1289" t="s">
        <v>967</v>
      </c>
      <c r="G1289" t="s">
        <v>3603</v>
      </c>
      <c r="H1289" t="str">
        <f t="shared" si="145"/>
        <v>Emerald Media</v>
      </c>
      <c r="I1289">
        <f t="shared" si="146"/>
        <v>1</v>
      </c>
      <c r="J1289" t="str">
        <f>IF(Table1[[#This Row],[Investor Count]]&gt;1,"Yes","No")</f>
        <v>No</v>
      </c>
      <c r="K1289" t="s">
        <v>394</v>
      </c>
      <c r="L1289" s="6">
        <v>50000000</v>
      </c>
      <c r="M1289">
        <f t="shared" si="140"/>
        <v>2016</v>
      </c>
      <c r="N1289" t="str">
        <f t="shared" si="141"/>
        <v>October</v>
      </c>
      <c r="O1289" s="18">
        <v>479.85250000000002</v>
      </c>
      <c r="P1289" t="str">
        <f t="shared" si="142"/>
        <v>Private Equity</v>
      </c>
      <c r="Q1289" t="str">
        <f t="shared" si="143"/>
        <v>Others</v>
      </c>
      <c r="R1289" t="str">
        <f t="shared" si="144"/>
        <v>Bangalore</v>
      </c>
    </row>
    <row r="1290" spans="1:18" x14ac:dyDescent="0.3">
      <c r="A1290">
        <v>1289</v>
      </c>
      <c r="B1290" s="4">
        <v>42654</v>
      </c>
      <c r="C1290" t="s">
        <v>3604</v>
      </c>
      <c r="D1290" t="s">
        <v>575</v>
      </c>
      <c r="E1290" t="s">
        <v>8914</v>
      </c>
      <c r="F1290" t="s">
        <v>19</v>
      </c>
      <c r="G1290" t="s">
        <v>3606</v>
      </c>
      <c r="H1290" t="str">
        <f t="shared" si="145"/>
        <v>Nitin Passi</v>
      </c>
      <c r="I1290">
        <f t="shared" si="146"/>
        <v>5</v>
      </c>
      <c r="J1290" t="str">
        <f>IF(Table1[[#This Row],[Investor Count]]&gt;1,"Yes","No")</f>
        <v>Yes</v>
      </c>
      <c r="K1290" t="s">
        <v>126</v>
      </c>
      <c r="L1290" s="6">
        <v>500000</v>
      </c>
      <c r="M1290">
        <f t="shared" si="140"/>
        <v>2016</v>
      </c>
      <c r="N1290" t="str">
        <f t="shared" si="141"/>
        <v>October</v>
      </c>
      <c r="O1290" s="18">
        <v>4.7985249999999997</v>
      </c>
      <c r="P1290" t="str">
        <f t="shared" si="142"/>
        <v>Seed</v>
      </c>
      <c r="Q1290" t="str">
        <f t="shared" si="143"/>
        <v>Others</v>
      </c>
      <c r="R1290" t="str">
        <f t="shared" si="144"/>
        <v>Delhi-NCR</v>
      </c>
    </row>
    <row r="1291" spans="1:18" x14ac:dyDescent="0.3">
      <c r="A1291">
        <v>1290</v>
      </c>
      <c r="B1291" s="4">
        <v>42655</v>
      </c>
      <c r="C1291" t="s">
        <v>1714</v>
      </c>
      <c r="D1291" t="s">
        <v>575</v>
      </c>
      <c r="E1291" t="s">
        <v>1762</v>
      </c>
      <c r="F1291" t="s">
        <v>30</v>
      </c>
      <c r="G1291" t="s">
        <v>8179</v>
      </c>
      <c r="H1291" t="str">
        <f t="shared" si="145"/>
        <v>Growx Ventures</v>
      </c>
      <c r="I1291">
        <f t="shared" si="146"/>
        <v>4</v>
      </c>
      <c r="J1291" t="str">
        <f>IF(Table1[[#This Row],[Investor Count]]&gt;1,"Yes","No")</f>
        <v>Yes</v>
      </c>
      <c r="K1291" t="s">
        <v>126</v>
      </c>
      <c r="M1291">
        <f t="shared" si="140"/>
        <v>2016</v>
      </c>
      <c r="N1291" t="str">
        <f t="shared" si="141"/>
        <v>October</v>
      </c>
      <c r="O1291" s="18">
        <v>0</v>
      </c>
      <c r="P1291" t="str">
        <f t="shared" si="142"/>
        <v>Seed</v>
      </c>
      <c r="Q1291" t="str">
        <f t="shared" si="143"/>
        <v>Others</v>
      </c>
      <c r="R1291" t="str">
        <f t="shared" si="144"/>
        <v>Delhi-NCR</v>
      </c>
    </row>
    <row r="1292" spans="1:18" x14ac:dyDescent="0.3">
      <c r="A1292">
        <v>1291</v>
      </c>
      <c r="B1292" s="4">
        <v>42656</v>
      </c>
      <c r="C1292" t="s">
        <v>3608</v>
      </c>
      <c r="D1292" t="s">
        <v>2975</v>
      </c>
      <c r="E1292" t="s">
        <v>8772</v>
      </c>
      <c r="F1292" t="s">
        <v>87</v>
      </c>
      <c r="G1292" t="s">
        <v>8180</v>
      </c>
      <c r="H1292" t="str">
        <f t="shared" si="145"/>
        <v>India Quotient</v>
      </c>
      <c r="I1292">
        <f t="shared" si="146"/>
        <v>5</v>
      </c>
      <c r="J1292" t="str">
        <f>IF(Table1[[#This Row],[Investor Count]]&gt;1,"Yes","No")</f>
        <v>Yes</v>
      </c>
      <c r="K1292" t="s">
        <v>394</v>
      </c>
      <c r="L1292" s="6">
        <v>2000000</v>
      </c>
      <c r="M1292">
        <f t="shared" si="140"/>
        <v>2016</v>
      </c>
      <c r="N1292" t="str">
        <f t="shared" si="141"/>
        <v>October</v>
      </c>
      <c r="O1292" s="18">
        <v>19.194099999999999</v>
      </c>
      <c r="P1292" t="str">
        <f t="shared" si="142"/>
        <v>Private Equity</v>
      </c>
      <c r="Q1292" t="str">
        <f t="shared" si="143"/>
        <v>E-Commerce</v>
      </c>
      <c r="R1292" t="str">
        <f t="shared" si="144"/>
        <v>Delhi-NCR</v>
      </c>
    </row>
    <row r="1293" spans="1:18" x14ac:dyDescent="0.3">
      <c r="A1293">
        <v>1292</v>
      </c>
      <c r="B1293" s="4">
        <v>42656</v>
      </c>
      <c r="C1293" t="s">
        <v>3611</v>
      </c>
      <c r="D1293" t="s">
        <v>479</v>
      </c>
      <c r="E1293" t="s">
        <v>3612</v>
      </c>
      <c r="F1293" t="s">
        <v>3613</v>
      </c>
      <c r="G1293" t="s">
        <v>2077</v>
      </c>
      <c r="H1293" t="str">
        <f t="shared" si="145"/>
        <v>Indian Angel Network</v>
      </c>
      <c r="I1293">
        <f t="shared" si="146"/>
        <v>1</v>
      </c>
      <c r="J1293" t="str">
        <f>IF(Table1[[#This Row],[Investor Count]]&gt;1,"Yes","No")</f>
        <v>No</v>
      </c>
      <c r="K1293" t="s">
        <v>126</v>
      </c>
      <c r="M1293">
        <f t="shared" si="140"/>
        <v>2016</v>
      </c>
      <c r="N1293" t="str">
        <f t="shared" si="141"/>
        <v>October</v>
      </c>
      <c r="O1293" s="18">
        <v>0</v>
      </c>
      <c r="P1293" t="str">
        <f t="shared" si="142"/>
        <v>Seed</v>
      </c>
      <c r="Q1293" t="str">
        <f t="shared" si="143"/>
        <v>E-Commerce</v>
      </c>
      <c r="R1293" t="str">
        <f t="shared" si="144"/>
        <v>Other Cities</v>
      </c>
    </row>
    <row r="1294" spans="1:18" x14ac:dyDescent="0.3">
      <c r="A1294">
        <v>1293</v>
      </c>
      <c r="B1294" s="4">
        <v>42656</v>
      </c>
      <c r="C1294" t="s">
        <v>3614</v>
      </c>
      <c r="D1294" t="s">
        <v>575</v>
      </c>
      <c r="E1294" t="s">
        <v>3615</v>
      </c>
      <c r="F1294" t="s">
        <v>967</v>
      </c>
      <c r="G1294" t="s">
        <v>9352</v>
      </c>
      <c r="H1294" t="str">
        <f t="shared" si="145"/>
        <v>Rajan</v>
      </c>
      <c r="I1294">
        <f t="shared" si="146"/>
        <v>1</v>
      </c>
      <c r="J1294" t="str">
        <f>IF(Table1[[#This Row],[Investor Count]]&gt;1,"Yes","No")</f>
        <v>No</v>
      </c>
      <c r="K1294" t="s">
        <v>126</v>
      </c>
      <c r="M1294">
        <f t="shared" si="140"/>
        <v>2016</v>
      </c>
      <c r="N1294" t="str">
        <f t="shared" si="141"/>
        <v>October</v>
      </c>
      <c r="O1294" s="18">
        <v>0</v>
      </c>
      <c r="P1294" t="str">
        <f t="shared" si="142"/>
        <v>Seed</v>
      </c>
      <c r="Q1294" t="str">
        <f t="shared" si="143"/>
        <v>Others</v>
      </c>
      <c r="R1294" t="str">
        <f t="shared" si="144"/>
        <v>Bangalore</v>
      </c>
    </row>
    <row r="1295" spans="1:18" x14ac:dyDescent="0.3">
      <c r="A1295">
        <v>1294</v>
      </c>
      <c r="B1295" s="4">
        <v>42656</v>
      </c>
      <c r="C1295" t="s">
        <v>3617</v>
      </c>
      <c r="D1295" t="s">
        <v>50</v>
      </c>
      <c r="E1295" t="s">
        <v>3618</v>
      </c>
      <c r="F1295" t="s">
        <v>1197</v>
      </c>
      <c r="G1295" t="s">
        <v>3619</v>
      </c>
      <c r="H1295" t="str">
        <f t="shared" si="145"/>
        <v>Virendra Patel</v>
      </c>
      <c r="I1295">
        <f t="shared" si="146"/>
        <v>1</v>
      </c>
      <c r="J1295" t="str">
        <f>IF(Table1[[#This Row],[Investor Count]]&gt;1,"Yes","No")</f>
        <v>No</v>
      </c>
      <c r="K1295" t="s">
        <v>126</v>
      </c>
      <c r="L1295" s="6">
        <v>450000</v>
      </c>
      <c r="M1295">
        <f t="shared" si="140"/>
        <v>2016</v>
      </c>
      <c r="N1295" t="str">
        <f t="shared" si="141"/>
        <v>October</v>
      </c>
      <c r="O1295" s="18">
        <v>4.3186724999999999</v>
      </c>
      <c r="P1295" t="str">
        <f t="shared" si="142"/>
        <v>Seed</v>
      </c>
      <c r="Q1295" t="str">
        <f t="shared" si="143"/>
        <v>Technology</v>
      </c>
      <c r="R1295" t="str">
        <f t="shared" si="144"/>
        <v>Ahmedabad</v>
      </c>
    </row>
    <row r="1296" spans="1:18" x14ac:dyDescent="0.3">
      <c r="A1296">
        <v>1295</v>
      </c>
      <c r="B1296" s="4">
        <v>42657</v>
      </c>
      <c r="C1296" t="s">
        <v>3620</v>
      </c>
      <c r="D1296" t="s">
        <v>575</v>
      </c>
      <c r="E1296" t="s">
        <v>3621</v>
      </c>
      <c r="F1296" t="s">
        <v>30</v>
      </c>
      <c r="G1296" t="s">
        <v>261</v>
      </c>
      <c r="H1296" t="str">
        <f t="shared" si="145"/>
        <v>Undisclosed</v>
      </c>
      <c r="I1296">
        <f t="shared" si="146"/>
        <v>1</v>
      </c>
      <c r="J1296" t="str">
        <f>IF(Table1[[#This Row],[Investor Count]]&gt;1,"Yes","No")</f>
        <v>No</v>
      </c>
      <c r="K1296" t="s">
        <v>126</v>
      </c>
      <c r="L1296" s="6">
        <v>25000</v>
      </c>
      <c r="M1296">
        <f t="shared" si="140"/>
        <v>2016</v>
      </c>
      <c r="N1296" t="str">
        <f t="shared" si="141"/>
        <v>October</v>
      </c>
      <c r="O1296" s="18">
        <v>0.23992625000000001</v>
      </c>
      <c r="P1296" t="str">
        <f t="shared" si="142"/>
        <v>Seed</v>
      </c>
      <c r="Q1296" t="str">
        <f t="shared" si="143"/>
        <v>Others</v>
      </c>
      <c r="R1296" t="str">
        <f t="shared" si="144"/>
        <v>Delhi-NCR</v>
      </c>
    </row>
    <row r="1297" spans="1:18" x14ac:dyDescent="0.3">
      <c r="A1297">
        <v>1296</v>
      </c>
      <c r="B1297" s="4">
        <v>42657</v>
      </c>
      <c r="C1297" t="s">
        <v>3622</v>
      </c>
      <c r="D1297" t="s">
        <v>575</v>
      </c>
      <c r="E1297" t="s">
        <v>3623</v>
      </c>
      <c r="F1297" t="s">
        <v>967</v>
      </c>
      <c r="G1297" t="s">
        <v>351</v>
      </c>
      <c r="H1297" t="str">
        <f t="shared" si="145"/>
        <v>Nexus Venture Partners</v>
      </c>
      <c r="I1297">
        <f t="shared" si="146"/>
        <v>1</v>
      </c>
      <c r="J1297" t="str">
        <f>IF(Table1[[#This Row],[Investor Count]]&gt;1,"Yes","No")</f>
        <v>No</v>
      </c>
      <c r="K1297" t="s">
        <v>394</v>
      </c>
      <c r="L1297" s="6">
        <v>7000000</v>
      </c>
      <c r="M1297">
        <f t="shared" si="140"/>
        <v>2016</v>
      </c>
      <c r="N1297" t="str">
        <f t="shared" si="141"/>
        <v>October</v>
      </c>
      <c r="O1297" s="18">
        <v>67.179349999999999</v>
      </c>
      <c r="P1297" t="str">
        <f t="shared" si="142"/>
        <v>Private Equity</v>
      </c>
      <c r="Q1297" t="str">
        <f t="shared" si="143"/>
        <v>Others</v>
      </c>
      <c r="R1297" t="str">
        <f t="shared" si="144"/>
        <v>Bangalore</v>
      </c>
    </row>
    <row r="1298" spans="1:18" x14ac:dyDescent="0.3">
      <c r="A1298">
        <v>1297</v>
      </c>
      <c r="B1298" s="4">
        <v>42657</v>
      </c>
      <c r="C1298" t="s">
        <v>3624</v>
      </c>
      <c r="D1298" t="s">
        <v>77</v>
      </c>
      <c r="E1298" t="s">
        <v>3625</v>
      </c>
      <c r="F1298" t="s">
        <v>184</v>
      </c>
      <c r="G1298" t="s">
        <v>3626</v>
      </c>
      <c r="H1298" t="str">
        <f t="shared" si="145"/>
        <v>Gray Matters Capital</v>
      </c>
      <c r="I1298">
        <f t="shared" si="146"/>
        <v>1</v>
      </c>
      <c r="J1298" t="str">
        <f>IF(Table1[[#This Row],[Investor Count]]&gt;1,"Yes","No")</f>
        <v>No</v>
      </c>
      <c r="K1298" t="s">
        <v>394</v>
      </c>
      <c r="L1298" s="6">
        <v>6000000</v>
      </c>
      <c r="M1298">
        <f t="shared" si="140"/>
        <v>2016</v>
      </c>
      <c r="N1298" t="str">
        <f t="shared" si="141"/>
        <v>October</v>
      </c>
      <c r="O1298" s="18">
        <v>57.582299999999996</v>
      </c>
      <c r="P1298" t="str">
        <f t="shared" si="142"/>
        <v>Private Equity</v>
      </c>
      <c r="Q1298" t="str">
        <f t="shared" si="143"/>
        <v>FinTech</v>
      </c>
      <c r="R1298" t="str">
        <f t="shared" si="144"/>
        <v>Hyderabad</v>
      </c>
    </row>
    <row r="1299" spans="1:18" x14ac:dyDescent="0.3">
      <c r="A1299">
        <v>1298</v>
      </c>
      <c r="B1299" s="4">
        <v>42657</v>
      </c>
      <c r="C1299" t="s">
        <v>3627</v>
      </c>
      <c r="D1299" t="s">
        <v>50</v>
      </c>
      <c r="E1299" t="s">
        <v>3628</v>
      </c>
      <c r="F1299" t="s">
        <v>19</v>
      </c>
      <c r="G1299" t="s">
        <v>8181</v>
      </c>
      <c r="H1299" t="str">
        <f t="shared" si="145"/>
        <v>Quarizon Consultancy Services Llp</v>
      </c>
      <c r="I1299">
        <f t="shared" si="146"/>
        <v>1</v>
      </c>
      <c r="J1299" t="str">
        <f>IF(Table1[[#This Row],[Investor Count]]&gt;1,"Yes","No")</f>
        <v>No</v>
      </c>
      <c r="K1299" t="s">
        <v>126</v>
      </c>
      <c r="M1299">
        <f t="shared" si="140"/>
        <v>2016</v>
      </c>
      <c r="N1299" t="str">
        <f t="shared" si="141"/>
        <v>October</v>
      </c>
      <c r="O1299" s="18">
        <v>0</v>
      </c>
      <c r="P1299" t="str">
        <f t="shared" si="142"/>
        <v>Seed</v>
      </c>
      <c r="Q1299" t="str">
        <f t="shared" si="143"/>
        <v>Technology</v>
      </c>
      <c r="R1299" t="str">
        <f t="shared" si="144"/>
        <v>Delhi-NCR</v>
      </c>
    </row>
    <row r="1300" spans="1:18" x14ac:dyDescent="0.3">
      <c r="A1300">
        <v>1299</v>
      </c>
      <c r="B1300" s="4">
        <v>42657</v>
      </c>
      <c r="C1300" t="s">
        <v>3630</v>
      </c>
      <c r="D1300" t="s">
        <v>575</v>
      </c>
      <c r="E1300" t="s">
        <v>8773</v>
      </c>
      <c r="F1300" t="s">
        <v>36</v>
      </c>
      <c r="G1300" t="s">
        <v>3632</v>
      </c>
      <c r="H1300" t="str">
        <f t="shared" si="145"/>
        <v>Karan Bhagat</v>
      </c>
      <c r="I1300">
        <f t="shared" si="146"/>
        <v>1</v>
      </c>
      <c r="J1300" t="str">
        <f>IF(Table1[[#This Row],[Investor Count]]&gt;1,"Yes","No")</f>
        <v>No</v>
      </c>
      <c r="K1300" t="s">
        <v>126</v>
      </c>
      <c r="M1300">
        <f t="shared" si="140"/>
        <v>2016</v>
      </c>
      <c r="N1300" t="str">
        <f t="shared" si="141"/>
        <v>October</v>
      </c>
      <c r="O1300" s="18">
        <v>0</v>
      </c>
      <c r="P1300" t="str">
        <f t="shared" si="142"/>
        <v>Seed</v>
      </c>
      <c r="Q1300" t="str">
        <f t="shared" si="143"/>
        <v>Others</v>
      </c>
      <c r="R1300" t="str">
        <f t="shared" si="144"/>
        <v>Mumbai</v>
      </c>
    </row>
    <row r="1301" spans="1:18" x14ac:dyDescent="0.3">
      <c r="A1301">
        <v>1300</v>
      </c>
      <c r="B1301" s="4">
        <v>42657</v>
      </c>
      <c r="C1301" t="s">
        <v>565</v>
      </c>
      <c r="D1301" t="s">
        <v>575</v>
      </c>
      <c r="E1301" t="s">
        <v>3633</v>
      </c>
      <c r="F1301" t="s">
        <v>967</v>
      </c>
      <c r="G1301" t="s">
        <v>3634</v>
      </c>
      <c r="H1301" t="str">
        <f t="shared" si="145"/>
        <v>Punit Soni</v>
      </c>
      <c r="I1301">
        <f t="shared" si="146"/>
        <v>1</v>
      </c>
      <c r="J1301" t="str">
        <f>IF(Table1[[#This Row],[Investor Count]]&gt;1,"Yes","No")</f>
        <v>No</v>
      </c>
      <c r="K1301" t="s">
        <v>126</v>
      </c>
      <c r="M1301">
        <f t="shared" si="140"/>
        <v>2016</v>
      </c>
      <c r="N1301" t="str">
        <f t="shared" si="141"/>
        <v>October</v>
      </c>
      <c r="O1301" s="18">
        <v>0</v>
      </c>
      <c r="P1301" t="str">
        <f t="shared" si="142"/>
        <v>Seed</v>
      </c>
      <c r="Q1301" t="str">
        <f t="shared" si="143"/>
        <v>Others</v>
      </c>
      <c r="R1301" t="str">
        <f t="shared" si="144"/>
        <v>Bangalore</v>
      </c>
    </row>
    <row r="1302" spans="1:18" x14ac:dyDescent="0.3">
      <c r="A1302">
        <v>1301</v>
      </c>
      <c r="B1302" s="4">
        <v>42658</v>
      </c>
      <c r="C1302" t="s">
        <v>3635</v>
      </c>
      <c r="D1302" t="s">
        <v>575</v>
      </c>
      <c r="E1302" t="s">
        <v>3636</v>
      </c>
      <c r="F1302" t="s">
        <v>967</v>
      </c>
      <c r="G1302" t="s">
        <v>8182</v>
      </c>
      <c r="H1302" t="str">
        <f t="shared" si="145"/>
        <v>Bytedance</v>
      </c>
      <c r="I1302">
        <f t="shared" si="146"/>
        <v>6</v>
      </c>
      <c r="J1302" t="str">
        <f>IF(Table1[[#This Row],[Investor Count]]&gt;1,"Yes","No")</f>
        <v>Yes</v>
      </c>
      <c r="K1302" t="s">
        <v>394</v>
      </c>
      <c r="L1302" s="6">
        <v>25000000</v>
      </c>
      <c r="M1302">
        <f t="shared" si="140"/>
        <v>2016</v>
      </c>
      <c r="N1302" t="str">
        <f t="shared" si="141"/>
        <v>October</v>
      </c>
      <c r="O1302" s="18">
        <v>239.92625000000001</v>
      </c>
      <c r="P1302" t="str">
        <f t="shared" si="142"/>
        <v>Private Equity</v>
      </c>
      <c r="Q1302" t="str">
        <f t="shared" si="143"/>
        <v>Others</v>
      </c>
      <c r="R1302" t="str">
        <f t="shared" si="144"/>
        <v>Bangalore</v>
      </c>
    </row>
    <row r="1303" spans="1:18" x14ac:dyDescent="0.3">
      <c r="A1303">
        <v>1302</v>
      </c>
      <c r="B1303" s="4">
        <v>42658</v>
      </c>
      <c r="C1303" t="s">
        <v>3638</v>
      </c>
      <c r="D1303" t="s">
        <v>575</v>
      </c>
      <c r="E1303" t="s">
        <v>3639</v>
      </c>
      <c r="F1303" t="s">
        <v>184</v>
      </c>
      <c r="G1303" t="s">
        <v>8183</v>
      </c>
      <c r="H1303" t="str">
        <f t="shared" si="145"/>
        <v>Dsg Consumer Partners</v>
      </c>
      <c r="I1303">
        <f t="shared" si="146"/>
        <v>1</v>
      </c>
      <c r="J1303" t="str">
        <f>IF(Table1[[#This Row],[Investor Count]]&gt;1,"Yes","No")</f>
        <v>No</v>
      </c>
      <c r="K1303" t="s">
        <v>126</v>
      </c>
      <c r="L1303" s="6">
        <v>227000</v>
      </c>
      <c r="M1303">
        <f t="shared" si="140"/>
        <v>2016</v>
      </c>
      <c r="N1303" t="str">
        <f t="shared" si="141"/>
        <v>October</v>
      </c>
      <c r="O1303" s="18">
        <v>2.1785303499999999</v>
      </c>
      <c r="P1303" t="str">
        <f t="shared" si="142"/>
        <v>Seed</v>
      </c>
      <c r="Q1303" t="str">
        <f t="shared" si="143"/>
        <v>Others</v>
      </c>
      <c r="R1303" t="str">
        <f t="shared" si="144"/>
        <v>Hyderabad</v>
      </c>
    </row>
    <row r="1304" spans="1:18" x14ac:dyDescent="0.3">
      <c r="A1304">
        <v>1303</v>
      </c>
      <c r="B1304" s="4">
        <v>42658</v>
      </c>
      <c r="C1304" t="s">
        <v>3641</v>
      </c>
      <c r="D1304" t="s">
        <v>575</v>
      </c>
      <c r="E1304" t="s">
        <v>3642</v>
      </c>
      <c r="F1304" t="s">
        <v>36</v>
      </c>
      <c r="G1304" t="s">
        <v>3643</v>
      </c>
      <c r="H1304" t="str">
        <f t="shared" si="145"/>
        <v>Mayank Shah</v>
      </c>
      <c r="I1304">
        <f t="shared" si="146"/>
        <v>2</v>
      </c>
      <c r="J1304" t="str">
        <f>IF(Table1[[#This Row],[Investor Count]]&gt;1,"Yes","No")</f>
        <v>Yes</v>
      </c>
      <c r="K1304" t="s">
        <v>126</v>
      </c>
      <c r="L1304" s="6">
        <v>1000000</v>
      </c>
      <c r="M1304">
        <f t="shared" si="140"/>
        <v>2016</v>
      </c>
      <c r="N1304" t="str">
        <f t="shared" si="141"/>
        <v>October</v>
      </c>
      <c r="O1304" s="18">
        <v>9.5970499999999994</v>
      </c>
      <c r="P1304" t="str">
        <f t="shared" si="142"/>
        <v>Seed</v>
      </c>
      <c r="Q1304" t="str">
        <f t="shared" si="143"/>
        <v>Others</v>
      </c>
      <c r="R1304" t="str">
        <f t="shared" si="144"/>
        <v>Mumbai</v>
      </c>
    </row>
    <row r="1305" spans="1:18" x14ac:dyDescent="0.3">
      <c r="A1305">
        <v>1304</v>
      </c>
      <c r="B1305" s="4">
        <v>42660</v>
      </c>
      <c r="C1305" t="s">
        <v>1242</v>
      </c>
      <c r="D1305" t="s">
        <v>50</v>
      </c>
      <c r="E1305" t="s">
        <v>3644</v>
      </c>
      <c r="F1305" t="s">
        <v>967</v>
      </c>
      <c r="G1305" t="s">
        <v>3645</v>
      </c>
      <c r="H1305" t="str">
        <f t="shared" si="145"/>
        <v>Vishnu Bhat</v>
      </c>
      <c r="I1305">
        <f t="shared" si="146"/>
        <v>3</v>
      </c>
      <c r="J1305" t="str">
        <f>IF(Table1[[#This Row],[Investor Count]]&gt;1,"Yes","No")</f>
        <v>Yes</v>
      </c>
      <c r="K1305" t="s">
        <v>126</v>
      </c>
      <c r="M1305">
        <f t="shared" si="140"/>
        <v>2016</v>
      </c>
      <c r="N1305" t="str">
        <f t="shared" si="141"/>
        <v>October</v>
      </c>
      <c r="O1305" s="18">
        <v>0</v>
      </c>
      <c r="P1305" t="str">
        <f t="shared" si="142"/>
        <v>Seed</v>
      </c>
      <c r="Q1305" t="str">
        <f t="shared" si="143"/>
        <v>Technology</v>
      </c>
      <c r="R1305" t="str">
        <f t="shared" si="144"/>
        <v>Bangalore</v>
      </c>
    </row>
    <row r="1306" spans="1:18" x14ac:dyDescent="0.3">
      <c r="A1306">
        <v>1305</v>
      </c>
      <c r="B1306" s="4">
        <v>42660</v>
      </c>
      <c r="C1306" t="s">
        <v>2839</v>
      </c>
      <c r="D1306" t="s">
        <v>575</v>
      </c>
      <c r="E1306" t="s">
        <v>3646</v>
      </c>
      <c r="F1306" t="s">
        <v>30</v>
      </c>
      <c r="G1306" t="s">
        <v>3647</v>
      </c>
      <c r="H1306" t="str">
        <f t="shared" si="145"/>
        <v>Boman Irani</v>
      </c>
      <c r="I1306">
        <f t="shared" si="146"/>
        <v>3</v>
      </c>
      <c r="J1306" t="str">
        <f>IF(Table1[[#This Row],[Investor Count]]&gt;1,"Yes","No")</f>
        <v>Yes</v>
      </c>
      <c r="K1306" t="s">
        <v>126</v>
      </c>
      <c r="M1306">
        <f t="shared" si="140"/>
        <v>2016</v>
      </c>
      <c r="N1306" t="str">
        <f t="shared" si="141"/>
        <v>October</v>
      </c>
      <c r="O1306" s="18">
        <v>0</v>
      </c>
      <c r="P1306" t="str">
        <f t="shared" si="142"/>
        <v>Seed</v>
      </c>
      <c r="Q1306" t="str">
        <f t="shared" si="143"/>
        <v>Others</v>
      </c>
      <c r="R1306" t="str">
        <f t="shared" si="144"/>
        <v>Delhi-NCR</v>
      </c>
    </row>
    <row r="1307" spans="1:18" x14ac:dyDescent="0.3">
      <c r="A1307">
        <v>1306</v>
      </c>
      <c r="B1307" s="4">
        <v>42660</v>
      </c>
      <c r="C1307" t="s">
        <v>3648</v>
      </c>
      <c r="D1307" t="s">
        <v>575</v>
      </c>
      <c r="E1307" t="s">
        <v>8774</v>
      </c>
      <c r="F1307" t="s">
        <v>19</v>
      </c>
      <c r="G1307" t="s">
        <v>3650</v>
      </c>
      <c r="H1307" t="str">
        <f t="shared" si="145"/>
        <v>Hemant Sahni</v>
      </c>
      <c r="I1307">
        <f t="shared" si="146"/>
        <v>1</v>
      </c>
      <c r="J1307" t="str">
        <f>IF(Table1[[#This Row],[Investor Count]]&gt;1,"Yes","No")</f>
        <v>No</v>
      </c>
      <c r="K1307" t="s">
        <v>126</v>
      </c>
      <c r="L1307" s="6">
        <v>300000</v>
      </c>
      <c r="M1307">
        <f t="shared" si="140"/>
        <v>2016</v>
      </c>
      <c r="N1307" t="str">
        <f t="shared" si="141"/>
        <v>October</v>
      </c>
      <c r="O1307" s="18">
        <v>2.8791150000000001</v>
      </c>
      <c r="P1307" t="str">
        <f t="shared" si="142"/>
        <v>Seed</v>
      </c>
      <c r="Q1307" t="str">
        <f t="shared" si="143"/>
        <v>Others</v>
      </c>
      <c r="R1307" t="str">
        <f t="shared" si="144"/>
        <v>Delhi-NCR</v>
      </c>
    </row>
    <row r="1308" spans="1:18" x14ac:dyDescent="0.3">
      <c r="A1308">
        <v>1307</v>
      </c>
      <c r="B1308" s="4">
        <v>42660</v>
      </c>
      <c r="C1308" t="s">
        <v>3651</v>
      </c>
      <c r="D1308" t="s">
        <v>2129</v>
      </c>
      <c r="E1308" t="s">
        <v>8775</v>
      </c>
      <c r="F1308" t="s">
        <v>36</v>
      </c>
      <c r="G1308" t="s">
        <v>3653</v>
      </c>
      <c r="H1308" t="str">
        <f t="shared" si="145"/>
        <v>Bravia Capital</v>
      </c>
      <c r="I1308">
        <f t="shared" si="146"/>
        <v>1</v>
      </c>
      <c r="J1308" t="str">
        <f>IF(Table1[[#This Row],[Investor Count]]&gt;1,"Yes","No")</f>
        <v>No</v>
      </c>
      <c r="K1308" t="s">
        <v>394</v>
      </c>
      <c r="L1308" s="6">
        <v>16000000</v>
      </c>
      <c r="M1308">
        <f t="shared" si="140"/>
        <v>2016</v>
      </c>
      <c r="N1308" t="str">
        <f t="shared" si="141"/>
        <v>October</v>
      </c>
      <c r="O1308" s="18">
        <v>153.55279999999999</v>
      </c>
      <c r="P1308" t="str">
        <f t="shared" si="142"/>
        <v>Private Equity</v>
      </c>
      <c r="Q1308" t="str">
        <f t="shared" si="143"/>
        <v>Others</v>
      </c>
      <c r="R1308" t="str">
        <f t="shared" si="144"/>
        <v>Mumbai</v>
      </c>
    </row>
    <row r="1309" spans="1:18" x14ac:dyDescent="0.3">
      <c r="A1309">
        <v>1308</v>
      </c>
      <c r="B1309" s="4">
        <v>42661</v>
      </c>
      <c r="C1309" t="s">
        <v>3654</v>
      </c>
      <c r="D1309" t="s">
        <v>50</v>
      </c>
      <c r="E1309" t="s">
        <v>3655</v>
      </c>
      <c r="F1309" t="s">
        <v>30</v>
      </c>
      <c r="G1309" t="s">
        <v>3656</v>
      </c>
      <c r="H1309" t="str">
        <f t="shared" si="145"/>
        <v>Newbie Promoters</v>
      </c>
      <c r="I1309">
        <f t="shared" si="146"/>
        <v>1</v>
      </c>
      <c r="J1309" t="str">
        <f>IF(Table1[[#This Row],[Investor Count]]&gt;1,"Yes","No")</f>
        <v>No</v>
      </c>
      <c r="K1309" t="s">
        <v>126</v>
      </c>
      <c r="L1309" s="6">
        <v>150000</v>
      </c>
      <c r="M1309">
        <f t="shared" si="140"/>
        <v>2016</v>
      </c>
      <c r="N1309" t="str">
        <f t="shared" si="141"/>
        <v>October</v>
      </c>
      <c r="O1309" s="18">
        <v>1.4395575</v>
      </c>
      <c r="P1309" t="str">
        <f t="shared" si="142"/>
        <v>Seed</v>
      </c>
      <c r="Q1309" t="str">
        <f t="shared" si="143"/>
        <v>Technology</v>
      </c>
      <c r="R1309" t="str">
        <f t="shared" si="144"/>
        <v>Delhi-NCR</v>
      </c>
    </row>
    <row r="1310" spans="1:18" x14ac:dyDescent="0.3">
      <c r="A1310">
        <v>1309</v>
      </c>
      <c r="B1310" s="4">
        <v>42661</v>
      </c>
      <c r="C1310" t="s">
        <v>3657</v>
      </c>
      <c r="D1310" t="s">
        <v>575</v>
      </c>
      <c r="E1310" t="s">
        <v>8776</v>
      </c>
      <c r="F1310" t="s">
        <v>36</v>
      </c>
      <c r="G1310" t="s">
        <v>8045</v>
      </c>
      <c r="H1310" t="str">
        <f t="shared" si="145"/>
        <v>Roundglass Partners</v>
      </c>
      <c r="I1310">
        <f t="shared" si="146"/>
        <v>1</v>
      </c>
      <c r="J1310" t="str">
        <f>IF(Table1[[#This Row],[Investor Count]]&gt;1,"Yes","No")</f>
        <v>No</v>
      </c>
      <c r="K1310" t="s">
        <v>394</v>
      </c>
      <c r="M1310">
        <f t="shared" si="140"/>
        <v>2016</v>
      </c>
      <c r="N1310" t="str">
        <f t="shared" si="141"/>
        <v>October</v>
      </c>
      <c r="O1310" s="18">
        <v>0</v>
      </c>
      <c r="P1310" t="str">
        <f t="shared" si="142"/>
        <v>Private Equity</v>
      </c>
      <c r="Q1310" t="str">
        <f t="shared" si="143"/>
        <v>Others</v>
      </c>
      <c r="R1310" t="str">
        <f t="shared" si="144"/>
        <v>Mumbai</v>
      </c>
    </row>
    <row r="1311" spans="1:18" x14ac:dyDescent="0.3">
      <c r="A1311">
        <v>1310</v>
      </c>
      <c r="B1311" s="4">
        <v>42661</v>
      </c>
      <c r="C1311" t="s">
        <v>3659</v>
      </c>
      <c r="D1311" t="s">
        <v>479</v>
      </c>
      <c r="E1311" t="s">
        <v>3660</v>
      </c>
      <c r="F1311" t="s">
        <v>52</v>
      </c>
      <c r="G1311" t="s">
        <v>2881</v>
      </c>
      <c r="H1311" t="str">
        <f t="shared" si="145"/>
        <v>Ganesh Natarajan</v>
      </c>
      <c r="I1311">
        <f t="shared" si="146"/>
        <v>1</v>
      </c>
      <c r="J1311" t="str">
        <f>IF(Table1[[#This Row],[Investor Count]]&gt;1,"Yes","No")</f>
        <v>No</v>
      </c>
      <c r="K1311" t="s">
        <v>126</v>
      </c>
      <c r="M1311">
        <f t="shared" si="140"/>
        <v>2016</v>
      </c>
      <c r="N1311" t="str">
        <f t="shared" si="141"/>
        <v>October</v>
      </c>
      <c r="O1311" s="18">
        <v>0</v>
      </c>
      <c r="P1311" t="str">
        <f t="shared" si="142"/>
        <v>Seed</v>
      </c>
      <c r="Q1311" t="str">
        <f t="shared" si="143"/>
        <v>E-Commerce</v>
      </c>
      <c r="R1311" t="str">
        <f t="shared" si="144"/>
        <v>Pune</v>
      </c>
    </row>
    <row r="1312" spans="1:18" x14ac:dyDescent="0.3">
      <c r="A1312">
        <v>1311</v>
      </c>
      <c r="B1312" s="4">
        <v>42661</v>
      </c>
      <c r="C1312" t="s">
        <v>3661</v>
      </c>
      <c r="D1312" t="s">
        <v>50</v>
      </c>
      <c r="E1312" t="s">
        <v>3662</v>
      </c>
      <c r="F1312" t="s">
        <v>87</v>
      </c>
      <c r="G1312" t="s">
        <v>3663</v>
      </c>
      <c r="H1312" t="str">
        <f t="shared" si="145"/>
        <v>General Catalyst Partners</v>
      </c>
      <c r="I1312">
        <f t="shared" si="146"/>
        <v>1</v>
      </c>
      <c r="J1312" t="str">
        <f>IF(Table1[[#This Row],[Investor Count]]&gt;1,"Yes","No")</f>
        <v>No</v>
      </c>
      <c r="K1312" t="s">
        <v>394</v>
      </c>
      <c r="L1312" s="6">
        <v>2500000</v>
      </c>
      <c r="M1312">
        <f t="shared" si="140"/>
        <v>2016</v>
      </c>
      <c r="N1312" t="str">
        <f t="shared" si="141"/>
        <v>October</v>
      </c>
      <c r="O1312" s="18">
        <v>23.992625</v>
      </c>
      <c r="P1312" t="str">
        <f t="shared" si="142"/>
        <v>Private Equity</v>
      </c>
      <c r="Q1312" t="str">
        <f t="shared" si="143"/>
        <v>Technology</v>
      </c>
      <c r="R1312" t="str">
        <f t="shared" si="144"/>
        <v>Delhi-NCR</v>
      </c>
    </row>
    <row r="1313" spans="1:18" x14ac:dyDescent="0.3">
      <c r="A1313">
        <v>1312</v>
      </c>
      <c r="B1313" s="4">
        <v>42661</v>
      </c>
      <c r="C1313" t="s">
        <v>3664</v>
      </c>
      <c r="D1313" t="s">
        <v>50</v>
      </c>
      <c r="E1313" t="s">
        <v>3665</v>
      </c>
      <c r="F1313" t="s">
        <v>967</v>
      </c>
      <c r="G1313" t="s">
        <v>8184</v>
      </c>
      <c r="H1313" t="str">
        <f t="shared" si="145"/>
        <v>Hyderabad Angels</v>
      </c>
      <c r="I1313">
        <f t="shared" si="146"/>
        <v>2</v>
      </c>
      <c r="J1313" t="str">
        <f>IF(Table1[[#This Row],[Investor Count]]&gt;1,"Yes","No")</f>
        <v>Yes</v>
      </c>
      <c r="K1313" t="s">
        <v>126</v>
      </c>
      <c r="M1313">
        <f t="shared" si="140"/>
        <v>2016</v>
      </c>
      <c r="N1313" t="str">
        <f t="shared" si="141"/>
        <v>October</v>
      </c>
      <c r="O1313" s="18">
        <v>0</v>
      </c>
      <c r="P1313" t="str">
        <f t="shared" si="142"/>
        <v>Seed</v>
      </c>
      <c r="Q1313" t="str">
        <f t="shared" si="143"/>
        <v>Technology</v>
      </c>
      <c r="R1313" t="str">
        <f t="shared" si="144"/>
        <v>Bangalore</v>
      </c>
    </row>
    <row r="1314" spans="1:18" x14ac:dyDescent="0.3">
      <c r="A1314">
        <v>1313</v>
      </c>
      <c r="B1314" s="4">
        <v>42662</v>
      </c>
      <c r="C1314" t="s">
        <v>1391</v>
      </c>
      <c r="D1314" t="s">
        <v>575</v>
      </c>
      <c r="E1314" t="s">
        <v>3667</v>
      </c>
      <c r="F1314" t="s">
        <v>967</v>
      </c>
      <c r="G1314" t="s">
        <v>8185</v>
      </c>
      <c r="H1314" t="str">
        <f t="shared" si="145"/>
        <v>Lightbox Ventures</v>
      </c>
      <c r="I1314">
        <f t="shared" si="146"/>
        <v>2</v>
      </c>
      <c r="J1314" t="str">
        <f>IF(Table1[[#This Row],[Investor Count]]&gt;1,"Yes","No")</f>
        <v>Yes</v>
      </c>
      <c r="K1314" t="s">
        <v>394</v>
      </c>
      <c r="L1314" s="6">
        <v>30000000</v>
      </c>
      <c r="M1314">
        <f t="shared" si="140"/>
        <v>2016</v>
      </c>
      <c r="N1314" t="str">
        <f t="shared" si="141"/>
        <v>October</v>
      </c>
      <c r="O1314" s="18">
        <v>287.91149999999999</v>
      </c>
      <c r="P1314" t="str">
        <f t="shared" si="142"/>
        <v>Private Equity</v>
      </c>
      <c r="Q1314" t="str">
        <f t="shared" si="143"/>
        <v>Others</v>
      </c>
      <c r="R1314" t="str">
        <f t="shared" si="144"/>
        <v>Bangalore</v>
      </c>
    </row>
    <row r="1315" spans="1:18" x14ac:dyDescent="0.3">
      <c r="A1315">
        <v>1314</v>
      </c>
      <c r="B1315" s="4">
        <v>42662</v>
      </c>
      <c r="C1315" t="s">
        <v>1500</v>
      </c>
      <c r="D1315" t="s">
        <v>575</v>
      </c>
      <c r="E1315" t="s">
        <v>3669</v>
      </c>
      <c r="F1315" t="s">
        <v>967</v>
      </c>
      <c r="G1315" t="s">
        <v>8777</v>
      </c>
      <c r="H1315" t="str">
        <f t="shared" si="145"/>
        <v>Saama Capital</v>
      </c>
      <c r="I1315">
        <f t="shared" si="146"/>
        <v>4</v>
      </c>
      <c r="J1315" t="str">
        <f>IF(Table1[[#This Row],[Investor Count]]&gt;1,"Yes","No")</f>
        <v>Yes</v>
      </c>
      <c r="K1315" t="s">
        <v>394</v>
      </c>
      <c r="L1315" s="6">
        <v>1100000</v>
      </c>
      <c r="M1315">
        <f t="shared" si="140"/>
        <v>2016</v>
      </c>
      <c r="N1315" t="str">
        <f t="shared" si="141"/>
        <v>October</v>
      </c>
      <c r="O1315" s="18">
        <v>10.556755000000001</v>
      </c>
      <c r="P1315" t="str">
        <f t="shared" si="142"/>
        <v>Private Equity</v>
      </c>
      <c r="Q1315" t="str">
        <f t="shared" si="143"/>
        <v>Others</v>
      </c>
      <c r="R1315" t="str">
        <f t="shared" si="144"/>
        <v>Bangalore</v>
      </c>
    </row>
    <row r="1316" spans="1:18" x14ac:dyDescent="0.3">
      <c r="A1316">
        <v>1315</v>
      </c>
      <c r="B1316" s="4">
        <v>42662</v>
      </c>
      <c r="C1316" t="s">
        <v>3671</v>
      </c>
      <c r="D1316" t="s">
        <v>50</v>
      </c>
      <c r="E1316" t="s">
        <v>3672</v>
      </c>
      <c r="F1316" t="s">
        <v>36</v>
      </c>
      <c r="G1316" t="s">
        <v>3673</v>
      </c>
      <c r="H1316" t="str">
        <f t="shared" si="145"/>
        <v>Next Orbit Ventures Fund</v>
      </c>
      <c r="I1316">
        <f t="shared" si="146"/>
        <v>1</v>
      </c>
      <c r="J1316" t="str">
        <f>IF(Table1[[#This Row],[Investor Count]]&gt;1,"Yes","No")</f>
        <v>No</v>
      </c>
      <c r="K1316" t="s">
        <v>394</v>
      </c>
      <c r="L1316" s="6">
        <v>750000</v>
      </c>
      <c r="M1316">
        <f t="shared" si="140"/>
        <v>2016</v>
      </c>
      <c r="N1316" t="str">
        <f t="shared" si="141"/>
        <v>October</v>
      </c>
      <c r="O1316" s="18">
        <v>7.1977874999999996</v>
      </c>
      <c r="P1316" t="str">
        <f t="shared" si="142"/>
        <v>Private Equity</v>
      </c>
      <c r="Q1316" t="str">
        <f t="shared" si="143"/>
        <v>Technology</v>
      </c>
      <c r="R1316" t="str">
        <f t="shared" si="144"/>
        <v>Mumbai</v>
      </c>
    </row>
    <row r="1317" spans="1:18" x14ac:dyDescent="0.3">
      <c r="A1317">
        <v>1316</v>
      </c>
      <c r="B1317" s="4">
        <v>42663</v>
      </c>
      <c r="C1317" t="s">
        <v>3674</v>
      </c>
      <c r="D1317" t="s">
        <v>575</v>
      </c>
      <c r="E1317" t="s">
        <v>3675</v>
      </c>
      <c r="F1317" t="s">
        <v>967</v>
      </c>
      <c r="G1317" t="s">
        <v>3676</v>
      </c>
      <c r="H1317" t="str">
        <f t="shared" si="145"/>
        <v>Ranjan Pai</v>
      </c>
      <c r="I1317">
        <f t="shared" si="146"/>
        <v>1</v>
      </c>
      <c r="J1317" t="str">
        <f>IF(Table1[[#This Row],[Investor Count]]&gt;1,"Yes","No")</f>
        <v>No</v>
      </c>
      <c r="K1317" t="s">
        <v>126</v>
      </c>
      <c r="M1317">
        <f t="shared" si="140"/>
        <v>2016</v>
      </c>
      <c r="N1317" t="str">
        <f t="shared" si="141"/>
        <v>October</v>
      </c>
      <c r="O1317" s="18">
        <v>0</v>
      </c>
      <c r="P1317" t="str">
        <f t="shared" si="142"/>
        <v>Seed</v>
      </c>
      <c r="Q1317" t="str">
        <f t="shared" si="143"/>
        <v>Others</v>
      </c>
      <c r="R1317" t="str">
        <f t="shared" si="144"/>
        <v>Bangalore</v>
      </c>
    </row>
    <row r="1318" spans="1:18" x14ac:dyDescent="0.3">
      <c r="A1318">
        <v>1317</v>
      </c>
      <c r="B1318" s="4">
        <v>42663</v>
      </c>
      <c r="C1318" t="s">
        <v>3677</v>
      </c>
      <c r="D1318" t="s">
        <v>575</v>
      </c>
      <c r="E1318" t="s">
        <v>3678</v>
      </c>
      <c r="F1318" t="s">
        <v>36</v>
      </c>
      <c r="G1318" t="s">
        <v>2013</v>
      </c>
      <c r="H1318" t="str">
        <f t="shared" si="145"/>
        <v>Mobikon</v>
      </c>
      <c r="I1318">
        <f t="shared" si="146"/>
        <v>1</v>
      </c>
      <c r="J1318" t="str">
        <f>IF(Table1[[#This Row],[Investor Count]]&gt;1,"Yes","No")</f>
        <v>No</v>
      </c>
      <c r="K1318" t="s">
        <v>126</v>
      </c>
      <c r="M1318">
        <f t="shared" si="140"/>
        <v>2016</v>
      </c>
      <c r="N1318" t="str">
        <f t="shared" si="141"/>
        <v>October</v>
      </c>
      <c r="O1318" s="18">
        <v>0</v>
      </c>
      <c r="P1318" t="str">
        <f t="shared" si="142"/>
        <v>Seed</v>
      </c>
      <c r="Q1318" t="str">
        <f t="shared" si="143"/>
        <v>Others</v>
      </c>
      <c r="R1318" t="str">
        <f t="shared" si="144"/>
        <v>Mumbai</v>
      </c>
    </row>
    <row r="1319" spans="1:18" x14ac:dyDescent="0.3">
      <c r="A1319">
        <v>1318</v>
      </c>
      <c r="B1319" s="4">
        <v>42663</v>
      </c>
      <c r="C1319" t="s">
        <v>1032</v>
      </c>
      <c r="D1319" t="s">
        <v>575</v>
      </c>
      <c r="E1319" t="s">
        <v>3679</v>
      </c>
      <c r="F1319" t="s">
        <v>87</v>
      </c>
      <c r="G1319" t="s">
        <v>8186</v>
      </c>
      <c r="H1319" t="str">
        <f t="shared" si="145"/>
        <v>Helion Ventures</v>
      </c>
      <c r="I1319">
        <f t="shared" si="146"/>
        <v>2</v>
      </c>
      <c r="J1319" t="str">
        <f>IF(Table1[[#This Row],[Investor Count]]&gt;1,"Yes","No")</f>
        <v>Yes</v>
      </c>
      <c r="K1319" t="s">
        <v>394</v>
      </c>
      <c r="M1319">
        <f t="shared" si="140"/>
        <v>2016</v>
      </c>
      <c r="N1319" t="str">
        <f t="shared" si="141"/>
        <v>October</v>
      </c>
      <c r="O1319" s="18">
        <v>0</v>
      </c>
      <c r="P1319" t="str">
        <f t="shared" si="142"/>
        <v>Private Equity</v>
      </c>
      <c r="Q1319" t="str">
        <f t="shared" si="143"/>
        <v>Others</v>
      </c>
      <c r="R1319" t="str">
        <f t="shared" si="144"/>
        <v>Delhi-NCR</v>
      </c>
    </row>
    <row r="1320" spans="1:18" x14ac:dyDescent="0.3">
      <c r="A1320">
        <v>1319</v>
      </c>
      <c r="B1320" s="4">
        <v>42664</v>
      </c>
      <c r="C1320" t="s">
        <v>3681</v>
      </c>
      <c r="D1320" t="s">
        <v>575</v>
      </c>
      <c r="E1320" t="s">
        <v>7831</v>
      </c>
      <c r="F1320" t="s">
        <v>36</v>
      </c>
      <c r="G1320" t="s">
        <v>3683</v>
      </c>
      <c r="H1320" t="str">
        <f t="shared" si="145"/>
        <v>Janak Jain</v>
      </c>
      <c r="I1320">
        <f t="shared" si="146"/>
        <v>1</v>
      </c>
      <c r="J1320" t="str">
        <f>IF(Table1[[#This Row],[Investor Count]]&gt;1,"Yes","No")</f>
        <v>No</v>
      </c>
      <c r="K1320" t="s">
        <v>126</v>
      </c>
      <c r="L1320" s="6">
        <v>300000</v>
      </c>
      <c r="M1320">
        <f t="shared" si="140"/>
        <v>2016</v>
      </c>
      <c r="N1320" t="str">
        <f t="shared" si="141"/>
        <v>October</v>
      </c>
      <c r="O1320" s="18">
        <v>2.8791150000000001</v>
      </c>
      <c r="P1320" t="str">
        <f t="shared" si="142"/>
        <v>Seed</v>
      </c>
      <c r="Q1320" t="str">
        <f t="shared" si="143"/>
        <v>Others</v>
      </c>
      <c r="R1320" t="str">
        <f t="shared" si="144"/>
        <v>Mumbai</v>
      </c>
    </row>
    <row r="1321" spans="1:18" x14ac:dyDescent="0.3">
      <c r="A1321">
        <v>1320</v>
      </c>
      <c r="B1321" s="4">
        <v>42666</v>
      </c>
      <c r="C1321" t="s">
        <v>1259</v>
      </c>
      <c r="D1321" t="s">
        <v>479</v>
      </c>
      <c r="E1321" t="s">
        <v>3684</v>
      </c>
      <c r="F1321" t="s">
        <v>967</v>
      </c>
      <c r="G1321" t="s">
        <v>1884</v>
      </c>
      <c r="H1321" t="str">
        <f t="shared" si="145"/>
        <v>Kae Capital</v>
      </c>
      <c r="I1321">
        <f t="shared" si="146"/>
        <v>1</v>
      </c>
      <c r="J1321" t="str">
        <f>IF(Table1[[#This Row],[Investor Count]]&gt;1,"Yes","No")</f>
        <v>No</v>
      </c>
      <c r="K1321" t="s">
        <v>126</v>
      </c>
      <c r="M1321">
        <f t="shared" si="140"/>
        <v>2016</v>
      </c>
      <c r="N1321" t="str">
        <f t="shared" si="141"/>
        <v>October</v>
      </c>
      <c r="O1321" s="18">
        <v>0</v>
      </c>
      <c r="P1321" t="str">
        <f t="shared" si="142"/>
        <v>Seed</v>
      </c>
      <c r="Q1321" t="str">
        <f t="shared" si="143"/>
        <v>E-Commerce</v>
      </c>
      <c r="R1321" t="str">
        <f t="shared" si="144"/>
        <v>Bangalore</v>
      </c>
    </row>
    <row r="1322" spans="1:18" x14ac:dyDescent="0.3">
      <c r="A1322">
        <v>1321</v>
      </c>
      <c r="B1322" s="4">
        <v>42667</v>
      </c>
      <c r="C1322" t="s">
        <v>68</v>
      </c>
      <c r="D1322" t="s">
        <v>575</v>
      </c>
      <c r="E1322" t="s">
        <v>3686</v>
      </c>
      <c r="F1322" t="s">
        <v>19</v>
      </c>
      <c r="G1322" t="s">
        <v>1876</v>
      </c>
      <c r="H1322" t="str">
        <f t="shared" si="145"/>
        <v>Beenext</v>
      </c>
      <c r="I1322">
        <f t="shared" si="146"/>
        <v>1</v>
      </c>
      <c r="J1322" t="str">
        <f>IF(Table1[[#This Row],[Investor Count]]&gt;1,"Yes","No")</f>
        <v>No</v>
      </c>
      <c r="K1322" t="s">
        <v>394</v>
      </c>
      <c r="L1322" s="6">
        <v>3000000</v>
      </c>
      <c r="M1322">
        <f t="shared" si="140"/>
        <v>2016</v>
      </c>
      <c r="N1322" t="str">
        <f t="shared" si="141"/>
        <v>October</v>
      </c>
      <c r="O1322" s="18">
        <v>28.791149999999998</v>
      </c>
      <c r="P1322" t="str">
        <f t="shared" si="142"/>
        <v>Private Equity</v>
      </c>
      <c r="Q1322" t="str">
        <f t="shared" si="143"/>
        <v>Others</v>
      </c>
      <c r="R1322" t="str">
        <f t="shared" si="144"/>
        <v>Delhi-NCR</v>
      </c>
    </row>
    <row r="1323" spans="1:18" x14ac:dyDescent="0.3">
      <c r="A1323">
        <v>1322</v>
      </c>
      <c r="B1323" s="4">
        <v>42667</v>
      </c>
      <c r="C1323" t="s">
        <v>2456</v>
      </c>
      <c r="D1323" t="s">
        <v>575</v>
      </c>
      <c r="E1323" t="s">
        <v>3688</v>
      </c>
      <c r="F1323" t="s">
        <v>36</v>
      </c>
      <c r="G1323" t="s">
        <v>8187</v>
      </c>
      <c r="H1323" t="str">
        <f t="shared" si="145"/>
        <v>Iifl Seed Ventures Fund</v>
      </c>
      <c r="I1323">
        <f t="shared" si="146"/>
        <v>2</v>
      </c>
      <c r="J1323" t="str">
        <f>IF(Table1[[#This Row],[Investor Count]]&gt;1,"Yes","No")</f>
        <v>Yes</v>
      </c>
      <c r="K1323" t="s">
        <v>394</v>
      </c>
      <c r="L1323" s="6">
        <v>7500000</v>
      </c>
      <c r="M1323">
        <f t="shared" si="140"/>
        <v>2016</v>
      </c>
      <c r="N1323" t="str">
        <f t="shared" si="141"/>
        <v>October</v>
      </c>
      <c r="O1323" s="18">
        <v>71.977874999999997</v>
      </c>
      <c r="P1323" t="str">
        <f t="shared" si="142"/>
        <v>Private Equity</v>
      </c>
      <c r="Q1323" t="str">
        <f t="shared" si="143"/>
        <v>Others</v>
      </c>
      <c r="R1323" t="str">
        <f t="shared" si="144"/>
        <v>Mumbai</v>
      </c>
    </row>
    <row r="1324" spans="1:18" x14ac:dyDescent="0.3">
      <c r="A1324">
        <v>1323</v>
      </c>
      <c r="B1324" s="4">
        <v>42668</v>
      </c>
      <c r="C1324" t="s">
        <v>3690</v>
      </c>
      <c r="D1324" t="s">
        <v>479</v>
      </c>
      <c r="E1324" t="s">
        <v>3691</v>
      </c>
      <c r="F1324" t="s">
        <v>967</v>
      </c>
      <c r="G1324" t="s">
        <v>1068</v>
      </c>
      <c r="H1324" t="str">
        <f t="shared" si="145"/>
        <v>Sequoia Capital</v>
      </c>
      <c r="I1324">
        <f t="shared" si="146"/>
        <v>1</v>
      </c>
      <c r="J1324" t="str">
        <f>IF(Table1[[#This Row],[Investor Count]]&gt;1,"Yes","No")</f>
        <v>No</v>
      </c>
      <c r="K1324" t="s">
        <v>394</v>
      </c>
      <c r="L1324" s="6">
        <v>6000000</v>
      </c>
      <c r="M1324">
        <f t="shared" si="140"/>
        <v>2016</v>
      </c>
      <c r="N1324" t="str">
        <f t="shared" si="141"/>
        <v>October</v>
      </c>
      <c r="O1324" s="18">
        <v>57.582299999999996</v>
      </c>
      <c r="P1324" t="str">
        <f t="shared" si="142"/>
        <v>Private Equity</v>
      </c>
      <c r="Q1324" t="str">
        <f t="shared" si="143"/>
        <v>E-Commerce</v>
      </c>
      <c r="R1324" t="str">
        <f t="shared" si="144"/>
        <v>Bangalore</v>
      </c>
    </row>
    <row r="1325" spans="1:18" x14ac:dyDescent="0.3">
      <c r="A1325">
        <v>1324</v>
      </c>
      <c r="B1325" s="4">
        <v>42668</v>
      </c>
      <c r="C1325" t="s">
        <v>3692</v>
      </c>
      <c r="D1325" t="s">
        <v>575</v>
      </c>
      <c r="E1325" t="s">
        <v>3693</v>
      </c>
      <c r="F1325" t="s">
        <v>36</v>
      </c>
      <c r="G1325" t="s">
        <v>3386</v>
      </c>
      <c r="H1325" t="str">
        <f t="shared" si="145"/>
        <v>India Quotient</v>
      </c>
      <c r="I1325">
        <f t="shared" si="146"/>
        <v>1</v>
      </c>
      <c r="J1325" t="str">
        <f>IF(Table1[[#This Row],[Investor Count]]&gt;1,"Yes","No")</f>
        <v>No</v>
      </c>
      <c r="K1325" t="s">
        <v>126</v>
      </c>
      <c r="L1325" s="6">
        <v>500000</v>
      </c>
      <c r="M1325">
        <f t="shared" si="140"/>
        <v>2016</v>
      </c>
      <c r="N1325" t="str">
        <f t="shared" si="141"/>
        <v>October</v>
      </c>
      <c r="O1325" s="18">
        <v>4.7985249999999997</v>
      </c>
      <c r="P1325" t="str">
        <f t="shared" si="142"/>
        <v>Seed</v>
      </c>
      <c r="Q1325" t="str">
        <f t="shared" si="143"/>
        <v>Others</v>
      </c>
      <c r="R1325" t="str">
        <f t="shared" si="144"/>
        <v>Mumbai</v>
      </c>
    </row>
    <row r="1326" spans="1:18" x14ac:dyDescent="0.3">
      <c r="A1326">
        <v>1325</v>
      </c>
      <c r="B1326" s="4">
        <v>42668</v>
      </c>
      <c r="C1326" t="s">
        <v>3694</v>
      </c>
      <c r="D1326" t="s">
        <v>50</v>
      </c>
      <c r="E1326" t="s">
        <v>3695</v>
      </c>
      <c r="F1326" t="s">
        <v>30</v>
      </c>
      <c r="G1326" t="s">
        <v>3696</v>
      </c>
      <c r="H1326" t="str">
        <f t="shared" si="145"/>
        <v>Swastika Company Ltd</v>
      </c>
      <c r="I1326">
        <f t="shared" si="146"/>
        <v>1</v>
      </c>
      <c r="J1326" t="str">
        <f>IF(Table1[[#This Row],[Investor Count]]&gt;1,"Yes","No")</f>
        <v>No</v>
      </c>
      <c r="K1326" t="s">
        <v>126</v>
      </c>
      <c r="M1326">
        <f t="shared" si="140"/>
        <v>2016</v>
      </c>
      <c r="N1326" t="str">
        <f t="shared" si="141"/>
        <v>October</v>
      </c>
      <c r="O1326" s="18">
        <v>0</v>
      </c>
      <c r="P1326" t="str">
        <f t="shared" si="142"/>
        <v>Seed</v>
      </c>
      <c r="Q1326" t="str">
        <f t="shared" si="143"/>
        <v>Technology</v>
      </c>
      <c r="R1326" t="str">
        <f t="shared" si="144"/>
        <v>Delhi-NCR</v>
      </c>
    </row>
    <row r="1327" spans="1:18" x14ac:dyDescent="0.3">
      <c r="A1327">
        <v>1326</v>
      </c>
      <c r="B1327" s="4">
        <v>42668</v>
      </c>
      <c r="C1327" t="s">
        <v>3697</v>
      </c>
      <c r="D1327" t="s">
        <v>479</v>
      </c>
      <c r="E1327" t="s">
        <v>3698</v>
      </c>
      <c r="F1327" t="s">
        <v>19</v>
      </c>
      <c r="G1327" t="s">
        <v>2341</v>
      </c>
      <c r="H1327" t="str">
        <f t="shared" si="145"/>
        <v>Nimit Panigrahi</v>
      </c>
      <c r="I1327">
        <f t="shared" si="146"/>
        <v>1</v>
      </c>
      <c r="J1327" t="str">
        <f>IF(Table1[[#This Row],[Investor Count]]&gt;1,"Yes","No")</f>
        <v>No</v>
      </c>
      <c r="K1327" t="s">
        <v>126</v>
      </c>
      <c r="M1327">
        <f t="shared" si="140"/>
        <v>2016</v>
      </c>
      <c r="N1327" t="str">
        <f t="shared" si="141"/>
        <v>October</v>
      </c>
      <c r="O1327" s="18">
        <v>0</v>
      </c>
      <c r="P1327" t="str">
        <f t="shared" si="142"/>
        <v>Seed</v>
      </c>
      <c r="Q1327" t="str">
        <f t="shared" si="143"/>
        <v>E-Commerce</v>
      </c>
      <c r="R1327" t="str">
        <f t="shared" si="144"/>
        <v>Delhi-NCR</v>
      </c>
    </row>
    <row r="1328" spans="1:18" x14ac:dyDescent="0.3">
      <c r="A1328">
        <v>1327</v>
      </c>
      <c r="B1328" s="4">
        <v>42668</v>
      </c>
      <c r="C1328" t="s">
        <v>3699</v>
      </c>
      <c r="D1328" t="s">
        <v>50</v>
      </c>
      <c r="E1328" t="s">
        <v>8915</v>
      </c>
      <c r="F1328" t="s">
        <v>19</v>
      </c>
      <c r="G1328" t="s">
        <v>3701</v>
      </c>
      <c r="H1328" t="str">
        <f t="shared" si="145"/>
        <v>Lalit Vase</v>
      </c>
      <c r="I1328">
        <f t="shared" si="146"/>
        <v>1</v>
      </c>
      <c r="J1328" t="str">
        <f>IF(Table1[[#This Row],[Investor Count]]&gt;1,"Yes","No")</f>
        <v>No</v>
      </c>
      <c r="K1328" t="s">
        <v>126</v>
      </c>
      <c r="L1328" s="6">
        <v>100000</v>
      </c>
      <c r="M1328">
        <f t="shared" si="140"/>
        <v>2016</v>
      </c>
      <c r="N1328" t="str">
        <f t="shared" si="141"/>
        <v>October</v>
      </c>
      <c r="O1328" s="18">
        <v>0.95970500000000003</v>
      </c>
      <c r="P1328" t="str">
        <f t="shared" si="142"/>
        <v>Seed</v>
      </c>
      <c r="Q1328" t="str">
        <f t="shared" si="143"/>
        <v>Technology</v>
      </c>
      <c r="R1328" t="str">
        <f t="shared" si="144"/>
        <v>Delhi-NCR</v>
      </c>
    </row>
    <row r="1329" spans="1:18" x14ac:dyDescent="0.3">
      <c r="A1329">
        <v>1328</v>
      </c>
      <c r="B1329" s="4">
        <v>42669</v>
      </c>
      <c r="C1329" t="s">
        <v>3702</v>
      </c>
      <c r="D1329" t="s">
        <v>575</v>
      </c>
      <c r="E1329" t="s">
        <v>3703</v>
      </c>
      <c r="F1329" t="s">
        <v>30</v>
      </c>
      <c r="G1329" t="s">
        <v>261</v>
      </c>
      <c r="H1329" t="str">
        <f t="shared" si="145"/>
        <v>Undisclosed</v>
      </c>
      <c r="I1329">
        <f t="shared" si="146"/>
        <v>1</v>
      </c>
      <c r="J1329" t="str">
        <f>IF(Table1[[#This Row],[Investor Count]]&gt;1,"Yes","No")</f>
        <v>No</v>
      </c>
      <c r="K1329" t="s">
        <v>126</v>
      </c>
      <c r="L1329" s="6">
        <v>1000000</v>
      </c>
      <c r="M1329">
        <f t="shared" si="140"/>
        <v>2016</v>
      </c>
      <c r="N1329" t="str">
        <f t="shared" si="141"/>
        <v>October</v>
      </c>
      <c r="O1329" s="18">
        <v>9.5970499999999994</v>
      </c>
      <c r="P1329" t="str">
        <f t="shared" si="142"/>
        <v>Seed</v>
      </c>
      <c r="Q1329" t="str">
        <f t="shared" si="143"/>
        <v>Others</v>
      </c>
      <c r="R1329" t="str">
        <f t="shared" si="144"/>
        <v>Delhi-NCR</v>
      </c>
    </row>
    <row r="1330" spans="1:18" x14ac:dyDescent="0.3">
      <c r="A1330">
        <v>1329</v>
      </c>
      <c r="B1330" s="4">
        <v>42669</v>
      </c>
      <c r="C1330" t="s">
        <v>2613</v>
      </c>
      <c r="D1330" t="s">
        <v>575</v>
      </c>
      <c r="E1330" t="s">
        <v>3704</v>
      </c>
      <c r="F1330" t="s">
        <v>967</v>
      </c>
      <c r="G1330" t="s">
        <v>9206</v>
      </c>
      <c r="H1330" t="str">
        <f t="shared" si="145"/>
        <v>Astarc Ventures</v>
      </c>
      <c r="I1330">
        <f t="shared" si="146"/>
        <v>2</v>
      </c>
      <c r="J1330" t="str">
        <f>IF(Table1[[#This Row],[Investor Count]]&gt;1,"Yes","No")</f>
        <v>Yes</v>
      </c>
      <c r="K1330" t="s">
        <v>126</v>
      </c>
      <c r="M1330">
        <f t="shared" si="140"/>
        <v>2016</v>
      </c>
      <c r="N1330" t="str">
        <f t="shared" si="141"/>
        <v>October</v>
      </c>
      <c r="O1330" s="18">
        <v>0</v>
      </c>
      <c r="P1330" t="str">
        <f t="shared" si="142"/>
        <v>Seed</v>
      </c>
      <c r="Q1330" t="str">
        <f t="shared" si="143"/>
        <v>Others</v>
      </c>
      <c r="R1330" t="str">
        <f t="shared" si="144"/>
        <v>Bangalore</v>
      </c>
    </row>
    <row r="1331" spans="1:18" x14ac:dyDescent="0.3">
      <c r="A1331">
        <v>1330</v>
      </c>
      <c r="B1331" s="4">
        <v>42669</v>
      </c>
      <c r="C1331" t="s">
        <v>3706</v>
      </c>
      <c r="D1331" t="s">
        <v>479</v>
      </c>
      <c r="E1331" t="s">
        <v>3707</v>
      </c>
      <c r="F1331" t="s">
        <v>1197</v>
      </c>
      <c r="G1331" t="s">
        <v>8778</v>
      </c>
      <c r="H1331" t="str">
        <f t="shared" si="145"/>
        <v>Hooting Starts Sports Llp</v>
      </c>
      <c r="I1331">
        <f t="shared" si="146"/>
        <v>3</v>
      </c>
      <c r="J1331" t="str">
        <f>IF(Table1[[#This Row],[Investor Count]]&gt;1,"Yes","No")</f>
        <v>Yes</v>
      </c>
      <c r="K1331" t="s">
        <v>394</v>
      </c>
      <c r="L1331" s="6">
        <v>1000000</v>
      </c>
      <c r="M1331">
        <f t="shared" si="140"/>
        <v>2016</v>
      </c>
      <c r="N1331" t="str">
        <f t="shared" si="141"/>
        <v>October</v>
      </c>
      <c r="O1331" s="18">
        <v>9.5970499999999994</v>
      </c>
      <c r="P1331" t="str">
        <f t="shared" si="142"/>
        <v>Private Equity</v>
      </c>
      <c r="Q1331" t="str">
        <f t="shared" si="143"/>
        <v>E-Commerce</v>
      </c>
      <c r="R1331" t="str">
        <f t="shared" si="144"/>
        <v>Ahmedabad</v>
      </c>
    </row>
    <row r="1332" spans="1:18" x14ac:dyDescent="0.3">
      <c r="A1332">
        <v>1331</v>
      </c>
      <c r="B1332" s="4">
        <v>42670</v>
      </c>
      <c r="C1332" t="s">
        <v>3709</v>
      </c>
      <c r="D1332" t="s">
        <v>575</v>
      </c>
      <c r="E1332" t="s">
        <v>3710</v>
      </c>
      <c r="F1332" t="s">
        <v>967</v>
      </c>
      <c r="G1332" t="s">
        <v>9461</v>
      </c>
      <c r="H1332" t="str">
        <f t="shared" si="145"/>
        <v>1 Crowd</v>
      </c>
      <c r="I1332">
        <f t="shared" si="146"/>
        <v>3</v>
      </c>
      <c r="J1332" t="str">
        <f>IF(Table1[[#This Row],[Investor Count]]&gt;1,"Yes","No")</f>
        <v>Yes</v>
      </c>
      <c r="K1332" t="s">
        <v>394</v>
      </c>
      <c r="L1332" s="6">
        <v>700000</v>
      </c>
      <c r="M1332">
        <f t="shared" si="140"/>
        <v>2016</v>
      </c>
      <c r="N1332" t="str">
        <f t="shared" si="141"/>
        <v>October</v>
      </c>
      <c r="O1332" s="18">
        <v>6.7179349999999998</v>
      </c>
      <c r="P1332" t="str">
        <f t="shared" si="142"/>
        <v>Private Equity</v>
      </c>
      <c r="Q1332" t="str">
        <f t="shared" si="143"/>
        <v>Others</v>
      </c>
      <c r="R1332" t="str">
        <f t="shared" si="144"/>
        <v>Bangalore</v>
      </c>
    </row>
    <row r="1333" spans="1:18" x14ac:dyDescent="0.3">
      <c r="A1333">
        <v>1332</v>
      </c>
      <c r="B1333" s="4">
        <v>42670</v>
      </c>
      <c r="C1333" t="s">
        <v>1598</v>
      </c>
      <c r="D1333" t="s">
        <v>50</v>
      </c>
      <c r="E1333" t="s">
        <v>3712</v>
      </c>
      <c r="F1333" t="s">
        <v>42</v>
      </c>
      <c r="G1333" t="s">
        <v>3713</v>
      </c>
      <c r="H1333" t="str">
        <f t="shared" si="145"/>
        <v>Omnivore Partners</v>
      </c>
      <c r="I1333">
        <f t="shared" si="146"/>
        <v>1</v>
      </c>
      <c r="J1333" t="str">
        <f>IF(Table1[[#This Row],[Investor Count]]&gt;1,"Yes","No")</f>
        <v>No</v>
      </c>
      <c r="K1333" t="s">
        <v>394</v>
      </c>
      <c r="L1333" s="6">
        <v>971000</v>
      </c>
      <c r="M1333">
        <f t="shared" si="140"/>
        <v>2016</v>
      </c>
      <c r="N1333" t="str">
        <f t="shared" si="141"/>
        <v>October</v>
      </c>
      <c r="O1333" s="18">
        <v>9.3187355499999995</v>
      </c>
      <c r="P1333" t="str">
        <f t="shared" si="142"/>
        <v>Private Equity</v>
      </c>
      <c r="Q1333" t="str">
        <f t="shared" si="143"/>
        <v>Technology</v>
      </c>
      <c r="R1333" t="str">
        <f t="shared" si="144"/>
        <v>Chennai</v>
      </c>
    </row>
    <row r="1334" spans="1:18" x14ac:dyDescent="0.3">
      <c r="A1334">
        <v>1333</v>
      </c>
      <c r="B1334" s="4">
        <v>42670</v>
      </c>
      <c r="C1334" t="s">
        <v>379</v>
      </c>
      <c r="D1334" t="s">
        <v>50</v>
      </c>
      <c r="E1334" t="s">
        <v>3714</v>
      </c>
      <c r="F1334" t="s">
        <v>967</v>
      </c>
      <c r="G1334" t="s">
        <v>8188</v>
      </c>
      <c r="H1334" t="str">
        <f t="shared" si="145"/>
        <v>Hero Motocorp</v>
      </c>
      <c r="I1334">
        <f t="shared" si="146"/>
        <v>1</v>
      </c>
      <c r="J1334" t="str">
        <f>IF(Table1[[#This Row],[Investor Count]]&gt;1,"Yes","No")</f>
        <v>No</v>
      </c>
      <c r="K1334" t="s">
        <v>394</v>
      </c>
      <c r="L1334" s="6">
        <v>27000000</v>
      </c>
      <c r="M1334">
        <f t="shared" si="140"/>
        <v>2016</v>
      </c>
      <c r="N1334" t="str">
        <f t="shared" si="141"/>
        <v>October</v>
      </c>
      <c r="O1334" s="18">
        <v>259.12034999999997</v>
      </c>
      <c r="P1334" t="str">
        <f t="shared" si="142"/>
        <v>Private Equity</v>
      </c>
      <c r="Q1334" t="str">
        <f t="shared" si="143"/>
        <v>Technology</v>
      </c>
      <c r="R1334" t="str">
        <f t="shared" si="144"/>
        <v>Bangalore</v>
      </c>
    </row>
    <row r="1335" spans="1:18" x14ac:dyDescent="0.3">
      <c r="A1335">
        <v>1334</v>
      </c>
      <c r="B1335" s="4">
        <v>42671</v>
      </c>
      <c r="C1335" t="s">
        <v>3716</v>
      </c>
      <c r="D1335" t="s">
        <v>40</v>
      </c>
      <c r="E1335" t="s">
        <v>3717</v>
      </c>
      <c r="F1335" t="s">
        <v>967</v>
      </c>
      <c r="G1335" t="s">
        <v>3718</v>
      </c>
      <c r="H1335" t="str">
        <f t="shared" si="145"/>
        <v>Ajay Nanavati</v>
      </c>
      <c r="I1335">
        <f t="shared" si="146"/>
        <v>2</v>
      </c>
      <c r="J1335" t="str">
        <f>IF(Table1[[#This Row],[Investor Count]]&gt;1,"Yes","No")</f>
        <v>Yes</v>
      </c>
      <c r="K1335" t="s">
        <v>126</v>
      </c>
      <c r="M1335">
        <f t="shared" si="140"/>
        <v>2016</v>
      </c>
      <c r="N1335" t="str">
        <f t="shared" si="141"/>
        <v>October</v>
      </c>
      <c r="O1335" s="18">
        <v>0</v>
      </c>
      <c r="P1335" t="str">
        <f t="shared" si="142"/>
        <v>Seed</v>
      </c>
      <c r="Q1335" t="str">
        <f t="shared" si="143"/>
        <v>Logistics &amp; Transport</v>
      </c>
      <c r="R1335" t="str">
        <f t="shared" si="144"/>
        <v>Bangalore</v>
      </c>
    </row>
    <row r="1336" spans="1:18" x14ac:dyDescent="0.3">
      <c r="A1336">
        <v>1335</v>
      </c>
      <c r="B1336" s="4">
        <v>42672</v>
      </c>
      <c r="C1336" t="s">
        <v>3719</v>
      </c>
      <c r="D1336" t="s">
        <v>50</v>
      </c>
      <c r="E1336" t="s">
        <v>3720</v>
      </c>
      <c r="F1336" t="s">
        <v>30</v>
      </c>
      <c r="G1336" t="s">
        <v>3215</v>
      </c>
      <c r="H1336" t="str">
        <f t="shared" si="145"/>
        <v>Kalaari Capital</v>
      </c>
      <c r="I1336">
        <f t="shared" si="146"/>
        <v>1</v>
      </c>
      <c r="J1336" t="str">
        <f>IF(Table1[[#This Row],[Investor Count]]&gt;1,"Yes","No")</f>
        <v>No</v>
      </c>
      <c r="K1336" t="s">
        <v>126</v>
      </c>
      <c r="L1336" s="6">
        <v>100000</v>
      </c>
      <c r="M1336">
        <f t="shared" si="140"/>
        <v>2016</v>
      </c>
      <c r="N1336" t="str">
        <f t="shared" si="141"/>
        <v>October</v>
      </c>
      <c r="O1336" s="18">
        <v>0.95970500000000003</v>
      </c>
      <c r="P1336" t="str">
        <f t="shared" si="142"/>
        <v>Seed</v>
      </c>
      <c r="Q1336" t="str">
        <f t="shared" si="143"/>
        <v>Technology</v>
      </c>
      <c r="R1336" t="str">
        <f t="shared" si="144"/>
        <v>Delhi-NCR</v>
      </c>
    </row>
    <row r="1337" spans="1:18" x14ac:dyDescent="0.3">
      <c r="A1337">
        <v>1336</v>
      </c>
      <c r="B1337" s="4">
        <v>42672</v>
      </c>
      <c r="C1337" t="s">
        <v>3721</v>
      </c>
      <c r="D1337" t="s">
        <v>50</v>
      </c>
      <c r="E1337" t="s">
        <v>3722</v>
      </c>
      <c r="F1337" t="s">
        <v>42</v>
      </c>
      <c r="G1337" t="s">
        <v>3215</v>
      </c>
      <c r="H1337" t="str">
        <f t="shared" si="145"/>
        <v>Kalaari Capital</v>
      </c>
      <c r="I1337">
        <f t="shared" si="146"/>
        <v>1</v>
      </c>
      <c r="J1337" t="str">
        <f>IF(Table1[[#This Row],[Investor Count]]&gt;1,"Yes","No")</f>
        <v>No</v>
      </c>
      <c r="K1337" t="s">
        <v>126</v>
      </c>
      <c r="L1337" s="6">
        <v>100000</v>
      </c>
      <c r="M1337">
        <f t="shared" si="140"/>
        <v>2016</v>
      </c>
      <c r="N1337" t="str">
        <f t="shared" si="141"/>
        <v>October</v>
      </c>
      <c r="O1337" s="18">
        <v>0.95970500000000003</v>
      </c>
      <c r="P1337" t="str">
        <f t="shared" si="142"/>
        <v>Seed</v>
      </c>
      <c r="Q1337" t="str">
        <f t="shared" si="143"/>
        <v>Technology</v>
      </c>
      <c r="R1337" t="str">
        <f t="shared" si="144"/>
        <v>Chennai</v>
      </c>
    </row>
    <row r="1338" spans="1:18" x14ac:dyDescent="0.3">
      <c r="A1338">
        <v>1337</v>
      </c>
      <c r="B1338" s="4">
        <v>42672</v>
      </c>
      <c r="C1338" t="s">
        <v>3723</v>
      </c>
      <c r="D1338" t="s">
        <v>50</v>
      </c>
      <c r="E1338" t="s">
        <v>8779</v>
      </c>
      <c r="F1338" t="s">
        <v>967</v>
      </c>
      <c r="G1338" t="s">
        <v>3215</v>
      </c>
      <c r="H1338" t="str">
        <f t="shared" si="145"/>
        <v>Kalaari Capital</v>
      </c>
      <c r="I1338">
        <f t="shared" si="146"/>
        <v>1</v>
      </c>
      <c r="J1338" t="str">
        <f>IF(Table1[[#This Row],[Investor Count]]&gt;1,"Yes","No")</f>
        <v>No</v>
      </c>
      <c r="K1338" t="s">
        <v>126</v>
      </c>
      <c r="L1338" s="6">
        <v>100000</v>
      </c>
      <c r="M1338">
        <f t="shared" si="140"/>
        <v>2016</v>
      </c>
      <c r="N1338" t="str">
        <f t="shared" si="141"/>
        <v>October</v>
      </c>
      <c r="O1338" s="18">
        <v>0.95970500000000003</v>
      </c>
      <c r="P1338" t="str">
        <f t="shared" si="142"/>
        <v>Seed</v>
      </c>
      <c r="Q1338" t="str">
        <f t="shared" si="143"/>
        <v>Technology</v>
      </c>
      <c r="R1338" t="str">
        <f t="shared" si="144"/>
        <v>Bangalore</v>
      </c>
    </row>
    <row r="1339" spans="1:18" x14ac:dyDescent="0.3">
      <c r="A1339">
        <v>1338</v>
      </c>
      <c r="B1339" s="4">
        <v>42673</v>
      </c>
      <c r="C1339" t="s">
        <v>3725</v>
      </c>
      <c r="D1339" t="s">
        <v>50</v>
      </c>
      <c r="E1339" t="s">
        <v>8780</v>
      </c>
      <c r="F1339" t="s">
        <v>967</v>
      </c>
      <c r="G1339" t="s">
        <v>3727</v>
      </c>
      <c r="H1339" t="str">
        <f t="shared" si="145"/>
        <v>Aarin Capital</v>
      </c>
      <c r="I1339">
        <f t="shared" si="146"/>
        <v>3</v>
      </c>
      <c r="J1339" t="str">
        <f>IF(Table1[[#This Row],[Investor Count]]&gt;1,"Yes","No")</f>
        <v>Yes</v>
      </c>
      <c r="K1339" t="s">
        <v>394</v>
      </c>
      <c r="L1339" s="6">
        <v>750000</v>
      </c>
      <c r="M1339">
        <f t="shared" si="140"/>
        <v>2016</v>
      </c>
      <c r="N1339" t="str">
        <f t="shared" si="141"/>
        <v>October</v>
      </c>
      <c r="O1339" s="18">
        <v>7.1977874999999996</v>
      </c>
      <c r="P1339" t="str">
        <f t="shared" si="142"/>
        <v>Private Equity</v>
      </c>
      <c r="Q1339" t="str">
        <f t="shared" si="143"/>
        <v>Technology</v>
      </c>
      <c r="R1339" t="str">
        <f t="shared" si="144"/>
        <v>Bangalore</v>
      </c>
    </row>
    <row r="1340" spans="1:18" x14ac:dyDescent="0.3">
      <c r="A1340">
        <v>1339</v>
      </c>
      <c r="B1340" s="4">
        <v>42674</v>
      </c>
      <c r="C1340" t="s">
        <v>3728</v>
      </c>
      <c r="D1340" t="s">
        <v>575</v>
      </c>
      <c r="E1340" t="s">
        <v>3729</v>
      </c>
      <c r="F1340" t="s">
        <v>36</v>
      </c>
      <c r="G1340" t="s">
        <v>6400</v>
      </c>
      <c r="H1340" t="str">
        <f t="shared" si="145"/>
        <v>Karanpal Singh</v>
      </c>
      <c r="I1340">
        <f t="shared" si="146"/>
        <v>1</v>
      </c>
      <c r="J1340" t="str">
        <f>IF(Table1[[#This Row],[Investor Count]]&gt;1,"Yes","No")</f>
        <v>No</v>
      </c>
      <c r="K1340" t="s">
        <v>126</v>
      </c>
      <c r="L1340" s="6">
        <v>1000000</v>
      </c>
      <c r="M1340">
        <f t="shared" si="140"/>
        <v>2016</v>
      </c>
      <c r="N1340" t="str">
        <f t="shared" si="141"/>
        <v>October</v>
      </c>
      <c r="O1340" s="18">
        <v>9.5970499999999994</v>
      </c>
      <c r="P1340" t="str">
        <f t="shared" si="142"/>
        <v>Seed</v>
      </c>
      <c r="Q1340" t="str">
        <f t="shared" si="143"/>
        <v>Others</v>
      </c>
      <c r="R1340" t="str">
        <f t="shared" si="144"/>
        <v>Mumbai</v>
      </c>
    </row>
    <row r="1341" spans="1:18" x14ac:dyDescent="0.3">
      <c r="A1341">
        <v>1340</v>
      </c>
      <c r="B1341" s="4">
        <v>42614</v>
      </c>
      <c r="C1341" t="s">
        <v>593</v>
      </c>
      <c r="D1341" t="s">
        <v>50</v>
      </c>
      <c r="E1341" t="s">
        <v>3731</v>
      </c>
      <c r="F1341" t="s">
        <v>42</v>
      </c>
      <c r="G1341" t="s">
        <v>8189</v>
      </c>
      <c r="H1341" t="str">
        <f t="shared" si="145"/>
        <v>Sequoia India</v>
      </c>
      <c r="I1341">
        <f t="shared" si="146"/>
        <v>4</v>
      </c>
      <c r="J1341" t="str">
        <f>IF(Table1[[#This Row],[Investor Count]]&gt;1,"Yes","No")</f>
        <v>Yes</v>
      </c>
      <c r="K1341" t="s">
        <v>394</v>
      </c>
      <c r="M1341">
        <f t="shared" si="140"/>
        <v>2016</v>
      </c>
      <c r="N1341" t="str">
        <f t="shared" si="141"/>
        <v>September</v>
      </c>
      <c r="O1341" s="18">
        <v>0</v>
      </c>
      <c r="P1341" t="str">
        <f t="shared" si="142"/>
        <v>Private Equity</v>
      </c>
      <c r="Q1341" t="str">
        <f t="shared" si="143"/>
        <v>Technology</v>
      </c>
      <c r="R1341" t="str">
        <f t="shared" si="144"/>
        <v>Chennai</v>
      </c>
    </row>
    <row r="1342" spans="1:18" x14ac:dyDescent="0.3">
      <c r="A1342">
        <v>1341</v>
      </c>
      <c r="B1342" s="4">
        <v>42614</v>
      </c>
      <c r="C1342" t="s">
        <v>3733</v>
      </c>
      <c r="D1342" t="s">
        <v>50</v>
      </c>
      <c r="E1342" t="s">
        <v>3734</v>
      </c>
      <c r="F1342" t="s">
        <v>919</v>
      </c>
      <c r="G1342" t="s">
        <v>1339</v>
      </c>
      <c r="H1342" t="str">
        <f t="shared" si="145"/>
        <v>Accel Partners</v>
      </c>
      <c r="I1342">
        <f t="shared" si="146"/>
        <v>1</v>
      </c>
      <c r="J1342" t="str">
        <f>IF(Table1[[#This Row],[Investor Count]]&gt;1,"Yes","No")</f>
        <v>No</v>
      </c>
      <c r="K1342" t="s">
        <v>394</v>
      </c>
      <c r="L1342" s="6">
        <v>6700000</v>
      </c>
      <c r="M1342">
        <f t="shared" si="140"/>
        <v>2016</v>
      </c>
      <c r="N1342" t="str">
        <f t="shared" si="141"/>
        <v>September</v>
      </c>
      <c r="O1342" s="18">
        <v>64.300235000000001</v>
      </c>
      <c r="P1342" t="str">
        <f t="shared" si="142"/>
        <v>Private Equity</v>
      </c>
      <c r="Q1342" t="str">
        <f t="shared" si="143"/>
        <v>Technology</v>
      </c>
      <c r="R1342" t="str">
        <f t="shared" si="144"/>
        <v>Kolkata</v>
      </c>
    </row>
    <row r="1343" spans="1:18" x14ac:dyDescent="0.3">
      <c r="A1343">
        <v>1342</v>
      </c>
      <c r="B1343" s="4">
        <v>42614</v>
      </c>
      <c r="C1343" t="s">
        <v>3735</v>
      </c>
      <c r="D1343" t="s">
        <v>479</v>
      </c>
      <c r="E1343" t="s">
        <v>3736</v>
      </c>
      <c r="F1343" t="s">
        <v>184</v>
      </c>
      <c r="G1343" t="s">
        <v>3737</v>
      </c>
      <c r="H1343" t="str">
        <f t="shared" si="145"/>
        <v>Pradeep Dhobale</v>
      </c>
      <c r="I1343">
        <f t="shared" si="146"/>
        <v>1</v>
      </c>
      <c r="J1343" t="str">
        <f>IF(Table1[[#This Row],[Investor Count]]&gt;1,"Yes","No")</f>
        <v>No</v>
      </c>
      <c r="K1343" t="s">
        <v>126</v>
      </c>
      <c r="M1343">
        <f t="shared" si="140"/>
        <v>2016</v>
      </c>
      <c r="N1343" t="str">
        <f t="shared" si="141"/>
        <v>September</v>
      </c>
      <c r="O1343" s="18">
        <v>0</v>
      </c>
      <c r="P1343" t="str">
        <f t="shared" si="142"/>
        <v>Seed</v>
      </c>
      <c r="Q1343" t="str">
        <f t="shared" si="143"/>
        <v>E-Commerce</v>
      </c>
      <c r="R1343" t="str">
        <f t="shared" si="144"/>
        <v>Hyderabad</v>
      </c>
    </row>
    <row r="1344" spans="1:18" x14ac:dyDescent="0.3">
      <c r="A1344">
        <v>1343</v>
      </c>
      <c r="B1344" s="4">
        <v>42614</v>
      </c>
      <c r="C1344" t="s">
        <v>2381</v>
      </c>
      <c r="D1344" t="s">
        <v>50</v>
      </c>
      <c r="E1344" t="s">
        <v>8781</v>
      </c>
      <c r="F1344" t="s">
        <v>30</v>
      </c>
      <c r="G1344" t="s">
        <v>3739</v>
      </c>
      <c r="H1344" t="str">
        <f t="shared" si="145"/>
        <v>Amit Choudhary</v>
      </c>
      <c r="I1344">
        <f t="shared" si="146"/>
        <v>1</v>
      </c>
      <c r="J1344" t="str">
        <f>IF(Table1[[#This Row],[Investor Count]]&gt;1,"Yes","No")</f>
        <v>No</v>
      </c>
      <c r="K1344" t="s">
        <v>126</v>
      </c>
      <c r="M1344">
        <f t="shared" si="140"/>
        <v>2016</v>
      </c>
      <c r="N1344" t="str">
        <f t="shared" si="141"/>
        <v>September</v>
      </c>
      <c r="O1344" s="18">
        <v>0</v>
      </c>
      <c r="P1344" t="str">
        <f t="shared" si="142"/>
        <v>Seed</v>
      </c>
      <c r="Q1344" t="str">
        <f t="shared" si="143"/>
        <v>Technology</v>
      </c>
      <c r="R1344" t="str">
        <f t="shared" si="144"/>
        <v>Delhi-NCR</v>
      </c>
    </row>
    <row r="1345" spans="1:18" x14ac:dyDescent="0.3">
      <c r="A1345">
        <v>1344</v>
      </c>
      <c r="B1345" s="4">
        <v>42617</v>
      </c>
      <c r="C1345" t="s">
        <v>3740</v>
      </c>
      <c r="D1345" t="s">
        <v>50</v>
      </c>
      <c r="E1345" t="s">
        <v>3741</v>
      </c>
      <c r="F1345" t="s">
        <v>3143</v>
      </c>
      <c r="G1345" t="s">
        <v>3742</v>
      </c>
      <c r="H1345" t="str">
        <f t="shared" si="145"/>
        <v>Grasshoppers</v>
      </c>
      <c r="I1345">
        <f t="shared" si="146"/>
        <v>1</v>
      </c>
      <c r="J1345" t="str">
        <f>IF(Table1[[#This Row],[Investor Count]]&gt;1,"Yes","No")</f>
        <v>No</v>
      </c>
      <c r="K1345" t="s">
        <v>394</v>
      </c>
      <c r="M1345">
        <f t="shared" si="140"/>
        <v>2016</v>
      </c>
      <c r="N1345" t="str">
        <f t="shared" si="141"/>
        <v>September</v>
      </c>
      <c r="O1345" s="18">
        <v>0</v>
      </c>
      <c r="P1345" t="str">
        <f t="shared" si="142"/>
        <v>Private Equity</v>
      </c>
      <c r="Q1345" t="str">
        <f t="shared" si="143"/>
        <v>Technology</v>
      </c>
      <c r="R1345" t="str">
        <f t="shared" si="144"/>
        <v>Kerala Cities</v>
      </c>
    </row>
    <row r="1346" spans="1:18" x14ac:dyDescent="0.3">
      <c r="A1346">
        <v>1345</v>
      </c>
      <c r="B1346" s="4">
        <v>42618</v>
      </c>
      <c r="C1346" t="s">
        <v>3743</v>
      </c>
      <c r="D1346" t="s">
        <v>50</v>
      </c>
      <c r="E1346" t="s">
        <v>3744</v>
      </c>
      <c r="F1346" t="s">
        <v>36</v>
      </c>
      <c r="G1346" t="s">
        <v>3745</v>
      </c>
      <c r="H1346" t="str">
        <f t="shared" si="145"/>
        <v>Anita Dongre</v>
      </c>
      <c r="I1346">
        <f t="shared" si="146"/>
        <v>3</v>
      </c>
      <c r="J1346" t="str">
        <f>IF(Table1[[#This Row],[Investor Count]]&gt;1,"Yes","No")</f>
        <v>Yes</v>
      </c>
      <c r="K1346" t="s">
        <v>126</v>
      </c>
      <c r="M1346">
        <f t="shared" ref="M1346:M1409" si="147">YEAR(B1346)</f>
        <v>2016</v>
      </c>
      <c r="N1346" t="str">
        <f t="shared" ref="N1346:N1409" si="148">TEXT(B1346,"mmmm")</f>
        <v>September</v>
      </c>
      <c r="O1346" s="18">
        <v>0</v>
      </c>
      <c r="P1346" t="str">
        <f t="shared" ref="P1346:P1409" si="149">IF(ISBLANK(K1346),"Unknown",IF(OR(ISNUMBER(SEARCH("seed",K1346)),ISNUMBER(SEARCH("Seed",K1346))),"Seed",IF(ISNUMBER(SEARCH("Series A",K1346)),"Series A",IF(ISNUMBER(SEARCH("Series B",K1346)),"Series B",IF(ISNUMBER(SEARCH("Series C",K1346)),"Series C",IF(ISNUMBER(SEARCH("Series D",K1346)),"Series D",IF(ISNUMBER(SEARCH("Private Equity",K1346)),"Private Equity","Other")))))))</f>
        <v>Seed</v>
      </c>
      <c r="Q1346" t="str">
        <f t="shared" ref="Q1346:Q1409" si="150">IF(IFERROR(SEARCH("ecom",D1346),0)+IFERROR(SEARCH("commerce",D1346),0)+IFERROR(SEARCH("retail",D1346),0)&gt;0,"E-Commerce",
IF(IFERROR(SEARCH("fintech",D1346),0)+IFERROR(SEARCH("finance",D1346),0)+IFERROR(SEARCH("financial",D1346),0)+IFERROR(SEARCH("lending",D1346),0)+IFERROR(SEARCH("payment",D1346),0)+IFERROR(SEARCH("banking",D1346),0)+IFERROR(SEARCH("insurance",D1346),0)&gt;0,"FinTech",
IF(IFERROR(SEARCH("tech",D1346),0)+IFERROR(SEARCH("software",D1346),0)+IFERROR(SEARCH("saas",D1346),0)+IFERROR(SEARCH("ai",D1346),0)+IFERROR(SEARCH("iot",D1346),0)+IFERROR(SEARCH("cloud",D1346),0)+IFERROR(SEARCH("data",D1346),0)+IFERROR(SEARCH("analytics",D1346),0)&gt;0,"Technology",
IF(IFERROR(SEARCH("food",D1346),0)+IFERROR(SEARCH("restaurant",D1346),0)+IFERROR(SEARCH("hospitality",D1346),0)+IFERROR(SEARCH("beverage",D1346),0)+IFERROR(SEARCH("delivery",D1346),0)&gt;0,"Food &amp; Beverage",
IF(IFERROR(SEARCH("health",D1346),0)+IFERROR(SEARCH("medical",D1346),0)+IFERROR(SEARCH("pharma",D1346),0)+IFERROR(SEARCH("wellness",D1346),0)+IFERROR(SEARCH("fitness",D1346),0)&gt;0,"Healthcare",
IF(IFERROR(SEARCH("edu",D1346),0)+IFERROR(SEARCH("learning",D1346),0)+IFERROR(SEARCH("school",D1346),0)+IFERROR(SEARCH("e-tech",D1346),0)&gt;0,"Education",
IF(IFERROR(SEARCH("logistics",D1346),0)+IFERROR(SEARCH("transport",D1346),0)+IFERROR(SEARCH("delivery",D1346),0)+IFERROR(SEARCH("mobility",D1346),0)+IFERROR(SEARCH("automobile",D1346),0)&gt;0,"Logistics &amp; Transport",
IF(IFERROR(SEARCH("travel",D1346),0)+IFERROR(SEARCH("hotel",D1346),0)+IFERROR(SEARCH("booking",D1346),0)+IFERROR(SEARCH("tourism",D1346),0)&gt;0,"Travel &amp; Hospitality",
IF(IFERROR(SEARCH("fashion",D1346),0)+IFERROR(SEARCH("apparel",D1346),0)+IFERROR(SEARCH("clothing",D1346),0)+IFERROR(SEARCH("jewelry",D1346),0)+IFERROR(SEARCH("beauty",D1346),0)&gt;0,"Fashion &amp; Lifestyle",
IF(IFERROR(SEARCH("media",D1346),0)+IFERROR(SEARCH("entertainment",D1346),0)+IFERROR(SEARCH("video",D1346),0)+IFERROR(SEARCH("gaming",D1346),0)+IFERROR(SEARCH("music",D1346),0)+IFERROR(SEARCH("social",D1346),0)&gt;0,"Media &amp; Entertainment",
IF(IFERROR(SEARCH("agri",D1346),0)+IFERROR(SEARCH("farm",D1346),0)+IFERROR(SEARCH("agtech",D1346),0)&gt;0,"Agriculture",
IF(IFERROR(SEARCH("real estate",D1346),0)+IFERROR(SEARCH("property",D1346),0)+IFERROR(SEARCH("housing",D1346),0)&gt;0,"Real Estate",
IF(IFERROR(SEARCH("energy",D1346),0)+IFERROR(SEARCH("solar",D1346),0)+IFERROR(SEARCH("clean tech",D1346),0)+IFERROR(SEARCH("waste",D1346),0)&gt;0,"Energy &amp; Environment",
IF(IFERROR(SEARCH("hr",D1346),0)+IFERROR(SEARCH("recruit",D1346),0)+IFERROR(SEARCH("hiring",D1346),0)+IFERROR(SEARCH("job",D1346),0)&gt;0,"HR &amp; Recruitment",
"Others"))))))))))))))</f>
        <v>Technology</v>
      </c>
      <c r="R1346" t="str">
        <f t="shared" ref="R1346:R1409" si="151">IF(ISNUMBER(SEARCH("bang",F1346)),"Bangalore",IF(ISNUMBER(SEARCH("beng",F1346)),"Bangalore",IF(ISNUMBER(SEARCH("mumbai",F1346)),"Mumbai",IF(ISNUMBER(SEARCH("delhi",F1346)),"Delhi-NCR",IF(ISNUMBER(SEARCH("gurgaon",F1346)),"Delhi-NCR",IF(ISNUMBER(SEARCH("gurugram",F1346)),"Delhi-NCR",IF(ISNUMBER(SEARCH("noida",F1346)),"Delhi-NCR",IF(ISNUMBER(SEARCH("faridabad",F1346)),"Delhi-NCR",IF(ISNUMBER(SEARCH("chennai",F1346)),"Chennai",IF(ISNUMBER(SEARCH("hyderabad",F1346)),"Hyderabad",IF(ISNUMBER(SEARCH("pune",F1346)),"Pune",IF(ISNUMBER(SEARCH("kolkata",F1346)),"Kolkata",IF(ISNUMBER(SEARCH("ahmedabad",F1346)),"Ahmedabad",IF(ISNUMBER(SEARCH("jaipur",F1346)),"Jaipur",IF(ISNUMBER(SEARCH("coimbatore",F1346)),"Coimbatore",IF(ISNUMBER(SEARCH("kochi",F1346)),"Kerala Cities",IF(ISNUMBER(SEARCH("cochin",F1346)),"Kerala Cities",IF(ISNUMBER(SEARCH("francisco",F1346)),"USA",IF(ISNUMBER(SEARCH("new york",F1346)),"USA",IF(ISNUMBER(SEARCH("california",F1346)),"USA",IF(ISNUMBER(SEARCH("palo alto",F1346)),"USA",IF(ISNUMBER(SEARCH("santa",F1346)),"USA",IF(ISNUMBER(SEARCH("singapore",F1346)),"Singapore",IF(ISNUMBER(SEARCH("london",F1346)),"London/UK",IF(F1346="","Unknown","Other Cities")))))))))))))))))))))))))</f>
        <v>Mumbai</v>
      </c>
    </row>
    <row r="1347" spans="1:18" x14ac:dyDescent="0.3">
      <c r="A1347">
        <v>1346</v>
      </c>
      <c r="B1347" s="4">
        <v>42618</v>
      </c>
      <c r="C1347" t="s">
        <v>3213</v>
      </c>
      <c r="D1347" t="s">
        <v>479</v>
      </c>
      <c r="E1347" t="s">
        <v>3214</v>
      </c>
      <c r="F1347" t="s">
        <v>30</v>
      </c>
      <c r="G1347" t="s">
        <v>3746</v>
      </c>
      <c r="H1347" t="str">
        <f t="shared" ref="H1347:H1410" si="152">IFERROR(TRIM(LEFT(G1347,FIND(",",G1347)-1)),TRIM(G1347))</f>
        <v>William Bissel</v>
      </c>
      <c r="I1347">
        <f t="shared" ref="I1347:I1410" si="153">IF(TRIM(G1347)="",0,LEN(G1347)-LEN(SUBSTITUTE(G1347,",",""))+1)</f>
        <v>1</v>
      </c>
      <c r="J1347" t="str">
        <f>IF(Table1[[#This Row],[Investor Count]]&gt;1,"Yes","No")</f>
        <v>No</v>
      </c>
      <c r="K1347" t="s">
        <v>126</v>
      </c>
      <c r="M1347">
        <f t="shared" si="147"/>
        <v>2016</v>
      </c>
      <c r="N1347" t="str">
        <f t="shared" si="148"/>
        <v>September</v>
      </c>
      <c r="O1347" s="18">
        <v>0</v>
      </c>
      <c r="P1347" t="str">
        <f t="shared" si="149"/>
        <v>Seed</v>
      </c>
      <c r="Q1347" t="str">
        <f t="shared" si="150"/>
        <v>E-Commerce</v>
      </c>
      <c r="R1347" t="str">
        <f t="shared" si="151"/>
        <v>Delhi-NCR</v>
      </c>
    </row>
    <row r="1348" spans="1:18" x14ac:dyDescent="0.3">
      <c r="A1348">
        <v>1347</v>
      </c>
      <c r="B1348" s="4">
        <v>42619</v>
      </c>
      <c r="C1348" t="s">
        <v>1378</v>
      </c>
      <c r="D1348" t="s">
        <v>479</v>
      </c>
      <c r="E1348" t="s">
        <v>3747</v>
      </c>
      <c r="F1348" t="s">
        <v>42</v>
      </c>
      <c r="G1348" t="s">
        <v>9353</v>
      </c>
      <c r="H1348" t="str">
        <f t="shared" si="152"/>
        <v>Infina Finance Pvt Ltd</v>
      </c>
      <c r="I1348">
        <f t="shared" si="153"/>
        <v>2</v>
      </c>
      <c r="J1348" t="str">
        <f>IF(Table1[[#This Row],[Investor Count]]&gt;1,"Yes","No")</f>
        <v>Yes</v>
      </c>
      <c r="K1348" t="s">
        <v>394</v>
      </c>
      <c r="L1348" s="6">
        <v>1350000</v>
      </c>
      <c r="M1348">
        <f t="shared" si="147"/>
        <v>2016</v>
      </c>
      <c r="N1348" t="str">
        <f t="shared" si="148"/>
        <v>September</v>
      </c>
      <c r="O1348" s="18">
        <v>12.9560175</v>
      </c>
      <c r="P1348" t="str">
        <f t="shared" si="149"/>
        <v>Private Equity</v>
      </c>
      <c r="Q1348" t="str">
        <f t="shared" si="150"/>
        <v>E-Commerce</v>
      </c>
      <c r="R1348" t="str">
        <f t="shared" si="151"/>
        <v>Chennai</v>
      </c>
    </row>
    <row r="1349" spans="1:18" x14ac:dyDescent="0.3">
      <c r="A1349">
        <v>1348</v>
      </c>
      <c r="B1349" s="4">
        <v>42619</v>
      </c>
      <c r="C1349" t="s">
        <v>3749</v>
      </c>
      <c r="D1349" t="s">
        <v>575</v>
      </c>
      <c r="E1349" t="s">
        <v>3750</v>
      </c>
      <c r="F1349" t="s">
        <v>36</v>
      </c>
      <c r="G1349" t="s">
        <v>9132</v>
      </c>
      <c r="H1349" t="str">
        <f t="shared" si="152"/>
        <v/>
      </c>
      <c r="I1349">
        <f t="shared" si="153"/>
        <v>0</v>
      </c>
      <c r="J1349" t="str">
        <f>IF(Table1[[#This Row],[Investor Count]]&gt;1,"Yes","No")</f>
        <v>No</v>
      </c>
      <c r="K1349" t="s">
        <v>126</v>
      </c>
      <c r="L1349" s="6">
        <v>500000</v>
      </c>
      <c r="M1349">
        <f t="shared" si="147"/>
        <v>2016</v>
      </c>
      <c r="N1349" t="str">
        <f t="shared" si="148"/>
        <v>September</v>
      </c>
      <c r="O1349" s="18">
        <v>4.7985249999999997</v>
      </c>
      <c r="P1349" t="str">
        <f t="shared" si="149"/>
        <v>Seed</v>
      </c>
      <c r="Q1349" t="str">
        <f t="shared" si="150"/>
        <v>Others</v>
      </c>
      <c r="R1349" t="str">
        <f t="shared" si="151"/>
        <v>Mumbai</v>
      </c>
    </row>
    <row r="1350" spans="1:18" x14ac:dyDescent="0.3">
      <c r="A1350">
        <v>1349</v>
      </c>
      <c r="B1350" s="4">
        <v>42619</v>
      </c>
      <c r="C1350" t="s">
        <v>1004</v>
      </c>
      <c r="D1350" t="s">
        <v>479</v>
      </c>
      <c r="E1350" t="s">
        <v>3751</v>
      </c>
      <c r="F1350" t="s">
        <v>30</v>
      </c>
      <c r="G1350" t="s">
        <v>8190</v>
      </c>
      <c r="H1350" t="str">
        <f t="shared" si="152"/>
        <v>Premjiinvest</v>
      </c>
      <c r="I1350">
        <f t="shared" si="153"/>
        <v>1</v>
      </c>
      <c r="J1350" t="str">
        <f>IF(Table1[[#This Row],[Investor Count]]&gt;1,"Yes","No")</f>
        <v>No</v>
      </c>
      <c r="K1350" t="s">
        <v>394</v>
      </c>
      <c r="M1350">
        <f t="shared" si="147"/>
        <v>2016</v>
      </c>
      <c r="N1350" t="str">
        <f t="shared" si="148"/>
        <v>September</v>
      </c>
      <c r="O1350" s="18">
        <v>0</v>
      </c>
      <c r="P1350" t="str">
        <f t="shared" si="149"/>
        <v>Private Equity</v>
      </c>
      <c r="Q1350" t="str">
        <f t="shared" si="150"/>
        <v>E-Commerce</v>
      </c>
      <c r="R1350" t="str">
        <f t="shared" si="151"/>
        <v>Delhi-NCR</v>
      </c>
    </row>
    <row r="1351" spans="1:18" x14ac:dyDescent="0.3">
      <c r="A1351">
        <v>1350</v>
      </c>
      <c r="B1351" s="4">
        <v>42619</v>
      </c>
      <c r="C1351" t="s">
        <v>2142</v>
      </c>
      <c r="D1351" t="s">
        <v>575</v>
      </c>
      <c r="E1351" t="s">
        <v>3753</v>
      </c>
      <c r="F1351" t="s">
        <v>36</v>
      </c>
      <c r="G1351" t="s">
        <v>9069</v>
      </c>
      <c r="H1351" t="str">
        <f t="shared" si="152"/>
        <v>Info Edge Ltd</v>
      </c>
      <c r="I1351">
        <f t="shared" si="153"/>
        <v>1</v>
      </c>
      <c r="J1351" t="str">
        <f>IF(Table1[[#This Row],[Investor Count]]&gt;1,"Yes","No")</f>
        <v>No</v>
      </c>
      <c r="K1351" t="s">
        <v>394</v>
      </c>
      <c r="L1351" s="6">
        <v>900000</v>
      </c>
      <c r="M1351">
        <f t="shared" si="147"/>
        <v>2016</v>
      </c>
      <c r="N1351" t="str">
        <f t="shared" si="148"/>
        <v>September</v>
      </c>
      <c r="O1351" s="18">
        <v>8.6373449999999998</v>
      </c>
      <c r="P1351" t="str">
        <f t="shared" si="149"/>
        <v>Private Equity</v>
      </c>
      <c r="Q1351" t="str">
        <f t="shared" si="150"/>
        <v>Others</v>
      </c>
      <c r="R1351" t="str">
        <f t="shared" si="151"/>
        <v>Mumbai</v>
      </c>
    </row>
    <row r="1352" spans="1:18" x14ac:dyDescent="0.3">
      <c r="A1352">
        <v>1351</v>
      </c>
      <c r="B1352" s="4">
        <v>42620</v>
      </c>
      <c r="C1352" t="s">
        <v>440</v>
      </c>
      <c r="D1352" t="s">
        <v>479</v>
      </c>
      <c r="E1352" t="s">
        <v>3754</v>
      </c>
      <c r="F1352" t="s">
        <v>3755</v>
      </c>
      <c r="G1352" t="s">
        <v>9354</v>
      </c>
      <c r="H1352" t="str">
        <f t="shared" si="152"/>
        <v>Venturra Capital</v>
      </c>
      <c r="I1352">
        <f t="shared" si="153"/>
        <v>6</v>
      </c>
      <c r="J1352" t="str">
        <f>IF(Table1[[#This Row],[Investor Count]]&gt;1,"Yes","No")</f>
        <v>Yes</v>
      </c>
      <c r="K1352" t="s">
        <v>394</v>
      </c>
      <c r="L1352" s="6">
        <v>8000000</v>
      </c>
      <c r="M1352">
        <f t="shared" si="147"/>
        <v>2016</v>
      </c>
      <c r="N1352" t="str">
        <f t="shared" si="148"/>
        <v>September</v>
      </c>
      <c r="O1352" s="18">
        <v>76.776399999999995</v>
      </c>
      <c r="P1352" t="str">
        <f t="shared" si="149"/>
        <v>Private Equity</v>
      </c>
      <c r="Q1352" t="str">
        <f t="shared" si="150"/>
        <v>E-Commerce</v>
      </c>
      <c r="R1352" t="str">
        <f t="shared" si="151"/>
        <v>Bangalore</v>
      </c>
    </row>
    <row r="1353" spans="1:18" x14ac:dyDescent="0.3">
      <c r="A1353">
        <v>1352</v>
      </c>
      <c r="B1353" s="4">
        <v>42620</v>
      </c>
      <c r="C1353" t="s">
        <v>3757</v>
      </c>
      <c r="D1353" t="s">
        <v>575</v>
      </c>
      <c r="E1353" t="s">
        <v>3228</v>
      </c>
      <c r="F1353" t="s">
        <v>30</v>
      </c>
      <c r="G1353" t="s">
        <v>3191</v>
      </c>
      <c r="H1353" t="str">
        <f t="shared" si="152"/>
        <v>Eros Labs</v>
      </c>
      <c r="I1353">
        <f t="shared" si="153"/>
        <v>1</v>
      </c>
      <c r="J1353" t="str">
        <f>IF(Table1[[#This Row],[Investor Count]]&gt;1,"Yes","No")</f>
        <v>No</v>
      </c>
      <c r="K1353" t="s">
        <v>126</v>
      </c>
      <c r="L1353" s="6">
        <v>500000</v>
      </c>
      <c r="M1353">
        <f t="shared" si="147"/>
        <v>2016</v>
      </c>
      <c r="N1353" t="str">
        <f t="shared" si="148"/>
        <v>September</v>
      </c>
      <c r="O1353" s="18">
        <v>4.7985249999999997</v>
      </c>
      <c r="P1353" t="str">
        <f t="shared" si="149"/>
        <v>Seed</v>
      </c>
      <c r="Q1353" t="str">
        <f t="shared" si="150"/>
        <v>Others</v>
      </c>
      <c r="R1353" t="str">
        <f t="shared" si="151"/>
        <v>Delhi-NCR</v>
      </c>
    </row>
    <row r="1354" spans="1:18" x14ac:dyDescent="0.3">
      <c r="A1354">
        <v>1353</v>
      </c>
      <c r="B1354" s="4">
        <v>42620</v>
      </c>
      <c r="C1354" t="s">
        <v>3758</v>
      </c>
      <c r="D1354" t="s">
        <v>105</v>
      </c>
      <c r="E1354" t="s">
        <v>3759</v>
      </c>
      <c r="F1354" t="s">
        <v>967</v>
      </c>
      <c r="G1354" t="s">
        <v>8018</v>
      </c>
      <c r="H1354" t="str">
        <f t="shared" si="152"/>
        <v>Innoven Capital India</v>
      </c>
      <c r="I1354">
        <f t="shared" si="153"/>
        <v>1</v>
      </c>
      <c r="J1354" t="str">
        <f>IF(Table1[[#This Row],[Investor Count]]&gt;1,"Yes","No")</f>
        <v>No</v>
      </c>
      <c r="K1354" t="s">
        <v>394</v>
      </c>
      <c r="L1354" s="6">
        <v>6000000</v>
      </c>
      <c r="M1354">
        <f t="shared" si="147"/>
        <v>2016</v>
      </c>
      <c r="N1354" t="str">
        <f t="shared" si="148"/>
        <v>September</v>
      </c>
      <c r="O1354" s="18">
        <v>57.582299999999996</v>
      </c>
      <c r="P1354" t="str">
        <f t="shared" si="149"/>
        <v>Private Equity</v>
      </c>
      <c r="Q1354" t="str">
        <f t="shared" si="150"/>
        <v>Education</v>
      </c>
      <c r="R1354" t="str">
        <f t="shared" si="151"/>
        <v>Bangalore</v>
      </c>
    </row>
    <row r="1355" spans="1:18" x14ac:dyDescent="0.3">
      <c r="A1355">
        <v>1354</v>
      </c>
      <c r="B1355" s="4">
        <v>42620</v>
      </c>
      <c r="C1355" t="s">
        <v>3760</v>
      </c>
      <c r="D1355" t="s">
        <v>479</v>
      </c>
      <c r="E1355" t="s">
        <v>3761</v>
      </c>
      <c r="F1355" t="s">
        <v>19</v>
      </c>
      <c r="G1355" t="s">
        <v>3762</v>
      </c>
      <c r="H1355" t="str">
        <f t="shared" si="152"/>
        <v>Earlsfield Capital</v>
      </c>
      <c r="I1355">
        <f t="shared" si="153"/>
        <v>3</v>
      </c>
      <c r="J1355" t="str">
        <f>IF(Table1[[#This Row],[Investor Count]]&gt;1,"Yes","No")</f>
        <v>Yes</v>
      </c>
      <c r="K1355" t="s">
        <v>126</v>
      </c>
      <c r="L1355" s="6">
        <v>315000</v>
      </c>
      <c r="M1355">
        <f t="shared" si="147"/>
        <v>2016</v>
      </c>
      <c r="N1355" t="str">
        <f t="shared" si="148"/>
        <v>September</v>
      </c>
      <c r="O1355" s="18">
        <v>3.02307075</v>
      </c>
      <c r="P1355" t="str">
        <f t="shared" si="149"/>
        <v>Seed</v>
      </c>
      <c r="Q1355" t="str">
        <f t="shared" si="150"/>
        <v>E-Commerce</v>
      </c>
      <c r="R1355" t="str">
        <f t="shared" si="151"/>
        <v>Delhi-NCR</v>
      </c>
    </row>
    <row r="1356" spans="1:18" x14ac:dyDescent="0.3">
      <c r="A1356">
        <v>1355</v>
      </c>
      <c r="B1356" s="4">
        <v>42621</v>
      </c>
      <c r="C1356" t="s">
        <v>3763</v>
      </c>
      <c r="D1356" t="s">
        <v>105</v>
      </c>
      <c r="E1356" t="s">
        <v>3764</v>
      </c>
      <c r="F1356" t="s">
        <v>967</v>
      </c>
      <c r="G1356" t="s">
        <v>9355</v>
      </c>
      <c r="H1356" t="str">
        <f t="shared" si="152"/>
        <v>Careernet Consulting Pvt Ltd</v>
      </c>
      <c r="I1356">
        <f t="shared" si="153"/>
        <v>3</v>
      </c>
      <c r="J1356" t="str">
        <f>IF(Table1[[#This Row],[Investor Count]]&gt;1,"Yes","No")</f>
        <v>Yes</v>
      </c>
      <c r="K1356" t="s">
        <v>126</v>
      </c>
      <c r="L1356" s="6">
        <v>670000</v>
      </c>
      <c r="M1356">
        <f t="shared" si="147"/>
        <v>2016</v>
      </c>
      <c r="N1356" t="str">
        <f t="shared" si="148"/>
        <v>September</v>
      </c>
      <c r="O1356" s="18">
        <v>6.4300234999999999</v>
      </c>
      <c r="P1356" t="str">
        <f t="shared" si="149"/>
        <v>Seed</v>
      </c>
      <c r="Q1356" t="str">
        <f t="shared" si="150"/>
        <v>Education</v>
      </c>
      <c r="R1356" t="str">
        <f t="shared" si="151"/>
        <v>Bangalore</v>
      </c>
    </row>
    <row r="1357" spans="1:18" x14ac:dyDescent="0.3">
      <c r="A1357">
        <v>1356</v>
      </c>
      <c r="B1357" s="4">
        <v>42621</v>
      </c>
      <c r="C1357" t="s">
        <v>3766</v>
      </c>
      <c r="D1357" t="s">
        <v>479</v>
      </c>
      <c r="E1357" t="s">
        <v>3767</v>
      </c>
      <c r="F1357" t="s">
        <v>967</v>
      </c>
      <c r="G1357" t="s">
        <v>3768</v>
      </c>
      <c r="H1357" t="str">
        <f t="shared" si="152"/>
        <v>Idein Ventures</v>
      </c>
      <c r="I1357">
        <f t="shared" si="153"/>
        <v>1</v>
      </c>
      <c r="J1357" t="str">
        <f>IF(Table1[[#This Row],[Investor Count]]&gt;1,"Yes","No")</f>
        <v>No</v>
      </c>
      <c r="K1357" t="s">
        <v>126</v>
      </c>
      <c r="L1357" s="6">
        <v>200000</v>
      </c>
      <c r="M1357">
        <f t="shared" si="147"/>
        <v>2016</v>
      </c>
      <c r="N1357" t="str">
        <f t="shared" si="148"/>
        <v>September</v>
      </c>
      <c r="O1357" s="18">
        <v>1.9194100000000001</v>
      </c>
      <c r="P1357" t="str">
        <f t="shared" si="149"/>
        <v>Seed</v>
      </c>
      <c r="Q1357" t="str">
        <f t="shared" si="150"/>
        <v>E-Commerce</v>
      </c>
      <c r="R1357" t="str">
        <f t="shared" si="151"/>
        <v>Bangalore</v>
      </c>
    </row>
    <row r="1358" spans="1:18" x14ac:dyDescent="0.3">
      <c r="A1358">
        <v>1357</v>
      </c>
      <c r="B1358" s="4">
        <v>42622</v>
      </c>
      <c r="C1358" t="s">
        <v>7876</v>
      </c>
      <c r="D1358" t="s">
        <v>105</v>
      </c>
      <c r="E1358" t="s">
        <v>3769</v>
      </c>
      <c r="F1358" t="s">
        <v>967</v>
      </c>
      <c r="G1358" t="s">
        <v>3770</v>
      </c>
      <c r="H1358" t="str">
        <f t="shared" si="152"/>
        <v>Chan Zuckerberg Initiative</v>
      </c>
      <c r="I1358">
        <f t="shared" si="153"/>
        <v>5</v>
      </c>
      <c r="J1358" t="str">
        <f>IF(Table1[[#This Row],[Investor Count]]&gt;1,"Yes","No")</f>
        <v>Yes</v>
      </c>
      <c r="K1358" t="s">
        <v>394</v>
      </c>
      <c r="L1358" s="6">
        <v>50000000</v>
      </c>
      <c r="M1358">
        <f t="shared" si="147"/>
        <v>2016</v>
      </c>
      <c r="N1358" t="str">
        <f t="shared" si="148"/>
        <v>September</v>
      </c>
      <c r="O1358" s="18">
        <v>479.85250000000002</v>
      </c>
      <c r="P1358" t="str">
        <f t="shared" si="149"/>
        <v>Private Equity</v>
      </c>
      <c r="Q1358" t="str">
        <f t="shared" si="150"/>
        <v>Education</v>
      </c>
      <c r="R1358" t="str">
        <f t="shared" si="151"/>
        <v>Bangalore</v>
      </c>
    </row>
    <row r="1359" spans="1:18" x14ac:dyDescent="0.3">
      <c r="A1359">
        <v>1358</v>
      </c>
      <c r="B1359" s="4">
        <v>42622</v>
      </c>
      <c r="C1359" t="s">
        <v>316</v>
      </c>
      <c r="D1359" t="s">
        <v>575</v>
      </c>
      <c r="E1359" t="s">
        <v>3771</v>
      </c>
      <c r="F1359" t="s">
        <v>967</v>
      </c>
      <c r="G1359" t="s">
        <v>9143</v>
      </c>
      <c r="H1359" t="str">
        <f t="shared" si="152"/>
        <v>An Chrasekaran</v>
      </c>
      <c r="I1359">
        <f t="shared" si="153"/>
        <v>1</v>
      </c>
      <c r="J1359" t="str">
        <f>IF(Table1[[#This Row],[Investor Count]]&gt;1,"Yes","No")</f>
        <v>No</v>
      </c>
      <c r="K1359" t="s">
        <v>126</v>
      </c>
      <c r="M1359">
        <f t="shared" si="147"/>
        <v>2016</v>
      </c>
      <c r="N1359" t="str">
        <f t="shared" si="148"/>
        <v>September</v>
      </c>
      <c r="O1359" s="18">
        <v>0</v>
      </c>
      <c r="P1359" t="str">
        <f t="shared" si="149"/>
        <v>Seed</v>
      </c>
      <c r="Q1359" t="str">
        <f t="shared" si="150"/>
        <v>Others</v>
      </c>
      <c r="R1359" t="str">
        <f t="shared" si="151"/>
        <v>Bangalore</v>
      </c>
    </row>
    <row r="1360" spans="1:18" x14ac:dyDescent="0.3">
      <c r="A1360">
        <v>1359</v>
      </c>
      <c r="B1360" s="4">
        <v>42623</v>
      </c>
      <c r="C1360" t="s">
        <v>3772</v>
      </c>
      <c r="D1360" t="s">
        <v>479</v>
      </c>
      <c r="E1360" t="s">
        <v>3773</v>
      </c>
      <c r="F1360" t="s">
        <v>3774</v>
      </c>
      <c r="G1360" t="s">
        <v>3775</v>
      </c>
      <c r="H1360" t="str">
        <f t="shared" si="152"/>
        <v>Ravi Linganuri</v>
      </c>
      <c r="I1360">
        <f t="shared" si="153"/>
        <v>1</v>
      </c>
      <c r="J1360" t="str">
        <f>IF(Table1[[#This Row],[Investor Count]]&gt;1,"Yes","No")</f>
        <v>No</v>
      </c>
      <c r="K1360" t="s">
        <v>126</v>
      </c>
      <c r="M1360">
        <f t="shared" si="147"/>
        <v>2016</v>
      </c>
      <c r="N1360" t="str">
        <f t="shared" si="148"/>
        <v>September</v>
      </c>
      <c r="O1360" s="18">
        <v>0</v>
      </c>
      <c r="P1360" t="str">
        <f t="shared" si="149"/>
        <v>Seed</v>
      </c>
      <c r="Q1360" t="str">
        <f t="shared" si="150"/>
        <v>E-Commerce</v>
      </c>
      <c r="R1360" t="str">
        <f t="shared" si="151"/>
        <v>Other Cities</v>
      </c>
    </row>
    <row r="1361" spans="1:18" x14ac:dyDescent="0.3">
      <c r="A1361">
        <v>1360</v>
      </c>
      <c r="B1361" s="4">
        <v>42623</v>
      </c>
      <c r="C1361" t="s">
        <v>3776</v>
      </c>
      <c r="D1361" t="s">
        <v>575</v>
      </c>
      <c r="E1361" t="s">
        <v>3777</v>
      </c>
      <c r="F1361" t="s">
        <v>30</v>
      </c>
      <c r="G1361" t="s">
        <v>9239</v>
      </c>
      <c r="H1361" t="str">
        <f t="shared" si="152"/>
        <v>Dr Rameshwar Kumar</v>
      </c>
      <c r="I1361">
        <f t="shared" si="153"/>
        <v>1</v>
      </c>
      <c r="J1361" t="str">
        <f>IF(Table1[[#This Row],[Investor Count]]&gt;1,"Yes","No")</f>
        <v>No</v>
      </c>
      <c r="K1361" t="s">
        <v>126</v>
      </c>
      <c r="L1361" s="6">
        <v>150000</v>
      </c>
      <c r="M1361">
        <f t="shared" si="147"/>
        <v>2016</v>
      </c>
      <c r="N1361" t="str">
        <f t="shared" si="148"/>
        <v>September</v>
      </c>
      <c r="O1361" s="18">
        <v>1.4395575</v>
      </c>
      <c r="P1361" t="str">
        <f t="shared" si="149"/>
        <v>Seed</v>
      </c>
      <c r="Q1361" t="str">
        <f t="shared" si="150"/>
        <v>Others</v>
      </c>
      <c r="R1361" t="str">
        <f t="shared" si="151"/>
        <v>Delhi-NCR</v>
      </c>
    </row>
    <row r="1362" spans="1:18" x14ac:dyDescent="0.3">
      <c r="A1362">
        <v>1361</v>
      </c>
      <c r="B1362" s="4">
        <v>42623</v>
      </c>
      <c r="C1362" t="s">
        <v>3779</v>
      </c>
      <c r="D1362" t="s">
        <v>575</v>
      </c>
      <c r="E1362" t="s">
        <v>3780</v>
      </c>
      <c r="F1362" t="s">
        <v>87</v>
      </c>
      <c r="G1362" t="s">
        <v>8191</v>
      </c>
      <c r="H1362" t="str">
        <f t="shared" si="152"/>
        <v>Havya Sharma</v>
      </c>
      <c r="I1362">
        <f t="shared" si="153"/>
        <v>2</v>
      </c>
      <c r="J1362" t="str">
        <f>IF(Table1[[#This Row],[Investor Count]]&gt;1,"Yes","No")</f>
        <v>Yes</v>
      </c>
      <c r="K1362" t="s">
        <v>126</v>
      </c>
      <c r="L1362" s="6">
        <v>450000</v>
      </c>
      <c r="M1362">
        <f t="shared" si="147"/>
        <v>2016</v>
      </c>
      <c r="N1362" t="str">
        <f t="shared" si="148"/>
        <v>September</v>
      </c>
      <c r="O1362" s="18">
        <v>4.3186724999999999</v>
      </c>
      <c r="P1362" t="str">
        <f t="shared" si="149"/>
        <v>Seed</v>
      </c>
      <c r="Q1362" t="str">
        <f t="shared" si="150"/>
        <v>Others</v>
      </c>
      <c r="R1362" t="str">
        <f t="shared" si="151"/>
        <v>Delhi-NCR</v>
      </c>
    </row>
    <row r="1363" spans="1:18" x14ac:dyDescent="0.3">
      <c r="A1363">
        <v>1362</v>
      </c>
      <c r="B1363" s="4">
        <v>42623</v>
      </c>
      <c r="C1363" t="s">
        <v>3782</v>
      </c>
      <c r="D1363" t="s">
        <v>575</v>
      </c>
      <c r="E1363" t="s">
        <v>3783</v>
      </c>
      <c r="F1363" t="s">
        <v>30</v>
      </c>
      <c r="G1363" t="s">
        <v>9356</v>
      </c>
      <c r="H1363" t="str">
        <f t="shared" si="152"/>
        <v>Harinder Takhar</v>
      </c>
      <c r="I1363">
        <f t="shared" si="153"/>
        <v>6</v>
      </c>
      <c r="J1363" t="str">
        <f>IF(Table1[[#This Row],[Investor Count]]&gt;1,"Yes","No")</f>
        <v>Yes</v>
      </c>
      <c r="K1363" t="s">
        <v>126</v>
      </c>
      <c r="M1363">
        <f t="shared" si="147"/>
        <v>2016</v>
      </c>
      <c r="N1363" t="str">
        <f t="shared" si="148"/>
        <v>September</v>
      </c>
      <c r="O1363" s="18">
        <v>0</v>
      </c>
      <c r="P1363" t="str">
        <f t="shared" si="149"/>
        <v>Seed</v>
      </c>
      <c r="Q1363" t="str">
        <f t="shared" si="150"/>
        <v>Others</v>
      </c>
      <c r="R1363" t="str">
        <f t="shared" si="151"/>
        <v>Delhi-NCR</v>
      </c>
    </row>
    <row r="1364" spans="1:18" x14ac:dyDescent="0.3">
      <c r="A1364">
        <v>1363</v>
      </c>
      <c r="B1364" s="4">
        <v>42625</v>
      </c>
      <c r="C1364" t="s">
        <v>3785</v>
      </c>
      <c r="D1364" t="s">
        <v>575</v>
      </c>
      <c r="E1364" t="s">
        <v>3786</v>
      </c>
      <c r="F1364" t="s">
        <v>36</v>
      </c>
      <c r="G1364" t="s">
        <v>3787</v>
      </c>
      <c r="H1364" t="str">
        <f t="shared" si="152"/>
        <v>Augment Ventures</v>
      </c>
      <c r="I1364">
        <f t="shared" si="153"/>
        <v>5</v>
      </c>
      <c r="J1364" t="str">
        <f>IF(Table1[[#This Row],[Investor Count]]&gt;1,"Yes","No")</f>
        <v>Yes</v>
      </c>
      <c r="K1364" t="s">
        <v>126</v>
      </c>
      <c r="L1364" s="6">
        <v>448000</v>
      </c>
      <c r="M1364">
        <f t="shared" si="147"/>
        <v>2016</v>
      </c>
      <c r="N1364" t="str">
        <f t="shared" si="148"/>
        <v>September</v>
      </c>
      <c r="O1364" s="18">
        <v>4.2994783999999999</v>
      </c>
      <c r="P1364" t="str">
        <f t="shared" si="149"/>
        <v>Seed</v>
      </c>
      <c r="Q1364" t="str">
        <f t="shared" si="150"/>
        <v>Others</v>
      </c>
      <c r="R1364" t="str">
        <f t="shared" si="151"/>
        <v>Mumbai</v>
      </c>
    </row>
    <row r="1365" spans="1:18" x14ac:dyDescent="0.3">
      <c r="A1365">
        <v>1364</v>
      </c>
      <c r="B1365" s="4">
        <v>42625</v>
      </c>
      <c r="C1365" t="s">
        <v>3788</v>
      </c>
      <c r="D1365" t="s">
        <v>50</v>
      </c>
      <c r="E1365" t="s">
        <v>3789</v>
      </c>
      <c r="F1365" t="s">
        <v>52</v>
      </c>
      <c r="G1365" t="s">
        <v>3790</v>
      </c>
      <c r="H1365" t="str">
        <f t="shared" si="152"/>
        <v>Fork Media</v>
      </c>
      <c r="I1365">
        <f t="shared" si="153"/>
        <v>1</v>
      </c>
      <c r="J1365" t="str">
        <f>IF(Table1[[#This Row],[Investor Count]]&gt;1,"Yes","No")</f>
        <v>No</v>
      </c>
      <c r="K1365" t="s">
        <v>394</v>
      </c>
      <c r="L1365" s="6">
        <v>3000000</v>
      </c>
      <c r="M1365">
        <f t="shared" si="147"/>
        <v>2016</v>
      </c>
      <c r="N1365" t="str">
        <f t="shared" si="148"/>
        <v>September</v>
      </c>
      <c r="O1365" s="18">
        <v>28.791149999999998</v>
      </c>
      <c r="P1365" t="str">
        <f t="shared" si="149"/>
        <v>Private Equity</v>
      </c>
      <c r="Q1365" t="str">
        <f t="shared" si="150"/>
        <v>Technology</v>
      </c>
      <c r="R1365" t="str">
        <f t="shared" si="151"/>
        <v>Pune</v>
      </c>
    </row>
    <row r="1366" spans="1:18" x14ac:dyDescent="0.3">
      <c r="A1366">
        <v>1365</v>
      </c>
      <c r="B1366" s="4">
        <v>42625</v>
      </c>
      <c r="C1366" t="s">
        <v>590</v>
      </c>
      <c r="D1366" t="s">
        <v>479</v>
      </c>
      <c r="E1366" t="s">
        <v>3791</v>
      </c>
      <c r="F1366" t="s">
        <v>36</v>
      </c>
      <c r="G1366" t="s">
        <v>8192</v>
      </c>
      <c r="H1366" t="str">
        <f t="shared" si="152"/>
        <v>Sunil Munjal</v>
      </c>
      <c r="I1366">
        <f t="shared" si="153"/>
        <v>2</v>
      </c>
      <c r="J1366" t="str">
        <f>IF(Table1[[#This Row],[Investor Count]]&gt;1,"Yes","No")</f>
        <v>Yes</v>
      </c>
      <c r="K1366" t="s">
        <v>394</v>
      </c>
      <c r="L1366" s="6">
        <v>12300000</v>
      </c>
      <c r="M1366">
        <f t="shared" si="147"/>
        <v>2016</v>
      </c>
      <c r="N1366" t="str">
        <f t="shared" si="148"/>
        <v>September</v>
      </c>
      <c r="O1366" s="18">
        <v>118.04371500000001</v>
      </c>
      <c r="P1366" t="str">
        <f t="shared" si="149"/>
        <v>Private Equity</v>
      </c>
      <c r="Q1366" t="str">
        <f t="shared" si="150"/>
        <v>E-Commerce</v>
      </c>
      <c r="R1366" t="str">
        <f t="shared" si="151"/>
        <v>Mumbai</v>
      </c>
    </row>
    <row r="1367" spans="1:18" x14ac:dyDescent="0.3">
      <c r="A1367">
        <v>1366</v>
      </c>
      <c r="B1367" s="4">
        <v>42625</v>
      </c>
      <c r="C1367" t="s">
        <v>3793</v>
      </c>
      <c r="D1367" t="s">
        <v>575</v>
      </c>
      <c r="E1367" t="s">
        <v>3794</v>
      </c>
      <c r="F1367" t="s">
        <v>87</v>
      </c>
      <c r="G1367" t="s">
        <v>9446</v>
      </c>
      <c r="H1367" t="str">
        <f t="shared" si="152"/>
        <v>Pradeep Mirani</v>
      </c>
      <c r="I1367">
        <f t="shared" si="153"/>
        <v>4</v>
      </c>
      <c r="J1367" t="str">
        <f>IF(Table1[[#This Row],[Investor Count]]&gt;1,"Yes","No")</f>
        <v>Yes</v>
      </c>
      <c r="K1367" t="s">
        <v>126</v>
      </c>
      <c r="L1367" s="6">
        <v>300000</v>
      </c>
      <c r="M1367">
        <f t="shared" si="147"/>
        <v>2016</v>
      </c>
      <c r="N1367" t="str">
        <f t="shared" si="148"/>
        <v>September</v>
      </c>
      <c r="O1367" s="18">
        <v>2.8791150000000001</v>
      </c>
      <c r="P1367" t="str">
        <f t="shared" si="149"/>
        <v>Seed</v>
      </c>
      <c r="Q1367" t="str">
        <f t="shared" si="150"/>
        <v>Others</v>
      </c>
      <c r="R1367" t="str">
        <f t="shared" si="151"/>
        <v>Delhi-NCR</v>
      </c>
    </row>
    <row r="1368" spans="1:18" x14ac:dyDescent="0.3">
      <c r="A1368">
        <v>1367</v>
      </c>
      <c r="B1368" s="4">
        <v>42626</v>
      </c>
      <c r="C1368" t="s">
        <v>3796</v>
      </c>
      <c r="D1368" t="s">
        <v>575</v>
      </c>
      <c r="E1368" t="s">
        <v>3797</v>
      </c>
      <c r="F1368" t="s">
        <v>967</v>
      </c>
      <c r="G1368" t="s">
        <v>8782</v>
      </c>
      <c r="H1368" t="str">
        <f t="shared" si="152"/>
        <v>Raj Singh Bh</v>
      </c>
      <c r="I1368">
        <f t="shared" si="153"/>
        <v>2</v>
      </c>
      <c r="J1368" t="str">
        <f>IF(Table1[[#This Row],[Investor Count]]&gt;1,"Yes","No")</f>
        <v>Yes</v>
      </c>
      <c r="K1368" t="s">
        <v>126</v>
      </c>
      <c r="M1368">
        <f t="shared" si="147"/>
        <v>2016</v>
      </c>
      <c r="N1368" t="str">
        <f t="shared" si="148"/>
        <v>September</v>
      </c>
      <c r="O1368" s="18">
        <v>0</v>
      </c>
      <c r="P1368" t="str">
        <f t="shared" si="149"/>
        <v>Seed</v>
      </c>
      <c r="Q1368" t="str">
        <f t="shared" si="150"/>
        <v>Others</v>
      </c>
      <c r="R1368" t="str">
        <f t="shared" si="151"/>
        <v>Bangalore</v>
      </c>
    </row>
    <row r="1369" spans="1:18" x14ac:dyDescent="0.3">
      <c r="A1369">
        <v>1368</v>
      </c>
      <c r="B1369" s="4">
        <v>42626</v>
      </c>
      <c r="C1369" t="s">
        <v>3799</v>
      </c>
      <c r="D1369" t="s">
        <v>575</v>
      </c>
      <c r="E1369" t="s">
        <v>3800</v>
      </c>
      <c r="F1369" t="s">
        <v>139</v>
      </c>
      <c r="G1369" t="s">
        <v>1136</v>
      </c>
      <c r="H1369" t="str">
        <f t="shared" si="152"/>
        <v>Ratan Tata</v>
      </c>
      <c r="I1369">
        <f t="shared" si="153"/>
        <v>1</v>
      </c>
      <c r="J1369" t="str">
        <f>IF(Table1[[#This Row],[Investor Count]]&gt;1,"Yes","No")</f>
        <v>No</v>
      </c>
      <c r="K1369" t="s">
        <v>126</v>
      </c>
      <c r="M1369">
        <f t="shared" si="147"/>
        <v>2016</v>
      </c>
      <c r="N1369" t="str">
        <f t="shared" si="148"/>
        <v>September</v>
      </c>
      <c r="O1369" s="18">
        <v>0</v>
      </c>
      <c r="P1369" t="str">
        <f t="shared" si="149"/>
        <v>Seed</v>
      </c>
      <c r="Q1369" t="str">
        <f t="shared" si="150"/>
        <v>Others</v>
      </c>
      <c r="R1369" t="str">
        <f t="shared" si="151"/>
        <v>Delhi-NCR</v>
      </c>
    </row>
    <row r="1370" spans="1:18" x14ac:dyDescent="0.3">
      <c r="A1370">
        <v>1369</v>
      </c>
      <c r="B1370" s="4">
        <v>42626</v>
      </c>
      <c r="C1370" t="s">
        <v>3801</v>
      </c>
      <c r="D1370" t="s">
        <v>479</v>
      </c>
      <c r="E1370" t="s">
        <v>3802</v>
      </c>
      <c r="F1370" t="s">
        <v>3613</v>
      </c>
      <c r="G1370" t="s">
        <v>3803</v>
      </c>
      <c r="H1370" t="str">
        <f t="shared" si="152"/>
        <v>Indian Angels Network</v>
      </c>
      <c r="I1370">
        <f t="shared" si="153"/>
        <v>1</v>
      </c>
      <c r="J1370" t="str">
        <f>IF(Table1[[#This Row],[Investor Count]]&gt;1,"Yes","No")</f>
        <v>No</v>
      </c>
      <c r="K1370" t="s">
        <v>126</v>
      </c>
      <c r="M1370">
        <f t="shared" si="147"/>
        <v>2016</v>
      </c>
      <c r="N1370" t="str">
        <f t="shared" si="148"/>
        <v>September</v>
      </c>
      <c r="O1370" s="18">
        <v>0</v>
      </c>
      <c r="P1370" t="str">
        <f t="shared" si="149"/>
        <v>Seed</v>
      </c>
      <c r="Q1370" t="str">
        <f t="shared" si="150"/>
        <v>E-Commerce</v>
      </c>
      <c r="R1370" t="str">
        <f t="shared" si="151"/>
        <v>Other Cities</v>
      </c>
    </row>
    <row r="1371" spans="1:18" x14ac:dyDescent="0.3">
      <c r="A1371">
        <v>1370</v>
      </c>
      <c r="B1371" s="4">
        <v>42626</v>
      </c>
      <c r="C1371" t="s">
        <v>3804</v>
      </c>
      <c r="D1371" t="s">
        <v>575</v>
      </c>
      <c r="E1371" t="s">
        <v>3805</v>
      </c>
      <c r="F1371" t="s">
        <v>19</v>
      </c>
      <c r="G1371" t="s">
        <v>9357</v>
      </c>
      <c r="H1371" t="str">
        <f t="shared" si="152"/>
        <v>Blacksoil Capital Pvt Ltd</v>
      </c>
      <c r="I1371">
        <f t="shared" si="153"/>
        <v>1</v>
      </c>
      <c r="J1371" t="str">
        <f>IF(Table1[[#This Row],[Investor Count]]&gt;1,"Yes","No")</f>
        <v>No</v>
      </c>
      <c r="K1371" t="s">
        <v>394</v>
      </c>
      <c r="L1371" s="6">
        <v>2500000</v>
      </c>
      <c r="M1371">
        <f t="shared" si="147"/>
        <v>2016</v>
      </c>
      <c r="N1371" t="str">
        <f t="shared" si="148"/>
        <v>September</v>
      </c>
      <c r="O1371" s="18">
        <v>23.992625</v>
      </c>
      <c r="P1371" t="str">
        <f t="shared" si="149"/>
        <v>Private Equity</v>
      </c>
      <c r="Q1371" t="str">
        <f t="shared" si="150"/>
        <v>Others</v>
      </c>
      <c r="R1371" t="str">
        <f t="shared" si="151"/>
        <v>Delhi-NCR</v>
      </c>
    </row>
    <row r="1372" spans="1:18" x14ac:dyDescent="0.3">
      <c r="A1372">
        <v>1371</v>
      </c>
      <c r="B1372" s="4">
        <v>42627</v>
      </c>
      <c r="C1372" t="s">
        <v>3807</v>
      </c>
      <c r="D1372" t="s">
        <v>575</v>
      </c>
      <c r="E1372" t="s">
        <v>3808</v>
      </c>
      <c r="F1372" t="s">
        <v>919</v>
      </c>
      <c r="G1372" t="s">
        <v>3809</v>
      </c>
      <c r="H1372" t="str">
        <f t="shared" si="152"/>
        <v>Calcutta Angels Network</v>
      </c>
      <c r="I1372">
        <f t="shared" si="153"/>
        <v>1</v>
      </c>
      <c r="J1372" t="str">
        <f>IF(Table1[[#This Row],[Investor Count]]&gt;1,"Yes","No")</f>
        <v>No</v>
      </c>
      <c r="K1372" t="s">
        <v>126</v>
      </c>
      <c r="M1372">
        <f t="shared" si="147"/>
        <v>2016</v>
      </c>
      <c r="N1372" t="str">
        <f t="shared" si="148"/>
        <v>September</v>
      </c>
      <c r="O1372" s="18">
        <v>0</v>
      </c>
      <c r="P1372" t="str">
        <f t="shared" si="149"/>
        <v>Seed</v>
      </c>
      <c r="Q1372" t="str">
        <f t="shared" si="150"/>
        <v>Others</v>
      </c>
      <c r="R1372" t="str">
        <f t="shared" si="151"/>
        <v>Kolkata</v>
      </c>
    </row>
    <row r="1373" spans="1:18" x14ac:dyDescent="0.3">
      <c r="A1373">
        <v>1372</v>
      </c>
      <c r="B1373" s="4">
        <v>42627</v>
      </c>
      <c r="C1373" t="s">
        <v>3810</v>
      </c>
      <c r="D1373" t="s">
        <v>575</v>
      </c>
      <c r="E1373" t="s">
        <v>3811</v>
      </c>
      <c r="F1373" t="s">
        <v>967</v>
      </c>
      <c r="G1373" t="s">
        <v>8193</v>
      </c>
      <c r="H1373" t="str">
        <f t="shared" si="152"/>
        <v>Balasubramanian Krishnamurthy</v>
      </c>
      <c r="I1373">
        <f t="shared" si="153"/>
        <v>2</v>
      </c>
      <c r="J1373" t="str">
        <f>IF(Table1[[#This Row],[Investor Count]]&gt;1,"Yes","No")</f>
        <v>Yes</v>
      </c>
      <c r="K1373" t="s">
        <v>126</v>
      </c>
      <c r="L1373" s="6">
        <v>150000</v>
      </c>
      <c r="M1373">
        <f t="shared" si="147"/>
        <v>2016</v>
      </c>
      <c r="N1373" t="str">
        <f t="shared" si="148"/>
        <v>September</v>
      </c>
      <c r="O1373" s="18">
        <v>1.4395575</v>
      </c>
      <c r="P1373" t="str">
        <f t="shared" si="149"/>
        <v>Seed</v>
      </c>
      <c r="Q1373" t="str">
        <f t="shared" si="150"/>
        <v>Others</v>
      </c>
      <c r="R1373" t="str">
        <f t="shared" si="151"/>
        <v>Bangalore</v>
      </c>
    </row>
    <row r="1374" spans="1:18" x14ac:dyDescent="0.3">
      <c r="A1374">
        <v>1373</v>
      </c>
      <c r="B1374" s="4">
        <v>42627</v>
      </c>
      <c r="C1374" t="s">
        <v>3813</v>
      </c>
      <c r="D1374" t="s">
        <v>479</v>
      </c>
      <c r="E1374" t="s">
        <v>3814</v>
      </c>
      <c r="F1374" t="s">
        <v>967</v>
      </c>
      <c r="G1374" t="s">
        <v>3815</v>
      </c>
      <c r="H1374" t="str">
        <f t="shared" si="152"/>
        <v>Scadea Solutions Inc</v>
      </c>
      <c r="I1374">
        <f t="shared" si="153"/>
        <v>1</v>
      </c>
      <c r="J1374" t="str">
        <f>IF(Table1[[#This Row],[Investor Count]]&gt;1,"Yes","No")</f>
        <v>No</v>
      </c>
      <c r="K1374" t="s">
        <v>394</v>
      </c>
      <c r="M1374">
        <f t="shared" si="147"/>
        <v>2016</v>
      </c>
      <c r="N1374" t="str">
        <f t="shared" si="148"/>
        <v>September</v>
      </c>
      <c r="O1374" s="18">
        <v>0</v>
      </c>
      <c r="P1374" t="str">
        <f t="shared" si="149"/>
        <v>Private Equity</v>
      </c>
      <c r="Q1374" t="str">
        <f t="shared" si="150"/>
        <v>E-Commerce</v>
      </c>
      <c r="R1374" t="str">
        <f t="shared" si="151"/>
        <v>Bangalore</v>
      </c>
    </row>
    <row r="1375" spans="1:18" x14ac:dyDescent="0.3">
      <c r="A1375">
        <v>1374</v>
      </c>
      <c r="B1375" s="4">
        <v>42628</v>
      </c>
      <c r="C1375" t="s">
        <v>3816</v>
      </c>
      <c r="D1375" t="s">
        <v>575</v>
      </c>
      <c r="E1375" t="s">
        <v>3817</v>
      </c>
      <c r="F1375" t="s">
        <v>19</v>
      </c>
      <c r="G1375" t="s">
        <v>7832</v>
      </c>
      <c r="H1375" t="str">
        <f t="shared" si="152"/>
        <v>Dheeraj Jain</v>
      </c>
      <c r="I1375">
        <f t="shared" si="153"/>
        <v>8</v>
      </c>
      <c r="J1375" t="str">
        <f>IF(Table1[[#This Row],[Investor Count]]&gt;1,"Yes","No")</f>
        <v>Yes</v>
      </c>
      <c r="K1375" t="s">
        <v>126</v>
      </c>
      <c r="L1375" s="6">
        <v>200000</v>
      </c>
      <c r="M1375">
        <f t="shared" si="147"/>
        <v>2016</v>
      </c>
      <c r="N1375" t="str">
        <f t="shared" si="148"/>
        <v>September</v>
      </c>
      <c r="O1375" s="18">
        <v>1.9194100000000001</v>
      </c>
      <c r="P1375" t="str">
        <f t="shared" si="149"/>
        <v>Seed</v>
      </c>
      <c r="Q1375" t="str">
        <f t="shared" si="150"/>
        <v>Others</v>
      </c>
      <c r="R1375" t="str">
        <f t="shared" si="151"/>
        <v>Delhi-NCR</v>
      </c>
    </row>
    <row r="1376" spans="1:18" x14ac:dyDescent="0.3">
      <c r="A1376">
        <v>1375</v>
      </c>
      <c r="B1376" s="4">
        <v>42628</v>
      </c>
      <c r="C1376" t="s">
        <v>1391</v>
      </c>
      <c r="D1376" t="s">
        <v>479</v>
      </c>
      <c r="E1376" t="s">
        <v>3819</v>
      </c>
      <c r="F1376" t="s">
        <v>967</v>
      </c>
      <c r="G1376" t="s">
        <v>8943</v>
      </c>
      <c r="H1376" t="str">
        <f t="shared" si="152"/>
        <v>Lightbox Ventures</v>
      </c>
      <c r="I1376">
        <f t="shared" si="153"/>
        <v>1</v>
      </c>
      <c r="J1376" t="str">
        <f>IF(Table1[[#This Row],[Investor Count]]&gt;1,"Yes","No")</f>
        <v>No</v>
      </c>
      <c r="K1376" t="s">
        <v>394</v>
      </c>
      <c r="L1376" s="6">
        <v>5000000</v>
      </c>
      <c r="M1376">
        <f t="shared" si="147"/>
        <v>2016</v>
      </c>
      <c r="N1376" t="str">
        <f t="shared" si="148"/>
        <v>September</v>
      </c>
      <c r="O1376" s="18">
        <v>47.985250000000001</v>
      </c>
      <c r="P1376" t="str">
        <f t="shared" si="149"/>
        <v>Private Equity</v>
      </c>
      <c r="Q1376" t="str">
        <f t="shared" si="150"/>
        <v>E-Commerce</v>
      </c>
      <c r="R1376" t="str">
        <f t="shared" si="151"/>
        <v>Bangalore</v>
      </c>
    </row>
    <row r="1377" spans="1:18" x14ac:dyDescent="0.3">
      <c r="A1377">
        <v>1376</v>
      </c>
      <c r="B1377" s="4">
        <v>42628</v>
      </c>
      <c r="C1377" t="s">
        <v>3821</v>
      </c>
      <c r="D1377" t="s">
        <v>575</v>
      </c>
      <c r="E1377" t="s">
        <v>8783</v>
      </c>
      <c r="F1377" t="s">
        <v>967</v>
      </c>
      <c r="G1377" t="s">
        <v>351</v>
      </c>
      <c r="H1377" t="str">
        <f t="shared" si="152"/>
        <v>Nexus Venture Partners</v>
      </c>
      <c r="I1377">
        <f t="shared" si="153"/>
        <v>1</v>
      </c>
      <c r="J1377" t="str">
        <f>IF(Table1[[#This Row],[Investor Count]]&gt;1,"Yes","No")</f>
        <v>No</v>
      </c>
      <c r="K1377" t="s">
        <v>394</v>
      </c>
      <c r="L1377" s="6">
        <v>1500000</v>
      </c>
      <c r="M1377">
        <f t="shared" si="147"/>
        <v>2016</v>
      </c>
      <c r="N1377" t="str">
        <f t="shared" si="148"/>
        <v>September</v>
      </c>
      <c r="O1377" s="18">
        <v>14.395574999999999</v>
      </c>
      <c r="P1377" t="str">
        <f t="shared" si="149"/>
        <v>Private Equity</v>
      </c>
      <c r="Q1377" t="str">
        <f t="shared" si="150"/>
        <v>Others</v>
      </c>
      <c r="R1377" t="str">
        <f t="shared" si="151"/>
        <v>Bangalore</v>
      </c>
    </row>
    <row r="1378" spans="1:18" x14ac:dyDescent="0.3">
      <c r="A1378">
        <v>1377</v>
      </c>
      <c r="B1378" s="4">
        <v>42629</v>
      </c>
      <c r="C1378" t="s">
        <v>3823</v>
      </c>
      <c r="D1378" t="s">
        <v>575</v>
      </c>
      <c r="E1378" t="s">
        <v>3824</v>
      </c>
      <c r="F1378" t="s">
        <v>184</v>
      </c>
      <c r="G1378" t="s">
        <v>3825</v>
      </c>
      <c r="H1378" t="str">
        <f t="shared" si="152"/>
        <v>Ganesh Narasimhan</v>
      </c>
      <c r="I1378">
        <f t="shared" si="153"/>
        <v>3</v>
      </c>
      <c r="J1378" t="str">
        <f>IF(Table1[[#This Row],[Investor Count]]&gt;1,"Yes","No")</f>
        <v>Yes</v>
      </c>
      <c r="K1378" t="s">
        <v>126</v>
      </c>
      <c r="L1378" s="6">
        <v>100000</v>
      </c>
      <c r="M1378">
        <f t="shared" si="147"/>
        <v>2016</v>
      </c>
      <c r="N1378" t="str">
        <f t="shared" si="148"/>
        <v>September</v>
      </c>
      <c r="O1378" s="18">
        <v>0.95970500000000003</v>
      </c>
      <c r="P1378" t="str">
        <f t="shared" si="149"/>
        <v>Seed</v>
      </c>
      <c r="Q1378" t="str">
        <f t="shared" si="150"/>
        <v>Others</v>
      </c>
      <c r="R1378" t="str">
        <f t="shared" si="151"/>
        <v>Hyderabad</v>
      </c>
    </row>
    <row r="1379" spans="1:18" x14ac:dyDescent="0.3">
      <c r="A1379">
        <v>1378</v>
      </c>
      <c r="B1379" s="4">
        <v>42629</v>
      </c>
      <c r="C1379" t="s">
        <v>3826</v>
      </c>
      <c r="D1379" t="s">
        <v>575</v>
      </c>
      <c r="E1379" t="s">
        <v>3827</v>
      </c>
      <c r="F1379" t="s">
        <v>19</v>
      </c>
      <c r="G1379" t="s">
        <v>8045</v>
      </c>
      <c r="H1379" t="str">
        <f t="shared" si="152"/>
        <v>Roundglass Partners</v>
      </c>
      <c r="I1379">
        <f t="shared" si="153"/>
        <v>1</v>
      </c>
      <c r="J1379" t="str">
        <f>IF(Table1[[#This Row],[Investor Count]]&gt;1,"Yes","No")</f>
        <v>No</v>
      </c>
      <c r="K1379" t="s">
        <v>394</v>
      </c>
      <c r="L1379" s="6">
        <v>1000000</v>
      </c>
      <c r="M1379">
        <f t="shared" si="147"/>
        <v>2016</v>
      </c>
      <c r="N1379" t="str">
        <f t="shared" si="148"/>
        <v>September</v>
      </c>
      <c r="O1379" s="18">
        <v>9.5970499999999994</v>
      </c>
      <c r="P1379" t="str">
        <f t="shared" si="149"/>
        <v>Private Equity</v>
      </c>
      <c r="Q1379" t="str">
        <f t="shared" si="150"/>
        <v>Others</v>
      </c>
      <c r="R1379" t="str">
        <f t="shared" si="151"/>
        <v>Delhi-NCR</v>
      </c>
    </row>
    <row r="1380" spans="1:18" x14ac:dyDescent="0.3">
      <c r="A1380">
        <v>1379</v>
      </c>
      <c r="B1380" s="4">
        <v>42632</v>
      </c>
      <c r="C1380" t="s">
        <v>3828</v>
      </c>
      <c r="D1380" t="s">
        <v>575</v>
      </c>
      <c r="E1380" t="s">
        <v>3829</v>
      </c>
      <c r="F1380" t="s">
        <v>967</v>
      </c>
      <c r="G1380" t="s">
        <v>1339</v>
      </c>
      <c r="H1380" t="str">
        <f t="shared" si="152"/>
        <v>Accel Partners</v>
      </c>
      <c r="I1380">
        <f t="shared" si="153"/>
        <v>1</v>
      </c>
      <c r="J1380" t="str">
        <f>IF(Table1[[#This Row],[Investor Count]]&gt;1,"Yes","No")</f>
        <v>No</v>
      </c>
      <c r="K1380" t="s">
        <v>126</v>
      </c>
      <c r="L1380" s="6">
        <v>750000</v>
      </c>
      <c r="M1380">
        <f t="shared" si="147"/>
        <v>2016</v>
      </c>
      <c r="N1380" t="str">
        <f t="shared" si="148"/>
        <v>September</v>
      </c>
      <c r="O1380" s="18">
        <v>7.1977874999999996</v>
      </c>
      <c r="P1380" t="str">
        <f t="shared" si="149"/>
        <v>Seed</v>
      </c>
      <c r="Q1380" t="str">
        <f t="shared" si="150"/>
        <v>Others</v>
      </c>
      <c r="R1380" t="str">
        <f t="shared" si="151"/>
        <v>Bangalore</v>
      </c>
    </row>
    <row r="1381" spans="1:18" x14ac:dyDescent="0.3">
      <c r="A1381">
        <v>1380</v>
      </c>
      <c r="B1381" s="4">
        <v>42632</v>
      </c>
      <c r="C1381" t="s">
        <v>3830</v>
      </c>
      <c r="D1381" t="s">
        <v>50</v>
      </c>
      <c r="E1381" t="s">
        <v>3831</v>
      </c>
      <c r="F1381" t="s">
        <v>30</v>
      </c>
      <c r="G1381" t="s">
        <v>3626</v>
      </c>
      <c r="H1381" t="str">
        <f t="shared" si="152"/>
        <v>Gray Matters Capital</v>
      </c>
      <c r="I1381">
        <f t="shared" si="153"/>
        <v>1</v>
      </c>
      <c r="J1381" t="str">
        <f>IF(Table1[[#This Row],[Investor Count]]&gt;1,"Yes","No")</f>
        <v>No</v>
      </c>
      <c r="K1381" t="s">
        <v>394</v>
      </c>
      <c r="M1381">
        <f t="shared" si="147"/>
        <v>2016</v>
      </c>
      <c r="N1381" t="str">
        <f t="shared" si="148"/>
        <v>September</v>
      </c>
      <c r="O1381" s="18">
        <v>0</v>
      </c>
      <c r="P1381" t="str">
        <f t="shared" si="149"/>
        <v>Private Equity</v>
      </c>
      <c r="Q1381" t="str">
        <f t="shared" si="150"/>
        <v>Technology</v>
      </c>
      <c r="R1381" t="str">
        <f t="shared" si="151"/>
        <v>Delhi-NCR</v>
      </c>
    </row>
    <row r="1382" spans="1:18" x14ac:dyDescent="0.3">
      <c r="A1382">
        <v>1381</v>
      </c>
      <c r="B1382" s="4">
        <v>42632</v>
      </c>
      <c r="C1382" t="s">
        <v>1165</v>
      </c>
      <c r="D1382" t="s">
        <v>575</v>
      </c>
      <c r="E1382" t="s">
        <v>3832</v>
      </c>
      <c r="F1382" t="s">
        <v>967</v>
      </c>
      <c r="G1382" t="s">
        <v>1413</v>
      </c>
      <c r="H1382" t="str">
        <f t="shared" si="152"/>
        <v>Bessemer Venture Partners</v>
      </c>
      <c r="I1382">
        <f t="shared" si="153"/>
        <v>1</v>
      </c>
      <c r="J1382" t="str">
        <f>IF(Table1[[#This Row],[Investor Count]]&gt;1,"Yes","No")</f>
        <v>No</v>
      </c>
      <c r="K1382" t="s">
        <v>394</v>
      </c>
      <c r="L1382" s="6">
        <v>15000000</v>
      </c>
      <c r="M1382">
        <f t="shared" si="147"/>
        <v>2016</v>
      </c>
      <c r="N1382" t="str">
        <f t="shared" si="148"/>
        <v>September</v>
      </c>
      <c r="O1382" s="18">
        <v>143.95574999999999</v>
      </c>
      <c r="P1382" t="str">
        <f t="shared" si="149"/>
        <v>Private Equity</v>
      </c>
      <c r="Q1382" t="str">
        <f t="shared" si="150"/>
        <v>Others</v>
      </c>
      <c r="R1382" t="str">
        <f t="shared" si="151"/>
        <v>Bangalore</v>
      </c>
    </row>
    <row r="1383" spans="1:18" x14ac:dyDescent="0.3">
      <c r="A1383">
        <v>1382</v>
      </c>
      <c r="B1383" s="4">
        <v>42633</v>
      </c>
      <c r="C1383" t="s">
        <v>3833</v>
      </c>
      <c r="D1383" t="s">
        <v>575</v>
      </c>
      <c r="E1383" t="s">
        <v>1489</v>
      </c>
      <c r="F1383" t="s">
        <v>967</v>
      </c>
      <c r="G1383" t="s">
        <v>7985</v>
      </c>
      <c r="H1383" t="str">
        <f t="shared" si="152"/>
        <v>Cio Angel Network</v>
      </c>
      <c r="I1383">
        <f t="shared" si="153"/>
        <v>1</v>
      </c>
      <c r="J1383" t="str">
        <f>IF(Table1[[#This Row],[Investor Count]]&gt;1,"Yes","No")</f>
        <v>No</v>
      </c>
      <c r="K1383" t="s">
        <v>126</v>
      </c>
      <c r="M1383">
        <f t="shared" si="147"/>
        <v>2016</v>
      </c>
      <c r="N1383" t="str">
        <f t="shared" si="148"/>
        <v>September</v>
      </c>
      <c r="O1383" s="18">
        <v>0</v>
      </c>
      <c r="P1383" t="str">
        <f t="shared" si="149"/>
        <v>Seed</v>
      </c>
      <c r="Q1383" t="str">
        <f t="shared" si="150"/>
        <v>Others</v>
      </c>
      <c r="R1383" t="str">
        <f t="shared" si="151"/>
        <v>Bangalore</v>
      </c>
    </row>
    <row r="1384" spans="1:18" x14ac:dyDescent="0.3">
      <c r="A1384">
        <v>1383</v>
      </c>
      <c r="B1384" s="4">
        <v>42633</v>
      </c>
      <c r="C1384" t="s">
        <v>3834</v>
      </c>
      <c r="D1384" t="s">
        <v>479</v>
      </c>
      <c r="E1384" t="s">
        <v>3835</v>
      </c>
      <c r="F1384" t="s">
        <v>184</v>
      </c>
      <c r="G1384" t="s">
        <v>7948</v>
      </c>
      <c r="H1384" t="str">
        <f t="shared" si="152"/>
        <v>Letsventure</v>
      </c>
      <c r="I1384">
        <f t="shared" si="153"/>
        <v>1</v>
      </c>
      <c r="J1384" t="str">
        <f>IF(Table1[[#This Row],[Investor Count]]&gt;1,"Yes","No")</f>
        <v>No</v>
      </c>
      <c r="K1384" t="s">
        <v>126</v>
      </c>
      <c r="L1384" s="6">
        <v>500000</v>
      </c>
      <c r="M1384">
        <f t="shared" si="147"/>
        <v>2016</v>
      </c>
      <c r="N1384" t="str">
        <f t="shared" si="148"/>
        <v>September</v>
      </c>
      <c r="O1384" s="18">
        <v>4.7985249999999997</v>
      </c>
      <c r="P1384" t="str">
        <f t="shared" si="149"/>
        <v>Seed</v>
      </c>
      <c r="Q1384" t="str">
        <f t="shared" si="150"/>
        <v>E-Commerce</v>
      </c>
      <c r="R1384" t="str">
        <f t="shared" si="151"/>
        <v>Hyderabad</v>
      </c>
    </row>
    <row r="1385" spans="1:18" x14ac:dyDescent="0.3">
      <c r="A1385">
        <v>1384</v>
      </c>
      <c r="B1385" s="4">
        <v>42633</v>
      </c>
      <c r="C1385" t="s">
        <v>3836</v>
      </c>
      <c r="D1385" t="s">
        <v>50</v>
      </c>
      <c r="E1385" t="s">
        <v>3837</v>
      </c>
      <c r="F1385" t="s">
        <v>30</v>
      </c>
      <c r="G1385" t="s">
        <v>3838</v>
      </c>
      <c r="H1385" t="str">
        <f t="shared" si="152"/>
        <v>Sumit Jain</v>
      </c>
      <c r="I1385">
        <f t="shared" si="153"/>
        <v>1</v>
      </c>
      <c r="J1385" t="str">
        <f>IF(Table1[[#This Row],[Investor Count]]&gt;1,"Yes","No")</f>
        <v>No</v>
      </c>
      <c r="K1385" t="s">
        <v>126</v>
      </c>
      <c r="M1385">
        <f t="shared" si="147"/>
        <v>2016</v>
      </c>
      <c r="N1385" t="str">
        <f t="shared" si="148"/>
        <v>September</v>
      </c>
      <c r="O1385" s="18">
        <v>0</v>
      </c>
      <c r="P1385" t="str">
        <f t="shared" si="149"/>
        <v>Seed</v>
      </c>
      <c r="Q1385" t="str">
        <f t="shared" si="150"/>
        <v>Technology</v>
      </c>
      <c r="R1385" t="str">
        <f t="shared" si="151"/>
        <v>Delhi-NCR</v>
      </c>
    </row>
    <row r="1386" spans="1:18" x14ac:dyDescent="0.3">
      <c r="A1386">
        <v>1385</v>
      </c>
      <c r="B1386" s="4">
        <v>42634</v>
      </c>
      <c r="C1386" t="s">
        <v>3839</v>
      </c>
      <c r="D1386" t="s">
        <v>575</v>
      </c>
      <c r="E1386" t="s">
        <v>8784</v>
      </c>
      <c r="F1386" t="s">
        <v>967</v>
      </c>
      <c r="G1386" t="s">
        <v>261</v>
      </c>
      <c r="H1386" t="str">
        <f t="shared" si="152"/>
        <v>Undisclosed</v>
      </c>
      <c r="I1386">
        <f t="shared" si="153"/>
        <v>1</v>
      </c>
      <c r="J1386" t="str">
        <f>IF(Table1[[#This Row],[Investor Count]]&gt;1,"Yes","No")</f>
        <v>No</v>
      </c>
      <c r="K1386" t="s">
        <v>126</v>
      </c>
      <c r="L1386" s="6">
        <v>1000000</v>
      </c>
      <c r="M1386">
        <f t="shared" si="147"/>
        <v>2016</v>
      </c>
      <c r="N1386" t="str">
        <f t="shared" si="148"/>
        <v>September</v>
      </c>
      <c r="O1386" s="18">
        <v>9.5970499999999994</v>
      </c>
      <c r="P1386" t="str">
        <f t="shared" si="149"/>
        <v>Seed</v>
      </c>
      <c r="Q1386" t="str">
        <f t="shared" si="150"/>
        <v>Others</v>
      </c>
      <c r="R1386" t="str">
        <f t="shared" si="151"/>
        <v>Bangalore</v>
      </c>
    </row>
    <row r="1387" spans="1:18" x14ac:dyDescent="0.3">
      <c r="A1387">
        <v>1386</v>
      </c>
      <c r="B1387" s="4">
        <v>42634</v>
      </c>
      <c r="C1387" t="s">
        <v>3841</v>
      </c>
      <c r="D1387" t="s">
        <v>575</v>
      </c>
      <c r="E1387" t="s">
        <v>3842</v>
      </c>
      <c r="F1387" t="s">
        <v>1982</v>
      </c>
      <c r="G1387" t="s">
        <v>8194</v>
      </c>
      <c r="H1387" t="str">
        <f t="shared" si="152"/>
        <v>Kellygamma</v>
      </c>
      <c r="I1387">
        <f t="shared" si="153"/>
        <v>2</v>
      </c>
      <c r="J1387" t="str">
        <f>IF(Table1[[#This Row],[Investor Count]]&gt;1,"Yes","No")</f>
        <v>Yes</v>
      </c>
      <c r="K1387" t="s">
        <v>126</v>
      </c>
      <c r="M1387">
        <f t="shared" si="147"/>
        <v>2016</v>
      </c>
      <c r="N1387" t="str">
        <f t="shared" si="148"/>
        <v>September</v>
      </c>
      <c r="O1387" s="18">
        <v>0</v>
      </c>
      <c r="P1387" t="str">
        <f t="shared" si="149"/>
        <v>Seed</v>
      </c>
      <c r="Q1387" t="str">
        <f t="shared" si="150"/>
        <v>Others</v>
      </c>
      <c r="R1387" t="str">
        <f t="shared" si="151"/>
        <v>Other Cities</v>
      </c>
    </row>
    <row r="1388" spans="1:18" x14ac:dyDescent="0.3">
      <c r="A1388">
        <v>1387</v>
      </c>
      <c r="B1388" s="4">
        <v>42634</v>
      </c>
      <c r="C1388" t="s">
        <v>1078</v>
      </c>
      <c r="D1388" t="s">
        <v>479</v>
      </c>
      <c r="E1388" t="s">
        <v>3844</v>
      </c>
      <c r="F1388" t="s">
        <v>36</v>
      </c>
      <c r="G1388" t="s">
        <v>3845</v>
      </c>
      <c r="H1388" t="str">
        <f t="shared" si="152"/>
        <v>Goldman Sachs Group</v>
      </c>
      <c r="I1388">
        <f t="shared" si="153"/>
        <v>4</v>
      </c>
      <c r="J1388" t="str">
        <f>IF(Table1[[#This Row],[Investor Count]]&gt;1,"Yes","No")</f>
        <v>Yes</v>
      </c>
      <c r="K1388" t="s">
        <v>394</v>
      </c>
      <c r="L1388" s="6">
        <v>31300000</v>
      </c>
      <c r="M1388">
        <f t="shared" si="147"/>
        <v>2016</v>
      </c>
      <c r="N1388" t="str">
        <f t="shared" si="148"/>
        <v>September</v>
      </c>
      <c r="O1388" s="18">
        <v>300.38766500000003</v>
      </c>
      <c r="P1388" t="str">
        <f t="shared" si="149"/>
        <v>Private Equity</v>
      </c>
      <c r="Q1388" t="str">
        <f t="shared" si="150"/>
        <v>E-Commerce</v>
      </c>
      <c r="R1388" t="str">
        <f t="shared" si="151"/>
        <v>Mumbai</v>
      </c>
    </row>
    <row r="1389" spans="1:18" x14ac:dyDescent="0.3">
      <c r="A1389">
        <v>1388</v>
      </c>
      <c r="B1389" s="4">
        <v>42634</v>
      </c>
      <c r="C1389" t="s">
        <v>3846</v>
      </c>
      <c r="D1389" t="s">
        <v>479</v>
      </c>
      <c r="E1389" t="s">
        <v>3847</v>
      </c>
      <c r="F1389" t="s">
        <v>1197</v>
      </c>
      <c r="G1389" t="s">
        <v>3848</v>
      </c>
      <c r="H1389" t="str">
        <f t="shared" si="152"/>
        <v>Lothal Angel Ventures</v>
      </c>
      <c r="I1389">
        <f t="shared" si="153"/>
        <v>1</v>
      </c>
      <c r="J1389" t="str">
        <f>IF(Table1[[#This Row],[Investor Count]]&gt;1,"Yes","No")</f>
        <v>No</v>
      </c>
      <c r="K1389" t="s">
        <v>126</v>
      </c>
      <c r="L1389" s="6">
        <v>298000</v>
      </c>
      <c r="M1389">
        <f t="shared" si="147"/>
        <v>2016</v>
      </c>
      <c r="N1389" t="str">
        <f t="shared" si="148"/>
        <v>September</v>
      </c>
      <c r="O1389" s="18">
        <v>2.8599209000000001</v>
      </c>
      <c r="P1389" t="str">
        <f t="shared" si="149"/>
        <v>Seed</v>
      </c>
      <c r="Q1389" t="str">
        <f t="shared" si="150"/>
        <v>E-Commerce</v>
      </c>
      <c r="R1389" t="str">
        <f t="shared" si="151"/>
        <v>Ahmedabad</v>
      </c>
    </row>
    <row r="1390" spans="1:18" x14ac:dyDescent="0.3">
      <c r="A1390">
        <v>1389</v>
      </c>
      <c r="B1390" s="4">
        <v>42634</v>
      </c>
      <c r="C1390" t="s">
        <v>3108</v>
      </c>
      <c r="D1390" t="s">
        <v>575</v>
      </c>
      <c r="E1390" t="s">
        <v>3849</v>
      </c>
      <c r="F1390" t="s">
        <v>30</v>
      </c>
      <c r="G1390" t="s">
        <v>3850</v>
      </c>
      <c r="H1390" t="str">
        <f t="shared" si="152"/>
        <v>Anglian Omega Network</v>
      </c>
      <c r="I1390">
        <f t="shared" si="153"/>
        <v>1</v>
      </c>
      <c r="J1390" t="str">
        <f>IF(Table1[[#This Row],[Investor Count]]&gt;1,"Yes","No")</f>
        <v>No</v>
      </c>
      <c r="K1390" t="s">
        <v>126</v>
      </c>
      <c r="L1390" s="6">
        <v>350000</v>
      </c>
      <c r="M1390">
        <f t="shared" si="147"/>
        <v>2016</v>
      </c>
      <c r="N1390" t="str">
        <f t="shared" si="148"/>
        <v>September</v>
      </c>
      <c r="O1390" s="18">
        <v>3.3589674999999999</v>
      </c>
      <c r="P1390" t="str">
        <f t="shared" si="149"/>
        <v>Seed</v>
      </c>
      <c r="Q1390" t="str">
        <f t="shared" si="150"/>
        <v>Others</v>
      </c>
      <c r="R1390" t="str">
        <f t="shared" si="151"/>
        <v>Delhi-NCR</v>
      </c>
    </row>
    <row r="1391" spans="1:18" x14ac:dyDescent="0.3">
      <c r="A1391">
        <v>1390</v>
      </c>
      <c r="B1391" s="4">
        <v>42635</v>
      </c>
      <c r="C1391" t="s">
        <v>3851</v>
      </c>
      <c r="D1391" t="s">
        <v>575</v>
      </c>
      <c r="E1391" t="s">
        <v>8785</v>
      </c>
      <c r="F1391" t="s">
        <v>30</v>
      </c>
      <c r="G1391" t="s">
        <v>1632</v>
      </c>
      <c r="H1391" t="str">
        <f t="shared" si="152"/>
        <v>Carpediem Capital</v>
      </c>
      <c r="I1391">
        <f t="shared" si="153"/>
        <v>1</v>
      </c>
      <c r="J1391" t="str">
        <f>IF(Table1[[#This Row],[Investor Count]]&gt;1,"Yes","No")</f>
        <v>No</v>
      </c>
      <c r="K1391" t="s">
        <v>394</v>
      </c>
      <c r="L1391" s="6">
        <v>6000000</v>
      </c>
      <c r="M1391">
        <f t="shared" si="147"/>
        <v>2016</v>
      </c>
      <c r="N1391" t="str">
        <f t="shared" si="148"/>
        <v>September</v>
      </c>
      <c r="O1391" s="18">
        <v>57.582299999999996</v>
      </c>
      <c r="P1391" t="str">
        <f t="shared" si="149"/>
        <v>Private Equity</v>
      </c>
      <c r="Q1391" t="str">
        <f t="shared" si="150"/>
        <v>Others</v>
      </c>
      <c r="R1391" t="str">
        <f t="shared" si="151"/>
        <v>Delhi-NCR</v>
      </c>
    </row>
    <row r="1392" spans="1:18" x14ac:dyDescent="0.3">
      <c r="A1392">
        <v>1391</v>
      </c>
      <c r="B1392" s="4">
        <v>42635</v>
      </c>
      <c r="C1392" t="s">
        <v>3853</v>
      </c>
      <c r="D1392" t="s">
        <v>575</v>
      </c>
      <c r="E1392" t="s">
        <v>3854</v>
      </c>
      <c r="F1392" t="s">
        <v>967</v>
      </c>
      <c r="G1392" t="s">
        <v>3855</v>
      </c>
      <c r="H1392" t="str">
        <f t="shared" si="152"/>
        <v>Accel Partners</v>
      </c>
      <c r="I1392">
        <f t="shared" si="153"/>
        <v>4</v>
      </c>
      <c r="J1392" t="str">
        <f>IF(Table1[[#This Row],[Investor Count]]&gt;1,"Yes","No")</f>
        <v>Yes</v>
      </c>
      <c r="K1392" t="s">
        <v>394</v>
      </c>
      <c r="M1392">
        <f t="shared" si="147"/>
        <v>2016</v>
      </c>
      <c r="N1392" t="str">
        <f t="shared" si="148"/>
        <v>September</v>
      </c>
      <c r="O1392" s="18">
        <v>0</v>
      </c>
      <c r="P1392" t="str">
        <f t="shared" si="149"/>
        <v>Private Equity</v>
      </c>
      <c r="Q1392" t="str">
        <f t="shared" si="150"/>
        <v>Others</v>
      </c>
      <c r="R1392" t="str">
        <f t="shared" si="151"/>
        <v>Bangalore</v>
      </c>
    </row>
    <row r="1393" spans="1:18" x14ac:dyDescent="0.3">
      <c r="A1393">
        <v>1392</v>
      </c>
      <c r="B1393" s="4">
        <v>42635</v>
      </c>
      <c r="C1393" t="s">
        <v>3856</v>
      </c>
      <c r="D1393" t="s">
        <v>50</v>
      </c>
      <c r="E1393" t="s">
        <v>3857</v>
      </c>
      <c r="F1393" t="s">
        <v>967</v>
      </c>
      <c r="G1393" t="s">
        <v>3858</v>
      </c>
      <c r="H1393" t="str">
        <f t="shared" si="152"/>
        <v>Rebright Partners</v>
      </c>
      <c r="I1393">
        <f t="shared" si="153"/>
        <v>1</v>
      </c>
      <c r="J1393" t="str">
        <f>IF(Table1[[#This Row],[Investor Count]]&gt;1,"Yes","No")</f>
        <v>No</v>
      </c>
      <c r="K1393" t="s">
        <v>126</v>
      </c>
      <c r="L1393" s="6">
        <v>425000</v>
      </c>
      <c r="M1393">
        <f t="shared" si="147"/>
        <v>2016</v>
      </c>
      <c r="N1393" t="str">
        <f t="shared" si="148"/>
        <v>September</v>
      </c>
      <c r="O1393" s="18">
        <v>4.07874625</v>
      </c>
      <c r="P1393" t="str">
        <f t="shared" si="149"/>
        <v>Seed</v>
      </c>
      <c r="Q1393" t="str">
        <f t="shared" si="150"/>
        <v>Technology</v>
      </c>
      <c r="R1393" t="str">
        <f t="shared" si="151"/>
        <v>Bangalore</v>
      </c>
    </row>
    <row r="1394" spans="1:18" x14ac:dyDescent="0.3">
      <c r="A1394">
        <v>1393</v>
      </c>
      <c r="B1394" s="4">
        <v>42635</v>
      </c>
      <c r="C1394" t="s">
        <v>3859</v>
      </c>
      <c r="D1394" t="s">
        <v>50</v>
      </c>
      <c r="E1394" t="s">
        <v>3860</v>
      </c>
      <c r="F1394" t="s">
        <v>967</v>
      </c>
      <c r="G1394" t="s">
        <v>261</v>
      </c>
      <c r="H1394" t="str">
        <f t="shared" si="152"/>
        <v>Undisclosed</v>
      </c>
      <c r="I1394">
        <f t="shared" si="153"/>
        <v>1</v>
      </c>
      <c r="J1394" t="str">
        <f>IF(Table1[[#This Row],[Investor Count]]&gt;1,"Yes","No")</f>
        <v>No</v>
      </c>
      <c r="K1394" t="s">
        <v>126</v>
      </c>
      <c r="L1394" s="6">
        <v>1000000</v>
      </c>
      <c r="M1394">
        <f t="shared" si="147"/>
        <v>2016</v>
      </c>
      <c r="N1394" t="str">
        <f t="shared" si="148"/>
        <v>September</v>
      </c>
      <c r="O1394" s="18">
        <v>9.5970499999999994</v>
      </c>
      <c r="P1394" t="str">
        <f t="shared" si="149"/>
        <v>Seed</v>
      </c>
      <c r="Q1394" t="str">
        <f t="shared" si="150"/>
        <v>Technology</v>
      </c>
      <c r="R1394" t="str">
        <f t="shared" si="151"/>
        <v>Bangalore</v>
      </c>
    </row>
    <row r="1395" spans="1:18" x14ac:dyDescent="0.3">
      <c r="A1395">
        <v>1394</v>
      </c>
      <c r="B1395" s="4">
        <v>42635</v>
      </c>
      <c r="C1395" t="s">
        <v>3861</v>
      </c>
      <c r="D1395" t="s">
        <v>50</v>
      </c>
      <c r="E1395" t="s">
        <v>3862</v>
      </c>
      <c r="F1395" t="s">
        <v>52</v>
      </c>
      <c r="G1395" t="s">
        <v>3863</v>
      </c>
      <c r="H1395" t="str">
        <f t="shared" si="152"/>
        <v>Currae Healthtech Fund</v>
      </c>
      <c r="I1395">
        <f t="shared" si="153"/>
        <v>2</v>
      </c>
      <c r="J1395" t="str">
        <f>IF(Table1[[#This Row],[Investor Count]]&gt;1,"Yes","No")</f>
        <v>Yes</v>
      </c>
      <c r="K1395" t="s">
        <v>394</v>
      </c>
      <c r="L1395" s="6">
        <v>745000</v>
      </c>
      <c r="M1395">
        <f t="shared" si="147"/>
        <v>2016</v>
      </c>
      <c r="N1395" t="str">
        <f t="shared" si="148"/>
        <v>September</v>
      </c>
      <c r="O1395" s="18">
        <v>7.1498022499999996</v>
      </c>
      <c r="P1395" t="str">
        <f t="shared" si="149"/>
        <v>Private Equity</v>
      </c>
      <c r="Q1395" t="str">
        <f t="shared" si="150"/>
        <v>Technology</v>
      </c>
      <c r="R1395" t="str">
        <f t="shared" si="151"/>
        <v>Pune</v>
      </c>
    </row>
    <row r="1396" spans="1:18" x14ac:dyDescent="0.3">
      <c r="A1396">
        <v>1395</v>
      </c>
      <c r="B1396" s="4">
        <v>42636</v>
      </c>
      <c r="C1396" t="s">
        <v>7833</v>
      </c>
      <c r="D1396" t="s">
        <v>50</v>
      </c>
      <c r="E1396" t="s">
        <v>3865</v>
      </c>
      <c r="F1396" t="s">
        <v>42</v>
      </c>
      <c r="G1396" t="s">
        <v>8195</v>
      </c>
      <c r="H1396" t="str">
        <f t="shared" si="152"/>
        <v>Vertex Ventures</v>
      </c>
      <c r="I1396">
        <f t="shared" si="153"/>
        <v>3</v>
      </c>
      <c r="J1396" t="str">
        <f>IF(Table1[[#This Row],[Investor Count]]&gt;1,"Yes","No")</f>
        <v>Yes</v>
      </c>
      <c r="K1396" t="s">
        <v>394</v>
      </c>
      <c r="L1396" s="6">
        <v>6000000</v>
      </c>
      <c r="M1396">
        <f t="shared" si="147"/>
        <v>2016</v>
      </c>
      <c r="N1396" t="str">
        <f t="shared" si="148"/>
        <v>September</v>
      </c>
      <c r="O1396" s="18">
        <v>57.582299999999996</v>
      </c>
      <c r="P1396" t="str">
        <f t="shared" si="149"/>
        <v>Private Equity</v>
      </c>
      <c r="Q1396" t="str">
        <f t="shared" si="150"/>
        <v>Technology</v>
      </c>
      <c r="R1396" t="str">
        <f t="shared" si="151"/>
        <v>Chennai</v>
      </c>
    </row>
    <row r="1397" spans="1:18" x14ac:dyDescent="0.3">
      <c r="A1397">
        <v>1396</v>
      </c>
      <c r="B1397" s="4">
        <v>42636</v>
      </c>
      <c r="C1397" t="s">
        <v>3867</v>
      </c>
      <c r="D1397" t="s">
        <v>575</v>
      </c>
      <c r="E1397" t="s">
        <v>9524</v>
      </c>
      <c r="F1397" t="s">
        <v>967</v>
      </c>
      <c r="G1397" t="s">
        <v>8196</v>
      </c>
      <c r="H1397" t="str">
        <f t="shared" si="152"/>
        <v>Rohit Ma</v>
      </c>
      <c r="I1397">
        <f t="shared" si="153"/>
        <v>1</v>
      </c>
      <c r="J1397" t="str">
        <f>IF(Table1[[#This Row],[Investor Count]]&gt;1,"Yes","No")</f>
        <v>No</v>
      </c>
      <c r="K1397" t="s">
        <v>126</v>
      </c>
      <c r="M1397">
        <f t="shared" si="147"/>
        <v>2016</v>
      </c>
      <c r="N1397" t="str">
        <f t="shared" si="148"/>
        <v>September</v>
      </c>
      <c r="O1397" s="18">
        <v>0</v>
      </c>
      <c r="P1397" t="str">
        <f t="shared" si="149"/>
        <v>Seed</v>
      </c>
      <c r="Q1397" t="str">
        <f t="shared" si="150"/>
        <v>Others</v>
      </c>
      <c r="R1397" t="str">
        <f t="shared" si="151"/>
        <v>Bangalore</v>
      </c>
    </row>
    <row r="1398" spans="1:18" x14ac:dyDescent="0.3">
      <c r="A1398">
        <v>1397</v>
      </c>
      <c r="B1398" s="4">
        <v>42636</v>
      </c>
      <c r="C1398" t="s">
        <v>3870</v>
      </c>
      <c r="D1398" t="s">
        <v>575</v>
      </c>
      <c r="E1398" t="s">
        <v>3871</v>
      </c>
      <c r="F1398" t="s">
        <v>36</v>
      </c>
      <c r="G1398" t="s">
        <v>3872</v>
      </c>
      <c r="H1398" t="str">
        <f t="shared" si="152"/>
        <v>Idea Wave Labs</v>
      </c>
      <c r="I1398">
        <f t="shared" si="153"/>
        <v>1</v>
      </c>
      <c r="J1398" t="str">
        <f>IF(Table1[[#This Row],[Investor Count]]&gt;1,"Yes","No")</f>
        <v>No</v>
      </c>
      <c r="K1398" t="s">
        <v>126</v>
      </c>
      <c r="M1398">
        <f t="shared" si="147"/>
        <v>2016</v>
      </c>
      <c r="N1398" t="str">
        <f t="shared" si="148"/>
        <v>September</v>
      </c>
      <c r="O1398" s="18">
        <v>0</v>
      </c>
      <c r="P1398" t="str">
        <f t="shared" si="149"/>
        <v>Seed</v>
      </c>
      <c r="Q1398" t="str">
        <f t="shared" si="150"/>
        <v>Others</v>
      </c>
      <c r="R1398" t="str">
        <f t="shared" si="151"/>
        <v>Mumbai</v>
      </c>
    </row>
    <row r="1399" spans="1:18" x14ac:dyDescent="0.3">
      <c r="A1399">
        <v>1398</v>
      </c>
      <c r="B1399" s="4">
        <v>42636</v>
      </c>
      <c r="C1399" t="s">
        <v>3873</v>
      </c>
      <c r="D1399" t="s">
        <v>50</v>
      </c>
      <c r="E1399" t="s">
        <v>3874</v>
      </c>
      <c r="F1399" t="s">
        <v>87</v>
      </c>
      <c r="G1399" t="s">
        <v>8786</v>
      </c>
      <c r="H1399" t="str">
        <f t="shared" si="152"/>
        <v>Prashant T</v>
      </c>
      <c r="I1399">
        <f t="shared" si="153"/>
        <v>7</v>
      </c>
      <c r="J1399" t="str">
        <f>IF(Table1[[#This Row],[Investor Count]]&gt;1,"Yes","No")</f>
        <v>Yes</v>
      </c>
      <c r="K1399" t="s">
        <v>126</v>
      </c>
      <c r="M1399">
        <f t="shared" si="147"/>
        <v>2016</v>
      </c>
      <c r="N1399" t="str">
        <f t="shared" si="148"/>
        <v>September</v>
      </c>
      <c r="O1399" s="18">
        <v>0</v>
      </c>
      <c r="P1399" t="str">
        <f t="shared" si="149"/>
        <v>Seed</v>
      </c>
      <c r="Q1399" t="str">
        <f t="shared" si="150"/>
        <v>Technology</v>
      </c>
      <c r="R1399" t="str">
        <f t="shared" si="151"/>
        <v>Delhi-NCR</v>
      </c>
    </row>
    <row r="1400" spans="1:18" x14ac:dyDescent="0.3">
      <c r="A1400">
        <v>1399</v>
      </c>
      <c r="B1400" s="4">
        <v>42639</v>
      </c>
      <c r="C1400" t="s">
        <v>9523</v>
      </c>
      <c r="D1400" t="s">
        <v>575</v>
      </c>
      <c r="E1400" t="s">
        <v>3877</v>
      </c>
      <c r="F1400" t="s">
        <v>30</v>
      </c>
      <c r="G1400" t="s">
        <v>3878</v>
      </c>
      <c r="H1400" t="str">
        <f t="shared" si="152"/>
        <v>Scale Ventures Funds</v>
      </c>
      <c r="I1400">
        <f t="shared" si="153"/>
        <v>1</v>
      </c>
      <c r="J1400" t="str">
        <f>IF(Table1[[#This Row],[Investor Count]]&gt;1,"Yes","No")</f>
        <v>No</v>
      </c>
      <c r="K1400" t="s">
        <v>126</v>
      </c>
      <c r="M1400">
        <f t="shared" si="147"/>
        <v>2016</v>
      </c>
      <c r="N1400" t="str">
        <f t="shared" si="148"/>
        <v>September</v>
      </c>
      <c r="O1400" s="18">
        <v>0</v>
      </c>
      <c r="P1400" t="str">
        <f t="shared" si="149"/>
        <v>Seed</v>
      </c>
      <c r="Q1400" t="str">
        <f t="shared" si="150"/>
        <v>Others</v>
      </c>
      <c r="R1400" t="str">
        <f t="shared" si="151"/>
        <v>Delhi-NCR</v>
      </c>
    </row>
    <row r="1401" spans="1:18" x14ac:dyDescent="0.3">
      <c r="A1401">
        <v>1400</v>
      </c>
      <c r="B1401" s="4">
        <v>42639</v>
      </c>
      <c r="C1401" t="s">
        <v>3879</v>
      </c>
      <c r="D1401" t="s">
        <v>575</v>
      </c>
      <c r="E1401" t="s">
        <v>9526</v>
      </c>
      <c r="F1401" t="s">
        <v>42</v>
      </c>
      <c r="G1401" t="s">
        <v>9253</v>
      </c>
      <c r="H1401" t="str">
        <f t="shared" si="152"/>
        <v>Procam International Pvt Ltd</v>
      </c>
      <c r="I1401">
        <f t="shared" si="153"/>
        <v>1</v>
      </c>
      <c r="J1401" t="str">
        <f>IF(Table1[[#This Row],[Investor Count]]&gt;1,"Yes","No")</f>
        <v>No</v>
      </c>
      <c r="K1401" t="s">
        <v>394</v>
      </c>
      <c r="M1401">
        <f t="shared" si="147"/>
        <v>2016</v>
      </c>
      <c r="N1401" t="str">
        <f t="shared" si="148"/>
        <v>September</v>
      </c>
      <c r="O1401" s="18">
        <v>0</v>
      </c>
      <c r="P1401" t="str">
        <f t="shared" si="149"/>
        <v>Private Equity</v>
      </c>
      <c r="Q1401" t="str">
        <f t="shared" si="150"/>
        <v>Others</v>
      </c>
      <c r="R1401" t="str">
        <f t="shared" si="151"/>
        <v>Chennai</v>
      </c>
    </row>
    <row r="1402" spans="1:18" x14ac:dyDescent="0.3">
      <c r="A1402">
        <v>1401</v>
      </c>
      <c r="B1402" s="4">
        <v>42640</v>
      </c>
      <c r="C1402" t="s">
        <v>3048</v>
      </c>
      <c r="D1402" t="s">
        <v>575</v>
      </c>
      <c r="E1402" t="s">
        <v>3882</v>
      </c>
      <c r="F1402" t="s">
        <v>967</v>
      </c>
      <c r="G1402" t="s">
        <v>9243</v>
      </c>
      <c r="H1402" t="str">
        <f t="shared" si="152"/>
        <v>Flipkart Logistics Pvt Ltd</v>
      </c>
      <c r="I1402">
        <f t="shared" si="153"/>
        <v>1</v>
      </c>
      <c r="J1402" t="str">
        <f>IF(Table1[[#This Row],[Investor Count]]&gt;1,"Yes","No")</f>
        <v>No</v>
      </c>
      <c r="K1402" t="s">
        <v>394</v>
      </c>
      <c r="L1402" s="6">
        <v>1580000</v>
      </c>
      <c r="M1402">
        <f t="shared" si="147"/>
        <v>2016</v>
      </c>
      <c r="N1402" t="str">
        <f t="shared" si="148"/>
        <v>September</v>
      </c>
      <c r="O1402" s="18">
        <v>15.163339000000001</v>
      </c>
      <c r="P1402" t="str">
        <f t="shared" si="149"/>
        <v>Private Equity</v>
      </c>
      <c r="Q1402" t="str">
        <f t="shared" si="150"/>
        <v>Others</v>
      </c>
      <c r="R1402" t="str">
        <f t="shared" si="151"/>
        <v>Bangalore</v>
      </c>
    </row>
    <row r="1403" spans="1:18" x14ac:dyDescent="0.3">
      <c r="A1403">
        <v>1402</v>
      </c>
      <c r="B1403" s="4">
        <v>42640</v>
      </c>
      <c r="C1403" t="s">
        <v>3884</v>
      </c>
      <c r="D1403" t="s">
        <v>575</v>
      </c>
      <c r="E1403" t="s">
        <v>9525</v>
      </c>
      <c r="F1403" t="s">
        <v>36</v>
      </c>
      <c r="G1403" t="s">
        <v>3886</v>
      </c>
      <c r="H1403" t="str">
        <f t="shared" si="152"/>
        <v>Pratik Seal</v>
      </c>
      <c r="I1403">
        <f t="shared" si="153"/>
        <v>1</v>
      </c>
      <c r="J1403" t="str">
        <f>IF(Table1[[#This Row],[Investor Count]]&gt;1,"Yes","No")</f>
        <v>No</v>
      </c>
      <c r="K1403" t="s">
        <v>126</v>
      </c>
      <c r="M1403">
        <f t="shared" si="147"/>
        <v>2016</v>
      </c>
      <c r="N1403" t="str">
        <f t="shared" si="148"/>
        <v>September</v>
      </c>
      <c r="O1403" s="18">
        <v>0</v>
      </c>
      <c r="P1403" t="str">
        <f t="shared" si="149"/>
        <v>Seed</v>
      </c>
      <c r="Q1403" t="str">
        <f t="shared" si="150"/>
        <v>Others</v>
      </c>
      <c r="R1403" t="str">
        <f t="shared" si="151"/>
        <v>Mumbai</v>
      </c>
    </row>
    <row r="1404" spans="1:18" x14ac:dyDescent="0.3">
      <c r="A1404">
        <v>1403</v>
      </c>
      <c r="B1404" s="4">
        <v>42641</v>
      </c>
      <c r="C1404" t="s">
        <v>3887</v>
      </c>
      <c r="D1404" t="s">
        <v>479</v>
      </c>
      <c r="E1404" t="s">
        <v>3888</v>
      </c>
      <c r="F1404" t="s">
        <v>1197</v>
      </c>
      <c r="G1404" t="s">
        <v>517</v>
      </c>
      <c r="H1404" t="str">
        <f t="shared" si="152"/>
        <v>Venture Catalysts</v>
      </c>
      <c r="I1404">
        <f t="shared" si="153"/>
        <v>1</v>
      </c>
      <c r="J1404" t="str">
        <f>IF(Table1[[#This Row],[Investor Count]]&gt;1,"Yes","No")</f>
        <v>No</v>
      </c>
      <c r="K1404" t="s">
        <v>126</v>
      </c>
      <c r="L1404" s="6">
        <v>500000</v>
      </c>
      <c r="M1404">
        <f t="shared" si="147"/>
        <v>2016</v>
      </c>
      <c r="N1404" t="str">
        <f t="shared" si="148"/>
        <v>September</v>
      </c>
      <c r="O1404" s="18">
        <v>4.7985249999999997</v>
      </c>
      <c r="P1404" t="str">
        <f t="shared" si="149"/>
        <v>Seed</v>
      </c>
      <c r="Q1404" t="str">
        <f t="shared" si="150"/>
        <v>E-Commerce</v>
      </c>
      <c r="R1404" t="str">
        <f t="shared" si="151"/>
        <v>Ahmedabad</v>
      </c>
    </row>
    <row r="1405" spans="1:18" x14ac:dyDescent="0.3">
      <c r="A1405">
        <v>1404</v>
      </c>
      <c r="B1405" s="4">
        <v>42641</v>
      </c>
      <c r="C1405" t="s">
        <v>3889</v>
      </c>
      <c r="D1405" t="s">
        <v>575</v>
      </c>
      <c r="E1405" t="s">
        <v>3890</v>
      </c>
      <c r="F1405" t="s">
        <v>483</v>
      </c>
      <c r="G1405" t="s">
        <v>9104</v>
      </c>
      <c r="H1405" t="str">
        <f t="shared" si="152"/>
        <v>Swastika Co Ltd</v>
      </c>
      <c r="I1405">
        <f t="shared" si="153"/>
        <v>1</v>
      </c>
      <c r="J1405" t="str">
        <f>IF(Table1[[#This Row],[Investor Count]]&gt;1,"Yes","No")</f>
        <v>No</v>
      </c>
      <c r="K1405" t="s">
        <v>126</v>
      </c>
      <c r="L1405" s="6">
        <v>1000000</v>
      </c>
      <c r="M1405">
        <f t="shared" si="147"/>
        <v>2016</v>
      </c>
      <c r="N1405" t="str">
        <f t="shared" si="148"/>
        <v>September</v>
      </c>
      <c r="O1405" s="18">
        <v>9.5970499999999994</v>
      </c>
      <c r="P1405" t="str">
        <f t="shared" si="149"/>
        <v>Seed</v>
      </c>
      <c r="Q1405" t="str">
        <f t="shared" si="150"/>
        <v>Others</v>
      </c>
      <c r="R1405" t="str">
        <f t="shared" si="151"/>
        <v>Other Cities</v>
      </c>
    </row>
    <row r="1406" spans="1:18" x14ac:dyDescent="0.3">
      <c r="A1406">
        <v>1405</v>
      </c>
      <c r="B1406" s="4">
        <v>42641</v>
      </c>
      <c r="C1406" t="s">
        <v>2676</v>
      </c>
      <c r="D1406" t="s">
        <v>575</v>
      </c>
      <c r="E1406" t="s">
        <v>3892</v>
      </c>
      <c r="F1406" t="s">
        <v>184</v>
      </c>
      <c r="G1406" t="s">
        <v>195</v>
      </c>
      <c r="H1406" t="str">
        <f t="shared" si="152"/>
        <v>Endiya Partners</v>
      </c>
      <c r="I1406">
        <f t="shared" si="153"/>
        <v>1</v>
      </c>
      <c r="J1406" t="str">
        <f>IF(Table1[[#This Row],[Investor Count]]&gt;1,"Yes","No")</f>
        <v>No</v>
      </c>
      <c r="K1406" t="s">
        <v>126</v>
      </c>
      <c r="L1406" s="6">
        <v>1000000</v>
      </c>
      <c r="M1406">
        <f t="shared" si="147"/>
        <v>2016</v>
      </c>
      <c r="N1406" t="str">
        <f t="shared" si="148"/>
        <v>September</v>
      </c>
      <c r="O1406" s="18">
        <v>9.5970499999999994</v>
      </c>
      <c r="P1406" t="str">
        <f t="shared" si="149"/>
        <v>Seed</v>
      </c>
      <c r="Q1406" t="str">
        <f t="shared" si="150"/>
        <v>Others</v>
      </c>
      <c r="R1406" t="str">
        <f t="shared" si="151"/>
        <v>Hyderabad</v>
      </c>
    </row>
    <row r="1407" spans="1:18" x14ac:dyDescent="0.3">
      <c r="A1407">
        <v>1406</v>
      </c>
      <c r="B1407" s="4">
        <v>42641</v>
      </c>
      <c r="C1407" t="s">
        <v>3893</v>
      </c>
      <c r="D1407" t="s">
        <v>50</v>
      </c>
      <c r="E1407" t="s">
        <v>3894</v>
      </c>
      <c r="F1407" t="s">
        <v>52</v>
      </c>
      <c r="G1407" t="s">
        <v>8197</v>
      </c>
      <c r="H1407" t="str">
        <f t="shared" si="152"/>
        <v>Sequoia India</v>
      </c>
      <c r="I1407">
        <f t="shared" si="153"/>
        <v>4</v>
      </c>
      <c r="J1407" t="str">
        <f>IF(Table1[[#This Row],[Investor Count]]&gt;1,"Yes","No")</f>
        <v>Yes</v>
      </c>
      <c r="K1407" t="s">
        <v>394</v>
      </c>
      <c r="L1407" s="6">
        <v>51000000</v>
      </c>
      <c r="M1407">
        <f t="shared" si="147"/>
        <v>2016</v>
      </c>
      <c r="N1407" t="str">
        <f t="shared" si="148"/>
        <v>September</v>
      </c>
      <c r="O1407" s="18">
        <v>489.44954999999999</v>
      </c>
      <c r="P1407" t="str">
        <f t="shared" si="149"/>
        <v>Private Equity</v>
      </c>
      <c r="Q1407" t="str">
        <f t="shared" si="150"/>
        <v>Technology</v>
      </c>
      <c r="R1407" t="str">
        <f t="shared" si="151"/>
        <v>Pune</v>
      </c>
    </row>
    <row r="1408" spans="1:18" x14ac:dyDescent="0.3">
      <c r="A1408">
        <v>1407</v>
      </c>
      <c r="B1408" s="4">
        <v>42642</v>
      </c>
      <c r="C1408" t="s">
        <v>3896</v>
      </c>
      <c r="D1408" t="s">
        <v>479</v>
      </c>
      <c r="E1408" t="s">
        <v>3897</v>
      </c>
      <c r="F1408" t="s">
        <v>30</v>
      </c>
      <c r="G1408" t="s">
        <v>3898</v>
      </c>
      <c r="H1408" t="str">
        <f t="shared" si="152"/>
        <v>Now Capital</v>
      </c>
      <c r="I1408">
        <f t="shared" si="153"/>
        <v>1</v>
      </c>
      <c r="J1408" t="str">
        <f>IF(Table1[[#This Row],[Investor Count]]&gt;1,"Yes","No")</f>
        <v>No</v>
      </c>
      <c r="K1408" t="s">
        <v>126</v>
      </c>
      <c r="L1408" s="6">
        <v>180000</v>
      </c>
      <c r="M1408">
        <f t="shared" si="147"/>
        <v>2016</v>
      </c>
      <c r="N1408" t="str">
        <f t="shared" si="148"/>
        <v>September</v>
      </c>
      <c r="O1408" s="18">
        <v>1.7274689999999999</v>
      </c>
      <c r="P1408" t="str">
        <f t="shared" si="149"/>
        <v>Seed</v>
      </c>
      <c r="Q1408" t="str">
        <f t="shared" si="150"/>
        <v>E-Commerce</v>
      </c>
      <c r="R1408" t="str">
        <f t="shared" si="151"/>
        <v>Delhi-NCR</v>
      </c>
    </row>
    <row r="1409" spans="1:18" x14ac:dyDescent="0.3">
      <c r="A1409">
        <v>1408</v>
      </c>
      <c r="B1409" s="4">
        <v>42642</v>
      </c>
      <c r="C1409" t="s">
        <v>3899</v>
      </c>
      <c r="D1409" t="s">
        <v>479</v>
      </c>
      <c r="E1409" t="s">
        <v>3900</v>
      </c>
      <c r="F1409" t="s">
        <v>87</v>
      </c>
      <c r="G1409" t="s">
        <v>3901</v>
      </c>
      <c r="H1409" t="str">
        <f t="shared" si="152"/>
        <v>Kanwaljit Singh</v>
      </c>
      <c r="I1409">
        <f t="shared" si="153"/>
        <v>4</v>
      </c>
      <c r="J1409" t="str">
        <f>IF(Table1[[#This Row],[Investor Count]]&gt;1,"Yes","No")</f>
        <v>Yes</v>
      </c>
      <c r="K1409" t="s">
        <v>126</v>
      </c>
      <c r="M1409">
        <f t="shared" si="147"/>
        <v>2016</v>
      </c>
      <c r="N1409" t="str">
        <f t="shared" si="148"/>
        <v>September</v>
      </c>
      <c r="O1409" s="18">
        <v>0</v>
      </c>
      <c r="P1409" t="str">
        <f t="shared" si="149"/>
        <v>Seed</v>
      </c>
      <c r="Q1409" t="str">
        <f t="shared" si="150"/>
        <v>E-Commerce</v>
      </c>
      <c r="R1409" t="str">
        <f t="shared" si="151"/>
        <v>Delhi-NCR</v>
      </c>
    </row>
    <row r="1410" spans="1:18" x14ac:dyDescent="0.3">
      <c r="A1410">
        <v>1409</v>
      </c>
      <c r="B1410" s="4">
        <v>42642</v>
      </c>
      <c r="C1410" t="s">
        <v>3902</v>
      </c>
      <c r="D1410" t="s">
        <v>575</v>
      </c>
      <c r="E1410" t="s">
        <v>3903</v>
      </c>
      <c r="F1410" t="s">
        <v>967</v>
      </c>
      <c r="G1410" t="s">
        <v>8787</v>
      </c>
      <c r="H1410" t="str">
        <f t="shared" si="152"/>
        <v>Blume Ventures</v>
      </c>
      <c r="I1410">
        <f t="shared" si="153"/>
        <v>7</v>
      </c>
      <c r="J1410" t="str">
        <f>IF(Table1[[#This Row],[Investor Count]]&gt;1,"Yes","No")</f>
        <v>Yes</v>
      </c>
      <c r="K1410" t="s">
        <v>394</v>
      </c>
      <c r="L1410" s="6">
        <v>1500000</v>
      </c>
      <c r="M1410">
        <f t="shared" ref="M1410:M1473" si="154">YEAR(B1410)</f>
        <v>2016</v>
      </c>
      <c r="N1410" t="str">
        <f t="shared" ref="N1410:N1473" si="155">TEXT(B1410,"mmmm")</f>
        <v>September</v>
      </c>
      <c r="O1410" s="18">
        <v>14.395574999999999</v>
      </c>
      <c r="P1410" t="str">
        <f t="shared" ref="P1410:P1473" si="156">IF(ISBLANK(K1410),"Unknown",IF(OR(ISNUMBER(SEARCH("seed",K1410)),ISNUMBER(SEARCH("Seed",K1410))),"Seed",IF(ISNUMBER(SEARCH("Series A",K1410)),"Series A",IF(ISNUMBER(SEARCH("Series B",K1410)),"Series B",IF(ISNUMBER(SEARCH("Series C",K1410)),"Series C",IF(ISNUMBER(SEARCH("Series D",K1410)),"Series D",IF(ISNUMBER(SEARCH("Private Equity",K1410)),"Private Equity","Other")))))))</f>
        <v>Private Equity</v>
      </c>
      <c r="Q1410" t="str">
        <f t="shared" ref="Q1410:Q1473" si="157">IF(IFERROR(SEARCH("ecom",D1410),0)+IFERROR(SEARCH("commerce",D1410),0)+IFERROR(SEARCH("retail",D1410),0)&gt;0,"E-Commerce",
IF(IFERROR(SEARCH("fintech",D1410),0)+IFERROR(SEARCH("finance",D1410),0)+IFERROR(SEARCH("financial",D1410),0)+IFERROR(SEARCH("lending",D1410),0)+IFERROR(SEARCH("payment",D1410),0)+IFERROR(SEARCH("banking",D1410),0)+IFERROR(SEARCH("insurance",D1410),0)&gt;0,"FinTech",
IF(IFERROR(SEARCH("tech",D1410),0)+IFERROR(SEARCH("software",D1410),0)+IFERROR(SEARCH("saas",D1410),0)+IFERROR(SEARCH("ai",D1410),0)+IFERROR(SEARCH("iot",D1410),0)+IFERROR(SEARCH("cloud",D1410),0)+IFERROR(SEARCH("data",D1410),0)+IFERROR(SEARCH("analytics",D1410),0)&gt;0,"Technology",
IF(IFERROR(SEARCH("food",D1410),0)+IFERROR(SEARCH("restaurant",D1410),0)+IFERROR(SEARCH("hospitality",D1410),0)+IFERROR(SEARCH("beverage",D1410),0)+IFERROR(SEARCH("delivery",D1410),0)&gt;0,"Food &amp; Beverage",
IF(IFERROR(SEARCH("health",D1410),0)+IFERROR(SEARCH("medical",D1410),0)+IFERROR(SEARCH("pharma",D1410),0)+IFERROR(SEARCH("wellness",D1410),0)+IFERROR(SEARCH("fitness",D1410),0)&gt;0,"Healthcare",
IF(IFERROR(SEARCH("edu",D1410),0)+IFERROR(SEARCH("learning",D1410),0)+IFERROR(SEARCH("school",D1410),0)+IFERROR(SEARCH("e-tech",D1410),0)&gt;0,"Education",
IF(IFERROR(SEARCH("logistics",D1410),0)+IFERROR(SEARCH("transport",D1410),0)+IFERROR(SEARCH("delivery",D1410),0)+IFERROR(SEARCH("mobility",D1410),0)+IFERROR(SEARCH("automobile",D1410),0)&gt;0,"Logistics &amp; Transport",
IF(IFERROR(SEARCH("travel",D1410),0)+IFERROR(SEARCH("hotel",D1410),0)+IFERROR(SEARCH("booking",D1410),0)+IFERROR(SEARCH("tourism",D1410),0)&gt;0,"Travel &amp; Hospitality",
IF(IFERROR(SEARCH("fashion",D1410),0)+IFERROR(SEARCH("apparel",D1410),0)+IFERROR(SEARCH("clothing",D1410),0)+IFERROR(SEARCH("jewelry",D1410),0)+IFERROR(SEARCH("beauty",D1410),0)&gt;0,"Fashion &amp; Lifestyle",
IF(IFERROR(SEARCH("media",D1410),0)+IFERROR(SEARCH("entertainment",D1410),0)+IFERROR(SEARCH("video",D1410),0)+IFERROR(SEARCH("gaming",D1410),0)+IFERROR(SEARCH("music",D1410),0)+IFERROR(SEARCH("social",D1410),0)&gt;0,"Media &amp; Entertainment",
IF(IFERROR(SEARCH("agri",D1410),0)+IFERROR(SEARCH("farm",D1410),0)+IFERROR(SEARCH("agtech",D1410),0)&gt;0,"Agriculture",
IF(IFERROR(SEARCH("real estate",D1410),0)+IFERROR(SEARCH("property",D1410),0)+IFERROR(SEARCH("housing",D1410),0)&gt;0,"Real Estate",
IF(IFERROR(SEARCH("energy",D1410),0)+IFERROR(SEARCH("solar",D1410),0)+IFERROR(SEARCH("clean tech",D1410),0)+IFERROR(SEARCH("waste",D1410),0)&gt;0,"Energy &amp; Environment",
IF(IFERROR(SEARCH("hr",D1410),0)+IFERROR(SEARCH("recruit",D1410),0)+IFERROR(SEARCH("hiring",D1410),0)+IFERROR(SEARCH("job",D1410),0)&gt;0,"HR &amp; Recruitment",
"Others"))))))))))))))</f>
        <v>Others</v>
      </c>
      <c r="R1410" t="str">
        <f t="shared" ref="R1410:R1473" si="158">IF(ISNUMBER(SEARCH("bang",F1410)),"Bangalore",IF(ISNUMBER(SEARCH("beng",F1410)),"Bangalore",IF(ISNUMBER(SEARCH("mumbai",F1410)),"Mumbai",IF(ISNUMBER(SEARCH("delhi",F1410)),"Delhi-NCR",IF(ISNUMBER(SEARCH("gurgaon",F1410)),"Delhi-NCR",IF(ISNUMBER(SEARCH("gurugram",F1410)),"Delhi-NCR",IF(ISNUMBER(SEARCH("noida",F1410)),"Delhi-NCR",IF(ISNUMBER(SEARCH("faridabad",F1410)),"Delhi-NCR",IF(ISNUMBER(SEARCH("chennai",F1410)),"Chennai",IF(ISNUMBER(SEARCH("hyderabad",F1410)),"Hyderabad",IF(ISNUMBER(SEARCH("pune",F1410)),"Pune",IF(ISNUMBER(SEARCH("kolkata",F1410)),"Kolkata",IF(ISNUMBER(SEARCH("ahmedabad",F1410)),"Ahmedabad",IF(ISNUMBER(SEARCH("jaipur",F1410)),"Jaipur",IF(ISNUMBER(SEARCH("coimbatore",F1410)),"Coimbatore",IF(ISNUMBER(SEARCH("kochi",F1410)),"Kerala Cities",IF(ISNUMBER(SEARCH("cochin",F1410)),"Kerala Cities",IF(ISNUMBER(SEARCH("francisco",F1410)),"USA",IF(ISNUMBER(SEARCH("new york",F1410)),"USA",IF(ISNUMBER(SEARCH("california",F1410)),"USA",IF(ISNUMBER(SEARCH("palo alto",F1410)),"USA",IF(ISNUMBER(SEARCH("santa",F1410)),"USA",IF(ISNUMBER(SEARCH("singapore",F1410)),"Singapore",IF(ISNUMBER(SEARCH("london",F1410)),"London/UK",IF(F1410="","Unknown","Other Cities")))))))))))))))))))))))))</f>
        <v>Bangalore</v>
      </c>
    </row>
    <row r="1411" spans="1:18" x14ac:dyDescent="0.3">
      <c r="A1411">
        <v>1410</v>
      </c>
      <c r="B1411" s="4">
        <v>42643</v>
      </c>
      <c r="C1411" t="s">
        <v>3905</v>
      </c>
      <c r="D1411" t="s">
        <v>575</v>
      </c>
      <c r="E1411" t="s">
        <v>3906</v>
      </c>
      <c r="F1411" t="s">
        <v>52</v>
      </c>
      <c r="G1411" t="s">
        <v>2362</v>
      </c>
      <c r="H1411" t="str">
        <f t="shared" ref="H1411:H1474" si="159">IFERROR(TRIM(LEFT(G1411,FIND(",",G1411)-1)),TRIM(G1411))</f>
        <v>Deepak Nathani</v>
      </c>
      <c r="I1411">
        <f t="shared" ref="I1411:I1474" si="160">IF(TRIM(G1411)="",0,LEN(G1411)-LEN(SUBSTITUTE(G1411,",",""))+1)</f>
        <v>1</v>
      </c>
      <c r="J1411" t="str">
        <f>IF(Table1[[#This Row],[Investor Count]]&gt;1,"Yes","No")</f>
        <v>No</v>
      </c>
      <c r="K1411" t="s">
        <v>126</v>
      </c>
      <c r="M1411">
        <f t="shared" si="154"/>
        <v>2016</v>
      </c>
      <c r="N1411" t="str">
        <f t="shared" si="155"/>
        <v>September</v>
      </c>
      <c r="O1411" s="18">
        <v>0</v>
      </c>
      <c r="P1411" t="str">
        <f t="shared" si="156"/>
        <v>Seed</v>
      </c>
      <c r="Q1411" t="str">
        <f t="shared" si="157"/>
        <v>Others</v>
      </c>
      <c r="R1411" t="str">
        <f t="shared" si="158"/>
        <v>Pune</v>
      </c>
    </row>
    <row r="1412" spans="1:18" x14ac:dyDescent="0.3">
      <c r="A1412">
        <v>1411</v>
      </c>
      <c r="B1412" s="4">
        <v>42643</v>
      </c>
      <c r="C1412" t="s">
        <v>2314</v>
      </c>
      <c r="D1412" t="s">
        <v>50</v>
      </c>
      <c r="E1412" t="s">
        <v>3907</v>
      </c>
      <c r="F1412" t="s">
        <v>36</v>
      </c>
      <c r="G1412" t="s">
        <v>3908</v>
      </c>
      <c r="H1412" t="str">
        <f t="shared" si="159"/>
        <v>Bhavin Turakhia</v>
      </c>
      <c r="I1412">
        <f t="shared" si="160"/>
        <v>1</v>
      </c>
      <c r="J1412" t="str">
        <f>IF(Table1[[#This Row],[Investor Count]]&gt;1,"Yes","No")</f>
        <v>No</v>
      </c>
      <c r="K1412" t="s">
        <v>394</v>
      </c>
      <c r="L1412" s="6">
        <v>19000000</v>
      </c>
      <c r="M1412">
        <f t="shared" si="154"/>
        <v>2016</v>
      </c>
      <c r="N1412" t="str">
        <f t="shared" si="155"/>
        <v>September</v>
      </c>
      <c r="O1412" s="18">
        <v>182.34395000000001</v>
      </c>
      <c r="P1412" t="str">
        <f t="shared" si="156"/>
        <v>Private Equity</v>
      </c>
      <c r="Q1412" t="str">
        <f t="shared" si="157"/>
        <v>Technology</v>
      </c>
      <c r="R1412" t="str">
        <f t="shared" si="158"/>
        <v>Mumbai</v>
      </c>
    </row>
    <row r="1413" spans="1:18" x14ac:dyDescent="0.3">
      <c r="A1413">
        <v>1412</v>
      </c>
      <c r="B1413" s="4">
        <v>42643</v>
      </c>
      <c r="C1413" t="s">
        <v>3909</v>
      </c>
      <c r="D1413" t="s">
        <v>575</v>
      </c>
      <c r="E1413" t="s">
        <v>3910</v>
      </c>
      <c r="F1413" t="s">
        <v>454</v>
      </c>
      <c r="G1413" t="s">
        <v>3911</v>
      </c>
      <c r="H1413" t="str">
        <f t="shared" si="159"/>
        <v>Rajasthan Angel Innovators Network</v>
      </c>
      <c r="I1413">
        <f t="shared" si="160"/>
        <v>1</v>
      </c>
      <c r="J1413" t="str">
        <f>IF(Table1[[#This Row],[Investor Count]]&gt;1,"Yes","No")</f>
        <v>No</v>
      </c>
      <c r="K1413" t="s">
        <v>126</v>
      </c>
      <c r="M1413">
        <f t="shared" si="154"/>
        <v>2016</v>
      </c>
      <c r="N1413" t="str">
        <f t="shared" si="155"/>
        <v>September</v>
      </c>
      <c r="O1413" s="18">
        <v>0</v>
      </c>
      <c r="P1413" t="str">
        <f t="shared" si="156"/>
        <v>Seed</v>
      </c>
      <c r="Q1413" t="str">
        <f t="shared" si="157"/>
        <v>Others</v>
      </c>
      <c r="R1413" t="str">
        <f t="shared" si="158"/>
        <v>Jaipur</v>
      </c>
    </row>
    <row r="1414" spans="1:18" x14ac:dyDescent="0.3">
      <c r="A1414">
        <v>1413</v>
      </c>
      <c r="B1414" s="4">
        <v>42583</v>
      </c>
      <c r="C1414" t="s">
        <v>3912</v>
      </c>
      <c r="D1414" t="s">
        <v>479</v>
      </c>
      <c r="E1414" t="s">
        <v>3913</v>
      </c>
      <c r="F1414" t="s">
        <v>19</v>
      </c>
      <c r="G1414" t="s">
        <v>3914</v>
      </c>
      <c r="H1414" t="str">
        <f t="shared" si="159"/>
        <v>Sequoia Capital India</v>
      </c>
      <c r="I1414">
        <f t="shared" si="160"/>
        <v>3</v>
      </c>
      <c r="J1414" t="str">
        <f>IF(Table1[[#This Row],[Investor Count]]&gt;1,"Yes","No")</f>
        <v>Yes</v>
      </c>
      <c r="K1414" t="s">
        <v>394</v>
      </c>
      <c r="L1414" s="6">
        <v>12000000</v>
      </c>
      <c r="M1414">
        <f t="shared" si="154"/>
        <v>2016</v>
      </c>
      <c r="N1414" t="str">
        <f t="shared" si="155"/>
        <v>August</v>
      </c>
      <c r="O1414" s="18">
        <v>115.16459999999999</v>
      </c>
      <c r="P1414" t="str">
        <f t="shared" si="156"/>
        <v>Private Equity</v>
      </c>
      <c r="Q1414" t="str">
        <f t="shared" si="157"/>
        <v>E-Commerce</v>
      </c>
      <c r="R1414" t="str">
        <f t="shared" si="158"/>
        <v>Delhi-NCR</v>
      </c>
    </row>
    <row r="1415" spans="1:18" x14ac:dyDescent="0.3">
      <c r="A1415">
        <v>1414</v>
      </c>
      <c r="B1415" s="4">
        <v>42583</v>
      </c>
      <c r="C1415" t="s">
        <v>2010</v>
      </c>
      <c r="D1415" t="s">
        <v>575</v>
      </c>
      <c r="E1415" t="s">
        <v>7834</v>
      </c>
      <c r="F1415" t="s">
        <v>967</v>
      </c>
      <c r="G1415" t="s">
        <v>3916</v>
      </c>
      <c r="H1415" t="str">
        <f t="shared" si="159"/>
        <v>Mudit Saxena</v>
      </c>
      <c r="I1415">
        <f t="shared" si="160"/>
        <v>2</v>
      </c>
      <c r="J1415" t="str">
        <f>IF(Table1[[#This Row],[Investor Count]]&gt;1,"Yes","No")</f>
        <v>Yes</v>
      </c>
      <c r="K1415" t="s">
        <v>126</v>
      </c>
      <c r="L1415" s="6">
        <v>200000</v>
      </c>
      <c r="M1415">
        <f t="shared" si="154"/>
        <v>2016</v>
      </c>
      <c r="N1415" t="str">
        <f t="shared" si="155"/>
        <v>August</v>
      </c>
      <c r="O1415" s="18">
        <v>1.9194100000000001</v>
      </c>
      <c r="P1415" t="str">
        <f t="shared" si="156"/>
        <v>Seed</v>
      </c>
      <c r="Q1415" t="str">
        <f t="shared" si="157"/>
        <v>Others</v>
      </c>
      <c r="R1415" t="str">
        <f t="shared" si="158"/>
        <v>Bangalore</v>
      </c>
    </row>
    <row r="1416" spans="1:18" x14ac:dyDescent="0.3">
      <c r="A1416">
        <v>1415</v>
      </c>
      <c r="B1416" s="4">
        <v>42583</v>
      </c>
      <c r="C1416" t="s">
        <v>3917</v>
      </c>
      <c r="D1416" t="s">
        <v>575</v>
      </c>
      <c r="E1416" t="s">
        <v>3918</v>
      </c>
      <c r="F1416" t="s">
        <v>52</v>
      </c>
      <c r="G1416" t="s">
        <v>8198</v>
      </c>
      <c r="H1416" t="str">
        <f t="shared" si="159"/>
        <v>Hnis</v>
      </c>
      <c r="I1416">
        <f t="shared" si="160"/>
        <v>1</v>
      </c>
      <c r="J1416" t="str">
        <f>IF(Table1[[#This Row],[Investor Count]]&gt;1,"Yes","No")</f>
        <v>No</v>
      </c>
      <c r="K1416" t="s">
        <v>126</v>
      </c>
      <c r="L1416" s="6">
        <v>275000</v>
      </c>
      <c r="M1416">
        <f t="shared" si="154"/>
        <v>2016</v>
      </c>
      <c r="N1416" t="str">
        <f t="shared" si="155"/>
        <v>August</v>
      </c>
      <c r="O1416" s="18">
        <v>2.6391887500000002</v>
      </c>
      <c r="P1416" t="str">
        <f t="shared" si="156"/>
        <v>Seed</v>
      </c>
      <c r="Q1416" t="str">
        <f t="shared" si="157"/>
        <v>Others</v>
      </c>
      <c r="R1416" t="str">
        <f t="shared" si="158"/>
        <v>Pune</v>
      </c>
    </row>
    <row r="1417" spans="1:18" x14ac:dyDescent="0.3">
      <c r="A1417">
        <v>1416</v>
      </c>
      <c r="B1417" s="4">
        <v>42583</v>
      </c>
      <c r="C1417" t="s">
        <v>2877</v>
      </c>
      <c r="D1417" t="s">
        <v>479</v>
      </c>
      <c r="E1417" t="s">
        <v>7880</v>
      </c>
      <c r="F1417" t="s">
        <v>967</v>
      </c>
      <c r="G1417" t="s">
        <v>1694</v>
      </c>
      <c r="H1417" t="str">
        <f t="shared" si="159"/>
        <v>Innoven Capital</v>
      </c>
      <c r="I1417">
        <f t="shared" si="160"/>
        <v>1</v>
      </c>
      <c r="J1417" t="str">
        <f>IF(Table1[[#This Row],[Investor Count]]&gt;1,"Yes","No")</f>
        <v>No</v>
      </c>
      <c r="K1417" t="s">
        <v>394</v>
      </c>
      <c r="L1417" s="6">
        <v>3000000</v>
      </c>
      <c r="M1417">
        <f t="shared" si="154"/>
        <v>2016</v>
      </c>
      <c r="N1417" t="str">
        <f t="shared" si="155"/>
        <v>August</v>
      </c>
      <c r="O1417" s="18">
        <v>28.791149999999998</v>
      </c>
      <c r="P1417" t="str">
        <f t="shared" si="156"/>
        <v>Private Equity</v>
      </c>
      <c r="Q1417" t="str">
        <f t="shared" si="157"/>
        <v>E-Commerce</v>
      </c>
      <c r="R1417" t="str">
        <f t="shared" si="158"/>
        <v>Bangalore</v>
      </c>
    </row>
    <row r="1418" spans="1:18" x14ac:dyDescent="0.3">
      <c r="A1418">
        <v>1417</v>
      </c>
      <c r="B1418" s="4">
        <v>42583</v>
      </c>
      <c r="C1418" t="s">
        <v>3921</v>
      </c>
      <c r="D1418" t="s">
        <v>575</v>
      </c>
      <c r="E1418" t="s">
        <v>3922</v>
      </c>
      <c r="F1418" t="s">
        <v>52</v>
      </c>
      <c r="G1418" t="s">
        <v>8199</v>
      </c>
      <c r="H1418" t="str">
        <f t="shared" si="159"/>
        <v>Syska Led Group</v>
      </c>
      <c r="I1418">
        <f t="shared" si="160"/>
        <v>1</v>
      </c>
      <c r="J1418" t="str">
        <f>IF(Table1[[#This Row],[Investor Count]]&gt;1,"Yes","No")</f>
        <v>No</v>
      </c>
      <c r="K1418" t="s">
        <v>394</v>
      </c>
      <c r="L1418" s="6">
        <v>2500000</v>
      </c>
      <c r="M1418">
        <f t="shared" si="154"/>
        <v>2016</v>
      </c>
      <c r="N1418" t="str">
        <f t="shared" si="155"/>
        <v>August</v>
      </c>
      <c r="O1418" s="18">
        <v>23.992625</v>
      </c>
      <c r="P1418" t="str">
        <f t="shared" si="156"/>
        <v>Private Equity</v>
      </c>
      <c r="Q1418" t="str">
        <f t="shared" si="157"/>
        <v>Others</v>
      </c>
      <c r="R1418" t="str">
        <f t="shared" si="158"/>
        <v>Pune</v>
      </c>
    </row>
    <row r="1419" spans="1:18" x14ac:dyDescent="0.3">
      <c r="A1419">
        <v>1418</v>
      </c>
      <c r="B1419" s="4">
        <v>42584</v>
      </c>
      <c r="C1419" t="s">
        <v>3924</v>
      </c>
      <c r="D1419" t="s">
        <v>575</v>
      </c>
      <c r="E1419" t="s">
        <v>8788</v>
      </c>
      <c r="F1419" t="s">
        <v>87</v>
      </c>
      <c r="G1419" t="s">
        <v>8200</v>
      </c>
      <c r="H1419" t="str">
        <f t="shared" si="159"/>
        <v>Lumis Partners</v>
      </c>
      <c r="I1419">
        <f t="shared" si="160"/>
        <v>4</v>
      </c>
      <c r="J1419" t="str">
        <f>IF(Table1[[#This Row],[Investor Count]]&gt;1,"Yes","No")</f>
        <v>Yes</v>
      </c>
      <c r="K1419" t="s">
        <v>394</v>
      </c>
      <c r="L1419" s="6">
        <v>1800000</v>
      </c>
      <c r="M1419">
        <f t="shared" si="154"/>
        <v>2016</v>
      </c>
      <c r="N1419" t="str">
        <f t="shared" si="155"/>
        <v>August</v>
      </c>
      <c r="O1419" s="18">
        <v>17.27469</v>
      </c>
      <c r="P1419" t="str">
        <f t="shared" si="156"/>
        <v>Private Equity</v>
      </c>
      <c r="Q1419" t="str">
        <f t="shared" si="157"/>
        <v>Others</v>
      </c>
      <c r="R1419" t="str">
        <f t="shared" si="158"/>
        <v>Delhi-NCR</v>
      </c>
    </row>
    <row r="1420" spans="1:18" x14ac:dyDescent="0.3">
      <c r="A1420">
        <v>1419</v>
      </c>
      <c r="B1420" s="4">
        <v>42584</v>
      </c>
      <c r="C1420" t="s">
        <v>819</v>
      </c>
      <c r="D1420" t="s">
        <v>575</v>
      </c>
      <c r="E1420" t="s">
        <v>3927</v>
      </c>
      <c r="F1420" t="s">
        <v>967</v>
      </c>
      <c r="G1420" t="s">
        <v>8201</v>
      </c>
      <c r="H1420" t="str">
        <f t="shared" si="159"/>
        <v>Venk Krishnan</v>
      </c>
      <c r="I1420">
        <f t="shared" si="160"/>
        <v>7</v>
      </c>
      <c r="J1420" t="str">
        <f>IF(Table1[[#This Row],[Investor Count]]&gt;1,"Yes","No")</f>
        <v>Yes</v>
      </c>
      <c r="K1420" t="s">
        <v>126</v>
      </c>
      <c r="M1420">
        <f t="shared" si="154"/>
        <v>2016</v>
      </c>
      <c r="N1420" t="str">
        <f t="shared" si="155"/>
        <v>August</v>
      </c>
      <c r="O1420" s="18">
        <v>0</v>
      </c>
      <c r="P1420" t="str">
        <f t="shared" si="156"/>
        <v>Seed</v>
      </c>
      <c r="Q1420" t="str">
        <f t="shared" si="157"/>
        <v>Others</v>
      </c>
      <c r="R1420" t="str">
        <f t="shared" si="158"/>
        <v>Bangalore</v>
      </c>
    </row>
    <row r="1421" spans="1:18" x14ac:dyDescent="0.3">
      <c r="A1421">
        <v>1420</v>
      </c>
      <c r="B1421" s="4">
        <v>42584</v>
      </c>
      <c r="C1421" t="s">
        <v>3929</v>
      </c>
      <c r="D1421" t="s">
        <v>1701</v>
      </c>
      <c r="E1421" t="s">
        <v>3930</v>
      </c>
      <c r="F1421" t="s">
        <v>36</v>
      </c>
      <c r="G1421" t="s">
        <v>8789</v>
      </c>
      <c r="H1421" t="str">
        <f t="shared" si="159"/>
        <v>Binny Bansal</v>
      </c>
      <c r="I1421">
        <f t="shared" si="160"/>
        <v>7</v>
      </c>
      <c r="J1421" t="str">
        <f>IF(Table1[[#This Row],[Investor Count]]&gt;1,"Yes","No")</f>
        <v>Yes</v>
      </c>
      <c r="K1421" t="s">
        <v>126</v>
      </c>
      <c r="L1421" s="6">
        <v>1000000</v>
      </c>
      <c r="M1421">
        <f t="shared" si="154"/>
        <v>2016</v>
      </c>
      <c r="N1421" t="str">
        <f t="shared" si="155"/>
        <v>August</v>
      </c>
      <c r="O1421" s="18">
        <v>9.5970499999999994</v>
      </c>
      <c r="P1421" t="str">
        <f t="shared" si="156"/>
        <v>Seed</v>
      </c>
      <c r="Q1421" t="str">
        <f t="shared" si="157"/>
        <v>Food &amp; Beverage</v>
      </c>
      <c r="R1421" t="str">
        <f t="shared" si="158"/>
        <v>Mumbai</v>
      </c>
    </row>
    <row r="1422" spans="1:18" x14ac:dyDescent="0.3">
      <c r="A1422">
        <v>1421</v>
      </c>
      <c r="B1422" s="4">
        <v>42585</v>
      </c>
      <c r="C1422" t="s">
        <v>3932</v>
      </c>
      <c r="D1422" t="s">
        <v>142</v>
      </c>
      <c r="E1422" t="s">
        <v>3933</v>
      </c>
      <c r="F1422" t="s">
        <v>42</v>
      </c>
      <c r="G1422" t="s">
        <v>8045</v>
      </c>
      <c r="H1422" t="str">
        <f t="shared" si="159"/>
        <v>Roundglass Partners</v>
      </c>
      <c r="I1422">
        <f t="shared" si="160"/>
        <v>1</v>
      </c>
      <c r="J1422" t="str">
        <f>IF(Table1[[#This Row],[Investor Count]]&gt;1,"Yes","No")</f>
        <v>No</v>
      </c>
      <c r="K1422" t="s">
        <v>394</v>
      </c>
      <c r="M1422">
        <f t="shared" si="154"/>
        <v>2016</v>
      </c>
      <c r="N1422" t="str">
        <f t="shared" si="155"/>
        <v>August</v>
      </c>
      <c r="O1422" s="18">
        <v>0</v>
      </c>
      <c r="P1422" t="str">
        <f t="shared" si="156"/>
        <v>Private Equity</v>
      </c>
      <c r="Q1422" t="str">
        <f t="shared" si="157"/>
        <v>Healthcare</v>
      </c>
      <c r="R1422" t="str">
        <f t="shared" si="158"/>
        <v>Chennai</v>
      </c>
    </row>
    <row r="1423" spans="1:18" x14ac:dyDescent="0.3">
      <c r="A1423">
        <v>1422</v>
      </c>
      <c r="B1423" s="4">
        <v>42585</v>
      </c>
      <c r="C1423" t="s">
        <v>3934</v>
      </c>
      <c r="D1423" t="s">
        <v>575</v>
      </c>
      <c r="E1423" t="s">
        <v>3935</v>
      </c>
      <c r="F1423" t="s">
        <v>19</v>
      </c>
      <c r="G1423" t="s">
        <v>9139</v>
      </c>
      <c r="H1423" t="str">
        <f t="shared" si="159"/>
        <v>Br Capital</v>
      </c>
      <c r="I1423">
        <f t="shared" si="160"/>
        <v>1</v>
      </c>
      <c r="J1423" t="str">
        <f>IF(Table1[[#This Row],[Investor Count]]&gt;1,"Yes","No")</f>
        <v>No</v>
      </c>
      <c r="K1423" t="s">
        <v>126</v>
      </c>
      <c r="L1423" s="6">
        <v>225000</v>
      </c>
      <c r="M1423">
        <f t="shared" si="154"/>
        <v>2016</v>
      </c>
      <c r="N1423" t="str">
        <f t="shared" si="155"/>
        <v>August</v>
      </c>
      <c r="O1423" s="18">
        <v>2.15933625</v>
      </c>
      <c r="P1423" t="str">
        <f t="shared" si="156"/>
        <v>Seed</v>
      </c>
      <c r="Q1423" t="str">
        <f t="shared" si="157"/>
        <v>Others</v>
      </c>
      <c r="R1423" t="str">
        <f t="shared" si="158"/>
        <v>Delhi-NCR</v>
      </c>
    </row>
    <row r="1424" spans="1:18" x14ac:dyDescent="0.3">
      <c r="A1424">
        <v>1423</v>
      </c>
      <c r="B1424" s="4">
        <v>42585</v>
      </c>
      <c r="C1424" t="s">
        <v>3936</v>
      </c>
      <c r="D1424" t="s">
        <v>575</v>
      </c>
      <c r="E1424" t="s">
        <v>3937</v>
      </c>
      <c r="F1424" t="s">
        <v>36</v>
      </c>
      <c r="G1424" t="s">
        <v>3938</v>
      </c>
      <c r="H1424" t="str">
        <f t="shared" si="159"/>
        <v>Paul Roy</v>
      </c>
      <c r="I1424">
        <f t="shared" si="160"/>
        <v>1</v>
      </c>
      <c r="J1424" t="str">
        <f>IF(Table1[[#This Row],[Investor Count]]&gt;1,"Yes","No")</f>
        <v>No</v>
      </c>
      <c r="K1424" t="s">
        <v>126</v>
      </c>
      <c r="L1424" s="6">
        <v>890000</v>
      </c>
      <c r="M1424">
        <f t="shared" si="154"/>
        <v>2016</v>
      </c>
      <c r="N1424" t="str">
        <f t="shared" si="155"/>
        <v>August</v>
      </c>
      <c r="O1424" s="18">
        <v>8.5413744999999999</v>
      </c>
      <c r="P1424" t="str">
        <f t="shared" si="156"/>
        <v>Seed</v>
      </c>
      <c r="Q1424" t="str">
        <f t="shared" si="157"/>
        <v>Others</v>
      </c>
      <c r="R1424" t="str">
        <f t="shared" si="158"/>
        <v>Mumbai</v>
      </c>
    </row>
    <row r="1425" spans="1:18" x14ac:dyDescent="0.3">
      <c r="A1425">
        <v>1424</v>
      </c>
      <c r="B1425" s="4">
        <v>42586</v>
      </c>
      <c r="C1425" t="s">
        <v>3939</v>
      </c>
      <c r="D1425" t="s">
        <v>575</v>
      </c>
      <c r="E1425" t="s">
        <v>2457</v>
      </c>
      <c r="F1425" t="s">
        <v>967</v>
      </c>
      <c r="G1425" t="s">
        <v>9358</v>
      </c>
      <c r="H1425" t="str">
        <f t="shared" si="159"/>
        <v>Existing</v>
      </c>
      <c r="I1425">
        <f t="shared" si="160"/>
        <v>1</v>
      </c>
      <c r="J1425" t="str">
        <f>IF(Table1[[#This Row],[Investor Count]]&gt;1,"Yes","No")</f>
        <v>No</v>
      </c>
      <c r="K1425" t="s">
        <v>126</v>
      </c>
      <c r="L1425" s="6">
        <v>500000</v>
      </c>
      <c r="M1425">
        <f t="shared" si="154"/>
        <v>2016</v>
      </c>
      <c r="N1425" t="str">
        <f t="shared" si="155"/>
        <v>August</v>
      </c>
      <c r="O1425" s="18">
        <v>4.7985249999999997</v>
      </c>
      <c r="P1425" t="str">
        <f t="shared" si="156"/>
        <v>Seed</v>
      </c>
      <c r="Q1425" t="str">
        <f t="shared" si="157"/>
        <v>Others</v>
      </c>
      <c r="R1425" t="str">
        <f t="shared" si="158"/>
        <v>Bangalore</v>
      </c>
    </row>
    <row r="1426" spans="1:18" x14ac:dyDescent="0.3">
      <c r="A1426">
        <v>1425</v>
      </c>
      <c r="B1426" s="4">
        <v>42586</v>
      </c>
      <c r="C1426" t="s">
        <v>3941</v>
      </c>
      <c r="D1426" t="s">
        <v>2129</v>
      </c>
      <c r="E1426" t="s">
        <v>3942</v>
      </c>
      <c r="F1426" t="s">
        <v>30</v>
      </c>
      <c r="G1426" t="s">
        <v>3850</v>
      </c>
      <c r="H1426" t="str">
        <f t="shared" si="159"/>
        <v>Anglian Omega Network</v>
      </c>
      <c r="I1426">
        <f t="shared" si="160"/>
        <v>1</v>
      </c>
      <c r="J1426" t="str">
        <f>IF(Table1[[#This Row],[Investor Count]]&gt;1,"Yes","No")</f>
        <v>No</v>
      </c>
      <c r="K1426" t="s">
        <v>126</v>
      </c>
      <c r="M1426">
        <f t="shared" si="154"/>
        <v>2016</v>
      </c>
      <c r="N1426" t="str">
        <f t="shared" si="155"/>
        <v>August</v>
      </c>
      <c r="O1426" s="18">
        <v>0</v>
      </c>
      <c r="P1426" t="str">
        <f t="shared" si="156"/>
        <v>Seed</v>
      </c>
      <c r="Q1426" t="str">
        <f t="shared" si="157"/>
        <v>Others</v>
      </c>
      <c r="R1426" t="str">
        <f t="shared" si="158"/>
        <v>Delhi-NCR</v>
      </c>
    </row>
    <row r="1427" spans="1:18" x14ac:dyDescent="0.3">
      <c r="A1427">
        <v>1426</v>
      </c>
      <c r="B1427" s="4">
        <v>42587</v>
      </c>
      <c r="C1427" t="s">
        <v>3943</v>
      </c>
      <c r="D1427" t="s">
        <v>142</v>
      </c>
      <c r="E1427" t="s">
        <v>3944</v>
      </c>
      <c r="F1427" t="s">
        <v>967</v>
      </c>
      <c r="G1427" t="s">
        <v>8202</v>
      </c>
      <c r="H1427" t="str">
        <f t="shared" si="159"/>
        <v>Inventus Capital Partners</v>
      </c>
      <c r="I1427">
        <f t="shared" si="160"/>
        <v>2</v>
      </c>
      <c r="J1427" t="str">
        <f>IF(Table1[[#This Row],[Investor Count]]&gt;1,"Yes","No")</f>
        <v>Yes</v>
      </c>
      <c r="K1427" t="s">
        <v>394</v>
      </c>
      <c r="M1427">
        <f t="shared" si="154"/>
        <v>2016</v>
      </c>
      <c r="N1427" t="str">
        <f t="shared" si="155"/>
        <v>August</v>
      </c>
      <c r="O1427" s="18">
        <v>0</v>
      </c>
      <c r="P1427" t="str">
        <f t="shared" si="156"/>
        <v>Private Equity</v>
      </c>
      <c r="Q1427" t="str">
        <f t="shared" si="157"/>
        <v>Healthcare</v>
      </c>
      <c r="R1427" t="str">
        <f t="shared" si="158"/>
        <v>Bangalore</v>
      </c>
    </row>
    <row r="1428" spans="1:18" x14ac:dyDescent="0.3">
      <c r="A1428">
        <v>1427</v>
      </c>
      <c r="B1428" s="4">
        <v>42588</v>
      </c>
      <c r="C1428" t="s">
        <v>3946</v>
      </c>
      <c r="D1428" t="s">
        <v>50</v>
      </c>
      <c r="E1428" t="s">
        <v>3947</v>
      </c>
      <c r="F1428" t="s">
        <v>3948</v>
      </c>
      <c r="G1428" t="s">
        <v>3949</v>
      </c>
      <c r="H1428" t="str">
        <f t="shared" si="159"/>
        <v>Promatus Group</v>
      </c>
      <c r="I1428">
        <f t="shared" si="160"/>
        <v>1</v>
      </c>
      <c r="J1428" t="str">
        <f>IF(Table1[[#This Row],[Investor Count]]&gt;1,"Yes","No")</f>
        <v>No</v>
      </c>
      <c r="K1428" t="s">
        <v>126</v>
      </c>
      <c r="L1428" s="6">
        <v>27000</v>
      </c>
      <c r="M1428">
        <f t="shared" si="154"/>
        <v>2016</v>
      </c>
      <c r="N1428" t="str">
        <f t="shared" si="155"/>
        <v>August</v>
      </c>
      <c r="O1428" s="18">
        <v>0.25912035</v>
      </c>
      <c r="P1428" t="str">
        <f t="shared" si="156"/>
        <v>Seed</v>
      </c>
      <c r="Q1428" t="str">
        <f t="shared" si="157"/>
        <v>Technology</v>
      </c>
      <c r="R1428" t="str">
        <f t="shared" si="158"/>
        <v>Other Cities</v>
      </c>
    </row>
    <row r="1429" spans="1:18" x14ac:dyDescent="0.3">
      <c r="A1429">
        <v>1428</v>
      </c>
      <c r="B1429" s="4">
        <v>42590</v>
      </c>
      <c r="C1429" t="s">
        <v>3950</v>
      </c>
      <c r="D1429" t="s">
        <v>50</v>
      </c>
      <c r="E1429" t="s">
        <v>3951</v>
      </c>
      <c r="F1429" t="s">
        <v>30</v>
      </c>
      <c r="G1429" t="s">
        <v>3952</v>
      </c>
      <c r="H1429" t="str">
        <f t="shared" si="159"/>
        <v>Geniee</v>
      </c>
      <c r="I1429">
        <f t="shared" si="160"/>
        <v>3</v>
      </c>
      <c r="J1429" t="str">
        <f>IF(Table1[[#This Row],[Investor Count]]&gt;1,"Yes","No")</f>
        <v>Yes</v>
      </c>
      <c r="K1429" t="s">
        <v>394</v>
      </c>
      <c r="M1429">
        <f t="shared" si="154"/>
        <v>2016</v>
      </c>
      <c r="N1429" t="str">
        <f t="shared" si="155"/>
        <v>August</v>
      </c>
      <c r="O1429" s="18">
        <v>0</v>
      </c>
      <c r="P1429" t="str">
        <f t="shared" si="156"/>
        <v>Private Equity</v>
      </c>
      <c r="Q1429" t="str">
        <f t="shared" si="157"/>
        <v>Technology</v>
      </c>
      <c r="R1429" t="str">
        <f t="shared" si="158"/>
        <v>Delhi-NCR</v>
      </c>
    </row>
    <row r="1430" spans="1:18" x14ac:dyDescent="0.3">
      <c r="A1430">
        <v>1429</v>
      </c>
      <c r="B1430" s="4">
        <v>42590</v>
      </c>
      <c r="C1430" t="s">
        <v>3953</v>
      </c>
      <c r="D1430" t="s">
        <v>2129</v>
      </c>
      <c r="E1430" t="s">
        <v>3954</v>
      </c>
      <c r="F1430" t="s">
        <v>36</v>
      </c>
      <c r="G1430" t="s">
        <v>9105</v>
      </c>
      <c r="H1430" t="str">
        <f t="shared" si="159"/>
        <v>Swastika Company Ltd</v>
      </c>
      <c r="I1430">
        <f t="shared" si="160"/>
        <v>1</v>
      </c>
      <c r="J1430" t="str">
        <f>IF(Table1[[#This Row],[Investor Count]]&gt;1,"Yes","No")</f>
        <v>No</v>
      </c>
      <c r="K1430" t="s">
        <v>126</v>
      </c>
      <c r="L1430" s="6">
        <v>40000</v>
      </c>
      <c r="M1430">
        <f t="shared" si="154"/>
        <v>2016</v>
      </c>
      <c r="N1430" t="str">
        <f t="shared" si="155"/>
        <v>August</v>
      </c>
      <c r="O1430" s="18">
        <v>0.383882</v>
      </c>
      <c r="P1430" t="str">
        <f t="shared" si="156"/>
        <v>Seed</v>
      </c>
      <c r="Q1430" t="str">
        <f t="shared" si="157"/>
        <v>Others</v>
      </c>
      <c r="R1430" t="str">
        <f t="shared" si="158"/>
        <v>Mumbai</v>
      </c>
    </row>
    <row r="1431" spans="1:18" x14ac:dyDescent="0.3">
      <c r="A1431">
        <v>1430</v>
      </c>
      <c r="B1431" s="4">
        <v>42590</v>
      </c>
      <c r="C1431" t="s">
        <v>3956</v>
      </c>
      <c r="D1431" t="s">
        <v>479</v>
      </c>
      <c r="E1431" t="s">
        <v>3957</v>
      </c>
      <c r="F1431" t="s">
        <v>19</v>
      </c>
      <c r="G1431" t="s">
        <v>261</v>
      </c>
      <c r="H1431" t="str">
        <f t="shared" si="159"/>
        <v>Undisclosed</v>
      </c>
      <c r="I1431">
        <f t="shared" si="160"/>
        <v>1</v>
      </c>
      <c r="J1431" t="str">
        <f>IF(Table1[[#This Row],[Investor Count]]&gt;1,"Yes","No")</f>
        <v>No</v>
      </c>
      <c r="K1431" t="s">
        <v>126</v>
      </c>
      <c r="L1431" s="6">
        <v>445000</v>
      </c>
      <c r="M1431">
        <f t="shared" si="154"/>
        <v>2016</v>
      </c>
      <c r="N1431" t="str">
        <f t="shared" si="155"/>
        <v>August</v>
      </c>
      <c r="O1431" s="18">
        <v>4.2706872499999999</v>
      </c>
      <c r="P1431" t="str">
        <f t="shared" si="156"/>
        <v>Seed</v>
      </c>
      <c r="Q1431" t="str">
        <f t="shared" si="157"/>
        <v>E-Commerce</v>
      </c>
      <c r="R1431" t="str">
        <f t="shared" si="158"/>
        <v>Delhi-NCR</v>
      </c>
    </row>
    <row r="1432" spans="1:18" x14ac:dyDescent="0.3">
      <c r="A1432">
        <v>1431</v>
      </c>
      <c r="B1432" s="4">
        <v>42590</v>
      </c>
      <c r="C1432" t="s">
        <v>3958</v>
      </c>
      <c r="D1432" t="s">
        <v>575</v>
      </c>
      <c r="E1432" t="s">
        <v>3959</v>
      </c>
      <c r="F1432" t="s">
        <v>36</v>
      </c>
      <c r="G1432" t="s">
        <v>9462</v>
      </c>
      <c r="H1432" t="str">
        <f t="shared" si="159"/>
        <v>1 Crowd</v>
      </c>
      <c r="I1432">
        <f t="shared" si="160"/>
        <v>1</v>
      </c>
      <c r="J1432" t="str">
        <f>IF(Table1[[#This Row],[Investor Count]]&gt;1,"Yes","No")</f>
        <v>No</v>
      </c>
      <c r="K1432" t="s">
        <v>126</v>
      </c>
      <c r="L1432" s="6">
        <v>200000</v>
      </c>
      <c r="M1432">
        <f t="shared" si="154"/>
        <v>2016</v>
      </c>
      <c r="N1432" t="str">
        <f t="shared" si="155"/>
        <v>August</v>
      </c>
      <c r="O1432" s="18">
        <v>1.9194100000000001</v>
      </c>
      <c r="P1432" t="str">
        <f t="shared" si="156"/>
        <v>Seed</v>
      </c>
      <c r="Q1432" t="str">
        <f t="shared" si="157"/>
        <v>Others</v>
      </c>
      <c r="R1432" t="str">
        <f t="shared" si="158"/>
        <v>Mumbai</v>
      </c>
    </row>
    <row r="1433" spans="1:18" x14ac:dyDescent="0.3">
      <c r="A1433">
        <v>1432</v>
      </c>
      <c r="B1433" s="4">
        <v>42591</v>
      </c>
      <c r="C1433" t="s">
        <v>2983</v>
      </c>
      <c r="D1433" t="s">
        <v>142</v>
      </c>
      <c r="E1433" t="s">
        <v>3961</v>
      </c>
      <c r="F1433" t="s">
        <v>967</v>
      </c>
      <c r="G1433" t="s">
        <v>8790</v>
      </c>
      <c r="H1433" t="str">
        <f t="shared" si="159"/>
        <v>Centre For Innovation Incubation</v>
      </c>
      <c r="I1433">
        <f t="shared" si="160"/>
        <v>2</v>
      </c>
      <c r="J1433" t="str">
        <f>IF(Table1[[#This Row],[Investor Count]]&gt;1,"Yes","No")</f>
        <v>Yes</v>
      </c>
      <c r="K1433" t="s">
        <v>126</v>
      </c>
      <c r="M1433">
        <f t="shared" si="154"/>
        <v>2016</v>
      </c>
      <c r="N1433" t="str">
        <f t="shared" si="155"/>
        <v>August</v>
      </c>
      <c r="O1433" s="18">
        <v>0</v>
      </c>
      <c r="P1433" t="str">
        <f t="shared" si="156"/>
        <v>Seed</v>
      </c>
      <c r="Q1433" t="str">
        <f t="shared" si="157"/>
        <v>Healthcare</v>
      </c>
      <c r="R1433" t="str">
        <f t="shared" si="158"/>
        <v>Bangalore</v>
      </c>
    </row>
    <row r="1434" spans="1:18" x14ac:dyDescent="0.3">
      <c r="A1434">
        <v>1433</v>
      </c>
      <c r="B1434" s="4">
        <v>42591</v>
      </c>
      <c r="C1434" t="s">
        <v>3963</v>
      </c>
      <c r="D1434" t="s">
        <v>50</v>
      </c>
      <c r="E1434" t="s">
        <v>3964</v>
      </c>
      <c r="F1434" t="s">
        <v>30</v>
      </c>
      <c r="G1434" t="s">
        <v>8790</v>
      </c>
      <c r="H1434" t="str">
        <f t="shared" si="159"/>
        <v>Centre For Innovation Incubation</v>
      </c>
      <c r="I1434">
        <f t="shared" si="160"/>
        <v>2</v>
      </c>
      <c r="J1434" t="str">
        <f>IF(Table1[[#This Row],[Investor Count]]&gt;1,"Yes","No")</f>
        <v>Yes</v>
      </c>
      <c r="K1434" t="s">
        <v>126</v>
      </c>
      <c r="M1434">
        <f t="shared" si="154"/>
        <v>2016</v>
      </c>
      <c r="N1434" t="str">
        <f t="shared" si="155"/>
        <v>August</v>
      </c>
      <c r="O1434" s="18">
        <v>0</v>
      </c>
      <c r="P1434" t="str">
        <f t="shared" si="156"/>
        <v>Seed</v>
      </c>
      <c r="Q1434" t="str">
        <f t="shared" si="157"/>
        <v>Technology</v>
      </c>
      <c r="R1434" t="str">
        <f t="shared" si="158"/>
        <v>Delhi-NCR</v>
      </c>
    </row>
    <row r="1435" spans="1:18" x14ac:dyDescent="0.3">
      <c r="A1435">
        <v>1434</v>
      </c>
      <c r="B1435" s="4">
        <v>42592</v>
      </c>
      <c r="C1435" t="s">
        <v>2945</v>
      </c>
      <c r="D1435" t="s">
        <v>575</v>
      </c>
      <c r="E1435" t="s">
        <v>3965</v>
      </c>
      <c r="F1435" t="s">
        <v>967</v>
      </c>
      <c r="G1435" t="s">
        <v>8203</v>
      </c>
      <c r="H1435" t="str">
        <f t="shared" si="159"/>
        <v>Anupam Mittal</v>
      </c>
      <c r="I1435">
        <f t="shared" si="160"/>
        <v>2</v>
      </c>
      <c r="J1435" t="str">
        <f>IF(Table1[[#This Row],[Investor Count]]&gt;1,"Yes","No")</f>
        <v>Yes</v>
      </c>
      <c r="K1435" t="s">
        <v>126</v>
      </c>
      <c r="L1435" s="6">
        <v>500000</v>
      </c>
      <c r="M1435">
        <f t="shared" si="154"/>
        <v>2016</v>
      </c>
      <c r="N1435" t="str">
        <f t="shared" si="155"/>
        <v>August</v>
      </c>
      <c r="O1435" s="18">
        <v>4.7985249999999997</v>
      </c>
      <c r="P1435" t="str">
        <f t="shared" si="156"/>
        <v>Seed</v>
      </c>
      <c r="Q1435" t="str">
        <f t="shared" si="157"/>
        <v>Others</v>
      </c>
      <c r="R1435" t="str">
        <f t="shared" si="158"/>
        <v>Bangalore</v>
      </c>
    </row>
    <row r="1436" spans="1:18" x14ac:dyDescent="0.3">
      <c r="A1436">
        <v>1435</v>
      </c>
      <c r="B1436" s="4">
        <v>42592</v>
      </c>
      <c r="C1436" t="s">
        <v>1996</v>
      </c>
      <c r="D1436" t="s">
        <v>479</v>
      </c>
      <c r="E1436" t="s">
        <v>7881</v>
      </c>
      <c r="F1436" t="s">
        <v>30</v>
      </c>
      <c r="G1436" t="s">
        <v>8791</v>
      </c>
      <c r="H1436" t="str">
        <f t="shared" si="159"/>
        <v>Noshir Kaka</v>
      </c>
      <c r="I1436">
        <f t="shared" si="160"/>
        <v>6</v>
      </c>
      <c r="J1436" t="str">
        <f>IF(Table1[[#This Row],[Investor Count]]&gt;1,"Yes","No")</f>
        <v>Yes</v>
      </c>
      <c r="K1436" t="s">
        <v>126</v>
      </c>
      <c r="L1436" s="6">
        <v>600000</v>
      </c>
      <c r="M1436">
        <f t="shared" si="154"/>
        <v>2016</v>
      </c>
      <c r="N1436" t="str">
        <f t="shared" si="155"/>
        <v>August</v>
      </c>
      <c r="O1436" s="18">
        <v>5.7582300000000002</v>
      </c>
      <c r="P1436" t="str">
        <f t="shared" si="156"/>
        <v>Seed</v>
      </c>
      <c r="Q1436" t="str">
        <f t="shared" si="157"/>
        <v>E-Commerce</v>
      </c>
      <c r="R1436" t="str">
        <f t="shared" si="158"/>
        <v>Delhi-NCR</v>
      </c>
    </row>
    <row r="1437" spans="1:18" x14ac:dyDescent="0.3">
      <c r="A1437">
        <v>1436</v>
      </c>
      <c r="B1437" s="4">
        <v>42593</v>
      </c>
      <c r="C1437" t="s">
        <v>3969</v>
      </c>
      <c r="D1437" t="s">
        <v>575</v>
      </c>
      <c r="E1437" t="s">
        <v>3970</v>
      </c>
      <c r="F1437" t="s">
        <v>967</v>
      </c>
      <c r="G1437" t="s">
        <v>9359</v>
      </c>
      <c r="H1437" t="str">
        <f t="shared" si="159"/>
        <v>Gujarat Venture Finance Limited</v>
      </c>
      <c r="I1437">
        <f t="shared" si="160"/>
        <v>2</v>
      </c>
      <c r="J1437" t="str">
        <f>IF(Table1[[#This Row],[Investor Count]]&gt;1,"Yes","No")</f>
        <v>Yes</v>
      </c>
      <c r="K1437" t="s">
        <v>394</v>
      </c>
      <c r="L1437" s="6">
        <v>7000000</v>
      </c>
      <c r="M1437">
        <f t="shared" si="154"/>
        <v>2016</v>
      </c>
      <c r="N1437" t="str">
        <f t="shared" si="155"/>
        <v>August</v>
      </c>
      <c r="O1437" s="18">
        <v>67.179349999999999</v>
      </c>
      <c r="P1437" t="str">
        <f t="shared" si="156"/>
        <v>Private Equity</v>
      </c>
      <c r="Q1437" t="str">
        <f t="shared" si="157"/>
        <v>Others</v>
      </c>
      <c r="R1437" t="str">
        <f t="shared" si="158"/>
        <v>Bangalore</v>
      </c>
    </row>
    <row r="1438" spans="1:18" x14ac:dyDescent="0.3">
      <c r="A1438">
        <v>1437</v>
      </c>
      <c r="B1438" s="4">
        <v>42593</v>
      </c>
      <c r="C1438" t="s">
        <v>1854</v>
      </c>
      <c r="D1438" t="s">
        <v>575</v>
      </c>
      <c r="E1438" t="s">
        <v>3972</v>
      </c>
      <c r="F1438" t="s">
        <v>36</v>
      </c>
      <c r="G1438" t="s">
        <v>8944</v>
      </c>
      <c r="H1438" t="str">
        <f t="shared" si="159"/>
        <v>Khattar Holdings</v>
      </c>
      <c r="I1438">
        <f t="shared" si="160"/>
        <v>5</v>
      </c>
      <c r="J1438" t="str">
        <f>IF(Table1[[#This Row],[Investor Count]]&gt;1,"Yes","No")</f>
        <v>Yes</v>
      </c>
      <c r="K1438" t="s">
        <v>394</v>
      </c>
      <c r="M1438">
        <f t="shared" si="154"/>
        <v>2016</v>
      </c>
      <c r="N1438" t="str">
        <f t="shared" si="155"/>
        <v>August</v>
      </c>
      <c r="O1438" s="18">
        <v>0</v>
      </c>
      <c r="P1438" t="str">
        <f t="shared" si="156"/>
        <v>Private Equity</v>
      </c>
      <c r="Q1438" t="str">
        <f t="shared" si="157"/>
        <v>Others</v>
      </c>
      <c r="R1438" t="str">
        <f t="shared" si="158"/>
        <v>Mumbai</v>
      </c>
    </row>
    <row r="1439" spans="1:18" x14ac:dyDescent="0.3">
      <c r="A1439">
        <v>1438</v>
      </c>
      <c r="B1439" s="4">
        <v>42593</v>
      </c>
      <c r="C1439" t="s">
        <v>3974</v>
      </c>
      <c r="D1439" t="s">
        <v>575</v>
      </c>
      <c r="E1439" t="s">
        <v>3975</v>
      </c>
      <c r="F1439" t="s">
        <v>36</v>
      </c>
      <c r="G1439" t="s">
        <v>9462</v>
      </c>
      <c r="H1439" t="str">
        <f t="shared" si="159"/>
        <v>1 Crowd</v>
      </c>
      <c r="I1439">
        <f t="shared" si="160"/>
        <v>1</v>
      </c>
      <c r="J1439" t="str">
        <f>IF(Table1[[#This Row],[Investor Count]]&gt;1,"Yes","No")</f>
        <v>No</v>
      </c>
      <c r="K1439" t="s">
        <v>126</v>
      </c>
      <c r="L1439" s="6">
        <v>209000</v>
      </c>
      <c r="M1439">
        <f t="shared" si="154"/>
        <v>2016</v>
      </c>
      <c r="N1439" t="str">
        <f t="shared" si="155"/>
        <v>August</v>
      </c>
      <c r="O1439" s="18">
        <v>2.00578345</v>
      </c>
      <c r="P1439" t="str">
        <f t="shared" si="156"/>
        <v>Seed</v>
      </c>
      <c r="Q1439" t="str">
        <f t="shared" si="157"/>
        <v>Others</v>
      </c>
      <c r="R1439" t="str">
        <f t="shared" si="158"/>
        <v>Mumbai</v>
      </c>
    </row>
    <row r="1440" spans="1:18" x14ac:dyDescent="0.3">
      <c r="A1440">
        <v>1439</v>
      </c>
      <c r="B1440" s="4">
        <v>42593</v>
      </c>
      <c r="C1440" t="s">
        <v>376</v>
      </c>
      <c r="D1440" t="s">
        <v>50</v>
      </c>
      <c r="E1440" t="s">
        <v>3977</v>
      </c>
      <c r="F1440" t="s">
        <v>184</v>
      </c>
      <c r="G1440" t="s">
        <v>3978</v>
      </c>
      <c r="H1440" t="str">
        <f t="shared" si="159"/>
        <v>Norwest Venture Partners</v>
      </c>
      <c r="I1440">
        <f t="shared" si="160"/>
        <v>2</v>
      </c>
      <c r="J1440" t="str">
        <f>IF(Table1[[#This Row],[Investor Count]]&gt;1,"Yes","No")</f>
        <v>Yes</v>
      </c>
      <c r="K1440" t="s">
        <v>394</v>
      </c>
      <c r="L1440" s="6">
        <v>15000000</v>
      </c>
      <c r="M1440">
        <f t="shared" si="154"/>
        <v>2016</v>
      </c>
      <c r="N1440" t="str">
        <f t="shared" si="155"/>
        <v>August</v>
      </c>
      <c r="O1440" s="18">
        <v>143.95574999999999</v>
      </c>
      <c r="P1440" t="str">
        <f t="shared" si="156"/>
        <v>Private Equity</v>
      </c>
      <c r="Q1440" t="str">
        <f t="shared" si="157"/>
        <v>Technology</v>
      </c>
      <c r="R1440" t="str">
        <f t="shared" si="158"/>
        <v>Hyderabad</v>
      </c>
    </row>
    <row r="1441" spans="1:18" x14ac:dyDescent="0.3">
      <c r="A1441">
        <v>1440</v>
      </c>
      <c r="B1441" s="4">
        <v>42594</v>
      </c>
      <c r="C1441" t="s">
        <v>3979</v>
      </c>
      <c r="D1441" t="s">
        <v>50</v>
      </c>
      <c r="E1441" t="s">
        <v>3980</v>
      </c>
      <c r="F1441" t="s">
        <v>19</v>
      </c>
      <c r="G1441" t="s">
        <v>3981</v>
      </c>
      <c r="H1441" t="str">
        <f t="shared" si="159"/>
        <v>Mukul Singhal</v>
      </c>
      <c r="I1441">
        <f t="shared" si="160"/>
        <v>5</v>
      </c>
      <c r="J1441" t="str">
        <f>IF(Table1[[#This Row],[Investor Count]]&gt;1,"Yes","No")</f>
        <v>Yes</v>
      </c>
      <c r="K1441" t="s">
        <v>394</v>
      </c>
      <c r="L1441" s="6">
        <v>1500000</v>
      </c>
      <c r="M1441">
        <f t="shared" si="154"/>
        <v>2016</v>
      </c>
      <c r="N1441" t="str">
        <f t="shared" si="155"/>
        <v>August</v>
      </c>
      <c r="O1441" s="18">
        <v>14.395574999999999</v>
      </c>
      <c r="P1441" t="str">
        <f t="shared" si="156"/>
        <v>Private Equity</v>
      </c>
      <c r="Q1441" t="str">
        <f t="shared" si="157"/>
        <v>Technology</v>
      </c>
      <c r="R1441" t="str">
        <f t="shared" si="158"/>
        <v>Delhi-NCR</v>
      </c>
    </row>
    <row r="1442" spans="1:18" x14ac:dyDescent="0.3">
      <c r="A1442">
        <v>1441</v>
      </c>
      <c r="B1442" s="4">
        <v>42594</v>
      </c>
      <c r="C1442" t="s">
        <v>3982</v>
      </c>
      <c r="D1442" t="s">
        <v>575</v>
      </c>
      <c r="E1442" t="s">
        <v>3983</v>
      </c>
      <c r="F1442" t="s">
        <v>19</v>
      </c>
      <c r="G1442" t="s">
        <v>9139</v>
      </c>
      <c r="H1442" t="str">
        <f t="shared" si="159"/>
        <v>Br Capital</v>
      </c>
      <c r="I1442">
        <f t="shared" si="160"/>
        <v>1</v>
      </c>
      <c r="J1442" t="str">
        <f>IF(Table1[[#This Row],[Investor Count]]&gt;1,"Yes","No")</f>
        <v>No</v>
      </c>
      <c r="K1442" t="s">
        <v>394</v>
      </c>
      <c r="L1442" s="6">
        <v>1500000</v>
      </c>
      <c r="M1442">
        <f t="shared" si="154"/>
        <v>2016</v>
      </c>
      <c r="N1442" t="str">
        <f t="shared" si="155"/>
        <v>August</v>
      </c>
      <c r="O1442" s="18">
        <v>14.395574999999999</v>
      </c>
      <c r="P1442" t="str">
        <f t="shared" si="156"/>
        <v>Private Equity</v>
      </c>
      <c r="Q1442" t="str">
        <f t="shared" si="157"/>
        <v>Others</v>
      </c>
      <c r="R1442" t="str">
        <f t="shared" si="158"/>
        <v>Delhi-NCR</v>
      </c>
    </row>
    <row r="1443" spans="1:18" x14ac:dyDescent="0.3">
      <c r="A1443">
        <v>1442</v>
      </c>
      <c r="B1443" s="4">
        <v>42594</v>
      </c>
      <c r="C1443" t="s">
        <v>3984</v>
      </c>
      <c r="D1443" t="s">
        <v>50</v>
      </c>
      <c r="E1443" t="s">
        <v>3985</v>
      </c>
      <c r="F1443" t="s">
        <v>87</v>
      </c>
      <c r="G1443" t="s">
        <v>3986</v>
      </c>
      <c r="H1443" t="str">
        <f t="shared" si="159"/>
        <v>Westbridge Capital Partners</v>
      </c>
      <c r="I1443">
        <f t="shared" si="160"/>
        <v>1</v>
      </c>
      <c r="J1443" t="str">
        <f>IF(Table1[[#This Row],[Investor Count]]&gt;1,"Yes","No")</f>
        <v>No</v>
      </c>
      <c r="K1443" t="s">
        <v>394</v>
      </c>
      <c r="L1443" s="6">
        <v>15600000</v>
      </c>
      <c r="M1443">
        <f t="shared" si="154"/>
        <v>2016</v>
      </c>
      <c r="N1443" t="str">
        <f t="shared" si="155"/>
        <v>August</v>
      </c>
      <c r="O1443" s="18">
        <v>149.71397999999999</v>
      </c>
      <c r="P1443" t="str">
        <f t="shared" si="156"/>
        <v>Private Equity</v>
      </c>
      <c r="Q1443" t="str">
        <f t="shared" si="157"/>
        <v>Technology</v>
      </c>
      <c r="R1443" t="str">
        <f t="shared" si="158"/>
        <v>Delhi-NCR</v>
      </c>
    </row>
    <row r="1444" spans="1:18" x14ac:dyDescent="0.3">
      <c r="A1444">
        <v>1443</v>
      </c>
      <c r="B1444" s="4">
        <v>42594</v>
      </c>
      <c r="C1444" t="s">
        <v>3987</v>
      </c>
      <c r="D1444" t="s">
        <v>50</v>
      </c>
      <c r="E1444" t="s">
        <v>3988</v>
      </c>
      <c r="F1444" t="s">
        <v>19</v>
      </c>
      <c r="G1444" t="s">
        <v>261</v>
      </c>
      <c r="H1444" t="str">
        <f t="shared" si="159"/>
        <v>Undisclosed</v>
      </c>
      <c r="I1444">
        <f t="shared" si="160"/>
        <v>1</v>
      </c>
      <c r="J1444" t="str">
        <f>IF(Table1[[#This Row],[Investor Count]]&gt;1,"Yes","No")</f>
        <v>No</v>
      </c>
      <c r="K1444" t="s">
        <v>126</v>
      </c>
      <c r="L1444" s="6">
        <v>500000</v>
      </c>
      <c r="M1444">
        <f t="shared" si="154"/>
        <v>2016</v>
      </c>
      <c r="N1444" t="str">
        <f t="shared" si="155"/>
        <v>August</v>
      </c>
      <c r="O1444" s="18">
        <v>4.7985249999999997</v>
      </c>
      <c r="P1444" t="str">
        <f t="shared" si="156"/>
        <v>Seed</v>
      </c>
      <c r="Q1444" t="str">
        <f t="shared" si="157"/>
        <v>Technology</v>
      </c>
      <c r="R1444" t="str">
        <f t="shared" si="158"/>
        <v>Delhi-NCR</v>
      </c>
    </row>
    <row r="1445" spans="1:18" x14ac:dyDescent="0.3">
      <c r="A1445">
        <v>1444</v>
      </c>
      <c r="B1445" s="4">
        <v>42594</v>
      </c>
      <c r="C1445" t="s">
        <v>3989</v>
      </c>
      <c r="D1445" t="s">
        <v>575</v>
      </c>
      <c r="E1445" t="s">
        <v>3990</v>
      </c>
      <c r="F1445" t="s">
        <v>30</v>
      </c>
      <c r="G1445" t="s">
        <v>8204</v>
      </c>
      <c r="H1445" t="str">
        <f t="shared" si="159"/>
        <v>Ht Media Ltd</v>
      </c>
      <c r="I1445">
        <f t="shared" si="160"/>
        <v>2</v>
      </c>
      <c r="J1445" t="str">
        <f>IF(Table1[[#This Row],[Investor Count]]&gt;1,"Yes","No")</f>
        <v>Yes</v>
      </c>
      <c r="K1445" t="s">
        <v>126</v>
      </c>
      <c r="M1445">
        <f t="shared" si="154"/>
        <v>2016</v>
      </c>
      <c r="N1445" t="str">
        <f t="shared" si="155"/>
        <v>August</v>
      </c>
      <c r="O1445" s="18">
        <v>0</v>
      </c>
      <c r="P1445" t="str">
        <f t="shared" si="156"/>
        <v>Seed</v>
      </c>
      <c r="Q1445" t="str">
        <f t="shared" si="157"/>
        <v>Others</v>
      </c>
      <c r="R1445" t="str">
        <f t="shared" si="158"/>
        <v>Delhi-NCR</v>
      </c>
    </row>
    <row r="1446" spans="1:18" x14ac:dyDescent="0.3">
      <c r="A1446">
        <v>1445</v>
      </c>
      <c r="B1446" s="4">
        <v>42597</v>
      </c>
      <c r="C1446" t="s">
        <v>3992</v>
      </c>
      <c r="D1446" t="s">
        <v>1471</v>
      </c>
      <c r="E1446" t="s">
        <v>3993</v>
      </c>
      <c r="F1446" t="s">
        <v>967</v>
      </c>
      <c r="G1446" t="s">
        <v>9207</v>
      </c>
      <c r="H1446" t="str">
        <f t="shared" si="159"/>
        <v>An Chrasekaran</v>
      </c>
      <c r="I1446">
        <f t="shared" si="160"/>
        <v>3</v>
      </c>
      <c r="J1446" t="str">
        <f>IF(Table1[[#This Row],[Investor Count]]&gt;1,"Yes","No")</f>
        <v>Yes</v>
      </c>
      <c r="K1446" t="s">
        <v>126</v>
      </c>
      <c r="M1446">
        <f t="shared" si="154"/>
        <v>2016</v>
      </c>
      <c r="N1446" t="str">
        <f t="shared" si="155"/>
        <v>August</v>
      </c>
      <c r="O1446" s="18">
        <v>0</v>
      </c>
      <c r="P1446" t="str">
        <f t="shared" si="156"/>
        <v>Seed</v>
      </c>
      <c r="Q1446" t="str">
        <f t="shared" si="157"/>
        <v>E-Commerce</v>
      </c>
      <c r="R1446" t="str">
        <f t="shared" si="158"/>
        <v>Bangalore</v>
      </c>
    </row>
    <row r="1447" spans="1:18" x14ac:dyDescent="0.3">
      <c r="A1447">
        <v>1446</v>
      </c>
      <c r="B1447" s="4">
        <v>42598</v>
      </c>
      <c r="C1447" t="s">
        <v>1102</v>
      </c>
      <c r="D1447" t="s">
        <v>1471</v>
      </c>
      <c r="E1447" t="s">
        <v>3995</v>
      </c>
      <c r="F1447" t="s">
        <v>19</v>
      </c>
      <c r="G1447" t="s">
        <v>3996</v>
      </c>
      <c r="H1447" t="str">
        <f t="shared" si="159"/>
        <v>Ashvin Chadha</v>
      </c>
      <c r="I1447">
        <f t="shared" si="160"/>
        <v>1</v>
      </c>
      <c r="J1447" t="str">
        <f>IF(Table1[[#This Row],[Investor Count]]&gt;1,"Yes","No")</f>
        <v>No</v>
      </c>
      <c r="K1447" t="s">
        <v>126</v>
      </c>
      <c r="M1447">
        <f t="shared" si="154"/>
        <v>2016</v>
      </c>
      <c r="N1447" t="str">
        <f t="shared" si="155"/>
        <v>August</v>
      </c>
      <c r="O1447" s="18">
        <v>0</v>
      </c>
      <c r="P1447" t="str">
        <f t="shared" si="156"/>
        <v>Seed</v>
      </c>
      <c r="Q1447" t="str">
        <f t="shared" si="157"/>
        <v>E-Commerce</v>
      </c>
      <c r="R1447" t="str">
        <f t="shared" si="158"/>
        <v>Delhi-NCR</v>
      </c>
    </row>
    <row r="1448" spans="1:18" x14ac:dyDescent="0.3">
      <c r="A1448">
        <v>1447</v>
      </c>
      <c r="B1448" s="4">
        <v>42598</v>
      </c>
      <c r="C1448" t="s">
        <v>449</v>
      </c>
      <c r="D1448" t="s">
        <v>575</v>
      </c>
      <c r="E1448" t="s">
        <v>3997</v>
      </c>
      <c r="F1448" t="s">
        <v>30</v>
      </c>
      <c r="G1448" t="s">
        <v>3442</v>
      </c>
      <c r="H1448" t="str">
        <f t="shared" si="159"/>
        <v>Softbank Group</v>
      </c>
      <c r="I1448">
        <f t="shared" si="160"/>
        <v>1</v>
      </c>
      <c r="J1448" t="str">
        <f>IF(Table1[[#This Row],[Investor Count]]&gt;1,"Yes","No")</f>
        <v>No</v>
      </c>
      <c r="K1448" t="s">
        <v>394</v>
      </c>
      <c r="L1448" s="6">
        <v>62000000</v>
      </c>
      <c r="M1448">
        <f t="shared" si="154"/>
        <v>2016</v>
      </c>
      <c r="N1448" t="str">
        <f t="shared" si="155"/>
        <v>August</v>
      </c>
      <c r="O1448" s="18">
        <v>595.01710000000003</v>
      </c>
      <c r="P1448" t="str">
        <f t="shared" si="156"/>
        <v>Private Equity</v>
      </c>
      <c r="Q1448" t="str">
        <f t="shared" si="157"/>
        <v>Others</v>
      </c>
      <c r="R1448" t="str">
        <f t="shared" si="158"/>
        <v>Delhi-NCR</v>
      </c>
    </row>
    <row r="1449" spans="1:18" x14ac:dyDescent="0.3">
      <c r="A1449">
        <v>1448</v>
      </c>
      <c r="B1449" s="4">
        <v>42598</v>
      </c>
      <c r="C1449" t="s">
        <v>3998</v>
      </c>
      <c r="D1449" t="s">
        <v>575</v>
      </c>
      <c r="E1449" t="s">
        <v>3999</v>
      </c>
      <c r="F1449" t="s">
        <v>30</v>
      </c>
      <c r="G1449" t="s">
        <v>8205</v>
      </c>
      <c r="H1449" t="str">
        <f t="shared" si="159"/>
        <v>Tencent Holdings</v>
      </c>
      <c r="I1449">
        <f t="shared" si="160"/>
        <v>5</v>
      </c>
      <c r="J1449" t="str">
        <f>IF(Table1[[#This Row],[Investor Count]]&gt;1,"Yes","No")</f>
        <v>Yes</v>
      </c>
      <c r="K1449" t="s">
        <v>394</v>
      </c>
      <c r="L1449" s="6">
        <v>175000000</v>
      </c>
      <c r="M1449">
        <f t="shared" si="154"/>
        <v>2016</v>
      </c>
      <c r="N1449" t="str">
        <f t="shared" si="155"/>
        <v>August</v>
      </c>
      <c r="O1449" s="18">
        <v>1679.4837500000001</v>
      </c>
      <c r="P1449" t="str">
        <f t="shared" si="156"/>
        <v>Private Equity</v>
      </c>
      <c r="Q1449" t="str">
        <f t="shared" si="157"/>
        <v>Others</v>
      </c>
      <c r="R1449" t="str">
        <f t="shared" si="158"/>
        <v>Delhi-NCR</v>
      </c>
    </row>
    <row r="1450" spans="1:18" x14ac:dyDescent="0.3">
      <c r="A1450">
        <v>1449</v>
      </c>
      <c r="B1450" s="4">
        <v>42598</v>
      </c>
      <c r="C1450" t="s">
        <v>4001</v>
      </c>
      <c r="D1450" t="s">
        <v>479</v>
      </c>
      <c r="E1450" t="s">
        <v>4002</v>
      </c>
      <c r="F1450" t="s">
        <v>36</v>
      </c>
      <c r="G1450" t="s">
        <v>4003</v>
      </c>
      <c r="H1450" t="str">
        <f t="shared" si="159"/>
        <v>Powerhouse Ventures</v>
      </c>
      <c r="I1450">
        <f t="shared" si="160"/>
        <v>2</v>
      </c>
      <c r="J1450" t="str">
        <f>IF(Table1[[#This Row],[Investor Count]]&gt;1,"Yes","No")</f>
        <v>Yes</v>
      </c>
      <c r="K1450" t="s">
        <v>394</v>
      </c>
      <c r="L1450" s="6">
        <v>500000</v>
      </c>
      <c r="M1450">
        <f t="shared" si="154"/>
        <v>2016</v>
      </c>
      <c r="N1450" t="str">
        <f t="shared" si="155"/>
        <v>August</v>
      </c>
      <c r="O1450" s="18">
        <v>4.7985249999999997</v>
      </c>
      <c r="P1450" t="str">
        <f t="shared" si="156"/>
        <v>Private Equity</v>
      </c>
      <c r="Q1450" t="str">
        <f t="shared" si="157"/>
        <v>E-Commerce</v>
      </c>
      <c r="R1450" t="str">
        <f t="shared" si="158"/>
        <v>Mumbai</v>
      </c>
    </row>
    <row r="1451" spans="1:18" x14ac:dyDescent="0.3">
      <c r="A1451">
        <v>1450</v>
      </c>
      <c r="B1451" s="4">
        <v>42598</v>
      </c>
      <c r="C1451" t="s">
        <v>4004</v>
      </c>
      <c r="D1451" t="s">
        <v>479</v>
      </c>
      <c r="E1451" t="s">
        <v>8792</v>
      </c>
      <c r="F1451" t="s">
        <v>1197</v>
      </c>
      <c r="G1451" t="s">
        <v>9139</v>
      </c>
      <c r="H1451" t="str">
        <f t="shared" si="159"/>
        <v>Br Capital</v>
      </c>
      <c r="I1451">
        <f t="shared" si="160"/>
        <v>1</v>
      </c>
      <c r="J1451" t="str">
        <f>IF(Table1[[#This Row],[Investor Count]]&gt;1,"Yes","No")</f>
        <v>No</v>
      </c>
      <c r="K1451" t="s">
        <v>394</v>
      </c>
      <c r="L1451" s="6">
        <v>1500000</v>
      </c>
      <c r="M1451">
        <f t="shared" si="154"/>
        <v>2016</v>
      </c>
      <c r="N1451" t="str">
        <f t="shared" si="155"/>
        <v>August</v>
      </c>
      <c r="O1451" s="18">
        <v>14.395574999999999</v>
      </c>
      <c r="P1451" t="str">
        <f t="shared" si="156"/>
        <v>Private Equity</v>
      </c>
      <c r="Q1451" t="str">
        <f t="shared" si="157"/>
        <v>E-Commerce</v>
      </c>
      <c r="R1451" t="str">
        <f t="shared" si="158"/>
        <v>Ahmedabad</v>
      </c>
    </row>
    <row r="1452" spans="1:18" x14ac:dyDescent="0.3">
      <c r="A1452">
        <v>1451</v>
      </c>
      <c r="B1452" s="4">
        <v>42598</v>
      </c>
      <c r="C1452" t="s">
        <v>4006</v>
      </c>
      <c r="D1452" t="s">
        <v>50</v>
      </c>
      <c r="E1452" t="s">
        <v>4007</v>
      </c>
      <c r="F1452" t="s">
        <v>52</v>
      </c>
      <c r="G1452" t="s">
        <v>9208</v>
      </c>
      <c r="H1452" t="str">
        <f t="shared" si="159"/>
        <v>An Chrasekaran</v>
      </c>
      <c r="I1452">
        <f t="shared" si="160"/>
        <v>6</v>
      </c>
      <c r="J1452" t="str">
        <f>IF(Table1[[#This Row],[Investor Count]]&gt;1,"Yes","No")</f>
        <v>Yes</v>
      </c>
      <c r="K1452" t="s">
        <v>126</v>
      </c>
      <c r="L1452" s="6">
        <v>250000</v>
      </c>
      <c r="M1452">
        <f t="shared" si="154"/>
        <v>2016</v>
      </c>
      <c r="N1452" t="str">
        <f t="shared" si="155"/>
        <v>August</v>
      </c>
      <c r="O1452" s="18">
        <v>2.3992624999999999</v>
      </c>
      <c r="P1452" t="str">
        <f t="shared" si="156"/>
        <v>Seed</v>
      </c>
      <c r="Q1452" t="str">
        <f t="shared" si="157"/>
        <v>Technology</v>
      </c>
      <c r="R1452" t="str">
        <f t="shared" si="158"/>
        <v>Pune</v>
      </c>
    </row>
    <row r="1453" spans="1:18" x14ac:dyDescent="0.3">
      <c r="A1453">
        <v>1452</v>
      </c>
      <c r="B1453" s="4">
        <v>42598</v>
      </c>
      <c r="C1453" t="s">
        <v>4009</v>
      </c>
      <c r="D1453" t="s">
        <v>575</v>
      </c>
      <c r="E1453" t="s">
        <v>4010</v>
      </c>
      <c r="F1453" t="s">
        <v>36</v>
      </c>
      <c r="G1453" t="s">
        <v>8206</v>
      </c>
      <c r="H1453" t="str">
        <f t="shared" si="159"/>
        <v>Dubai Based Hnis</v>
      </c>
      <c r="I1453">
        <f t="shared" si="160"/>
        <v>1</v>
      </c>
      <c r="J1453" t="str">
        <f>IF(Table1[[#This Row],[Investor Count]]&gt;1,"Yes","No")</f>
        <v>No</v>
      </c>
      <c r="K1453" t="s">
        <v>126</v>
      </c>
      <c r="M1453">
        <f t="shared" si="154"/>
        <v>2016</v>
      </c>
      <c r="N1453" t="str">
        <f t="shared" si="155"/>
        <v>August</v>
      </c>
      <c r="O1453" s="18">
        <v>0</v>
      </c>
      <c r="P1453" t="str">
        <f t="shared" si="156"/>
        <v>Seed</v>
      </c>
      <c r="Q1453" t="str">
        <f t="shared" si="157"/>
        <v>Others</v>
      </c>
      <c r="R1453" t="str">
        <f t="shared" si="158"/>
        <v>Mumbai</v>
      </c>
    </row>
    <row r="1454" spans="1:18" x14ac:dyDescent="0.3">
      <c r="A1454">
        <v>1453</v>
      </c>
      <c r="B1454" s="4">
        <v>42599</v>
      </c>
      <c r="C1454" t="s">
        <v>4012</v>
      </c>
      <c r="D1454" t="s">
        <v>40</v>
      </c>
      <c r="E1454" t="s">
        <v>4013</v>
      </c>
      <c r="F1454" t="s">
        <v>483</v>
      </c>
      <c r="G1454" t="s">
        <v>8945</v>
      </c>
      <c r="H1454" t="str">
        <f t="shared" si="159"/>
        <v>Swan Angel Network</v>
      </c>
      <c r="I1454">
        <f t="shared" si="160"/>
        <v>3</v>
      </c>
      <c r="J1454" t="str">
        <f>IF(Table1[[#This Row],[Investor Count]]&gt;1,"Yes","No")</f>
        <v>Yes</v>
      </c>
      <c r="K1454" t="s">
        <v>126</v>
      </c>
      <c r="L1454" s="6">
        <v>375000</v>
      </c>
      <c r="M1454">
        <f t="shared" si="154"/>
        <v>2016</v>
      </c>
      <c r="N1454" t="str">
        <f t="shared" si="155"/>
        <v>August</v>
      </c>
      <c r="O1454" s="18">
        <v>3.5988937499999998</v>
      </c>
      <c r="P1454" t="str">
        <f t="shared" si="156"/>
        <v>Seed</v>
      </c>
      <c r="Q1454" t="str">
        <f t="shared" si="157"/>
        <v>Logistics &amp; Transport</v>
      </c>
      <c r="R1454" t="str">
        <f t="shared" si="158"/>
        <v>Other Cities</v>
      </c>
    </row>
    <row r="1455" spans="1:18" x14ac:dyDescent="0.3">
      <c r="A1455">
        <v>1454</v>
      </c>
      <c r="B1455" s="4">
        <v>42599</v>
      </c>
      <c r="C1455" t="s">
        <v>4015</v>
      </c>
      <c r="D1455" t="s">
        <v>50</v>
      </c>
      <c r="E1455" t="s">
        <v>4016</v>
      </c>
      <c r="F1455" t="s">
        <v>967</v>
      </c>
      <c r="G1455" t="s">
        <v>4017</v>
      </c>
      <c r="H1455" t="str">
        <f t="shared" si="159"/>
        <v>Swan Angel Network</v>
      </c>
      <c r="I1455">
        <f t="shared" si="160"/>
        <v>1</v>
      </c>
      <c r="J1455" t="str">
        <f>IF(Table1[[#This Row],[Investor Count]]&gt;1,"Yes","No")</f>
        <v>No</v>
      </c>
      <c r="K1455" t="s">
        <v>126</v>
      </c>
      <c r="M1455">
        <f t="shared" si="154"/>
        <v>2016</v>
      </c>
      <c r="N1455" t="str">
        <f t="shared" si="155"/>
        <v>August</v>
      </c>
      <c r="O1455" s="18">
        <v>0</v>
      </c>
      <c r="P1455" t="str">
        <f t="shared" si="156"/>
        <v>Seed</v>
      </c>
      <c r="Q1455" t="str">
        <f t="shared" si="157"/>
        <v>Technology</v>
      </c>
      <c r="R1455" t="str">
        <f t="shared" si="158"/>
        <v>Bangalore</v>
      </c>
    </row>
    <row r="1456" spans="1:18" x14ac:dyDescent="0.3">
      <c r="A1456">
        <v>1455</v>
      </c>
      <c r="B1456" s="4">
        <v>42599</v>
      </c>
      <c r="C1456" t="s">
        <v>4018</v>
      </c>
      <c r="D1456" t="s">
        <v>50</v>
      </c>
      <c r="E1456" t="s">
        <v>4019</v>
      </c>
      <c r="F1456" t="s">
        <v>967</v>
      </c>
      <c r="G1456" t="s">
        <v>8207</v>
      </c>
      <c r="H1456" t="str">
        <f t="shared" si="159"/>
        <v>Seedplus</v>
      </c>
      <c r="I1456">
        <f t="shared" si="160"/>
        <v>3</v>
      </c>
      <c r="J1456" t="str">
        <f>IF(Table1[[#This Row],[Investor Count]]&gt;1,"Yes","No")</f>
        <v>Yes</v>
      </c>
      <c r="K1456" t="s">
        <v>394</v>
      </c>
      <c r="L1456" s="6">
        <v>675000</v>
      </c>
      <c r="M1456">
        <f t="shared" si="154"/>
        <v>2016</v>
      </c>
      <c r="N1456" t="str">
        <f t="shared" si="155"/>
        <v>August</v>
      </c>
      <c r="O1456" s="18">
        <v>6.4780087499999999</v>
      </c>
      <c r="P1456" t="str">
        <f t="shared" si="156"/>
        <v>Private Equity</v>
      </c>
      <c r="Q1456" t="str">
        <f t="shared" si="157"/>
        <v>Technology</v>
      </c>
      <c r="R1456" t="str">
        <f t="shared" si="158"/>
        <v>Bangalore</v>
      </c>
    </row>
    <row r="1457" spans="1:18" x14ac:dyDescent="0.3">
      <c r="A1457">
        <v>1456</v>
      </c>
      <c r="B1457" s="4">
        <v>42599</v>
      </c>
      <c r="C1457" t="s">
        <v>3716</v>
      </c>
      <c r="D1457" t="s">
        <v>40</v>
      </c>
      <c r="E1457" t="s">
        <v>4021</v>
      </c>
      <c r="F1457" t="s">
        <v>967</v>
      </c>
      <c r="G1457" t="s">
        <v>2077</v>
      </c>
      <c r="H1457" t="str">
        <f t="shared" si="159"/>
        <v>Indian Angel Network</v>
      </c>
      <c r="I1457">
        <f t="shared" si="160"/>
        <v>1</v>
      </c>
      <c r="J1457" t="str">
        <f>IF(Table1[[#This Row],[Investor Count]]&gt;1,"Yes","No")</f>
        <v>No</v>
      </c>
      <c r="K1457" t="s">
        <v>126</v>
      </c>
      <c r="M1457">
        <f t="shared" si="154"/>
        <v>2016</v>
      </c>
      <c r="N1457" t="str">
        <f t="shared" si="155"/>
        <v>August</v>
      </c>
      <c r="O1457" s="18">
        <v>0</v>
      </c>
      <c r="P1457" t="str">
        <f t="shared" si="156"/>
        <v>Seed</v>
      </c>
      <c r="Q1457" t="str">
        <f t="shared" si="157"/>
        <v>Logistics &amp; Transport</v>
      </c>
      <c r="R1457" t="str">
        <f t="shared" si="158"/>
        <v>Bangalore</v>
      </c>
    </row>
    <row r="1458" spans="1:18" x14ac:dyDescent="0.3">
      <c r="A1458">
        <v>1457</v>
      </c>
      <c r="B1458" s="4">
        <v>42600</v>
      </c>
      <c r="C1458" t="s">
        <v>225</v>
      </c>
      <c r="D1458" t="s">
        <v>479</v>
      </c>
      <c r="E1458" t="s">
        <v>4022</v>
      </c>
      <c r="F1458" t="s">
        <v>967</v>
      </c>
      <c r="G1458" t="s">
        <v>4023</v>
      </c>
      <c r="H1458" t="str">
        <f t="shared" si="159"/>
        <v>Kashyap Deorah</v>
      </c>
      <c r="I1458">
        <f t="shared" si="160"/>
        <v>3</v>
      </c>
      <c r="J1458" t="str">
        <f>IF(Table1[[#This Row],[Investor Count]]&gt;1,"Yes","No")</f>
        <v>Yes</v>
      </c>
      <c r="K1458" t="s">
        <v>126</v>
      </c>
      <c r="M1458">
        <f t="shared" si="154"/>
        <v>2016</v>
      </c>
      <c r="N1458" t="str">
        <f t="shared" si="155"/>
        <v>August</v>
      </c>
      <c r="O1458" s="18">
        <v>0</v>
      </c>
      <c r="P1458" t="str">
        <f t="shared" si="156"/>
        <v>Seed</v>
      </c>
      <c r="Q1458" t="str">
        <f t="shared" si="157"/>
        <v>E-Commerce</v>
      </c>
      <c r="R1458" t="str">
        <f t="shared" si="158"/>
        <v>Bangalore</v>
      </c>
    </row>
    <row r="1459" spans="1:18" x14ac:dyDescent="0.3">
      <c r="A1459">
        <v>1458</v>
      </c>
      <c r="B1459" s="4">
        <v>42600</v>
      </c>
      <c r="C1459" t="s">
        <v>4024</v>
      </c>
      <c r="D1459" t="s">
        <v>50</v>
      </c>
      <c r="E1459" t="s">
        <v>4025</v>
      </c>
      <c r="F1459" t="s">
        <v>4026</v>
      </c>
      <c r="G1459" t="s">
        <v>4027</v>
      </c>
      <c r="H1459" t="str">
        <f t="shared" si="159"/>
        <v>Speridian Technologies</v>
      </c>
      <c r="I1459">
        <f t="shared" si="160"/>
        <v>1</v>
      </c>
      <c r="J1459" t="str">
        <f>IF(Table1[[#This Row],[Investor Count]]&gt;1,"Yes","No")</f>
        <v>No</v>
      </c>
      <c r="K1459" t="s">
        <v>394</v>
      </c>
      <c r="M1459">
        <f t="shared" si="154"/>
        <v>2016</v>
      </c>
      <c r="N1459" t="str">
        <f t="shared" si="155"/>
        <v>August</v>
      </c>
      <c r="O1459" s="18">
        <v>0</v>
      </c>
      <c r="P1459" t="str">
        <f t="shared" si="156"/>
        <v>Private Equity</v>
      </c>
      <c r="Q1459" t="str">
        <f t="shared" si="157"/>
        <v>Technology</v>
      </c>
      <c r="R1459" t="str">
        <f t="shared" si="158"/>
        <v>Other Cities</v>
      </c>
    </row>
    <row r="1460" spans="1:18" x14ac:dyDescent="0.3">
      <c r="A1460">
        <v>1459</v>
      </c>
      <c r="B1460" s="4">
        <v>42601</v>
      </c>
      <c r="C1460" t="s">
        <v>4028</v>
      </c>
      <c r="D1460" t="s">
        <v>575</v>
      </c>
      <c r="E1460" t="s">
        <v>4029</v>
      </c>
      <c r="F1460" t="s">
        <v>36</v>
      </c>
      <c r="G1460" t="s">
        <v>9139</v>
      </c>
      <c r="H1460" t="str">
        <f t="shared" si="159"/>
        <v>Br Capital</v>
      </c>
      <c r="I1460">
        <f t="shared" si="160"/>
        <v>1</v>
      </c>
      <c r="J1460" t="str">
        <f>IF(Table1[[#This Row],[Investor Count]]&gt;1,"Yes","No")</f>
        <v>No</v>
      </c>
      <c r="K1460" t="s">
        <v>394</v>
      </c>
      <c r="L1460" s="6">
        <v>20000000</v>
      </c>
      <c r="M1460">
        <f t="shared" si="154"/>
        <v>2016</v>
      </c>
      <c r="N1460" t="str">
        <f t="shared" si="155"/>
        <v>August</v>
      </c>
      <c r="O1460" s="18">
        <v>191.941</v>
      </c>
      <c r="P1460" t="str">
        <f t="shared" si="156"/>
        <v>Private Equity</v>
      </c>
      <c r="Q1460" t="str">
        <f t="shared" si="157"/>
        <v>Others</v>
      </c>
      <c r="R1460" t="str">
        <f t="shared" si="158"/>
        <v>Mumbai</v>
      </c>
    </row>
    <row r="1461" spans="1:18" x14ac:dyDescent="0.3">
      <c r="A1461">
        <v>1460</v>
      </c>
      <c r="B1461" s="4">
        <v>42601</v>
      </c>
      <c r="C1461" t="s">
        <v>4030</v>
      </c>
      <c r="D1461" t="s">
        <v>50</v>
      </c>
      <c r="E1461" t="s">
        <v>4031</v>
      </c>
      <c r="F1461" t="s">
        <v>967</v>
      </c>
      <c r="G1461" t="s">
        <v>2353</v>
      </c>
      <c r="H1461" t="str">
        <f t="shared" si="159"/>
        <v>Rainmatter</v>
      </c>
      <c r="I1461">
        <f t="shared" si="160"/>
        <v>1</v>
      </c>
      <c r="J1461" t="str">
        <f>IF(Table1[[#This Row],[Investor Count]]&gt;1,"Yes","No")</f>
        <v>No</v>
      </c>
      <c r="K1461" t="s">
        <v>394</v>
      </c>
      <c r="L1461" s="6">
        <v>375000</v>
      </c>
      <c r="M1461">
        <f t="shared" si="154"/>
        <v>2016</v>
      </c>
      <c r="N1461" t="str">
        <f t="shared" si="155"/>
        <v>August</v>
      </c>
      <c r="O1461" s="18">
        <v>3.5988937499999998</v>
      </c>
      <c r="P1461" t="str">
        <f t="shared" si="156"/>
        <v>Private Equity</v>
      </c>
      <c r="Q1461" t="str">
        <f t="shared" si="157"/>
        <v>Technology</v>
      </c>
      <c r="R1461" t="str">
        <f t="shared" si="158"/>
        <v>Bangalore</v>
      </c>
    </row>
    <row r="1462" spans="1:18" x14ac:dyDescent="0.3">
      <c r="A1462">
        <v>1461</v>
      </c>
      <c r="B1462" s="4">
        <v>42601</v>
      </c>
      <c r="C1462" t="s">
        <v>4032</v>
      </c>
      <c r="D1462" t="s">
        <v>50</v>
      </c>
      <c r="E1462" t="s">
        <v>4033</v>
      </c>
      <c r="F1462" t="s">
        <v>42</v>
      </c>
      <c r="G1462" t="s">
        <v>4034</v>
      </c>
      <c r="H1462" t="str">
        <f t="shared" si="159"/>
        <v>Aspire Systems</v>
      </c>
      <c r="I1462">
        <f t="shared" si="160"/>
        <v>1</v>
      </c>
      <c r="J1462" t="str">
        <f>IF(Table1[[#This Row],[Investor Count]]&gt;1,"Yes","No")</f>
        <v>No</v>
      </c>
      <c r="K1462" t="s">
        <v>394</v>
      </c>
      <c r="M1462">
        <f t="shared" si="154"/>
        <v>2016</v>
      </c>
      <c r="N1462" t="str">
        <f t="shared" si="155"/>
        <v>August</v>
      </c>
      <c r="O1462" s="18">
        <v>0</v>
      </c>
      <c r="P1462" t="str">
        <f t="shared" si="156"/>
        <v>Private Equity</v>
      </c>
      <c r="Q1462" t="str">
        <f t="shared" si="157"/>
        <v>Technology</v>
      </c>
      <c r="R1462" t="str">
        <f t="shared" si="158"/>
        <v>Chennai</v>
      </c>
    </row>
    <row r="1463" spans="1:18" x14ac:dyDescent="0.3">
      <c r="A1463">
        <v>1462</v>
      </c>
      <c r="B1463" s="4">
        <v>42604</v>
      </c>
      <c r="C1463" t="s">
        <v>4035</v>
      </c>
      <c r="D1463" t="s">
        <v>575</v>
      </c>
      <c r="E1463" t="s">
        <v>1872</v>
      </c>
      <c r="F1463" t="s">
        <v>967</v>
      </c>
      <c r="G1463" t="s">
        <v>8208</v>
      </c>
      <c r="H1463" t="str">
        <f t="shared" si="159"/>
        <v>Satish Vasudeva</v>
      </c>
      <c r="I1463">
        <f t="shared" si="160"/>
        <v>2</v>
      </c>
      <c r="J1463" t="str">
        <f>IF(Table1[[#This Row],[Investor Count]]&gt;1,"Yes","No")</f>
        <v>Yes</v>
      </c>
      <c r="K1463" t="s">
        <v>126</v>
      </c>
      <c r="M1463">
        <f t="shared" si="154"/>
        <v>2016</v>
      </c>
      <c r="N1463" t="str">
        <f t="shared" si="155"/>
        <v>August</v>
      </c>
      <c r="O1463" s="18">
        <v>0</v>
      </c>
      <c r="P1463" t="str">
        <f t="shared" si="156"/>
        <v>Seed</v>
      </c>
      <c r="Q1463" t="str">
        <f t="shared" si="157"/>
        <v>Others</v>
      </c>
      <c r="R1463" t="str">
        <f t="shared" si="158"/>
        <v>Bangalore</v>
      </c>
    </row>
    <row r="1464" spans="1:18" x14ac:dyDescent="0.3">
      <c r="A1464">
        <v>1463</v>
      </c>
      <c r="B1464" s="4">
        <v>42604</v>
      </c>
      <c r="C1464" t="s">
        <v>4037</v>
      </c>
      <c r="D1464" t="s">
        <v>4038</v>
      </c>
      <c r="E1464" t="s">
        <v>7835</v>
      </c>
      <c r="F1464" t="s">
        <v>36</v>
      </c>
      <c r="G1464" t="s">
        <v>4040</v>
      </c>
      <c r="H1464" t="str">
        <f t="shared" si="159"/>
        <v>Torrent Group</v>
      </c>
      <c r="I1464">
        <f t="shared" si="160"/>
        <v>1</v>
      </c>
      <c r="J1464" t="str">
        <f>IF(Table1[[#This Row],[Investor Count]]&gt;1,"Yes","No")</f>
        <v>No</v>
      </c>
      <c r="K1464" t="s">
        <v>394</v>
      </c>
      <c r="L1464" s="6">
        <v>37000000</v>
      </c>
      <c r="M1464">
        <f t="shared" si="154"/>
        <v>2016</v>
      </c>
      <c r="N1464" t="str">
        <f t="shared" si="155"/>
        <v>August</v>
      </c>
      <c r="O1464" s="18">
        <v>355.09084999999999</v>
      </c>
      <c r="P1464" t="str">
        <f t="shared" si="156"/>
        <v>Private Equity</v>
      </c>
      <c r="Q1464" t="str">
        <f t="shared" si="157"/>
        <v>Healthcare</v>
      </c>
      <c r="R1464" t="str">
        <f t="shared" si="158"/>
        <v>Mumbai</v>
      </c>
    </row>
    <row r="1465" spans="1:18" x14ac:dyDescent="0.3">
      <c r="A1465">
        <v>1464</v>
      </c>
      <c r="B1465" s="4">
        <v>42604</v>
      </c>
      <c r="C1465" t="s">
        <v>950</v>
      </c>
      <c r="D1465" t="s">
        <v>575</v>
      </c>
      <c r="E1465" t="s">
        <v>4041</v>
      </c>
      <c r="F1465" t="s">
        <v>36</v>
      </c>
      <c r="G1465" t="s">
        <v>8209</v>
      </c>
      <c r="H1465" t="str">
        <f t="shared" si="159"/>
        <v>Saha Fund</v>
      </c>
      <c r="I1465">
        <f t="shared" si="160"/>
        <v>2</v>
      </c>
      <c r="J1465" t="str">
        <f>IF(Table1[[#This Row],[Investor Count]]&gt;1,"Yes","No")</f>
        <v>Yes</v>
      </c>
      <c r="K1465" t="s">
        <v>394</v>
      </c>
      <c r="M1465">
        <f t="shared" si="154"/>
        <v>2016</v>
      </c>
      <c r="N1465" t="str">
        <f t="shared" si="155"/>
        <v>August</v>
      </c>
      <c r="O1465" s="18">
        <v>0</v>
      </c>
      <c r="P1465" t="str">
        <f t="shared" si="156"/>
        <v>Private Equity</v>
      </c>
      <c r="Q1465" t="str">
        <f t="shared" si="157"/>
        <v>Others</v>
      </c>
      <c r="R1465" t="str">
        <f t="shared" si="158"/>
        <v>Mumbai</v>
      </c>
    </row>
    <row r="1466" spans="1:18" x14ac:dyDescent="0.3">
      <c r="A1466">
        <v>1465</v>
      </c>
      <c r="B1466" s="4">
        <v>42605</v>
      </c>
      <c r="C1466" t="s">
        <v>4043</v>
      </c>
      <c r="D1466" t="s">
        <v>50</v>
      </c>
      <c r="E1466" t="s">
        <v>4044</v>
      </c>
      <c r="F1466" t="s">
        <v>30</v>
      </c>
      <c r="G1466" t="s">
        <v>4045</v>
      </c>
      <c r="H1466" t="str">
        <f t="shared" si="159"/>
        <v>Vijay Kedia</v>
      </c>
      <c r="I1466">
        <f t="shared" si="160"/>
        <v>1</v>
      </c>
      <c r="J1466" t="str">
        <f>IF(Table1[[#This Row],[Investor Count]]&gt;1,"Yes","No")</f>
        <v>No</v>
      </c>
      <c r="K1466" t="s">
        <v>126</v>
      </c>
      <c r="M1466">
        <f t="shared" si="154"/>
        <v>2016</v>
      </c>
      <c r="N1466" t="str">
        <f t="shared" si="155"/>
        <v>August</v>
      </c>
      <c r="O1466" s="18">
        <v>0</v>
      </c>
      <c r="P1466" t="str">
        <f t="shared" si="156"/>
        <v>Seed</v>
      </c>
      <c r="Q1466" t="str">
        <f t="shared" si="157"/>
        <v>Technology</v>
      </c>
      <c r="R1466" t="str">
        <f t="shared" si="158"/>
        <v>Delhi-NCR</v>
      </c>
    </row>
    <row r="1467" spans="1:18" x14ac:dyDescent="0.3">
      <c r="A1467">
        <v>1466</v>
      </c>
      <c r="B1467" s="4">
        <v>42605</v>
      </c>
      <c r="C1467" t="s">
        <v>4046</v>
      </c>
      <c r="D1467" t="s">
        <v>575</v>
      </c>
      <c r="E1467" t="s">
        <v>4047</v>
      </c>
      <c r="F1467" t="s">
        <v>30</v>
      </c>
      <c r="G1467" t="s">
        <v>4048</v>
      </c>
      <c r="H1467" t="str">
        <f t="shared" si="159"/>
        <v>Riju Gupta</v>
      </c>
      <c r="I1467">
        <f t="shared" si="160"/>
        <v>2</v>
      </c>
      <c r="J1467" t="str">
        <f>IF(Table1[[#This Row],[Investor Count]]&gt;1,"Yes","No")</f>
        <v>Yes</v>
      </c>
      <c r="K1467" t="s">
        <v>126</v>
      </c>
      <c r="L1467" s="6">
        <v>100000</v>
      </c>
      <c r="M1467">
        <f t="shared" si="154"/>
        <v>2016</v>
      </c>
      <c r="N1467" t="str">
        <f t="shared" si="155"/>
        <v>August</v>
      </c>
      <c r="O1467" s="18">
        <v>0.95970500000000003</v>
      </c>
      <c r="P1467" t="str">
        <f t="shared" si="156"/>
        <v>Seed</v>
      </c>
      <c r="Q1467" t="str">
        <f t="shared" si="157"/>
        <v>Others</v>
      </c>
      <c r="R1467" t="str">
        <f t="shared" si="158"/>
        <v>Delhi-NCR</v>
      </c>
    </row>
    <row r="1468" spans="1:18" x14ac:dyDescent="0.3">
      <c r="A1468">
        <v>1467</v>
      </c>
      <c r="B1468" s="4">
        <v>42605</v>
      </c>
      <c r="C1468" t="s">
        <v>4049</v>
      </c>
      <c r="D1468" t="s">
        <v>575</v>
      </c>
      <c r="E1468" t="s">
        <v>4050</v>
      </c>
      <c r="F1468" t="s">
        <v>36</v>
      </c>
      <c r="G1468" t="s">
        <v>9238</v>
      </c>
      <c r="H1468" t="str">
        <f t="shared" si="159"/>
        <v>Dr Goutam Challagalla</v>
      </c>
      <c r="I1468">
        <f t="shared" si="160"/>
        <v>1</v>
      </c>
      <c r="J1468" t="str">
        <f>IF(Table1[[#This Row],[Investor Count]]&gt;1,"Yes","No")</f>
        <v>No</v>
      </c>
      <c r="K1468" t="s">
        <v>126</v>
      </c>
      <c r="M1468">
        <f t="shared" si="154"/>
        <v>2016</v>
      </c>
      <c r="N1468" t="str">
        <f t="shared" si="155"/>
        <v>August</v>
      </c>
      <c r="O1468" s="18">
        <v>0</v>
      </c>
      <c r="P1468" t="str">
        <f t="shared" si="156"/>
        <v>Seed</v>
      </c>
      <c r="Q1468" t="str">
        <f t="shared" si="157"/>
        <v>Others</v>
      </c>
      <c r="R1468" t="str">
        <f t="shared" si="158"/>
        <v>Mumbai</v>
      </c>
    </row>
    <row r="1469" spans="1:18" x14ac:dyDescent="0.3">
      <c r="A1469">
        <v>1468</v>
      </c>
      <c r="B1469" s="4">
        <v>42605</v>
      </c>
      <c r="C1469" t="s">
        <v>4052</v>
      </c>
      <c r="D1469" t="s">
        <v>50</v>
      </c>
      <c r="E1469" t="s">
        <v>4053</v>
      </c>
      <c r="F1469" t="s">
        <v>30</v>
      </c>
      <c r="G1469" t="s">
        <v>4054</v>
      </c>
      <c r="H1469" t="str">
        <f t="shared" si="159"/>
        <v>Outbox Ventures</v>
      </c>
      <c r="I1469">
        <f t="shared" si="160"/>
        <v>6</v>
      </c>
      <c r="J1469" t="str">
        <f>IF(Table1[[#This Row],[Investor Count]]&gt;1,"Yes","No")</f>
        <v>Yes</v>
      </c>
      <c r="K1469" t="s">
        <v>126</v>
      </c>
      <c r="L1469" s="6">
        <v>200000</v>
      </c>
      <c r="M1469">
        <f t="shared" si="154"/>
        <v>2016</v>
      </c>
      <c r="N1469" t="str">
        <f t="shared" si="155"/>
        <v>August</v>
      </c>
      <c r="O1469" s="18">
        <v>1.9194100000000001</v>
      </c>
      <c r="P1469" t="str">
        <f t="shared" si="156"/>
        <v>Seed</v>
      </c>
      <c r="Q1469" t="str">
        <f t="shared" si="157"/>
        <v>Technology</v>
      </c>
      <c r="R1469" t="str">
        <f t="shared" si="158"/>
        <v>Delhi-NCR</v>
      </c>
    </row>
    <row r="1470" spans="1:18" x14ac:dyDescent="0.3">
      <c r="A1470">
        <v>1469</v>
      </c>
      <c r="B1470" s="4">
        <v>42606</v>
      </c>
      <c r="C1470" t="s">
        <v>4055</v>
      </c>
      <c r="D1470" t="s">
        <v>575</v>
      </c>
      <c r="E1470" t="s">
        <v>4056</v>
      </c>
      <c r="F1470" t="s">
        <v>30</v>
      </c>
      <c r="G1470" t="s">
        <v>9219</v>
      </c>
      <c r="H1470" t="str">
        <f t="shared" si="159"/>
        <v>Ah! Ventures</v>
      </c>
      <c r="I1470">
        <f t="shared" si="160"/>
        <v>7</v>
      </c>
      <c r="J1470" t="str">
        <f>IF(Table1[[#This Row],[Investor Count]]&gt;1,"Yes","No")</f>
        <v>Yes</v>
      </c>
      <c r="K1470" t="s">
        <v>126</v>
      </c>
      <c r="M1470">
        <f t="shared" si="154"/>
        <v>2016</v>
      </c>
      <c r="N1470" t="str">
        <f t="shared" si="155"/>
        <v>August</v>
      </c>
      <c r="O1470" s="18">
        <v>0</v>
      </c>
      <c r="P1470" t="str">
        <f t="shared" si="156"/>
        <v>Seed</v>
      </c>
      <c r="Q1470" t="str">
        <f t="shared" si="157"/>
        <v>Others</v>
      </c>
      <c r="R1470" t="str">
        <f t="shared" si="158"/>
        <v>Delhi-NCR</v>
      </c>
    </row>
    <row r="1471" spans="1:18" x14ac:dyDescent="0.3">
      <c r="A1471">
        <v>1470</v>
      </c>
      <c r="B1471" s="4">
        <v>42606</v>
      </c>
      <c r="C1471" t="s">
        <v>4058</v>
      </c>
      <c r="D1471" t="s">
        <v>575</v>
      </c>
      <c r="E1471" t="s">
        <v>4059</v>
      </c>
      <c r="F1471" t="s">
        <v>967</v>
      </c>
      <c r="G1471" t="s">
        <v>9220</v>
      </c>
      <c r="H1471" t="str">
        <f t="shared" si="159"/>
        <v>Blume Ventures</v>
      </c>
      <c r="I1471">
        <f t="shared" si="160"/>
        <v>8</v>
      </c>
      <c r="J1471" t="str">
        <f>IF(Table1[[#This Row],[Investor Count]]&gt;1,"Yes","No")</f>
        <v>Yes</v>
      </c>
      <c r="K1471" t="s">
        <v>394</v>
      </c>
      <c r="L1471" s="6">
        <v>1000000</v>
      </c>
      <c r="M1471">
        <f t="shared" si="154"/>
        <v>2016</v>
      </c>
      <c r="N1471" t="str">
        <f t="shared" si="155"/>
        <v>August</v>
      </c>
      <c r="O1471" s="18">
        <v>9.5970499999999994</v>
      </c>
      <c r="P1471" t="str">
        <f t="shared" si="156"/>
        <v>Private Equity</v>
      </c>
      <c r="Q1471" t="str">
        <f t="shared" si="157"/>
        <v>Others</v>
      </c>
      <c r="R1471" t="str">
        <f t="shared" si="158"/>
        <v>Bangalore</v>
      </c>
    </row>
    <row r="1472" spans="1:18" x14ac:dyDescent="0.3">
      <c r="A1472">
        <v>1471</v>
      </c>
      <c r="B1472" s="4">
        <v>42606</v>
      </c>
      <c r="C1472" t="s">
        <v>4061</v>
      </c>
      <c r="D1472" t="s">
        <v>50</v>
      </c>
      <c r="E1472" t="s">
        <v>4062</v>
      </c>
      <c r="F1472" t="s">
        <v>8615</v>
      </c>
      <c r="G1472" t="s">
        <v>3215</v>
      </c>
      <c r="H1472" t="str">
        <f t="shared" si="159"/>
        <v>Kalaari Capital</v>
      </c>
      <c r="I1472">
        <f t="shared" si="160"/>
        <v>1</v>
      </c>
      <c r="J1472" t="str">
        <f>IF(Table1[[#This Row],[Investor Count]]&gt;1,"Yes","No")</f>
        <v>No</v>
      </c>
      <c r="K1472" t="s">
        <v>126</v>
      </c>
      <c r="L1472" s="6">
        <v>100000</v>
      </c>
      <c r="M1472">
        <f t="shared" si="154"/>
        <v>2016</v>
      </c>
      <c r="N1472" t="str">
        <f t="shared" si="155"/>
        <v>August</v>
      </c>
      <c r="O1472" s="18">
        <v>0.95970500000000003</v>
      </c>
      <c r="P1472" t="str">
        <f t="shared" si="156"/>
        <v>Seed</v>
      </c>
      <c r="Q1472" t="str">
        <f t="shared" si="157"/>
        <v>Technology</v>
      </c>
      <c r="R1472" t="str">
        <f t="shared" si="158"/>
        <v>Other Cities</v>
      </c>
    </row>
    <row r="1473" spans="1:18" x14ac:dyDescent="0.3">
      <c r="A1473">
        <v>1472</v>
      </c>
      <c r="B1473" s="4">
        <v>42606</v>
      </c>
      <c r="C1473" t="s">
        <v>4063</v>
      </c>
      <c r="D1473" t="s">
        <v>479</v>
      </c>
      <c r="E1473" t="s">
        <v>4064</v>
      </c>
      <c r="F1473" t="s">
        <v>967</v>
      </c>
      <c r="G1473" t="s">
        <v>3215</v>
      </c>
      <c r="H1473" t="str">
        <f t="shared" si="159"/>
        <v>Kalaari Capital</v>
      </c>
      <c r="I1473">
        <f t="shared" si="160"/>
        <v>1</v>
      </c>
      <c r="J1473" t="str">
        <f>IF(Table1[[#This Row],[Investor Count]]&gt;1,"Yes","No")</f>
        <v>No</v>
      </c>
      <c r="K1473" t="s">
        <v>126</v>
      </c>
      <c r="L1473" s="6">
        <v>500000</v>
      </c>
      <c r="M1473">
        <f t="shared" si="154"/>
        <v>2016</v>
      </c>
      <c r="N1473" t="str">
        <f t="shared" si="155"/>
        <v>August</v>
      </c>
      <c r="O1473" s="18">
        <v>4.7985249999999997</v>
      </c>
      <c r="P1473" t="str">
        <f t="shared" si="156"/>
        <v>Seed</v>
      </c>
      <c r="Q1473" t="str">
        <f t="shared" si="157"/>
        <v>E-Commerce</v>
      </c>
      <c r="R1473" t="str">
        <f t="shared" si="158"/>
        <v>Bangalore</v>
      </c>
    </row>
    <row r="1474" spans="1:18" x14ac:dyDescent="0.3">
      <c r="A1474">
        <v>1473</v>
      </c>
      <c r="B1474" s="4">
        <v>42606</v>
      </c>
      <c r="C1474" t="s">
        <v>4065</v>
      </c>
      <c r="D1474" t="s">
        <v>50</v>
      </c>
      <c r="E1474" t="s">
        <v>4066</v>
      </c>
      <c r="F1474" t="s">
        <v>19</v>
      </c>
      <c r="G1474" t="s">
        <v>4067</v>
      </c>
      <c r="H1474" t="str">
        <f t="shared" si="159"/>
        <v>Vineet Taneja</v>
      </c>
      <c r="I1474">
        <f t="shared" si="160"/>
        <v>2</v>
      </c>
      <c r="J1474" t="str">
        <f>IF(Table1[[#This Row],[Investor Count]]&gt;1,"Yes","No")</f>
        <v>Yes</v>
      </c>
      <c r="K1474" t="s">
        <v>126</v>
      </c>
      <c r="M1474">
        <f t="shared" ref="M1474:M1537" si="161">YEAR(B1474)</f>
        <v>2016</v>
      </c>
      <c r="N1474" t="str">
        <f t="shared" ref="N1474:N1537" si="162">TEXT(B1474,"mmmm")</f>
        <v>August</v>
      </c>
      <c r="O1474" s="18">
        <v>0</v>
      </c>
      <c r="P1474" t="str">
        <f t="shared" ref="P1474:P1537" si="163">IF(ISBLANK(K1474),"Unknown",IF(OR(ISNUMBER(SEARCH("seed",K1474)),ISNUMBER(SEARCH("Seed",K1474))),"Seed",IF(ISNUMBER(SEARCH("Series A",K1474)),"Series A",IF(ISNUMBER(SEARCH("Series B",K1474)),"Series B",IF(ISNUMBER(SEARCH("Series C",K1474)),"Series C",IF(ISNUMBER(SEARCH("Series D",K1474)),"Series D",IF(ISNUMBER(SEARCH("Private Equity",K1474)),"Private Equity","Other")))))))</f>
        <v>Seed</v>
      </c>
      <c r="Q1474" t="str">
        <f t="shared" ref="Q1474:Q1537" si="164">IF(IFERROR(SEARCH("ecom",D1474),0)+IFERROR(SEARCH("commerce",D1474),0)+IFERROR(SEARCH("retail",D1474),0)&gt;0,"E-Commerce",
IF(IFERROR(SEARCH("fintech",D1474),0)+IFERROR(SEARCH("finance",D1474),0)+IFERROR(SEARCH("financial",D1474),0)+IFERROR(SEARCH("lending",D1474),0)+IFERROR(SEARCH("payment",D1474),0)+IFERROR(SEARCH("banking",D1474),0)+IFERROR(SEARCH("insurance",D1474),0)&gt;0,"FinTech",
IF(IFERROR(SEARCH("tech",D1474),0)+IFERROR(SEARCH("software",D1474),0)+IFERROR(SEARCH("saas",D1474),0)+IFERROR(SEARCH("ai",D1474),0)+IFERROR(SEARCH("iot",D1474),0)+IFERROR(SEARCH("cloud",D1474),0)+IFERROR(SEARCH("data",D1474),0)+IFERROR(SEARCH("analytics",D1474),0)&gt;0,"Technology",
IF(IFERROR(SEARCH("food",D1474),0)+IFERROR(SEARCH("restaurant",D1474),0)+IFERROR(SEARCH("hospitality",D1474),0)+IFERROR(SEARCH("beverage",D1474),0)+IFERROR(SEARCH("delivery",D1474),0)&gt;0,"Food &amp; Beverage",
IF(IFERROR(SEARCH("health",D1474),0)+IFERROR(SEARCH("medical",D1474),0)+IFERROR(SEARCH("pharma",D1474),0)+IFERROR(SEARCH("wellness",D1474),0)+IFERROR(SEARCH("fitness",D1474),0)&gt;0,"Healthcare",
IF(IFERROR(SEARCH("edu",D1474),0)+IFERROR(SEARCH("learning",D1474),0)+IFERROR(SEARCH("school",D1474),0)+IFERROR(SEARCH("e-tech",D1474),0)&gt;0,"Education",
IF(IFERROR(SEARCH("logistics",D1474),0)+IFERROR(SEARCH("transport",D1474),0)+IFERROR(SEARCH("delivery",D1474),0)+IFERROR(SEARCH("mobility",D1474),0)+IFERROR(SEARCH("automobile",D1474),0)&gt;0,"Logistics &amp; Transport",
IF(IFERROR(SEARCH("travel",D1474),0)+IFERROR(SEARCH("hotel",D1474),0)+IFERROR(SEARCH("booking",D1474),0)+IFERROR(SEARCH("tourism",D1474),0)&gt;0,"Travel &amp; Hospitality",
IF(IFERROR(SEARCH("fashion",D1474),0)+IFERROR(SEARCH("apparel",D1474),0)+IFERROR(SEARCH("clothing",D1474),0)+IFERROR(SEARCH("jewelry",D1474),0)+IFERROR(SEARCH("beauty",D1474),0)&gt;0,"Fashion &amp; Lifestyle",
IF(IFERROR(SEARCH("media",D1474),0)+IFERROR(SEARCH("entertainment",D1474),0)+IFERROR(SEARCH("video",D1474),0)+IFERROR(SEARCH("gaming",D1474),0)+IFERROR(SEARCH("music",D1474),0)+IFERROR(SEARCH("social",D1474),0)&gt;0,"Media &amp; Entertainment",
IF(IFERROR(SEARCH("agri",D1474),0)+IFERROR(SEARCH("farm",D1474),0)+IFERROR(SEARCH("agtech",D1474),0)&gt;0,"Agriculture",
IF(IFERROR(SEARCH("real estate",D1474),0)+IFERROR(SEARCH("property",D1474),0)+IFERROR(SEARCH("housing",D1474),0)&gt;0,"Real Estate",
IF(IFERROR(SEARCH("energy",D1474),0)+IFERROR(SEARCH("solar",D1474),0)+IFERROR(SEARCH("clean tech",D1474),0)+IFERROR(SEARCH("waste",D1474),0)&gt;0,"Energy &amp; Environment",
IF(IFERROR(SEARCH("hr",D1474),0)+IFERROR(SEARCH("recruit",D1474),0)+IFERROR(SEARCH("hiring",D1474),0)+IFERROR(SEARCH("job",D1474),0)&gt;0,"HR &amp; Recruitment",
"Others"))))))))))))))</f>
        <v>Technology</v>
      </c>
      <c r="R1474" t="str">
        <f t="shared" ref="R1474:R1537" si="165">IF(ISNUMBER(SEARCH("bang",F1474)),"Bangalore",IF(ISNUMBER(SEARCH("beng",F1474)),"Bangalore",IF(ISNUMBER(SEARCH("mumbai",F1474)),"Mumbai",IF(ISNUMBER(SEARCH("delhi",F1474)),"Delhi-NCR",IF(ISNUMBER(SEARCH("gurgaon",F1474)),"Delhi-NCR",IF(ISNUMBER(SEARCH("gurugram",F1474)),"Delhi-NCR",IF(ISNUMBER(SEARCH("noida",F1474)),"Delhi-NCR",IF(ISNUMBER(SEARCH("faridabad",F1474)),"Delhi-NCR",IF(ISNUMBER(SEARCH("chennai",F1474)),"Chennai",IF(ISNUMBER(SEARCH("hyderabad",F1474)),"Hyderabad",IF(ISNUMBER(SEARCH("pune",F1474)),"Pune",IF(ISNUMBER(SEARCH("kolkata",F1474)),"Kolkata",IF(ISNUMBER(SEARCH("ahmedabad",F1474)),"Ahmedabad",IF(ISNUMBER(SEARCH("jaipur",F1474)),"Jaipur",IF(ISNUMBER(SEARCH("coimbatore",F1474)),"Coimbatore",IF(ISNUMBER(SEARCH("kochi",F1474)),"Kerala Cities",IF(ISNUMBER(SEARCH("cochin",F1474)),"Kerala Cities",IF(ISNUMBER(SEARCH("francisco",F1474)),"USA",IF(ISNUMBER(SEARCH("new york",F1474)),"USA",IF(ISNUMBER(SEARCH("california",F1474)),"USA",IF(ISNUMBER(SEARCH("palo alto",F1474)),"USA",IF(ISNUMBER(SEARCH("santa",F1474)),"USA",IF(ISNUMBER(SEARCH("singapore",F1474)),"Singapore",IF(ISNUMBER(SEARCH("london",F1474)),"London/UK",IF(F1474="","Unknown","Other Cities")))))))))))))))))))))))))</f>
        <v>Delhi-NCR</v>
      </c>
    </row>
    <row r="1475" spans="1:18" x14ac:dyDescent="0.3">
      <c r="A1475">
        <v>1474</v>
      </c>
      <c r="B1475" s="4">
        <v>42606</v>
      </c>
      <c r="C1475" t="s">
        <v>4068</v>
      </c>
      <c r="D1475" t="s">
        <v>479</v>
      </c>
      <c r="E1475" t="s">
        <v>4069</v>
      </c>
      <c r="F1475" t="s">
        <v>36</v>
      </c>
      <c r="G1475" t="s">
        <v>9176</v>
      </c>
      <c r="H1475" t="str">
        <f t="shared" ref="H1475:H1538" si="166">IFERROR(TRIM(LEFT(G1475,FIND(",",G1475)-1)),TRIM(G1475))</f>
        <v>Mohas Paiit Lalvani</v>
      </c>
      <c r="I1475">
        <f t="shared" ref="I1475:I1538" si="167">IF(TRIM(G1475)="",0,LEN(G1475)-LEN(SUBSTITUTE(G1475,",",""))+1)</f>
        <v>1</v>
      </c>
      <c r="J1475" t="str">
        <f>IF(Table1[[#This Row],[Investor Count]]&gt;1,"Yes","No")</f>
        <v>No</v>
      </c>
      <c r="K1475" t="s">
        <v>126</v>
      </c>
      <c r="L1475" s="6">
        <v>500000</v>
      </c>
      <c r="M1475">
        <f t="shared" si="161"/>
        <v>2016</v>
      </c>
      <c r="N1475" t="str">
        <f t="shared" si="162"/>
        <v>August</v>
      </c>
      <c r="O1475" s="18">
        <v>4.7985249999999997</v>
      </c>
      <c r="P1475" t="str">
        <f t="shared" si="163"/>
        <v>Seed</v>
      </c>
      <c r="Q1475" t="str">
        <f t="shared" si="164"/>
        <v>E-Commerce</v>
      </c>
      <c r="R1475" t="str">
        <f t="shared" si="165"/>
        <v>Mumbai</v>
      </c>
    </row>
    <row r="1476" spans="1:18" x14ac:dyDescent="0.3">
      <c r="A1476">
        <v>1475</v>
      </c>
      <c r="B1476" s="4">
        <v>42606</v>
      </c>
      <c r="C1476" t="s">
        <v>4071</v>
      </c>
      <c r="D1476" t="s">
        <v>105</v>
      </c>
      <c r="E1476" t="s">
        <v>4072</v>
      </c>
      <c r="F1476" t="s">
        <v>87</v>
      </c>
      <c r="G1476" t="s">
        <v>8793</v>
      </c>
      <c r="H1476" t="str">
        <f t="shared" si="166"/>
        <v>Michael</v>
      </c>
      <c r="I1476">
        <f t="shared" si="167"/>
        <v>2</v>
      </c>
      <c r="J1476" t="str">
        <f>IF(Table1[[#This Row],[Investor Count]]&gt;1,"Yes","No")</f>
        <v>Yes</v>
      </c>
      <c r="K1476" t="s">
        <v>394</v>
      </c>
      <c r="L1476" s="6">
        <v>900000</v>
      </c>
      <c r="M1476">
        <f t="shared" si="161"/>
        <v>2016</v>
      </c>
      <c r="N1476" t="str">
        <f t="shared" si="162"/>
        <v>August</v>
      </c>
      <c r="O1476" s="18">
        <v>8.6373449999999998</v>
      </c>
      <c r="P1476" t="str">
        <f t="shared" si="163"/>
        <v>Private Equity</v>
      </c>
      <c r="Q1476" t="str">
        <f t="shared" si="164"/>
        <v>Education</v>
      </c>
      <c r="R1476" t="str">
        <f t="shared" si="165"/>
        <v>Delhi-NCR</v>
      </c>
    </row>
    <row r="1477" spans="1:18" x14ac:dyDescent="0.3">
      <c r="A1477">
        <v>1476</v>
      </c>
      <c r="B1477" s="4">
        <v>42606</v>
      </c>
      <c r="C1477" t="s">
        <v>4074</v>
      </c>
      <c r="D1477" t="s">
        <v>479</v>
      </c>
      <c r="E1477" t="s">
        <v>1053</v>
      </c>
      <c r="F1477" t="s">
        <v>36</v>
      </c>
      <c r="G1477" t="s">
        <v>1083</v>
      </c>
      <c r="H1477" t="str">
        <f t="shared" si="166"/>
        <v>Trifecta Capital</v>
      </c>
      <c r="I1477">
        <f t="shared" si="167"/>
        <v>1</v>
      </c>
      <c r="J1477" t="str">
        <f>IF(Table1[[#This Row],[Investor Count]]&gt;1,"Yes","No")</f>
        <v>No</v>
      </c>
      <c r="K1477" t="s">
        <v>394</v>
      </c>
      <c r="L1477" s="6">
        <v>3000000</v>
      </c>
      <c r="M1477">
        <f t="shared" si="161"/>
        <v>2016</v>
      </c>
      <c r="N1477" t="str">
        <f t="shared" si="162"/>
        <v>August</v>
      </c>
      <c r="O1477" s="18">
        <v>28.791149999999998</v>
      </c>
      <c r="P1477" t="str">
        <f t="shared" si="163"/>
        <v>Private Equity</v>
      </c>
      <c r="Q1477" t="str">
        <f t="shared" si="164"/>
        <v>E-Commerce</v>
      </c>
      <c r="R1477" t="str">
        <f t="shared" si="165"/>
        <v>Mumbai</v>
      </c>
    </row>
    <row r="1478" spans="1:18" x14ac:dyDescent="0.3">
      <c r="A1478">
        <v>1477</v>
      </c>
      <c r="B1478" s="4">
        <v>42606</v>
      </c>
      <c r="C1478" t="s">
        <v>4075</v>
      </c>
      <c r="D1478" t="s">
        <v>575</v>
      </c>
      <c r="E1478" t="s">
        <v>8794</v>
      </c>
      <c r="F1478" t="s">
        <v>967</v>
      </c>
      <c r="G1478" t="s">
        <v>9221</v>
      </c>
      <c r="H1478" t="str">
        <f t="shared" si="166"/>
        <v>Kunal Shah</v>
      </c>
      <c r="I1478">
        <f t="shared" si="167"/>
        <v>4</v>
      </c>
      <c r="J1478" t="str">
        <f>IF(Table1[[#This Row],[Investor Count]]&gt;1,"Yes","No")</f>
        <v>Yes</v>
      </c>
      <c r="K1478" t="s">
        <v>126</v>
      </c>
      <c r="M1478">
        <f t="shared" si="161"/>
        <v>2016</v>
      </c>
      <c r="N1478" t="str">
        <f t="shared" si="162"/>
        <v>August</v>
      </c>
      <c r="O1478" s="18">
        <v>0</v>
      </c>
      <c r="P1478" t="str">
        <f t="shared" si="163"/>
        <v>Seed</v>
      </c>
      <c r="Q1478" t="str">
        <f t="shared" si="164"/>
        <v>Others</v>
      </c>
      <c r="R1478" t="str">
        <f t="shared" si="165"/>
        <v>Bangalore</v>
      </c>
    </row>
    <row r="1479" spans="1:18" x14ac:dyDescent="0.3">
      <c r="A1479">
        <v>1478</v>
      </c>
      <c r="B1479" s="4">
        <v>42607</v>
      </c>
      <c r="C1479" t="s">
        <v>4078</v>
      </c>
      <c r="D1479" t="s">
        <v>50</v>
      </c>
      <c r="E1479" t="s">
        <v>4079</v>
      </c>
      <c r="F1479" t="s">
        <v>483</v>
      </c>
      <c r="G1479" t="s">
        <v>4080</v>
      </c>
      <c r="H1479" t="str">
        <f t="shared" si="166"/>
        <v>Scale Ventures</v>
      </c>
      <c r="I1479">
        <f t="shared" si="167"/>
        <v>1</v>
      </c>
      <c r="J1479" t="str">
        <f>IF(Table1[[#This Row],[Investor Count]]&gt;1,"Yes","No")</f>
        <v>No</v>
      </c>
      <c r="K1479" t="s">
        <v>126</v>
      </c>
      <c r="M1479">
        <f t="shared" si="161"/>
        <v>2016</v>
      </c>
      <c r="N1479" t="str">
        <f t="shared" si="162"/>
        <v>August</v>
      </c>
      <c r="O1479" s="18">
        <v>0</v>
      </c>
      <c r="P1479" t="str">
        <f t="shared" si="163"/>
        <v>Seed</v>
      </c>
      <c r="Q1479" t="str">
        <f t="shared" si="164"/>
        <v>Technology</v>
      </c>
      <c r="R1479" t="str">
        <f t="shared" si="165"/>
        <v>Other Cities</v>
      </c>
    </row>
    <row r="1480" spans="1:18" x14ac:dyDescent="0.3">
      <c r="A1480">
        <v>1479</v>
      </c>
      <c r="B1480" s="4">
        <v>42607</v>
      </c>
      <c r="C1480" t="s">
        <v>4081</v>
      </c>
      <c r="D1480" t="s">
        <v>142</v>
      </c>
      <c r="E1480" t="s">
        <v>8795</v>
      </c>
      <c r="F1480" t="s">
        <v>967</v>
      </c>
      <c r="G1480" t="s">
        <v>4150</v>
      </c>
      <c r="H1480" t="str">
        <f t="shared" si="166"/>
        <v>Curefit</v>
      </c>
      <c r="I1480">
        <f t="shared" si="167"/>
        <v>1</v>
      </c>
      <c r="J1480" t="str">
        <f>IF(Table1[[#This Row],[Investor Count]]&gt;1,"Yes","No")</f>
        <v>No</v>
      </c>
      <c r="K1480" t="s">
        <v>394</v>
      </c>
      <c r="L1480" s="6">
        <v>3000000</v>
      </c>
      <c r="M1480">
        <f t="shared" si="161"/>
        <v>2016</v>
      </c>
      <c r="N1480" t="str">
        <f t="shared" si="162"/>
        <v>August</v>
      </c>
      <c r="O1480" s="18">
        <v>28.791149999999998</v>
      </c>
      <c r="P1480" t="str">
        <f t="shared" si="163"/>
        <v>Private Equity</v>
      </c>
      <c r="Q1480" t="str">
        <f t="shared" si="164"/>
        <v>Healthcare</v>
      </c>
      <c r="R1480" t="str">
        <f t="shared" si="165"/>
        <v>Bangalore</v>
      </c>
    </row>
    <row r="1481" spans="1:18" x14ac:dyDescent="0.3">
      <c r="A1481">
        <v>1480</v>
      </c>
      <c r="B1481" s="4">
        <v>42607</v>
      </c>
      <c r="C1481" t="s">
        <v>4083</v>
      </c>
      <c r="D1481" t="s">
        <v>50</v>
      </c>
      <c r="E1481" t="s">
        <v>4084</v>
      </c>
      <c r="F1481" t="s">
        <v>967</v>
      </c>
      <c r="G1481" t="s">
        <v>4085</v>
      </c>
      <c r="H1481" t="str">
        <f t="shared" si="166"/>
        <v>Fireside Ventures</v>
      </c>
      <c r="I1481">
        <f t="shared" si="167"/>
        <v>7</v>
      </c>
      <c r="J1481" t="str">
        <f>IF(Table1[[#This Row],[Investor Count]]&gt;1,"Yes","No")</f>
        <v>Yes</v>
      </c>
      <c r="K1481" t="s">
        <v>126</v>
      </c>
      <c r="M1481">
        <f t="shared" si="161"/>
        <v>2016</v>
      </c>
      <c r="N1481" t="str">
        <f t="shared" si="162"/>
        <v>August</v>
      </c>
      <c r="O1481" s="18">
        <v>0</v>
      </c>
      <c r="P1481" t="str">
        <f t="shared" si="163"/>
        <v>Seed</v>
      </c>
      <c r="Q1481" t="str">
        <f t="shared" si="164"/>
        <v>Technology</v>
      </c>
      <c r="R1481" t="str">
        <f t="shared" si="165"/>
        <v>Bangalore</v>
      </c>
    </row>
    <row r="1482" spans="1:18" x14ac:dyDescent="0.3">
      <c r="A1482">
        <v>1481</v>
      </c>
      <c r="B1482" s="4">
        <v>42607</v>
      </c>
      <c r="C1482" t="s">
        <v>4086</v>
      </c>
      <c r="D1482" t="s">
        <v>575</v>
      </c>
      <c r="E1482" t="s">
        <v>8796</v>
      </c>
      <c r="F1482" t="s">
        <v>36</v>
      </c>
      <c r="G1482" t="s">
        <v>7836</v>
      </c>
      <c r="H1482" t="str">
        <f t="shared" si="166"/>
        <v>Globevestor Angel Fund</v>
      </c>
      <c r="I1482">
        <f t="shared" si="167"/>
        <v>4</v>
      </c>
      <c r="J1482" t="str">
        <f>IF(Table1[[#This Row],[Investor Count]]&gt;1,"Yes","No")</f>
        <v>Yes</v>
      </c>
      <c r="K1482" t="s">
        <v>126</v>
      </c>
      <c r="M1482">
        <f t="shared" si="161"/>
        <v>2016</v>
      </c>
      <c r="N1482" t="str">
        <f t="shared" si="162"/>
        <v>August</v>
      </c>
      <c r="O1482" s="18">
        <v>0</v>
      </c>
      <c r="P1482" t="str">
        <f t="shared" si="163"/>
        <v>Seed</v>
      </c>
      <c r="Q1482" t="str">
        <f t="shared" si="164"/>
        <v>Others</v>
      </c>
      <c r="R1482" t="str">
        <f t="shared" si="165"/>
        <v>Mumbai</v>
      </c>
    </row>
    <row r="1483" spans="1:18" x14ac:dyDescent="0.3">
      <c r="A1483">
        <v>1482</v>
      </c>
      <c r="B1483" s="4">
        <v>42607</v>
      </c>
      <c r="C1483" t="s">
        <v>4089</v>
      </c>
      <c r="D1483" t="s">
        <v>575</v>
      </c>
      <c r="E1483" t="s">
        <v>4090</v>
      </c>
      <c r="F1483" t="s">
        <v>967</v>
      </c>
      <c r="G1483" t="s">
        <v>4091</v>
      </c>
      <c r="H1483" t="str">
        <f t="shared" si="166"/>
        <v>Ford Smart Mobility Llc</v>
      </c>
      <c r="I1483">
        <f t="shared" si="167"/>
        <v>1</v>
      </c>
      <c r="J1483" t="str">
        <f>IF(Table1[[#This Row],[Investor Count]]&gt;1,"Yes","No")</f>
        <v>No</v>
      </c>
      <c r="K1483" t="s">
        <v>394</v>
      </c>
      <c r="L1483" s="6">
        <v>24000000</v>
      </c>
      <c r="M1483">
        <f t="shared" si="161"/>
        <v>2016</v>
      </c>
      <c r="N1483" t="str">
        <f t="shared" si="162"/>
        <v>August</v>
      </c>
      <c r="O1483" s="18">
        <v>230.32919999999999</v>
      </c>
      <c r="P1483" t="str">
        <f t="shared" si="163"/>
        <v>Private Equity</v>
      </c>
      <c r="Q1483" t="str">
        <f t="shared" si="164"/>
        <v>Others</v>
      </c>
      <c r="R1483" t="str">
        <f t="shared" si="165"/>
        <v>Bangalore</v>
      </c>
    </row>
    <row r="1484" spans="1:18" x14ac:dyDescent="0.3">
      <c r="A1484">
        <v>1483</v>
      </c>
      <c r="B1484" s="4">
        <v>42608</v>
      </c>
      <c r="C1484" t="s">
        <v>4092</v>
      </c>
      <c r="D1484" t="s">
        <v>575</v>
      </c>
      <c r="E1484" t="s">
        <v>8797</v>
      </c>
      <c r="F1484" t="s">
        <v>19</v>
      </c>
      <c r="G1484" t="s">
        <v>4094</v>
      </c>
      <c r="H1484" t="str">
        <f t="shared" si="166"/>
        <v>Instalabs</v>
      </c>
      <c r="I1484">
        <f t="shared" si="167"/>
        <v>1</v>
      </c>
      <c r="J1484" t="str">
        <f>IF(Table1[[#This Row],[Investor Count]]&gt;1,"Yes","No")</f>
        <v>No</v>
      </c>
      <c r="K1484" t="s">
        <v>126</v>
      </c>
      <c r="L1484" s="6">
        <v>500000</v>
      </c>
      <c r="M1484">
        <f t="shared" si="161"/>
        <v>2016</v>
      </c>
      <c r="N1484" t="str">
        <f t="shared" si="162"/>
        <v>August</v>
      </c>
      <c r="O1484" s="18">
        <v>4.7985249999999997</v>
      </c>
      <c r="P1484" t="str">
        <f t="shared" si="163"/>
        <v>Seed</v>
      </c>
      <c r="Q1484" t="str">
        <f t="shared" si="164"/>
        <v>Others</v>
      </c>
      <c r="R1484" t="str">
        <f t="shared" si="165"/>
        <v>Delhi-NCR</v>
      </c>
    </row>
    <row r="1485" spans="1:18" x14ac:dyDescent="0.3">
      <c r="A1485">
        <v>1484</v>
      </c>
      <c r="B1485" s="4">
        <v>42608</v>
      </c>
      <c r="C1485" t="s">
        <v>4095</v>
      </c>
      <c r="D1485" t="s">
        <v>575</v>
      </c>
      <c r="E1485" t="s">
        <v>4096</v>
      </c>
      <c r="F1485" t="s">
        <v>19</v>
      </c>
      <c r="G1485" t="s">
        <v>8210</v>
      </c>
      <c r="H1485" t="str">
        <f t="shared" si="166"/>
        <v>Net1 Ueps Technologies Inc</v>
      </c>
      <c r="I1485">
        <f t="shared" si="167"/>
        <v>1</v>
      </c>
      <c r="J1485" t="str">
        <f>IF(Table1[[#This Row],[Investor Count]]&gt;1,"Yes","No")</f>
        <v>No</v>
      </c>
      <c r="K1485" t="s">
        <v>394</v>
      </c>
      <c r="L1485" s="6">
        <v>40000000</v>
      </c>
      <c r="M1485">
        <f t="shared" si="161"/>
        <v>2016</v>
      </c>
      <c r="N1485" t="str">
        <f t="shared" si="162"/>
        <v>August</v>
      </c>
      <c r="O1485" s="18">
        <v>383.88200000000001</v>
      </c>
      <c r="P1485" t="str">
        <f t="shared" si="163"/>
        <v>Private Equity</v>
      </c>
      <c r="Q1485" t="str">
        <f t="shared" si="164"/>
        <v>Others</v>
      </c>
      <c r="R1485" t="str">
        <f t="shared" si="165"/>
        <v>Delhi-NCR</v>
      </c>
    </row>
    <row r="1486" spans="1:18" x14ac:dyDescent="0.3">
      <c r="A1486">
        <v>1485</v>
      </c>
      <c r="B1486" s="4">
        <v>42608</v>
      </c>
      <c r="C1486" t="s">
        <v>4098</v>
      </c>
      <c r="D1486" t="s">
        <v>575</v>
      </c>
      <c r="E1486" t="s">
        <v>8798</v>
      </c>
      <c r="F1486" t="s">
        <v>36</v>
      </c>
      <c r="G1486" t="s">
        <v>8799</v>
      </c>
      <c r="H1486" t="str">
        <f t="shared" si="166"/>
        <v>Ex Mckinsey Directors</v>
      </c>
      <c r="I1486">
        <f t="shared" si="167"/>
        <v>2</v>
      </c>
      <c r="J1486" t="str">
        <f>IF(Table1[[#This Row],[Investor Count]]&gt;1,"Yes","No")</f>
        <v>Yes</v>
      </c>
      <c r="K1486" t="s">
        <v>126</v>
      </c>
      <c r="L1486" s="6">
        <v>550000</v>
      </c>
      <c r="M1486">
        <f t="shared" si="161"/>
        <v>2016</v>
      </c>
      <c r="N1486" t="str">
        <f t="shared" si="162"/>
        <v>August</v>
      </c>
      <c r="O1486" s="18">
        <v>5.2783775000000004</v>
      </c>
      <c r="P1486" t="str">
        <f t="shared" si="163"/>
        <v>Seed</v>
      </c>
      <c r="Q1486" t="str">
        <f t="shared" si="164"/>
        <v>Others</v>
      </c>
      <c r="R1486" t="str">
        <f t="shared" si="165"/>
        <v>Mumbai</v>
      </c>
    </row>
    <row r="1487" spans="1:18" x14ac:dyDescent="0.3">
      <c r="A1487">
        <v>1486</v>
      </c>
      <c r="B1487" s="4">
        <v>42608</v>
      </c>
      <c r="C1487" t="s">
        <v>4101</v>
      </c>
      <c r="D1487" t="s">
        <v>575</v>
      </c>
      <c r="E1487" t="s">
        <v>4102</v>
      </c>
      <c r="F1487" t="s">
        <v>19</v>
      </c>
      <c r="G1487" t="s">
        <v>9222</v>
      </c>
      <c r="H1487" t="str">
        <f t="shared" si="166"/>
        <v>Kunal Shah &amp; Seep T</v>
      </c>
      <c r="I1487">
        <f t="shared" si="167"/>
        <v>4</v>
      </c>
      <c r="J1487" t="str">
        <f>IF(Table1[[#This Row],[Investor Count]]&gt;1,"Yes","No")</f>
        <v>Yes</v>
      </c>
      <c r="K1487" t="s">
        <v>126</v>
      </c>
      <c r="M1487">
        <f t="shared" si="161"/>
        <v>2016</v>
      </c>
      <c r="N1487" t="str">
        <f t="shared" si="162"/>
        <v>August</v>
      </c>
      <c r="O1487" s="18">
        <v>0</v>
      </c>
      <c r="P1487" t="str">
        <f t="shared" si="163"/>
        <v>Seed</v>
      </c>
      <c r="Q1487" t="str">
        <f t="shared" si="164"/>
        <v>Others</v>
      </c>
      <c r="R1487" t="str">
        <f t="shared" si="165"/>
        <v>Delhi-NCR</v>
      </c>
    </row>
    <row r="1488" spans="1:18" x14ac:dyDescent="0.3">
      <c r="A1488">
        <v>1487</v>
      </c>
      <c r="B1488" s="4">
        <v>42611</v>
      </c>
      <c r="C1488" t="s">
        <v>4104</v>
      </c>
      <c r="D1488" t="s">
        <v>575</v>
      </c>
      <c r="E1488" t="s">
        <v>4105</v>
      </c>
      <c r="F1488" t="s">
        <v>36</v>
      </c>
      <c r="G1488" t="s">
        <v>9360</v>
      </c>
      <c r="H1488" t="str">
        <f t="shared" si="166"/>
        <v>Dr Abhishek P</v>
      </c>
      <c r="I1488">
        <f t="shared" si="167"/>
        <v>3</v>
      </c>
      <c r="J1488" t="str">
        <f>IF(Table1[[#This Row],[Investor Count]]&gt;1,"Yes","No")</f>
        <v>Yes</v>
      </c>
      <c r="K1488" t="s">
        <v>394</v>
      </c>
      <c r="L1488" s="6">
        <v>3000000</v>
      </c>
      <c r="M1488">
        <f t="shared" si="161"/>
        <v>2016</v>
      </c>
      <c r="N1488" t="str">
        <f t="shared" si="162"/>
        <v>August</v>
      </c>
      <c r="O1488" s="18">
        <v>28.791149999999998</v>
      </c>
      <c r="P1488" t="str">
        <f t="shared" si="163"/>
        <v>Private Equity</v>
      </c>
      <c r="Q1488" t="str">
        <f t="shared" si="164"/>
        <v>Others</v>
      </c>
      <c r="R1488" t="str">
        <f t="shared" si="165"/>
        <v>Mumbai</v>
      </c>
    </row>
    <row r="1489" spans="1:18" x14ac:dyDescent="0.3">
      <c r="A1489">
        <v>1488</v>
      </c>
      <c r="B1489" s="4">
        <v>42611</v>
      </c>
      <c r="C1489" t="s">
        <v>4107</v>
      </c>
      <c r="D1489" t="s">
        <v>575</v>
      </c>
      <c r="E1489" t="s">
        <v>4108</v>
      </c>
      <c r="F1489" t="s">
        <v>967</v>
      </c>
      <c r="G1489" t="s">
        <v>3031</v>
      </c>
      <c r="H1489" t="str">
        <f t="shared" si="166"/>
        <v>Nexus Venture Partners</v>
      </c>
      <c r="I1489">
        <f t="shared" si="167"/>
        <v>2</v>
      </c>
      <c r="J1489" t="str">
        <f>IF(Table1[[#This Row],[Investor Count]]&gt;1,"Yes","No")</f>
        <v>Yes</v>
      </c>
      <c r="K1489" t="s">
        <v>394</v>
      </c>
      <c r="L1489" s="6">
        <v>7000000</v>
      </c>
      <c r="M1489">
        <f t="shared" si="161"/>
        <v>2016</v>
      </c>
      <c r="N1489" t="str">
        <f t="shared" si="162"/>
        <v>August</v>
      </c>
      <c r="O1489" s="18">
        <v>67.179349999999999</v>
      </c>
      <c r="P1489" t="str">
        <f t="shared" si="163"/>
        <v>Private Equity</v>
      </c>
      <c r="Q1489" t="str">
        <f t="shared" si="164"/>
        <v>Others</v>
      </c>
      <c r="R1489" t="str">
        <f t="shared" si="165"/>
        <v>Bangalore</v>
      </c>
    </row>
    <row r="1490" spans="1:18" x14ac:dyDescent="0.3">
      <c r="A1490">
        <v>1489</v>
      </c>
      <c r="B1490" s="4">
        <v>42611</v>
      </c>
      <c r="C1490" t="s">
        <v>4109</v>
      </c>
      <c r="D1490" t="s">
        <v>575</v>
      </c>
      <c r="E1490" t="s">
        <v>8800</v>
      </c>
      <c r="F1490" t="s">
        <v>87</v>
      </c>
      <c r="G1490" t="s">
        <v>8211</v>
      </c>
      <c r="H1490" t="str">
        <f t="shared" si="166"/>
        <v>Hitouch Ag</v>
      </c>
      <c r="I1490">
        <f t="shared" si="167"/>
        <v>1</v>
      </c>
      <c r="J1490" t="str">
        <f>IF(Table1[[#This Row],[Investor Count]]&gt;1,"Yes","No")</f>
        <v>No</v>
      </c>
      <c r="K1490" t="s">
        <v>394</v>
      </c>
      <c r="M1490">
        <f t="shared" si="161"/>
        <v>2016</v>
      </c>
      <c r="N1490" t="str">
        <f t="shared" si="162"/>
        <v>August</v>
      </c>
      <c r="O1490" s="18">
        <v>0</v>
      </c>
      <c r="P1490" t="str">
        <f t="shared" si="163"/>
        <v>Private Equity</v>
      </c>
      <c r="Q1490" t="str">
        <f t="shared" si="164"/>
        <v>Others</v>
      </c>
      <c r="R1490" t="str">
        <f t="shared" si="165"/>
        <v>Delhi-NCR</v>
      </c>
    </row>
    <row r="1491" spans="1:18" x14ac:dyDescent="0.3">
      <c r="A1491">
        <v>1490</v>
      </c>
      <c r="B1491" s="4">
        <v>42611</v>
      </c>
      <c r="C1491" t="s">
        <v>4112</v>
      </c>
      <c r="D1491" t="s">
        <v>575</v>
      </c>
      <c r="E1491" t="s">
        <v>4113</v>
      </c>
      <c r="F1491" t="s">
        <v>42</v>
      </c>
      <c r="G1491" t="s">
        <v>9361</v>
      </c>
      <c r="H1491" t="str">
        <f t="shared" si="166"/>
        <v>Hni</v>
      </c>
      <c r="I1491">
        <f t="shared" si="167"/>
        <v>1</v>
      </c>
      <c r="J1491" t="str">
        <f>IF(Table1[[#This Row],[Investor Count]]&gt;1,"Yes","No")</f>
        <v>No</v>
      </c>
      <c r="K1491" t="s">
        <v>394</v>
      </c>
      <c r="L1491" s="6">
        <v>1000000</v>
      </c>
      <c r="M1491">
        <f t="shared" si="161"/>
        <v>2016</v>
      </c>
      <c r="N1491" t="str">
        <f t="shared" si="162"/>
        <v>August</v>
      </c>
      <c r="O1491" s="18">
        <v>9.5970499999999994</v>
      </c>
      <c r="P1491" t="str">
        <f t="shared" si="163"/>
        <v>Private Equity</v>
      </c>
      <c r="Q1491" t="str">
        <f t="shared" si="164"/>
        <v>Others</v>
      </c>
      <c r="R1491" t="str">
        <f t="shared" si="165"/>
        <v>Chennai</v>
      </c>
    </row>
    <row r="1492" spans="1:18" x14ac:dyDescent="0.3">
      <c r="A1492">
        <v>1491</v>
      </c>
      <c r="B1492" s="4">
        <v>42611</v>
      </c>
      <c r="C1492" t="s">
        <v>4115</v>
      </c>
      <c r="D1492" t="s">
        <v>575</v>
      </c>
      <c r="E1492" t="s">
        <v>4116</v>
      </c>
      <c r="F1492" t="s">
        <v>967</v>
      </c>
      <c r="G1492" t="s">
        <v>4117</v>
      </c>
      <c r="H1492" t="str">
        <f t="shared" si="166"/>
        <v>Bessemer Venture Partners</v>
      </c>
      <c r="I1492">
        <f t="shared" si="167"/>
        <v>3</v>
      </c>
      <c r="J1492" t="str">
        <f>IF(Table1[[#This Row],[Investor Count]]&gt;1,"Yes","No")</f>
        <v>Yes</v>
      </c>
      <c r="K1492" t="s">
        <v>394</v>
      </c>
      <c r="L1492" s="6">
        <v>15000000</v>
      </c>
      <c r="M1492">
        <f t="shared" si="161"/>
        <v>2016</v>
      </c>
      <c r="N1492" t="str">
        <f t="shared" si="162"/>
        <v>August</v>
      </c>
      <c r="O1492" s="18">
        <v>143.95574999999999</v>
      </c>
      <c r="P1492" t="str">
        <f t="shared" si="163"/>
        <v>Private Equity</v>
      </c>
      <c r="Q1492" t="str">
        <f t="shared" si="164"/>
        <v>Others</v>
      </c>
      <c r="R1492" t="str">
        <f t="shared" si="165"/>
        <v>Bangalore</v>
      </c>
    </row>
    <row r="1493" spans="1:18" x14ac:dyDescent="0.3">
      <c r="A1493">
        <v>1492</v>
      </c>
      <c r="B1493" s="4">
        <v>42612</v>
      </c>
      <c r="C1493" t="s">
        <v>4118</v>
      </c>
      <c r="D1493" t="s">
        <v>50</v>
      </c>
      <c r="E1493" t="s">
        <v>4119</v>
      </c>
      <c r="F1493" t="s">
        <v>19</v>
      </c>
      <c r="G1493" t="s">
        <v>9254</v>
      </c>
      <c r="H1493" t="str">
        <f t="shared" si="166"/>
        <v>Rajasthan Angel Network</v>
      </c>
      <c r="I1493">
        <f t="shared" si="167"/>
        <v>1</v>
      </c>
      <c r="J1493" t="str">
        <f>IF(Table1[[#This Row],[Investor Count]]&gt;1,"Yes","No")</f>
        <v>No</v>
      </c>
      <c r="K1493" t="s">
        <v>126</v>
      </c>
      <c r="L1493" s="6">
        <v>149000</v>
      </c>
      <c r="M1493">
        <f t="shared" si="161"/>
        <v>2016</v>
      </c>
      <c r="N1493" t="str">
        <f t="shared" si="162"/>
        <v>August</v>
      </c>
      <c r="O1493" s="18">
        <v>1.42996045</v>
      </c>
      <c r="P1493" t="str">
        <f t="shared" si="163"/>
        <v>Seed</v>
      </c>
      <c r="Q1493" t="str">
        <f t="shared" si="164"/>
        <v>Technology</v>
      </c>
      <c r="R1493" t="str">
        <f t="shared" si="165"/>
        <v>Delhi-NCR</v>
      </c>
    </row>
    <row r="1494" spans="1:18" x14ac:dyDescent="0.3">
      <c r="A1494">
        <v>1493</v>
      </c>
      <c r="B1494" s="4">
        <v>42612</v>
      </c>
      <c r="C1494" t="s">
        <v>4121</v>
      </c>
      <c r="D1494" t="s">
        <v>575</v>
      </c>
      <c r="E1494" t="s">
        <v>4122</v>
      </c>
      <c r="F1494" t="s">
        <v>30</v>
      </c>
      <c r="G1494" t="s">
        <v>8212</v>
      </c>
      <c r="H1494" t="str">
        <f t="shared" si="166"/>
        <v>Ashutosh Lawania</v>
      </c>
      <c r="I1494">
        <f t="shared" si="167"/>
        <v>4</v>
      </c>
      <c r="J1494" t="str">
        <f>IF(Table1[[#This Row],[Investor Count]]&gt;1,"Yes","No")</f>
        <v>Yes</v>
      </c>
      <c r="K1494" t="s">
        <v>126</v>
      </c>
      <c r="L1494" s="6">
        <v>104000</v>
      </c>
      <c r="M1494">
        <f t="shared" si="161"/>
        <v>2016</v>
      </c>
      <c r="N1494" t="str">
        <f t="shared" si="162"/>
        <v>August</v>
      </c>
      <c r="O1494" s="18">
        <v>0.99809320000000001</v>
      </c>
      <c r="P1494" t="str">
        <f t="shared" si="163"/>
        <v>Seed</v>
      </c>
      <c r="Q1494" t="str">
        <f t="shared" si="164"/>
        <v>Others</v>
      </c>
      <c r="R1494" t="str">
        <f t="shared" si="165"/>
        <v>Delhi-NCR</v>
      </c>
    </row>
    <row r="1495" spans="1:18" x14ac:dyDescent="0.3">
      <c r="A1495">
        <v>1494</v>
      </c>
      <c r="B1495" s="4">
        <v>42612</v>
      </c>
      <c r="C1495" t="s">
        <v>153</v>
      </c>
      <c r="D1495" t="s">
        <v>479</v>
      </c>
      <c r="E1495" t="s">
        <v>2434</v>
      </c>
      <c r="F1495" t="s">
        <v>967</v>
      </c>
      <c r="G1495" t="s">
        <v>9106</v>
      </c>
      <c r="H1495" t="str">
        <f t="shared" si="166"/>
        <v>Mediatek Inc</v>
      </c>
      <c r="I1495">
        <f t="shared" si="167"/>
        <v>1</v>
      </c>
      <c r="J1495" t="str">
        <f>IF(Table1[[#This Row],[Investor Count]]&gt;1,"Yes","No")</f>
        <v>No</v>
      </c>
      <c r="K1495" t="s">
        <v>394</v>
      </c>
      <c r="L1495" s="6">
        <v>60000000</v>
      </c>
      <c r="M1495">
        <f t="shared" si="161"/>
        <v>2016</v>
      </c>
      <c r="N1495" t="str">
        <f t="shared" si="162"/>
        <v>August</v>
      </c>
      <c r="O1495" s="18">
        <v>575.82299999999998</v>
      </c>
      <c r="P1495" t="str">
        <f t="shared" si="163"/>
        <v>Private Equity</v>
      </c>
      <c r="Q1495" t="str">
        <f t="shared" si="164"/>
        <v>E-Commerce</v>
      </c>
      <c r="R1495" t="str">
        <f t="shared" si="165"/>
        <v>Bangalore</v>
      </c>
    </row>
    <row r="1496" spans="1:18" x14ac:dyDescent="0.3">
      <c r="A1496">
        <v>1495</v>
      </c>
      <c r="B1496" s="4">
        <v>42612</v>
      </c>
      <c r="C1496" t="s">
        <v>4125</v>
      </c>
      <c r="D1496" t="s">
        <v>50</v>
      </c>
      <c r="E1496" t="s">
        <v>4126</v>
      </c>
      <c r="F1496" t="s">
        <v>967</v>
      </c>
      <c r="G1496" t="s">
        <v>8213</v>
      </c>
      <c r="H1496" t="str">
        <f t="shared" si="166"/>
        <v>Sophia Investment Aps</v>
      </c>
      <c r="I1496">
        <f t="shared" si="167"/>
        <v>1</v>
      </c>
      <c r="J1496" t="str">
        <f>IF(Table1[[#This Row],[Investor Count]]&gt;1,"Yes","No")</f>
        <v>No</v>
      </c>
      <c r="K1496" t="s">
        <v>394</v>
      </c>
      <c r="L1496" s="6">
        <v>2000000</v>
      </c>
      <c r="M1496">
        <f t="shared" si="161"/>
        <v>2016</v>
      </c>
      <c r="N1496" t="str">
        <f t="shared" si="162"/>
        <v>August</v>
      </c>
      <c r="O1496" s="18">
        <v>19.194099999999999</v>
      </c>
      <c r="P1496" t="str">
        <f t="shared" si="163"/>
        <v>Private Equity</v>
      </c>
      <c r="Q1496" t="str">
        <f t="shared" si="164"/>
        <v>Technology</v>
      </c>
      <c r="R1496" t="str">
        <f t="shared" si="165"/>
        <v>Bangalore</v>
      </c>
    </row>
    <row r="1497" spans="1:18" x14ac:dyDescent="0.3">
      <c r="A1497">
        <v>1496</v>
      </c>
      <c r="B1497" s="4">
        <v>42612</v>
      </c>
      <c r="C1497" t="s">
        <v>1757</v>
      </c>
      <c r="D1497" t="s">
        <v>575</v>
      </c>
      <c r="E1497" t="s">
        <v>4128</v>
      </c>
      <c r="F1497" t="s">
        <v>967</v>
      </c>
      <c r="G1497" t="s">
        <v>9069</v>
      </c>
      <c r="H1497" t="str">
        <f t="shared" si="166"/>
        <v>Info Edge Ltd</v>
      </c>
      <c r="I1497">
        <f t="shared" si="167"/>
        <v>1</v>
      </c>
      <c r="J1497" t="str">
        <f>IF(Table1[[#This Row],[Investor Count]]&gt;1,"Yes","No")</f>
        <v>No</v>
      </c>
      <c r="K1497" t="s">
        <v>394</v>
      </c>
      <c r="L1497" s="6">
        <v>3000000</v>
      </c>
      <c r="M1497">
        <f t="shared" si="161"/>
        <v>2016</v>
      </c>
      <c r="N1497" t="str">
        <f t="shared" si="162"/>
        <v>August</v>
      </c>
      <c r="O1497" s="18">
        <v>28.791149999999998</v>
      </c>
      <c r="P1497" t="str">
        <f t="shared" si="163"/>
        <v>Private Equity</v>
      </c>
      <c r="Q1497" t="str">
        <f t="shared" si="164"/>
        <v>Others</v>
      </c>
      <c r="R1497" t="str">
        <f t="shared" si="165"/>
        <v>Bangalore</v>
      </c>
    </row>
    <row r="1498" spans="1:18" x14ac:dyDescent="0.3">
      <c r="A1498">
        <v>1497</v>
      </c>
      <c r="B1498" s="4">
        <v>42612</v>
      </c>
      <c r="C1498" t="s">
        <v>4129</v>
      </c>
      <c r="D1498" t="s">
        <v>50</v>
      </c>
      <c r="E1498" t="s">
        <v>4130</v>
      </c>
      <c r="F1498" t="s">
        <v>36</v>
      </c>
      <c r="G1498" t="s">
        <v>4131</v>
      </c>
      <c r="H1498" t="str">
        <f t="shared" si="166"/>
        <v>Ambit Pragma</v>
      </c>
      <c r="I1498">
        <f t="shared" si="167"/>
        <v>1</v>
      </c>
      <c r="J1498" t="str">
        <f>IF(Table1[[#This Row],[Investor Count]]&gt;1,"Yes","No")</f>
        <v>No</v>
      </c>
      <c r="K1498" t="s">
        <v>394</v>
      </c>
      <c r="M1498">
        <f t="shared" si="161"/>
        <v>2016</v>
      </c>
      <c r="N1498" t="str">
        <f t="shared" si="162"/>
        <v>August</v>
      </c>
      <c r="O1498" s="18">
        <v>0</v>
      </c>
      <c r="P1498" t="str">
        <f t="shared" si="163"/>
        <v>Private Equity</v>
      </c>
      <c r="Q1498" t="str">
        <f t="shared" si="164"/>
        <v>Technology</v>
      </c>
      <c r="R1498" t="str">
        <f t="shared" si="165"/>
        <v>Mumbai</v>
      </c>
    </row>
    <row r="1499" spans="1:18" x14ac:dyDescent="0.3">
      <c r="A1499">
        <v>1498</v>
      </c>
      <c r="B1499" s="4">
        <v>42613</v>
      </c>
      <c r="C1499" t="s">
        <v>4132</v>
      </c>
      <c r="D1499" t="s">
        <v>479</v>
      </c>
      <c r="E1499" t="s">
        <v>4133</v>
      </c>
      <c r="F1499" t="s">
        <v>36</v>
      </c>
      <c r="G1499" t="s">
        <v>8214</v>
      </c>
      <c r="H1499" t="str">
        <f t="shared" si="166"/>
        <v>Idg Ventures</v>
      </c>
      <c r="I1499">
        <f t="shared" si="167"/>
        <v>3</v>
      </c>
      <c r="J1499" t="str">
        <f>IF(Table1[[#This Row],[Investor Count]]&gt;1,"Yes","No")</f>
        <v>Yes</v>
      </c>
      <c r="K1499" t="s">
        <v>394</v>
      </c>
      <c r="L1499" s="6">
        <v>5300000</v>
      </c>
      <c r="M1499">
        <f t="shared" si="161"/>
        <v>2016</v>
      </c>
      <c r="N1499" t="str">
        <f t="shared" si="162"/>
        <v>August</v>
      </c>
      <c r="O1499" s="18">
        <v>50.864364999999999</v>
      </c>
      <c r="P1499" t="str">
        <f t="shared" si="163"/>
        <v>Private Equity</v>
      </c>
      <c r="Q1499" t="str">
        <f t="shared" si="164"/>
        <v>E-Commerce</v>
      </c>
      <c r="R1499" t="str">
        <f t="shared" si="165"/>
        <v>Mumbai</v>
      </c>
    </row>
    <row r="1500" spans="1:18" x14ac:dyDescent="0.3">
      <c r="A1500">
        <v>1499</v>
      </c>
      <c r="B1500" s="4">
        <v>42613</v>
      </c>
      <c r="C1500" t="s">
        <v>4135</v>
      </c>
      <c r="D1500" t="s">
        <v>575</v>
      </c>
      <c r="E1500" t="s">
        <v>4136</v>
      </c>
      <c r="F1500" t="s">
        <v>36</v>
      </c>
      <c r="G1500" t="s">
        <v>4137</v>
      </c>
      <c r="H1500" t="str">
        <f t="shared" si="166"/>
        <v>Sarbvir Singh</v>
      </c>
      <c r="I1500">
        <f t="shared" si="167"/>
        <v>2</v>
      </c>
      <c r="J1500" t="str">
        <f>IF(Table1[[#This Row],[Investor Count]]&gt;1,"Yes","No")</f>
        <v>Yes</v>
      </c>
      <c r="K1500" t="s">
        <v>126</v>
      </c>
      <c r="M1500">
        <f t="shared" si="161"/>
        <v>2016</v>
      </c>
      <c r="N1500" t="str">
        <f t="shared" si="162"/>
        <v>August</v>
      </c>
      <c r="O1500" s="18">
        <v>0</v>
      </c>
      <c r="P1500" t="str">
        <f t="shared" si="163"/>
        <v>Seed</v>
      </c>
      <c r="Q1500" t="str">
        <f t="shared" si="164"/>
        <v>Others</v>
      </c>
      <c r="R1500" t="str">
        <f t="shared" si="165"/>
        <v>Mumbai</v>
      </c>
    </row>
    <row r="1501" spans="1:18" x14ac:dyDescent="0.3">
      <c r="A1501">
        <v>1500</v>
      </c>
      <c r="B1501" s="4">
        <v>42552</v>
      </c>
      <c r="C1501" t="s">
        <v>4138</v>
      </c>
      <c r="D1501" t="s">
        <v>575</v>
      </c>
      <c r="E1501" t="s">
        <v>2420</v>
      </c>
      <c r="F1501" t="s">
        <v>967</v>
      </c>
      <c r="G1501" t="s">
        <v>8215</v>
      </c>
      <c r="H1501" t="str">
        <f t="shared" si="166"/>
        <v>Mastercard</v>
      </c>
      <c r="I1501">
        <f t="shared" si="167"/>
        <v>1</v>
      </c>
      <c r="J1501" t="str">
        <f>IF(Table1[[#This Row],[Investor Count]]&gt;1,"Yes","No")</f>
        <v>No</v>
      </c>
      <c r="K1501" t="s">
        <v>394</v>
      </c>
      <c r="M1501">
        <f t="shared" si="161"/>
        <v>2016</v>
      </c>
      <c r="N1501" t="str">
        <f t="shared" si="162"/>
        <v>July</v>
      </c>
      <c r="O1501" s="18">
        <v>0</v>
      </c>
      <c r="P1501" t="str">
        <f t="shared" si="163"/>
        <v>Private Equity</v>
      </c>
      <c r="Q1501" t="str">
        <f t="shared" si="164"/>
        <v>Others</v>
      </c>
      <c r="R1501" t="str">
        <f t="shared" si="165"/>
        <v>Bangalore</v>
      </c>
    </row>
    <row r="1502" spans="1:18" x14ac:dyDescent="0.3">
      <c r="A1502">
        <v>1501</v>
      </c>
      <c r="B1502" s="4">
        <v>42552</v>
      </c>
      <c r="C1502" t="s">
        <v>2251</v>
      </c>
      <c r="D1502" t="s">
        <v>50</v>
      </c>
      <c r="E1502" t="s">
        <v>4140</v>
      </c>
      <c r="F1502" t="s">
        <v>184</v>
      </c>
      <c r="G1502" t="s">
        <v>9470</v>
      </c>
      <c r="H1502" t="str">
        <f t="shared" si="166"/>
        <v>3 One 4 Capital</v>
      </c>
      <c r="I1502">
        <f t="shared" si="167"/>
        <v>4</v>
      </c>
      <c r="J1502" t="str">
        <f>IF(Table1[[#This Row],[Investor Count]]&gt;1,"Yes","No")</f>
        <v>Yes</v>
      </c>
      <c r="K1502" t="s">
        <v>126</v>
      </c>
      <c r="M1502">
        <f t="shared" si="161"/>
        <v>2016</v>
      </c>
      <c r="N1502" t="str">
        <f t="shared" si="162"/>
        <v>July</v>
      </c>
      <c r="O1502" s="18">
        <v>0</v>
      </c>
      <c r="P1502" t="str">
        <f t="shared" si="163"/>
        <v>Seed</v>
      </c>
      <c r="Q1502" t="str">
        <f t="shared" si="164"/>
        <v>Technology</v>
      </c>
      <c r="R1502" t="str">
        <f t="shared" si="165"/>
        <v>Hyderabad</v>
      </c>
    </row>
    <row r="1503" spans="1:18" x14ac:dyDescent="0.3">
      <c r="A1503">
        <v>1502</v>
      </c>
      <c r="B1503" s="4">
        <v>42552</v>
      </c>
      <c r="C1503" t="s">
        <v>517</v>
      </c>
      <c r="D1503" t="s">
        <v>575</v>
      </c>
      <c r="E1503" t="s">
        <v>4142</v>
      </c>
      <c r="F1503" t="s">
        <v>36</v>
      </c>
      <c r="G1503" t="s">
        <v>4143</v>
      </c>
      <c r="H1503" t="str">
        <f t="shared" si="166"/>
        <v>Zaffiro Ventures</v>
      </c>
      <c r="I1503">
        <f t="shared" si="167"/>
        <v>1</v>
      </c>
      <c r="J1503" t="str">
        <f>IF(Table1[[#This Row],[Investor Count]]&gt;1,"Yes","No")</f>
        <v>No</v>
      </c>
      <c r="K1503" t="s">
        <v>126</v>
      </c>
      <c r="L1503" s="6">
        <v>500000</v>
      </c>
      <c r="M1503">
        <f t="shared" si="161"/>
        <v>2016</v>
      </c>
      <c r="N1503" t="str">
        <f t="shared" si="162"/>
        <v>July</v>
      </c>
      <c r="O1503" s="18">
        <v>4.7985249999999997</v>
      </c>
      <c r="P1503" t="str">
        <f t="shared" si="163"/>
        <v>Seed</v>
      </c>
      <c r="Q1503" t="str">
        <f t="shared" si="164"/>
        <v>Others</v>
      </c>
      <c r="R1503" t="str">
        <f t="shared" si="165"/>
        <v>Mumbai</v>
      </c>
    </row>
    <row r="1504" spans="1:18" x14ac:dyDescent="0.3">
      <c r="A1504">
        <v>1503</v>
      </c>
      <c r="B1504" s="4">
        <v>42552</v>
      </c>
      <c r="C1504" t="s">
        <v>4144</v>
      </c>
      <c r="D1504" t="s">
        <v>575</v>
      </c>
      <c r="E1504" t="s">
        <v>2061</v>
      </c>
      <c r="F1504" t="s">
        <v>30</v>
      </c>
      <c r="G1504" t="s">
        <v>9362</v>
      </c>
      <c r="H1504" t="str">
        <f t="shared" si="166"/>
        <v>Sequoia Capital</v>
      </c>
      <c r="I1504">
        <f t="shared" si="167"/>
        <v>3</v>
      </c>
      <c r="J1504" t="str">
        <f>IF(Table1[[#This Row],[Investor Count]]&gt;1,"Yes","No")</f>
        <v>Yes</v>
      </c>
      <c r="K1504" t="s">
        <v>394</v>
      </c>
      <c r="M1504">
        <f t="shared" si="161"/>
        <v>2016</v>
      </c>
      <c r="N1504" t="str">
        <f t="shared" si="162"/>
        <v>July</v>
      </c>
      <c r="O1504" s="18">
        <v>0</v>
      </c>
      <c r="P1504" t="str">
        <f t="shared" si="163"/>
        <v>Private Equity</v>
      </c>
      <c r="Q1504" t="str">
        <f t="shared" si="164"/>
        <v>Others</v>
      </c>
      <c r="R1504" t="str">
        <f t="shared" si="165"/>
        <v>Delhi-NCR</v>
      </c>
    </row>
    <row r="1505" spans="1:18" x14ac:dyDescent="0.3">
      <c r="A1505">
        <v>1504</v>
      </c>
      <c r="B1505" s="4">
        <v>42553</v>
      </c>
      <c r="C1505" t="s">
        <v>4146</v>
      </c>
      <c r="D1505" t="s">
        <v>575</v>
      </c>
      <c r="E1505" t="s">
        <v>4147</v>
      </c>
      <c r="F1505" t="s">
        <v>967</v>
      </c>
      <c r="G1505" t="s">
        <v>4484</v>
      </c>
      <c r="H1505" t="str">
        <f t="shared" si="166"/>
        <v>Saif Partners</v>
      </c>
      <c r="I1505">
        <f t="shared" si="167"/>
        <v>1</v>
      </c>
      <c r="J1505" t="str">
        <f>IF(Table1[[#This Row],[Investor Count]]&gt;1,"Yes","No")</f>
        <v>No</v>
      </c>
      <c r="K1505" t="s">
        <v>394</v>
      </c>
      <c r="L1505" s="6">
        <v>700000</v>
      </c>
      <c r="M1505">
        <f t="shared" si="161"/>
        <v>2016</v>
      </c>
      <c r="N1505" t="str">
        <f t="shared" si="162"/>
        <v>July</v>
      </c>
      <c r="O1505" s="18">
        <v>6.7179349999999998</v>
      </c>
      <c r="P1505" t="str">
        <f t="shared" si="163"/>
        <v>Private Equity</v>
      </c>
      <c r="Q1505" t="str">
        <f t="shared" si="164"/>
        <v>Others</v>
      </c>
      <c r="R1505" t="str">
        <f t="shared" si="165"/>
        <v>Bangalore</v>
      </c>
    </row>
    <row r="1506" spans="1:18" x14ac:dyDescent="0.3">
      <c r="A1506">
        <v>1505</v>
      </c>
      <c r="B1506" s="4">
        <v>42555</v>
      </c>
      <c r="C1506" t="s">
        <v>4148</v>
      </c>
      <c r="D1506" t="s">
        <v>575</v>
      </c>
      <c r="E1506" t="s">
        <v>4149</v>
      </c>
      <c r="F1506" t="s">
        <v>36</v>
      </c>
      <c r="G1506" t="s">
        <v>3386</v>
      </c>
      <c r="H1506" t="str">
        <f t="shared" si="166"/>
        <v>India Quotient</v>
      </c>
      <c r="I1506">
        <f t="shared" si="167"/>
        <v>1</v>
      </c>
      <c r="J1506" t="str">
        <f>IF(Table1[[#This Row],[Investor Count]]&gt;1,"Yes","No")</f>
        <v>No</v>
      </c>
      <c r="K1506" t="s">
        <v>126</v>
      </c>
      <c r="M1506">
        <f t="shared" si="161"/>
        <v>2016</v>
      </c>
      <c r="N1506" t="str">
        <f t="shared" si="162"/>
        <v>July</v>
      </c>
      <c r="O1506" s="18">
        <v>0</v>
      </c>
      <c r="P1506" t="str">
        <f t="shared" si="163"/>
        <v>Seed</v>
      </c>
      <c r="Q1506" t="str">
        <f t="shared" si="164"/>
        <v>Others</v>
      </c>
      <c r="R1506" t="str">
        <f t="shared" si="165"/>
        <v>Mumbai</v>
      </c>
    </row>
    <row r="1507" spans="1:18" x14ac:dyDescent="0.3">
      <c r="A1507">
        <v>1506</v>
      </c>
      <c r="B1507" s="4">
        <v>42555</v>
      </c>
      <c r="C1507" t="s">
        <v>4150</v>
      </c>
      <c r="D1507" t="s">
        <v>575</v>
      </c>
      <c r="E1507" t="s">
        <v>4151</v>
      </c>
      <c r="F1507" t="s">
        <v>967</v>
      </c>
      <c r="G1507" t="s">
        <v>8216</v>
      </c>
      <c r="H1507" t="str">
        <f t="shared" si="166"/>
        <v>Accel Partners</v>
      </c>
      <c r="I1507">
        <f t="shared" si="167"/>
        <v>3</v>
      </c>
      <c r="J1507" t="str">
        <f>IF(Table1[[#This Row],[Investor Count]]&gt;1,"Yes","No")</f>
        <v>Yes</v>
      </c>
      <c r="K1507" t="s">
        <v>394</v>
      </c>
      <c r="L1507" s="6">
        <v>15000000</v>
      </c>
      <c r="M1507">
        <f t="shared" si="161"/>
        <v>2016</v>
      </c>
      <c r="N1507" t="str">
        <f t="shared" si="162"/>
        <v>July</v>
      </c>
      <c r="O1507" s="18">
        <v>143.95574999999999</v>
      </c>
      <c r="P1507" t="str">
        <f t="shared" si="163"/>
        <v>Private Equity</v>
      </c>
      <c r="Q1507" t="str">
        <f t="shared" si="164"/>
        <v>Others</v>
      </c>
      <c r="R1507" t="str">
        <f t="shared" si="165"/>
        <v>Bangalore</v>
      </c>
    </row>
    <row r="1508" spans="1:18" x14ac:dyDescent="0.3">
      <c r="A1508">
        <v>1507</v>
      </c>
      <c r="B1508" s="4">
        <v>42555</v>
      </c>
      <c r="C1508" t="s">
        <v>4153</v>
      </c>
      <c r="D1508" t="s">
        <v>479</v>
      </c>
      <c r="E1508" t="s">
        <v>4154</v>
      </c>
      <c r="F1508" t="s">
        <v>36</v>
      </c>
      <c r="G1508" t="s">
        <v>4155</v>
      </c>
      <c r="H1508" t="str">
        <f t="shared" si="166"/>
        <v>Deepak Gupta</v>
      </c>
      <c r="I1508">
        <f t="shared" si="167"/>
        <v>1</v>
      </c>
      <c r="J1508" t="str">
        <f>IF(Table1[[#This Row],[Investor Count]]&gt;1,"Yes","No")</f>
        <v>No</v>
      </c>
      <c r="K1508" t="s">
        <v>126</v>
      </c>
      <c r="L1508" s="6">
        <v>200000</v>
      </c>
      <c r="M1508">
        <f t="shared" si="161"/>
        <v>2016</v>
      </c>
      <c r="N1508" t="str">
        <f t="shared" si="162"/>
        <v>July</v>
      </c>
      <c r="O1508" s="18">
        <v>1.9194100000000001</v>
      </c>
      <c r="P1508" t="str">
        <f t="shared" si="163"/>
        <v>Seed</v>
      </c>
      <c r="Q1508" t="str">
        <f t="shared" si="164"/>
        <v>E-Commerce</v>
      </c>
      <c r="R1508" t="str">
        <f t="shared" si="165"/>
        <v>Mumbai</v>
      </c>
    </row>
    <row r="1509" spans="1:18" x14ac:dyDescent="0.3">
      <c r="A1509">
        <v>1508</v>
      </c>
      <c r="B1509" s="4">
        <v>42555</v>
      </c>
      <c r="C1509" t="s">
        <v>4156</v>
      </c>
      <c r="D1509" t="s">
        <v>40</v>
      </c>
      <c r="E1509" t="s">
        <v>4157</v>
      </c>
      <c r="F1509" t="s">
        <v>36</v>
      </c>
      <c r="G1509" t="s">
        <v>4158</v>
      </c>
      <c r="H1509" t="str">
        <f t="shared" si="166"/>
        <v>Aramex Ventures Llc</v>
      </c>
      <c r="I1509">
        <f t="shared" si="167"/>
        <v>1</v>
      </c>
      <c r="J1509" t="str">
        <f>IF(Table1[[#This Row],[Investor Count]]&gt;1,"Yes","No")</f>
        <v>No</v>
      </c>
      <c r="K1509" t="s">
        <v>394</v>
      </c>
      <c r="L1509" s="6">
        <v>2000000</v>
      </c>
      <c r="M1509">
        <f t="shared" si="161"/>
        <v>2016</v>
      </c>
      <c r="N1509" t="str">
        <f t="shared" si="162"/>
        <v>July</v>
      </c>
      <c r="O1509" s="18">
        <v>19.194099999999999</v>
      </c>
      <c r="P1509" t="str">
        <f t="shared" si="163"/>
        <v>Private Equity</v>
      </c>
      <c r="Q1509" t="str">
        <f t="shared" si="164"/>
        <v>Logistics &amp; Transport</v>
      </c>
      <c r="R1509" t="str">
        <f t="shared" si="165"/>
        <v>Mumbai</v>
      </c>
    </row>
    <row r="1510" spans="1:18" x14ac:dyDescent="0.3">
      <c r="A1510">
        <v>1509</v>
      </c>
      <c r="B1510" s="4">
        <v>42555</v>
      </c>
      <c r="C1510" t="s">
        <v>4159</v>
      </c>
      <c r="D1510" t="s">
        <v>575</v>
      </c>
      <c r="E1510" t="s">
        <v>4160</v>
      </c>
      <c r="F1510" t="s">
        <v>4161</v>
      </c>
      <c r="G1510" t="s">
        <v>9352</v>
      </c>
      <c r="H1510" t="str">
        <f t="shared" si="166"/>
        <v>Rajan</v>
      </c>
      <c r="I1510">
        <f t="shared" si="167"/>
        <v>1</v>
      </c>
      <c r="J1510" t="str">
        <f>IF(Table1[[#This Row],[Investor Count]]&gt;1,"Yes","No")</f>
        <v>No</v>
      </c>
      <c r="K1510" t="s">
        <v>126</v>
      </c>
      <c r="M1510">
        <f t="shared" si="161"/>
        <v>2016</v>
      </c>
      <c r="N1510" t="str">
        <f t="shared" si="162"/>
        <v>July</v>
      </c>
      <c r="O1510" s="18">
        <v>0</v>
      </c>
      <c r="P1510" t="str">
        <f t="shared" si="163"/>
        <v>Seed</v>
      </c>
      <c r="Q1510" t="str">
        <f t="shared" si="164"/>
        <v>Others</v>
      </c>
      <c r="R1510" t="str">
        <f t="shared" si="165"/>
        <v>Other Cities</v>
      </c>
    </row>
    <row r="1511" spans="1:18" x14ac:dyDescent="0.3">
      <c r="A1511">
        <v>1510</v>
      </c>
      <c r="B1511" s="4">
        <v>42555</v>
      </c>
      <c r="C1511" t="s">
        <v>4162</v>
      </c>
      <c r="D1511" t="s">
        <v>77</v>
      </c>
      <c r="E1511" t="s">
        <v>4163</v>
      </c>
      <c r="F1511" t="s">
        <v>36</v>
      </c>
      <c r="G1511" t="s">
        <v>8217</v>
      </c>
      <c r="H1511" t="str">
        <f t="shared" si="166"/>
        <v>Iifl Wealth Management Seed Venture Fund</v>
      </c>
      <c r="I1511">
        <f t="shared" si="167"/>
        <v>4</v>
      </c>
      <c r="J1511" t="str">
        <f>IF(Table1[[#This Row],[Investor Count]]&gt;1,"Yes","No")</f>
        <v>Yes</v>
      </c>
      <c r="K1511" t="s">
        <v>394</v>
      </c>
      <c r="L1511" s="6">
        <v>16000000</v>
      </c>
      <c r="M1511">
        <f t="shared" si="161"/>
        <v>2016</v>
      </c>
      <c r="N1511" t="str">
        <f t="shared" si="162"/>
        <v>July</v>
      </c>
      <c r="O1511" s="18">
        <v>153.55279999999999</v>
      </c>
      <c r="P1511" t="str">
        <f t="shared" si="163"/>
        <v>Private Equity</v>
      </c>
      <c r="Q1511" t="str">
        <f t="shared" si="164"/>
        <v>FinTech</v>
      </c>
      <c r="R1511" t="str">
        <f t="shared" si="165"/>
        <v>Mumbai</v>
      </c>
    </row>
    <row r="1512" spans="1:18" x14ac:dyDescent="0.3">
      <c r="A1512">
        <v>1511</v>
      </c>
      <c r="B1512" s="4">
        <v>42556</v>
      </c>
      <c r="C1512" t="s">
        <v>4165</v>
      </c>
      <c r="D1512" t="s">
        <v>575</v>
      </c>
      <c r="E1512" t="s">
        <v>4166</v>
      </c>
      <c r="F1512" t="s">
        <v>19</v>
      </c>
      <c r="G1512" t="s">
        <v>8006</v>
      </c>
      <c r="H1512" t="str">
        <f t="shared" si="166"/>
        <v>Yournest Angel Fund</v>
      </c>
      <c r="I1512">
        <f t="shared" si="167"/>
        <v>1</v>
      </c>
      <c r="J1512" t="str">
        <f>IF(Table1[[#This Row],[Investor Count]]&gt;1,"Yes","No")</f>
        <v>No</v>
      </c>
      <c r="K1512" t="s">
        <v>394</v>
      </c>
      <c r="L1512" s="6">
        <v>1000000</v>
      </c>
      <c r="M1512">
        <f t="shared" si="161"/>
        <v>2016</v>
      </c>
      <c r="N1512" t="str">
        <f t="shared" si="162"/>
        <v>July</v>
      </c>
      <c r="O1512" s="18">
        <v>9.5970499999999994</v>
      </c>
      <c r="P1512" t="str">
        <f t="shared" si="163"/>
        <v>Private Equity</v>
      </c>
      <c r="Q1512" t="str">
        <f t="shared" si="164"/>
        <v>Others</v>
      </c>
      <c r="R1512" t="str">
        <f t="shared" si="165"/>
        <v>Delhi-NCR</v>
      </c>
    </row>
    <row r="1513" spans="1:18" x14ac:dyDescent="0.3">
      <c r="A1513">
        <v>1512</v>
      </c>
      <c r="B1513" s="4">
        <v>42556</v>
      </c>
      <c r="C1513" t="s">
        <v>2936</v>
      </c>
      <c r="D1513" t="s">
        <v>575</v>
      </c>
      <c r="E1513" t="s">
        <v>4168</v>
      </c>
      <c r="F1513" t="s">
        <v>36</v>
      </c>
      <c r="G1513" t="s">
        <v>8218</v>
      </c>
      <c r="H1513" t="str">
        <f t="shared" si="166"/>
        <v>Stripes Group</v>
      </c>
      <c r="I1513">
        <f t="shared" si="167"/>
        <v>4</v>
      </c>
      <c r="J1513" t="str">
        <f>IF(Table1[[#This Row],[Investor Count]]&gt;1,"Yes","No")</f>
        <v>Yes</v>
      </c>
      <c r="K1513" t="s">
        <v>394</v>
      </c>
      <c r="L1513" s="6">
        <v>82000000</v>
      </c>
      <c r="M1513">
        <f t="shared" si="161"/>
        <v>2016</v>
      </c>
      <c r="N1513" t="str">
        <f t="shared" si="162"/>
        <v>July</v>
      </c>
      <c r="O1513" s="18">
        <v>786.95809999999994</v>
      </c>
      <c r="P1513" t="str">
        <f t="shared" si="163"/>
        <v>Private Equity</v>
      </c>
      <c r="Q1513" t="str">
        <f t="shared" si="164"/>
        <v>Others</v>
      </c>
      <c r="R1513" t="str">
        <f t="shared" si="165"/>
        <v>Mumbai</v>
      </c>
    </row>
    <row r="1514" spans="1:18" x14ac:dyDescent="0.3">
      <c r="A1514">
        <v>1513</v>
      </c>
      <c r="B1514" s="4">
        <v>42556</v>
      </c>
      <c r="C1514" t="s">
        <v>4132</v>
      </c>
      <c r="D1514" t="s">
        <v>479</v>
      </c>
      <c r="E1514" t="s">
        <v>4133</v>
      </c>
      <c r="F1514" t="s">
        <v>36</v>
      </c>
      <c r="G1514" t="s">
        <v>9223</v>
      </c>
      <c r="H1514" t="str">
        <f t="shared" si="166"/>
        <v>Sequoia Capital</v>
      </c>
      <c r="I1514">
        <f t="shared" si="167"/>
        <v>8</v>
      </c>
      <c r="J1514" t="str">
        <f>IF(Table1[[#This Row],[Investor Count]]&gt;1,"Yes","No")</f>
        <v>Yes</v>
      </c>
      <c r="K1514" t="s">
        <v>126</v>
      </c>
      <c r="L1514" s="6">
        <v>1700000</v>
      </c>
      <c r="M1514">
        <f t="shared" si="161"/>
        <v>2016</v>
      </c>
      <c r="N1514" t="str">
        <f t="shared" si="162"/>
        <v>July</v>
      </c>
      <c r="O1514" s="18">
        <v>16.314985</v>
      </c>
      <c r="P1514" t="str">
        <f t="shared" si="163"/>
        <v>Seed</v>
      </c>
      <c r="Q1514" t="str">
        <f t="shared" si="164"/>
        <v>E-Commerce</v>
      </c>
      <c r="R1514" t="str">
        <f t="shared" si="165"/>
        <v>Mumbai</v>
      </c>
    </row>
    <row r="1515" spans="1:18" x14ac:dyDescent="0.3">
      <c r="A1515">
        <v>1514</v>
      </c>
      <c r="B1515" s="4">
        <v>42557</v>
      </c>
      <c r="C1515" t="s">
        <v>4171</v>
      </c>
      <c r="D1515" t="s">
        <v>479</v>
      </c>
      <c r="E1515" t="s">
        <v>8801</v>
      </c>
      <c r="F1515" t="s">
        <v>30</v>
      </c>
      <c r="G1515" t="s">
        <v>9069</v>
      </c>
      <c r="H1515" t="str">
        <f t="shared" si="166"/>
        <v>Info Edge Ltd</v>
      </c>
      <c r="I1515">
        <f t="shared" si="167"/>
        <v>1</v>
      </c>
      <c r="J1515" t="str">
        <f>IF(Table1[[#This Row],[Investor Count]]&gt;1,"Yes","No")</f>
        <v>No</v>
      </c>
      <c r="K1515" t="s">
        <v>394</v>
      </c>
      <c r="L1515" s="6">
        <v>740000</v>
      </c>
      <c r="M1515">
        <f t="shared" si="161"/>
        <v>2016</v>
      </c>
      <c r="N1515" t="str">
        <f t="shared" si="162"/>
        <v>July</v>
      </c>
      <c r="O1515" s="18">
        <v>7.1018169999999996</v>
      </c>
      <c r="P1515" t="str">
        <f t="shared" si="163"/>
        <v>Private Equity</v>
      </c>
      <c r="Q1515" t="str">
        <f t="shared" si="164"/>
        <v>E-Commerce</v>
      </c>
      <c r="R1515" t="str">
        <f t="shared" si="165"/>
        <v>Delhi-NCR</v>
      </c>
    </row>
    <row r="1516" spans="1:18" x14ac:dyDescent="0.3">
      <c r="A1516">
        <v>1515</v>
      </c>
      <c r="B1516" s="4">
        <v>42557</v>
      </c>
      <c r="C1516" t="s">
        <v>7882</v>
      </c>
      <c r="D1516" t="s">
        <v>50</v>
      </c>
      <c r="E1516" t="s">
        <v>4174</v>
      </c>
      <c r="F1516" t="s">
        <v>1197</v>
      </c>
      <c r="G1516" t="s">
        <v>4175</v>
      </c>
      <c r="H1516" t="str">
        <f t="shared" si="166"/>
        <v>Gaurav Singhvi</v>
      </c>
      <c r="I1516">
        <f t="shared" si="167"/>
        <v>2</v>
      </c>
      <c r="J1516" t="str">
        <f>IF(Table1[[#This Row],[Investor Count]]&gt;1,"Yes","No")</f>
        <v>Yes</v>
      </c>
      <c r="K1516" t="s">
        <v>126</v>
      </c>
      <c r="L1516" s="6">
        <v>250000</v>
      </c>
      <c r="M1516">
        <f t="shared" si="161"/>
        <v>2016</v>
      </c>
      <c r="N1516" t="str">
        <f t="shared" si="162"/>
        <v>July</v>
      </c>
      <c r="O1516" s="18">
        <v>2.3992624999999999</v>
      </c>
      <c r="P1516" t="str">
        <f t="shared" si="163"/>
        <v>Seed</v>
      </c>
      <c r="Q1516" t="str">
        <f t="shared" si="164"/>
        <v>Technology</v>
      </c>
      <c r="R1516" t="str">
        <f t="shared" si="165"/>
        <v>Ahmedabad</v>
      </c>
    </row>
    <row r="1517" spans="1:18" x14ac:dyDescent="0.3">
      <c r="A1517">
        <v>1516</v>
      </c>
      <c r="B1517" s="4">
        <v>42557</v>
      </c>
      <c r="C1517" t="s">
        <v>4176</v>
      </c>
      <c r="D1517" t="s">
        <v>575</v>
      </c>
      <c r="E1517" t="s">
        <v>4177</v>
      </c>
      <c r="F1517" t="s">
        <v>42</v>
      </c>
      <c r="G1517" t="s">
        <v>4178</v>
      </c>
      <c r="H1517" t="str">
        <f t="shared" si="166"/>
        <v>Kirthiga Reddy</v>
      </c>
      <c r="I1517">
        <f t="shared" si="167"/>
        <v>3</v>
      </c>
      <c r="J1517" t="str">
        <f>IF(Table1[[#This Row],[Investor Count]]&gt;1,"Yes","No")</f>
        <v>Yes</v>
      </c>
      <c r="K1517" t="s">
        <v>126</v>
      </c>
      <c r="L1517" s="6">
        <v>297000</v>
      </c>
      <c r="M1517">
        <f t="shared" si="161"/>
        <v>2016</v>
      </c>
      <c r="N1517" t="str">
        <f t="shared" si="162"/>
        <v>July</v>
      </c>
      <c r="O1517" s="18">
        <v>2.8503238500000001</v>
      </c>
      <c r="P1517" t="str">
        <f t="shared" si="163"/>
        <v>Seed</v>
      </c>
      <c r="Q1517" t="str">
        <f t="shared" si="164"/>
        <v>Others</v>
      </c>
      <c r="R1517" t="str">
        <f t="shared" si="165"/>
        <v>Chennai</v>
      </c>
    </row>
    <row r="1518" spans="1:18" x14ac:dyDescent="0.3">
      <c r="A1518">
        <v>1517</v>
      </c>
      <c r="B1518" s="4">
        <v>42558</v>
      </c>
      <c r="C1518" t="s">
        <v>4179</v>
      </c>
      <c r="D1518" t="s">
        <v>50</v>
      </c>
      <c r="E1518" t="s">
        <v>4180</v>
      </c>
      <c r="F1518" t="s">
        <v>36</v>
      </c>
      <c r="G1518" t="s">
        <v>8219</v>
      </c>
      <c r="H1518" t="str">
        <f t="shared" si="166"/>
        <v>Kalaari Capital</v>
      </c>
      <c r="I1518">
        <f t="shared" si="167"/>
        <v>5</v>
      </c>
      <c r="J1518" t="str">
        <f>IF(Table1[[#This Row],[Investor Count]]&gt;1,"Yes","No")</f>
        <v>Yes</v>
      </c>
      <c r="K1518" t="s">
        <v>394</v>
      </c>
      <c r="L1518" s="6">
        <v>2000000</v>
      </c>
      <c r="M1518">
        <f t="shared" si="161"/>
        <v>2016</v>
      </c>
      <c r="N1518" t="str">
        <f t="shared" si="162"/>
        <v>July</v>
      </c>
      <c r="O1518" s="18">
        <v>19.194099999999999</v>
      </c>
      <c r="P1518" t="str">
        <f t="shared" si="163"/>
        <v>Private Equity</v>
      </c>
      <c r="Q1518" t="str">
        <f t="shared" si="164"/>
        <v>Technology</v>
      </c>
      <c r="R1518" t="str">
        <f t="shared" si="165"/>
        <v>Mumbai</v>
      </c>
    </row>
    <row r="1519" spans="1:18" x14ac:dyDescent="0.3">
      <c r="A1519">
        <v>1518</v>
      </c>
      <c r="B1519" s="4">
        <v>42558</v>
      </c>
      <c r="C1519" t="s">
        <v>4182</v>
      </c>
      <c r="D1519" t="s">
        <v>575</v>
      </c>
      <c r="E1519" t="s">
        <v>4183</v>
      </c>
      <c r="F1519" t="s">
        <v>30</v>
      </c>
      <c r="G1519" t="s">
        <v>2077</v>
      </c>
      <c r="H1519" t="str">
        <f t="shared" si="166"/>
        <v>Indian Angel Network</v>
      </c>
      <c r="I1519">
        <f t="shared" si="167"/>
        <v>1</v>
      </c>
      <c r="J1519" t="str">
        <f>IF(Table1[[#This Row],[Investor Count]]&gt;1,"Yes","No")</f>
        <v>No</v>
      </c>
      <c r="K1519" t="s">
        <v>394</v>
      </c>
      <c r="L1519" s="6">
        <v>1000000</v>
      </c>
      <c r="M1519">
        <f t="shared" si="161"/>
        <v>2016</v>
      </c>
      <c r="N1519" t="str">
        <f t="shared" si="162"/>
        <v>July</v>
      </c>
      <c r="O1519" s="18">
        <v>9.5970499999999994</v>
      </c>
      <c r="P1519" t="str">
        <f t="shared" si="163"/>
        <v>Private Equity</v>
      </c>
      <c r="Q1519" t="str">
        <f t="shared" si="164"/>
        <v>Others</v>
      </c>
      <c r="R1519" t="str">
        <f t="shared" si="165"/>
        <v>Delhi-NCR</v>
      </c>
    </row>
    <row r="1520" spans="1:18" x14ac:dyDescent="0.3">
      <c r="A1520">
        <v>1519</v>
      </c>
      <c r="B1520" s="4">
        <v>42558</v>
      </c>
      <c r="C1520" t="s">
        <v>4184</v>
      </c>
      <c r="D1520" t="s">
        <v>40</v>
      </c>
      <c r="E1520" t="s">
        <v>8802</v>
      </c>
      <c r="F1520" t="s">
        <v>19</v>
      </c>
      <c r="G1520" t="s">
        <v>8220</v>
      </c>
      <c r="H1520" t="str">
        <f t="shared" si="166"/>
        <v>Avg Group</v>
      </c>
      <c r="I1520">
        <f t="shared" si="167"/>
        <v>2</v>
      </c>
      <c r="J1520" t="str">
        <f>IF(Table1[[#This Row],[Investor Count]]&gt;1,"Yes","No")</f>
        <v>Yes</v>
      </c>
      <c r="K1520" t="s">
        <v>394</v>
      </c>
      <c r="M1520">
        <f t="shared" si="161"/>
        <v>2016</v>
      </c>
      <c r="N1520" t="str">
        <f t="shared" si="162"/>
        <v>July</v>
      </c>
      <c r="O1520" s="18">
        <v>0</v>
      </c>
      <c r="P1520" t="str">
        <f t="shared" si="163"/>
        <v>Private Equity</v>
      </c>
      <c r="Q1520" t="str">
        <f t="shared" si="164"/>
        <v>Logistics &amp; Transport</v>
      </c>
      <c r="R1520" t="str">
        <f t="shared" si="165"/>
        <v>Delhi-NCR</v>
      </c>
    </row>
    <row r="1521" spans="1:18" x14ac:dyDescent="0.3">
      <c r="A1521">
        <v>1520</v>
      </c>
      <c r="B1521" s="4">
        <v>42558</v>
      </c>
      <c r="C1521" t="s">
        <v>4187</v>
      </c>
      <c r="D1521" t="s">
        <v>50</v>
      </c>
      <c r="E1521" t="s">
        <v>4188</v>
      </c>
      <c r="F1521" t="s">
        <v>36</v>
      </c>
      <c r="G1521" t="s">
        <v>4189</v>
      </c>
      <c r="H1521" t="str">
        <f t="shared" si="166"/>
        <v>Rothenberg Ventures</v>
      </c>
      <c r="I1521">
        <f t="shared" si="167"/>
        <v>1</v>
      </c>
      <c r="J1521" t="str">
        <f>IF(Table1[[#This Row],[Investor Count]]&gt;1,"Yes","No")</f>
        <v>No</v>
      </c>
      <c r="K1521" t="s">
        <v>126</v>
      </c>
      <c r="M1521">
        <f t="shared" si="161"/>
        <v>2016</v>
      </c>
      <c r="N1521" t="str">
        <f t="shared" si="162"/>
        <v>July</v>
      </c>
      <c r="O1521" s="18">
        <v>0</v>
      </c>
      <c r="P1521" t="str">
        <f t="shared" si="163"/>
        <v>Seed</v>
      </c>
      <c r="Q1521" t="str">
        <f t="shared" si="164"/>
        <v>Technology</v>
      </c>
      <c r="R1521" t="str">
        <f t="shared" si="165"/>
        <v>Mumbai</v>
      </c>
    </row>
    <row r="1522" spans="1:18" x14ac:dyDescent="0.3">
      <c r="A1522">
        <v>1521</v>
      </c>
      <c r="B1522" s="4">
        <v>42559</v>
      </c>
      <c r="C1522" t="s">
        <v>1897</v>
      </c>
      <c r="D1522" t="s">
        <v>575</v>
      </c>
      <c r="E1522" t="s">
        <v>8803</v>
      </c>
      <c r="F1522" t="s">
        <v>967</v>
      </c>
      <c r="G1522" t="s">
        <v>4191</v>
      </c>
      <c r="H1522" t="str">
        <f t="shared" si="166"/>
        <v>Alex Chua</v>
      </c>
      <c r="I1522">
        <f t="shared" si="167"/>
        <v>2</v>
      </c>
      <c r="J1522" t="str">
        <f>IF(Table1[[#This Row],[Investor Count]]&gt;1,"Yes","No")</f>
        <v>Yes</v>
      </c>
      <c r="K1522" t="s">
        <v>126</v>
      </c>
      <c r="M1522">
        <f t="shared" si="161"/>
        <v>2016</v>
      </c>
      <c r="N1522" t="str">
        <f t="shared" si="162"/>
        <v>July</v>
      </c>
      <c r="O1522" s="18">
        <v>0</v>
      </c>
      <c r="P1522" t="str">
        <f t="shared" si="163"/>
        <v>Seed</v>
      </c>
      <c r="Q1522" t="str">
        <f t="shared" si="164"/>
        <v>Others</v>
      </c>
      <c r="R1522" t="str">
        <f t="shared" si="165"/>
        <v>Bangalore</v>
      </c>
    </row>
    <row r="1523" spans="1:18" x14ac:dyDescent="0.3">
      <c r="A1523">
        <v>1522</v>
      </c>
      <c r="B1523" s="4">
        <v>42559</v>
      </c>
      <c r="C1523" t="s">
        <v>2611</v>
      </c>
      <c r="D1523" t="s">
        <v>575</v>
      </c>
      <c r="E1523" t="s">
        <v>4192</v>
      </c>
      <c r="F1523" t="s">
        <v>36</v>
      </c>
      <c r="G1523" t="s">
        <v>4193</v>
      </c>
      <c r="H1523" t="str">
        <f t="shared" si="166"/>
        <v>Kalaari Capital</v>
      </c>
      <c r="I1523">
        <f t="shared" si="167"/>
        <v>2</v>
      </c>
      <c r="J1523" t="str">
        <f>IF(Table1[[#This Row],[Investor Count]]&gt;1,"Yes","No")</f>
        <v>Yes</v>
      </c>
      <c r="K1523" t="s">
        <v>394</v>
      </c>
      <c r="L1523" s="6">
        <v>1950000</v>
      </c>
      <c r="M1523">
        <f t="shared" si="161"/>
        <v>2016</v>
      </c>
      <c r="N1523" t="str">
        <f t="shared" si="162"/>
        <v>July</v>
      </c>
      <c r="O1523" s="18">
        <v>18.714247499999999</v>
      </c>
      <c r="P1523" t="str">
        <f t="shared" si="163"/>
        <v>Private Equity</v>
      </c>
      <c r="Q1523" t="str">
        <f t="shared" si="164"/>
        <v>Others</v>
      </c>
      <c r="R1523" t="str">
        <f t="shared" si="165"/>
        <v>Mumbai</v>
      </c>
    </row>
    <row r="1524" spans="1:18" x14ac:dyDescent="0.3">
      <c r="A1524">
        <v>1523</v>
      </c>
      <c r="B1524" s="4">
        <v>42562</v>
      </c>
      <c r="C1524" t="s">
        <v>1428</v>
      </c>
      <c r="D1524" t="s">
        <v>479</v>
      </c>
      <c r="E1524" t="s">
        <v>4194</v>
      </c>
      <c r="F1524" t="s">
        <v>36</v>
      </c>
      <c r="G1524" t="s">
        <v>8221</v>
      </c>
      <c r="H1524" t="str">
        <f t="shared" si="166"/>
        <v>Jsw Ventures</v>
      </c>
      <c r="I1524">
        <f t="shared" si="167"/>
        <v>2</v>
      </c>
      <c r="J1524" t="str">
        <f>IF(Table1[[#This Row],[Investor Count]]&gt;1,"Yes","No")</f>
        <v>Yes</v>
      </c>
      <c r="K1524" t="s">
        <v>394</v>
      </c>
      <c r="L1524" s="6">
        <v>6000000</v>
      </c>
      <c r="M1524">
        <f t="shared" si="161"/>
        <v>2016</v>
      </c>
      <c r="N1524" t="str">
        <f t="shared" si="162"/>
        <v>July</v>
      </c>
      <c r="O1524" s="18">
        <v>57.582299999999996</v>
      </c>
      <c r="P1524" t="str">
        <f t="shared" si="163"/>
        <v>Private Equity</v>
      </c>
      <c r="Q1524" t="str">
        <f t="shared" si="164"/>
        <v>E-Commerce</v>
      </c>
      <c r="R1524" t="str">
        <f t="shared" si="165"/>
        <v>Mumbai</v>
      </c>
    </row>
    <row r="1525" spans="1:18" x14ac:dyDescent="0.3">
      <c r="A1525">
        <v>1524</v>
      </c>
      <c r="B1525" s="4">
        <v>42562</v>
      </c>
      <c r="C1525" t="s">
        <v>4196</v>
      </c>
      <c r="D1525" t="s">
        <v>50</v>
      </c>
      <c r="E1525" t="s">
        <v>4197</v>
      </c>
      <c r="F1525" t="s">
        <v>19</v>
      </c>
      <c r="G1525" t="s">
        <v>4198</v>
      </c>
      <c r="H1525" t="str">
        <f t="shared" si="166"/>
        <v>Brian Acton</v>
      </c>
      <c r="I1525">
        <f t="shared" si="167"/>
        <v>1</v>
      </c>
      <c r="J1525" t="str">
        <f>IF(Table1[[#This Row],[Investor Count]]&gt;1,"Yes","No")</f>
        <v>No</v>
      </c>
      <c r="K1525" t="s">
        <v>394</v>
      </c>
      <c r="L1525" s="6">
        <v>3500000</v>
      </c>
      <c r="M1525">
        <f t="shared" si="161"/>
        <v>2016</v>
      </c>
      <c r="N1525" t="str">
        <f t="shared" si="162"/>
        <v>July</v>
      </c>
      <c r="O1525" s="18">
        <v>33.589675</v>
      </c>
      <c r="P1525" t="str">
        <f t="shared" si="163"/>
        <v>Private Equity</v>
      </c>
      <c r="Q1525" t="str">
        <f t="shared" si="164"/>
        <v>Technology</v>
      </c>
      <c r="R1525" t="str">
        <f t="shared" si="165"/>
        <v>Delhi-NCR</v>
      </c>
    </row>
    <row r="1526" spans="1:18" x14ac:dyDescent="0.3">
      <c r="A1526">
        <v>1525</v>
      </c>
      <c r="B1526" s="4">
        <v>42562</v>
      </c>
      <c r="C1526" t="s">
        <v>4199</v>
      </c>
      <c r="D1526" t="s">
        <v>479</v>
      </c>
      <c r="E1526" t="s">
        <v>4200</v>
      </c>
      <c r="F1526" t="s">
        <v>19</v>
      </c>
      <c r="G1526" t="s">
        <v>8222</v>
      </c>
      <c r="H1526" t="str">
        <f t="shared" si="166"/>
        <v>Jsw Ventures</v>
      </c>
      <c r="I1526">
        <f t="shared" si="167"/>
        <v>4</v>
      </c>
      <c r="J1526" t="str">
        <f>IF(Table1[[#This Row],[Investor Count]]&gt;1,"Yes","No")</f>
        <v>Yes</v>
      </c>
      <c r="K1526" t="s">
        <v>394</v>
      </c>
      <c r="L1526" s="6">
        <v>3000000</v>
      </c>
      <c r="M1526">
        <f t="shared" si="161"/>
        <v>2016</v>
      </c>
      <c r="N1526" t="str">
        <f t="shared" si="162"/>
        <v>July</v>
      </c>
      <c r="O1526" s="18">
        <v>28.791149999999998</v>
      </c>
      <c r="P1526" t="str">
        <f t="shared" si="163"/>
        <v>Private Equity</v>
      </c>
      <c r="Q1526" t="str">
        <f t="shared" si="164"/>
        <v>E-Commerce</v>
      </c>
      <c r="R1526" t="str">
        <f t="shared" si="165"/>
        <v>Delhi-NCR</v>
      </c>
    </row>
    <row r="1527" spans="1:18" x14ac:dyDescent="0.3">
      <c r="A1527">
        <v>1526</v>
      </c>
      <c r="B1527" s="4">
        <v>42563</v>
      </c>
      <c r="C1527" t="s">
        <v>4202</v>
      </c>
      <c r="D1527" t="s">
        <v>50</v>
      </c>
      <c r="E1527" t="s">
        <v>4203</v>
      </c>
      <c r="F1527" t="s">
        <v>19</v>
      </c>
      <c r="G1527" t="s">
        <v>1068</v>
      </c>
      <c r="H1527" t="str">
        <f t="shared" si="166"/>
        <v>Sequoia Capital</v>
      </c>
      <c r="I1527">
        <f t="shared" si="167"/>
        <v>1</v>
      </c>
      <c r="J1527" t="str">
        <f>IF(Table1[[#This Row],[Investor Count]]&gt;1,"Yes","No")</f>
        <v>No</v>
      </c>
      <c r="K1527" t="s">
        <v>394</v>
      </c>
      <c r="L1527" s="6">
        <v>12250000</v>
      </c>
      <c r="M1527">
        <f t="shared" si="161"/>
        <v>2016</v>
      </c>
      <c r="N1527" t="str">
        <f t="shared" si="162"/>
        <v>July</v>
      </c>
      <c r="O1527" s="18">
        <v>117.5638625</v>
      </c>
      <c r="P1527" t="str">
        <f t="shared" si="163"/>
        <v>Private Equity</v>
      </c>
      <c r="Q1527" t="str">
        <f t="shared" si="164"/>
        <v>Technology</v>
      </c>
      <c r="R1527" t="str">
        <f t="shared" si="165"/>
        <v>Delhi-NCR</v>
      </c>
    </row>
    <row r="1528" spans="1:18" x14ac:dyDescent="0.3">
      <c r="A1528">
        <v>1527</v>
      </c>
      <c r="B1528" s="4">
        <v>42563</v>
      </c>
      <c r="C1528" t="s">
        <v>8706</v>
      </c>
      <c r="D1528" t="s">
        <v>575</v>
      </c>
      <c r="E1528" t="s">
        <v>4204</v>
      </c>
      <c r="F1528" t="s">
        <v>30</v>
      </c>
      <c r="G1528" t="s">
        <v>4205</v>
      </c>
      <c r="H1528" t="str">
        <f t="shared" si="166"/>
        <v>Stanford Angels &amp; Entrepreneurs</v>
      </c>
      <c r="I1528">
        <f t="shared" si="167"/>
        <v>2</v>
      </c>
      <c r="J1528" t="str">
        <f>IF(Table1[[#This Row],[Investor Count]]&gt;1,"Yes","No")</f>
        <v>Yes</v>
      </c>
      <c r="K1528" t="s">
        <v>126</v>
      </c>
      <c r="M1528">
        <f t="shared" si="161"/>
        <v>2016</v>
      </c>
      <c r="N1528" t="str">
        <f t="shared" si="162"/>
        <v>July</v>
      </c>
      <c r="O1528" s="18">
        <v>0</v>
      </c>
      <c r="P1528" t="str">
        <f t="shared" si="163"/>
        <v>Seed</v>
      </c>
      <c r="Q1528" t="str">
        <f t="shared" si="164"/>
        <v>Others</v>
      </c>
      <c r="R1528" t="str">
        <f t="shared" si="165"/>
        <v>Delhi-NCR</v>
      </c>
    </row>
    <row r="1529" spans="1:18" x14ac:dyDescent="0.3">
      <c r="A1529">
        <v>1528</v>
      </c>
      <c r="B1529" s="4">
        <v>42563</v>
      </c>
      <c r="C1529" t="s">
        <v>4206</v>
      </c>
      <c r="D1529" t="s">
        <v>575</v>
      </c>
      <c r="E1529" t="s">
        <v>4207</v>
      </c>
      <c r="F1529" t="s">
        <v>967</v>
      </c>
      <c r="G1529" t="s">
        <v>7837</v>
      </c>
      <c r="H1529" t="str">
        <f t="shared" si="166"/>
        <v>Mumbai Angels</v>
      </c>
      <c r="I1529">
        <f t="shared" si="167"/>
        <v>2</v>
      </c>
      <c r="J1529" t="str">
        <f>IF(Table1[[#This Row],[Investor Count]]&gt;1,"Yes","No")</f>
        <v>Yes</v>
      </c>
      <c r="K1529" t="s">
        <v>394</v>
      </c>
      <c r="M1529">
        <f t="shared" si="161"/>
        <v>2016</v>
      </c>
      <c r="N1529" t="str">
        <f t="shared" si="162"/>
        <v>July</v>
      </c>
      <c r="O1529" s="18">
        <v>0</v>
      </c>
      <c r="P1529" t="str">
        <f t="shared" si="163"/>
        <v>Private Equity</v>
      </c>
      <c r="Q1529" t="str">
        <f t="shared" si="164"/>
        <v>Others</v>
      </c>
      <c r="R1529" t="str">
        <f t="shared" si="165"/>
        <v>Bangalore</v>
      </c>
    </row>
    <row r="1530" spans="1:18" x14ac:dyDescent="0.3">
      <c r="A1530">
        <v>1529</v>
      </c>
      <c r="B1530" s="4">
        <v>42563</v>
      </c>
      <c r="C1530" t="s">
        <v>4209</v>
      </c>
      <c r="D1530" t="s">
        <v>575</v>
      </c>
      <c r="E1530" t="s">
        <v>4210</v>
      </c>
      <c r="F1530" t="s">
        <v>8615</v>
      </c>
      <c r="G1530" t="s">
        <v>4211</v>
      </c>
      <c r="H1530" t="str">
        <f t="shared" si="166"/>
        <v>Ashish Mahajan</v>
      </c>
      <c r="I1530">
        <f t="shared" si="167"/>
        <v>2</v>
      </c>
      <c r="J1530" t="str">
        <f>IF(Table1[[#This Row],[Investor Count]]&gt;1,"Yes","No")</f>
        <v>Yes</v>
      </c>
      <c r="K1530" t="s">
        <v>126</v>
      </c>
      <c r="M1530">
        <f t="shared" si="161"/>
        <v>2016</v>
      </c>
      <c r="N1530" t="str">
        <f t="shared" si="162"/>
        <v>July</v>
      </c>
      <c r="O1530" s="18">
        <v>0</v>
      </c>
      <c r="P1530" t="str">
        <f t="shared" si="163"/>
        <v>Seed</v>
      </c>
      <c r="Q1530" t="str">
        <f t="shared" si="164"/>
        <v>Others</v>
      </c>
      <c r="R1530" t="str">
        <f t="shared" si="165"/>
        <v>Other Cities</v>
      </c>
    </row>
    <row r="1531" spans="1:18" x14ac:dyDescent="0.3">
      <c r="A1531">
        <v>1530</v>
      </c>
      <c r="B1531" s="4">
        <v>42563</v>
      </c>
      <c r="C1531" t="s">
        <v>4212</v>
      </c>
      <c r="D1531" t="s">
        <v>575</v>
      </c>
      <c r="E1531" t="s">
        <v>4213</v>
      </c>
      <c r="F1531" t="s">
        <v>30</v>
      </c>
      <c r="G1531" t="s">
        <v>4214</v>
      </c>
      <c r="H1531" t="str">
        <f t="shared" si="166"/>
        <v>Rishi Parti</v>
      </c>
      <c r="I1531">
        <f t="shared" si="167"/>
        <v>2</v>
      </c>
      <c r="J1531" t="str">
        <f>IF(Table1[[#This Row],[Investor Count]]&gt;1,"Yes","No")</f>
        <v>Yes</v>
      </c>
      <c r="K1531" t="s">
        <v>126</v>
      </c>
      <c r="M1531">
        <f t="shared" si="161"/>
        <v>2016</v>
      </c>
      <c r="N1531" t="str">
        <f t="shared" si="162"/>
        <v>July</v>
      </c>
      <c r="O1531" s="18">
        <v>0</v>
      </c>
      <c r="P1531" t="str">
        <f t="shared" si="163"/>
        <v>Seed</v>
      </c>
      <c r="Q1531" t="str">
        <f t="shared" si="164"/>
        <v>Others</v>
      </c>
      <c r="R1531" t="str">
        <f t="shared" si="165"/>
        <v>Delhi-NCR</v>
      </c>
    </row>
    <row r="1532" spans="1:18" x14ac:dyDescent="0.3">
      <c r="A1532">
        <v>1531</v>
      </c>
      <c r="B1532" s="4">
        <v>42564</v>
      </c>
      <c r="C1532" t="s">
        <v>4215</v>
      </c>
      <c r="D1532" t="s">
        <v>575</v>
      </c>
      <c r="E1532" t="s">
        <v>4216</v>
      </c>
      <c r="F1532" t="s">
        <v>30</v>
      </c>
      <c r="G1532" t="s">
        <v>4217</v>
      </c>
      <c r="H1532" t="str">
        <f t="shared" si="166"/>
        <v>Rainmaker Ventures</v>
      </c>
      <c r="I1532">
        <f t="shared" si="167"/>
        <v>1</v>
      </c>
      <c r="J1532" t="str">
        <f>IF(Table1[[#This Row],[Investor Count]]&gt;1,"Yes","No")</f>
        <v>No</v>
      </c>
      <c r="K1532" t="s">
        <v>394</v>
      </c>
      <c r="L1532" s="6">
        <v>5000000</v>
      </c>
      <c r="M1532">
        <f t="shared" si="161"/>
        <v>2016</v>
      </c>
      <c r="N1532" t="str">
        <f t="shared" si="162"/>
        <v>July</v>
      </c>
      <c r="O1532" s="18">
        <v>47.985250000000001</v>
      </c>
      <c r="P1532" t="str">
        <f t="shared" si="163"/>
        <v>Private Equity</v>
      </c>
      <c r="Q1532" t="str">
        <f t="shared" si="164"/>
        <v>Others</v>
      </c>
      <c r="R1532" t="str">
        <f t="shared" si="165"/>
        <v>Delhi-NCR</v>
      </c>
    </row>
    <row r="1533" spans="1:18" x14ac:dyDescent="0.3">
      <c r="A1533">
        <v>1532</v>
      </c>
      <c r="B1533" s="4">
        <v>42564</v>
      </c>
      <c r="C1533" t="s">
        <v>4218</v>
      </c>
      <c r="D1533" t="s">
        <v>575</v>
      </c>
      <c r="E1533" t="s">
        <v>4219</v>
      </c>
      <c r="F1533" t="s">
        <v>42</v>
      </c>
      <c r="G1533" t="s">
        <v>4220</v>
      </c>
      <c r="H1533" t="str">
        <f t="shared" si="166"/>
        <v>Ajay Piramal</v>
      </c>
      <c r="I1533">
        <f t="shared" si="167"/>
        <v>1</v>
      </c>
      <c r="J1533" t="str">
        <f>IF(Table1[[#This Row],[Investor Count]]&gt;1,"Yes","No")</f>
        <v>No</v>
      </c>
      <c r="K1533" t="s">
        <v>126</v>
      </c>
      <c r="M1533">
        <f t="shared" si="161"/>
        <v>2016</v>
      </c>
      <c r="N1533" t="str">
        <f t="shared" si="162"/>
        <v>July</v>
      </c>
      <c r="O1533" s="18">
        <v>0</v>
      </c>
      <c r="P1533" t="str">
        <f t="shared" si="163"/>
        <v>Seed</v>
      </c>
      <c r="Q1533" t="str">
        <f t="shared" si="164"/>
        <v>Others</v>
      </c>
      <c r="R1533" t="str">
        <f t="shared" si="165"/>
        <v>Chennai</v>
      </c>
    </row>
    <row r="1534" spans="1:18" x14ac:dyDescent="0.3">
      <c r="A1534">
        <v>1533</v>
      </c>
      <c r="B1534" s="4">
        <v>42564</v>
      </c>
      <c r="C1534" t="s">
        <v>4221</v>
      </c>
      <c r="D1534" t="s">
        <v>575</v>
      </c>
      <c r="E1534" t="s">
        <v>4222</v>
      </c>
      <c r="F1534" t="s">
        <v>19</v>
      </c>
      <c r="G1534" t="s">
        <v>4223</v>
      </c>
      <c r="H1534" t="str">
        <f t="shared" si="166"/>
        <v>Tracxn Labs</v>
      </c>
      <c r="I1534">
        <f t="shared" si="167"/>
        <v>4</v>
      </c>
      <c r="J1534" t="str">
        <f>IF(Table1[[#This Row],[Investor Count]]&gt;1,"Yes","No")</f>
        <v>Yes</v>
      </c>
      <c r="K1534" t="s">
        <v>126</v>
      </c>
      <c r="L1534" s="6">
        <v>600000</v>
      </c>
      <c r="M1534">
        <f t="shared" si="161"/>
        <v>2016</v>
      </c>
      <c r="N1534" t="str">
        <f t="shared" si="162"/>
        <v>July</v>
      </c>
      <c r="O1534" s="18">
        <v>5.7582300000000002</v>
      </c>
      <c r="P1534" t="str">
        <f t="shared" si="163"/>
        <v>Seed</v>
      </c>
      <c r="Q1534" t="str">
        <f t="shared" si="164"/>
        <v>Others</v>
      </c>
      <c r="R1534" t="str">
        <f t="shared" si="165"/>
        <v>Delhi-NCR</v>
      </c>
    </row>
    <row r="1535" spans="1:18" x14ac:dyDescent="0.3">
      <c r="A1535">
        <v>1534</v>
      </c>
      <c r="B1535" s="4">
        <v>42564</v>
      </c>
      <c r="C1535" t="s">
        <v>1295</v>
      </c>
      <c r="D1535" t="s">
        <v>575</v>
      </c>
      <c r="E1535" t="s">
        <v>4224</v>
      </c>
      <c r="F1535" t="s">
        <v>967</v>
      </c>
      <c r="G1535" t="s">
        <v>8223</v>
      </c>
      <c r="H1535" t="str">
        <f t="shared" si="166"/>
        <v>Saif Partners</v>
      </c>
      <c r="I1535">
        <f t="shared" si="167"/>
        <v>2</v>
      </c>
      <c r="J1535" t="str">
        <f>IF(Table1[[#This Row],[Investor Count]]&gt;1,"Yes","No")</f>
        <v>Yes</v>
      </c>
      <c r="K1535" t="s">
        <v>394</v>
      </c>
      <c r="L1535" s="6">
        <v>1350000</v>
      </c>
      <c r="M1535">
        <f t="shared" si="161"/>
        <v>2016</v>
      </c>
      <c r="N1535" t="str">
        <f t="shared" si="162"/>
        <v>July</v>
      </c>
      <c r="O1535" s="18">
        <v>12.9560175</v>
      </c>
      <c r="P1535" t="str">
        <f t="shared" si="163"/>
        <v>Private Equity</v>
      </c>
      <c r="Q1535" t="str">
        <f t="shared" si="164"/>
        <v>Others</v>
      </c>
      <c r="R1535" t="str">
        <f t="shared" si="165"/>
        <v>Bangalore</v>
      </c>
    </row>
    <row r="1536" spans="1:18" x14ac:dyDescent="0.3">
      <c r="A1536">
        <v>1535</v>
      </c>
      <c r="B1536" s="4">
        <v>42564</v>
      </c>
      <c r="C1536" t="s">
        <v>4226</v>
      </c>
      <c r="D1536" t="s">
        <v>575</v>
      </c>
      <c r="E1536" t="s">
        <v>4227</v>
      </c>
      <c r="F1536" t="s">
        <v>967</v>
      </c>
      <c r="G1536" t="s">
        <v>1252</v>
      </c>
      <c r="H1536" t="str">
        <f t="shared" si="166"/>
        <v>Unitus Seed Fund</v>
      </c>
      <c r="I1536">
        <f t="shared" si="167"/>
        <v>1</v>
      </c>
      <c r="J1536" t="str">
        <f>IF(Table1[[#This Row],[Investor Count]]&gt;1,"Yes","No")</f>
        <v>No</v>
      </c>
      <c r="K1536" t="s">
        <v>394</v>
      </c>
      <c r="M1536">
        <f t="shared" si="161"/>
        <v>2016</v>
      </c>
      <c r="N1536" t="str">
        <f t="shared" si="162"/>
        <v>July</v>
      </c>
      <c r="O1536" s="18">
        <v>0</v>
      </c>
      <c r="P1536" t="str">
        <f t="shared" si="163"/>
        <v>Private Equity</v>
      </c>
      <c r="Q1536" t="str">
        <f t="shared" si="164"/>
        <v>Others</v>
      </c>
      <c r="R1536" t="str">
        <f t="shared" si="165"/>
        <v>Bangalore</v>
      </c>
    </row>
    <row r="1537" spans="1:18" x14ac:dyDescent="0.3">
      <c r="A1537">
        <v>1536</v>
      </c>
      <c r="B1537" s="4">
        <v>42564</v>
      </c>
      <c r="C1537" t="s">
        <v>4228</v>
      </c>
      <c r="D1537" t="s">
        <v>575</v>
      </c>
      <c r="E1537" t="s">
        <v>4229</v>
      </c>
      <c r="F1537" t="s">
        <v>967</v>
      </c>
      <c r="G1537" t="s">
        <v>8224</v>
      </c>
      <c r="H1537" t="str">
        <f t="shared" si="166"/>
        <v>Accel Partners</v>
      </c>
      <c r="I1537">
        <f t="shared" si="167"/>
        <v>2</v>
      </c>
      <c r="J1537" t="str">
        <f>IF(Table1[[#This Row],[Investor Count]]&gt;1,"Yes","No")</f>
        <v>Yes</v>
      </c>
      <c r="K1537" t="s">
        <v>394</v>
      </c>
      <c r="L1537" s="6">
        <v>5000000</v>
      </c>
      <c r="M1537">
        <f t="shared" si="161"/>
        <v>2016</v>
      </c>
      <c r="N1537" t="str">
        <f t="shared" si="162"/>
        <v>July</v>
      </c>
      <c r="O1537" s="18">
        <v>47.985250000000001</v>
      </c>
      <c r="P1537" t="str">
        <f t="shared" si="163"/>
        <v>Private Equity</v>
      </c>
      <c r="Q1537" t="str">
        <f t="shared" si="164"/>
        <v>Others</v>
      </c>
      <c r="R1537" t="str">
        <f t="shared" si="165"/>
        <v>Bangalore</v>
      </c>
    </row>
    <row r="1538" spans="1:18" x14ac:dyDescent="0.3">
      <c r="A1538">
        <v>1537</v>
      </c>
      <c r="B1538" s="4">
        <v>42564</v>
      </c>
      <c r="C1538" t="s">
        <v>4231</v>
      </c>
      <c r="D1538" t="s">
        <v>575</v>
      </c>
      <c r="E1538" t="s">
        <v>4229</v>
      </c>
      <c r="F1538" t="s">
        <v>19</v>
      </c>
      <c r="G1538" t="s">
        <v>9139</v>
      </c>
      <c r="H1538" t="str">
        <f t="shared" si="166"/>
        <v>Br Capital</v>
      </c>
      <c r="I1538">
        <f t="shared" si="167"/>
        <v>1</v>
      </c>
      <c r="J1538" t="str">
        <f>IF(Table1[[#This Row],[Investor Count]]&gt;1,"Yes","No")</f>
        <v>No</v>
      </c>
      <c r="K1538" t="s">
        <v>126</v>
      </c>
      <c r="M1538">
        <f t="shared" ref="M1538:M1601" si="168">YEAR(B1538)</f>
        <v>2016</v>
      </c>
      <c r="N1538" t="str">
        <f t="shared" ref="N1538:N1601" si="169">TEXT(B1538,"mmmm")</f>
        <v>July</v>
      </c>
      <c r="O1538" s="18">
        <v>0</v>
      </c>
      <c r="P1538" t="str">
        <f t="shared" ref="P1538:P1601" si="170">IF(ISBLANK(K1538),"Unknown",IF(OR(ISNUMBER(SEARCH("seed",K1538)),ISNUMBER(SEARCH("Seed",K1538))),"Seed",IF(ISNUMBER(SEARCH("Series A",K1538)),"Series A",IF(ISNUMBER(SEARCH("Series B",K1538)),"Series B",IF(ISNUMBER(SEARCH("Series C",K1538)),"Series C",IF(ISNUMBER(SEARCH("Series D",K1538)),"Series D",IF(ISNUMBER(SEARCH("Private Equity",K1538)),"Private Equity","Other")))))))</f>
        <v>Seed</v>
      </c>
      <c r="Q1538" t="str">
        <f t="shared" ref="Q1538:Q1601" si="171">IF(IFERROR(SEARCH("ecom",D1538),0)+IFERROR(SEARCH("commerce",D1538),0)+IFERROR(SEARCH("retail",D1538),0)&gt;0,"E-Commerce",
IF(IFERROR(SEARCH("fintech",D1538),0)+IFERROR(SEARCH("finance",D1538),0)+IFERROR(SEARCH("financial",D1538),0)+IFERROR(SEARCH("lending",D1538),0)+IFERROR(SEARCH("payment",D1538),0)+IFERROR(SEARCH("banking",D1538),0)+IFERROR(SEARCH("insurance",D1538),0)&gt;0,"FinTech",
IF(IFERROR(SEARCH("tech",D1538),0)+IFERROR(SEARCH("software",D1538),0)+IFERROR(SEARCH("saas",D1538),0)+IFERROR(SEARCH("ai",D1538),0)+IFERROR(SEARCH("iot",D1538),0)+IFERROR(SEARCH("cloud",D1538),0)+IFERROR(SEARCH("data",D1538),0)+IFERROR(SEARCH("analytics",D1538),0)&gt;0,"Technology",
IF(IFERROR(SEARCH("food",D1538),0)+IFERROR(SEARCH("restaurant",D1538),0)+IFERROR(SEARCH("hospitality",D1538),0)+IFERROR(SEARCH("beverage",D1538),0)+IFERROR(SEARCH("delivery",D1538),0)&gt;0,"Food &amp; Beverage",
IF(IFERROR(SEARCH("health",D1538),0)+IFERROR(SEARCH("medical",D1538),0)+IFERROR(SEARCH("pharma",D1538),0)+IFERROR(SEARCH("wellness",D1538),0)+IFERROR(SEARCH("fitness",D1538),0)&gt;0,"Healthcare",
IF(IFERROR(SEARCH("edu",D1538),0)+IFERROR(SEARCH("learning",D1538),0)+IFERROR(SEARCH("school",D1538),0)+IFERROR(SEARCH("e-tech",D1538),0)&gt;0,"Education",
IF(IFERROR(SEARCH("logistics",D1538),0)+IFERROR(SEARCH("transport",D1538),0)+IFERROR(SEARCH("delivery",D1538),0)+IFERROR(SEARCH("mobility",D1538),0)+IFERROR(SEARCH("automobile",D1538),0)&gt;0,"Logistics &amp; Transport",
IF(IFERROR(SEARCH("travel",D1538),0)+IFERROR(SEARCH("hotel",D1538),0)+IFERROR(SEARCH("booking",D1538),0)+IFERROR(SEARCH("tourism",D1538),0)&gt;0,"Travel &amp; Hospitality",
IF(IFERROR(SEARCH("fashion",D1538),0)+IFERROR(SEARCH("apparel",D1538),0)+IFERROR(SEARCH("clothing",D1538),0)+IFERROR(SEARCH("jewelry",D1538),0)+IFERROR(SEARCH("beauty",D1538),0)&gt;0,"Fashion &amp; Lifestyle",
IF(IFERROR(SEARCH("media",D1538),0)+IFERROR(SEARCH("entertainment",D1538),0)+IFERROR(SEARCH("video",D1538),0)+IFERROR(SEARCH("gaming",D1538),0)+IFERROR(SEARCH("music",D1538),0)+IFERROR(SEARCH("social",D1538),0)&gt;0,"Media &amp; Entertainment",
IF(IFERROR(SEARCH("agri",D1538),0)+IFERROR(SEARCH("farm",D1538),0)+IFERROR(SEARCH("agtech",D1538),0)&gt;0,"Agriculture",
IF(IFERROR(SEARCH("real estate",D1538),0)+IFERROR(SEARCH("property",D1538),0)+IFERROR(SEARCH("housing",D1538),0)&gt;0,"Real Estate",
IF(IFERROR(SEARCH("energy",D1538),0)+IFERROR(SEARCH("solar",D1538),0)+IFERROR(SEARCH("clean tech",D1538),0)+IFERROR(SEARCH("waste",D1538),0)&gt;0,"Energy &amp; Environment",
IF(IFERROR(SEARCH("hr",D1538),0)+IFERROR(SEARCH("recruit",D1538),0)+IFERROR(SEARCH("hiring",D1538),0)+IFERROR(SEARCH("job",D1538),0)&gt;0,"HR &amp; Recruitment",
"Others"))))))))))))))</f>
        <v>Others</v>
      </c>
      <c r="R1538" t="str">
        <f t="shared" ref="R1538:R1601" si="172">IF(ISNUMBER(SEARCH("bang",F1538)),"Bangalore",IF(ISNUMBER(SEARCH("beng",F1538)),"Bangalore",IF(ISNUMBER(SEARCH("mumbai",F1538)),"Mumbai",IF(ISNUMBER(SEARCH("delhi",F1538)),"Delhi-NCR",IF(ISNUMBER(SEARCH("gurgaon",F1538)),"Delhi-NCR",IF(ISNUMBER(SEARCH("gurugram",F1538)),"Delhi-NCR",IF(ISNUMBER(SEARCH("noida",F1538)),"Delhi-NCR",IF(ISNUMBER(SEARCH("faridabad",F1538)),"Delhi-NCR",IF(ISNUMBER(SEARCH("chennai",F1538)),"Chennai",IF(ISNUMBER(SEARCH("hyderabad",F1538)),"Hyderabad",IF(ISNUMBER(SEARCH("pune",F1538)),"Pune",IF(ISNUMBER(SEARCH("kolkata",F1538)),"Kolkata",IF(ISNUMBER(SEARCH("ahmedabad",F1538)),"Ahmedabad",IF(ISNUMBER(SEARCH("jaipur",F1538)),"Jaipur",IF(ISNUMBER(SEARCH("coimbatore",F1538)),"Coimbatore",IF(ISNUMBER(SEARCH("kochi",F1538)),"Kerala Cities",IF(ISNUMBER(SEARCH("cochin",F1538)),"Kerala Cities",IF(ISNUMBER(SEARCH("francisco",F1538)),"USA",IF(ISNUMBER(SEARCH("new york",F1538)),"USA",IF(ISNUMBER(SEARCH("california",F1538)),"USA",IF(ISNUMBER(SEARCH("palo alto",F1538)),"USA",IF(ISNUMBER(SEARCH("santa",F1538)),"USA",IF(ISNUMBER(SEARCH("singapore",F1538)),"Singapore",IF(ISNUMBER(SEARCH("london",F1538)),"London/UK",IF(F1538="","Unknown","Other Cities")))))))))))))))))))))))))</f>
        <v>Delhi-NCR</v>
      </c>
    </row>
    <row r="1539" spans="1:18" x14ac:dyDescent="0.3">
      <c r="A1539">
        <v>1538</v>
      </c>
      <c r="B1539" s="4">
        <v>42564</v>
      </c>
      <c r="C1539" t="s">
        <v>4232</v>
      </c>
      <c r="D1539" t="s">
        <v>142</v>
      </c>
      <c r="E1539" t="s">
        <v>4233</v>
      </c>
      <c r="F1539" t="s">
        <v>36</v>
      </c>
      <c r="G1539" t="s">
        <v>4234</v>
      </c>
      <c r="H1539" t="str">
        <f t="shared" ref="H1539:H1602" si="173">IFERROR(TRIM(LEFT(G1539,FIND(",",G1539)-1)),TRIM(G1539))</f>
        <v>Jaspal Bindra</v>
      </c>
      <c r="I1539">
        <f t="shared" ref="I1539:I1602" si="174">IF(TRIM(G1539)="",0,LEN(G1539)-LEN(SUBSTITUTE(G1539,",",""))+1)</f>
        <v>2</v>
      </c>
      <c r="J1539" t="str">
        <f>IF(Table1[[#This Row],[Investor Count]]&gt;1,"Yes","No")</f>
        <v>Yes</v>
      </c>
      <c r="K1539" t="s">
        <v>126</v>
      </c>
      <c r="M1539">
        <f t="shared" si="168"/>
        <v>2016</v>
      </c>
      <c r="N1539" t="str">
        <f t="shared" si="169"/>
        <v>July</v>
      </c>
      <c r="O1539" s="18">
        <v>0</v>
      </c>
      <c r="P1539" t="str">
        <f t="shared" si="170"/>
        <v>Seed</v>
      </c>
      <c r="Q1539" t="str">
        <f t="shared" si="171"/>
        <v>Healthcare</v>
      </c>
      <c r="R1539" t="str">
        <f t="shared" si="172"/>
        <v>Mumbai</v>
      </c>
    </row>
    <row r="1540" spans="1:18" x14ac:dyDescent="0.3">
      <c r="A1540">
        <v>1539</v>
      </c>
      <c r="B1540" s="4">
        <v>42565</v>
      </c>
      <c r="C1540" t="s">
        <v>4235</v>
      </c>
      <c r="D1540" t="s">
        <v>479</v>
      </c>
      <c r="E1540" t="s">
        <v>4236</v>
      </c>
      <c r="F1540" t="s">
        <v>955</v>
      </c>
      <c r="G1540" t="s">
        <v>1906</v>
      </c>
      <c r="H1540" t="str">
        <f t="shared" si="173"/>
        <v>Keiretsu Forum</v>
      </c>
      <c r="I1540">
        <f t="shared" si="174"/>
        <v>1</v>
      </c>
      <c r="J1540" t="str">
        <f>IF(Table1[[#This Row],[Investor Count]]&gt;1,"Yes","No")</f>
        <v>No</v>
      </c>
      <c r="K1540" t="s">
        <v>126</v>
      </c>
      <c r="L1540" s="6">
        <v>450000</v>
      </c>
      <c r="M1540">
        <f t="shared" si="168"/>
        <v>2016</v>
      </c>
      <c r="N1540" t="str">
        <f t="shared" si="169"/>
        <v>July</v>
      </c>
      <c r="O1540" s="18">
        <v>4.3186724999999999</v>
      </c>
      <c r="P1540" t="str">
        <f t="shared" si="170"/>
        <v>Seed</v>
      </c>
      <c r="Q1540" t="str">
        <f t="shared" si="171"/>
        <v>E-Commerce</v>
      </c>
      <c r="R1540" t="str">
        <f t="shared" si="172"/>
        <v>Coimbatore</v>
      </c>
    </row>
    <row r="1541" spans="1:18" x14ac:dyDescent="0.3">
      <c r="A1541">
        <v>1540</v>
      </c>
      <c r="B1541" s="4">
        <v>42565</v>
      </c>
      <c r="C1541" t="s">
        <v>4237</v>
      </c>
      <c r="D1541" t="s">
        <v>50</v>
      </c>
      <c r="E1541" t="s">
        <v>4238</v>
      </c>
      <c r="F1541" t="s">
        <v>52</v>
      </c>
      <c r="G1541" t="s">
        <v>8804</v>
      </c>
      <c r="H1541" t="str">
        <f t="shared" si="173"/>
        <v>Plug</v>
      </c>
      <c r="I1541">
        <f t="shared" si="174"/>
        <v>3</v>
      </c>
      <c r="J1541" t="str">
        <f>IF(Table1[[#This Row],[Investor Count]]&gt;1,"Yes","No")</f>
        <v>Yes</v>
      </c>
      <c r="K1541" t="s">
        <v>394</v>
      </c>
      <c r="L1541" s="6">
        <v>1070000</v>
      </c>
      <c r="M1541">
        <f t="shared" si="168"/>
        <v>2016</v>
      </c>
      <c r="N1541" t="str">
        <f t="shared" si="169"/>
        <v>July</v>
      </c>
      <c r="O1541" s="18">
        <v>10.268843499999999</v>
      </c>
      <c r="P1541" t="str">
        <f t="shared" si="170"/>
        <v>Private Equity</v>
      </c>
      <c r="Q1541" t="str">
        <f t="shared" si="171"/>
        <v>Technology</v>
      </c>
      <c r="R1541" t="str">
        <f t="shared" si="172"/>
        <v>Pune</v>
      </c>
    </row>
    <row r="1542" spans="1:18" x14ac:dyDescent="0.3">
      <c r="A1542">
        <v>1541</v>
      </c>
      <c r="B1542" s="4">
        <v>42565</v>
      </c>
      <c r="C1542" t="s">
        <v>4240</v>
      </c>
      <c r="D1542" t="s">
        <v>575</v>
      </c>
      <c r="E1542" t="s">
        <v>4241</v>
      </c>
      <c r="F1542" t="s">
        <v>30</v>
      </c>
      <c r="G1542" t="s">
        <v>4242</v>
      </c>
      <c r="H1542" t="str">
        <f t="shared" si="173"/>
        <v>500 Startups</v>
      </c>
      <c r="I1542">
        <f t="shared" si="174"/>
        <v>1</v>
      </c>
      <c r="J1542" t="str">
        <f>IF(Table1[[#This Row],[Investor Count]]&gt;1,"Yes","No")</f>
        <v>No</v>
      </c>
      <c r="K1542" t="s">
        <v>394</v>
      </c>
      <c r="M1542">
        <f t="shared" si="168"/>
        <v>2016</v>
      </c>
      <c r="N1542" t="str">
        <f t="shared" si="169"/>
        <v>July</v>
      </c>
      <c r="O1542" s="18">
        <v>0</v>
      </c>
      <c r="P1542" t="str">
        <f t="shared" si="170"/>
        <v>Private Equity</v>
      </c>
      <c r="Q1542" t="str">
        <f t="shared" si="171"/>
        <v>Others</v>
      </c>
      <c r="R1542" t="str">
        <f t="shared" si="172"/>
        <v>Delhi-NCR</v>
      </c>
    </row>
    <row r="1543" spans="1:18" x14ac:dyDescent="0.3">
      <c r="A1543">
        <v>1542</v>
      </c>
      <c r="B1543" s="4">
        <v>42566</v>
      </c>
      <c r="C1543" t="s">
        <v>4243</v>
      </c>
      <c r="D1543" t="s">
        <v>50</v>
      </c>
      <c r="E1543" t="s">
        <v>4244</v>
      </c>
      <c r="F1543" t="s">
        <v>52</v>
      </c>
      <c r="G1543" t="s">
        <v>8116</v>
      </c>
      <c r="H1543" t="str">
        <f t="shared" si="173"/>
        <v>Sri Capital</v>
      </c>
      <c r="I1543">
        <f t="shared" si="174"/>
        <v>1</v>
      </c>
      <c r="J1543" t="str">
        <f>IF(Table1[[#This Row],[Investor Count]]&gt;1,"Yes","No")</f>
        <v>No</v>
      </c>
      <c r="K1543" t="s">
        <v>126</v>
      </c>
      <c r="L1543" s="6">
        <v>1000000</v>
      </c>
      <c r="M1543">
        <f t="shared" si="168"/>
        <v>2016</v>
      </c>
      <c r="N1543" t="str">
        <f t="shared" si="169"/>
        <v>July</v>
      </c>
      <c r="O1543" s="18">
        <v>9.5970499999999994</v>
      </c>
      <c r="P1543" t="str">
        <f t="shared" si="170"/>
        <v>Seed</v>
      </c>
      <c r="Q1543" t="str">
        <f t="shared" si="171"/>
        <v>Technology</v>
      </c>
      <c r="R1543" t="str">
        <f t="shared" si="172"/>
        <v>Pune</v>
      </c>
    </row>
    <row r="1544" spans="1:18" x14ac:dyDescent="0.3">
      <c r="A1544">
        <v>1543</v>
      </c>
      <c r="B1544" s="4">
        <v>42566</v>
      </c>
      <c r="C1544" t="s">
        <v>4245</v>
      </c>
      <c r="D1544" t="s">
        <v>575</v>
      </c>
      <c r="E1544" t="s">
        <v>4246</v>
      </c>
      <c r="F1544" t="s">
        <v>967</v>
      </c>
      <c r="G1544" t="s">
        <v>261</v>
      </c>
      <c r="H1544" t="str">
        <f t="shared" si="173"/>
        <v>Undisclosed</v>
      </c>
      <c r="I1544">
        <f t="shared" si="174"/>
        <v>1</v>
      </c>
      <c r="J1544" t="str">
        <f>IF(Table1[[#This Row],[Investor Count]]&gt;1,"Yes","No")</f>
        <v>No</v>
      </c>
      <c r="K1544" t="s">
        <v>394</v>
      </c>
      <c r="L1544" s="6">
        <v>2000000</v>
      </c>
      <c r="M1544">
        <f t="shared" si="168"/>
        <v>2016</v>
      </c>
      <c r="N1544" t="str">
        <f t="shared" si="169"/>
        <v>July</v>
      </c>
      <c r="O1544" s="18">
        <v>19.194099999999999</v>
      </c>
      <c r="P1544" t="str">
        <f t="shared" si="170"/>
        <v>Private Equity</v>
      </c>
      <c r="Q1544" t="str">
        <f t="shared" si="171"/>
        <v>Others</v>
      </c>
      <c r="R1544" t="str">
        <f t="shared" si="172"/>
        <v>Bangalore</v>
      </c>
    </row>
    <row r="1545" spans="1:18" x14ac:dyDescent="0.3">
      <c r="A1545">
        <v>1544</v>
      </c>
      <c r="B1545" s="4">
        <v>42566</v>
      </c>
      <c r="C1545" t="s">
        <v>4247</v>
      </c>
      <c r="D1545" t="s">
        <v>479</v>
      </c>
      <c r="E1545" t="s">
        <v>7883</v>
      </c>
      <c r="F1545" t="s">
        <v>30</v>
      </c>
      <c r="G1545" t="s">
        <v>4249</v>
      </c>
      <c r="H1545" t="str">
        <f t="shared" si="173"/>
        <v>Sumit Jain</v>
      </c>
      <c r="I1545">
        <f t="shared" si="174"/>
        <v>5</v>
      </c>
      <c r="J1545" t="str">
        <f>IF(Table1[[#This Row],[Investor Count]]&gt;1,"Yes","No")</f>
        <v>Yes</v>
      </c>
      <c r="K1545" t="s">
        <v>126</v>
      </c>
      <c r="M1545">
        <f t="shared" si="168"/>
        <v>2016</v>
      </c>
      <c r="N1545" t="str">
        <f t="shared" si="169"/>
        <v>July</v>
      </c>
      <c r="O1545" s="18">
        <v>0</v>
      </c>
      <c r="P1545" t="str">
        <f t="shared" si="170"/>
        <v>Seed</v>
      </c>
      <c r="Q1545" t="str">
        <f t="shared" si="171"/>
        <v>E-Commerce</v>
      </c>
      <c r="R1545" t="str">
        <f t="shared" si="172"/>
        <v>Delhi-NCR</v>
      </c>
    </row>
    <row r="1546" spans="1:18" x14ac:dyDescent="0.3">
      <c r="A1546">
        <v>1545</v>
      </c>
      <c r="B1546" s="4">
        <v>42566</v>
      </c>
      <c r="C1546" t="s">
        <v>3270</v>
      </c>
      <c r="D1546" t="s">
        <v>479</v>
      </c>
      <c r="E1546" t="s">
        <v>4250</v>
      </c>
      <c r="F1546" t="s">
        <v>30</v>
      </c>
      <c r="G1546" t="s">
        <v>8225</v>
      </c>
      <c r="H1546" t="str">
        <f t="shared" si="173"/>
        <v>Gems Group</v>
      </c>
      <c r="I1546">
        <f t="shared" si="174"/>
        <v>1</v>
      </c>
      <c r="J1546" t="str">
        <f>IF(Table1[[#This Row],[Investor Count]]&gt;1,"Yes","No")</f>
        <v>No</v>
      </c>
      <c r="K1546" t="s">
        <v>126</v>
      </c>
      <c r="L1546" s="6">
        <v>250000</v>
      </c>
      <c r="M1546">
        <f t="shared" si="168"/>
        <v>2016</v>
      </c>
      <c r="N1546" t="str">
        <f t="shared" si="169"/>
        <v>July</v>
      </c>
      <c r="O1546" s="18">
        <v>2.3992624999999999</v>
      </c>
      <c r="P1546" t="str">
        <f t="shared" si="170"/>
        <v>Seed</v>
      </c>
      <c r="Q1546" t="str">
        <f t="shared" si="171"/>
        <v>E-Commerce</v>
      </c>
      <c r="R1546" t="str">
        <f t="shared" si="172"/>
        <v>Delhi-NCR</v>
      </c>
    </row>
    <row r="1547" spans="1:18" x14ac:dyDescent="0.3">
      <c r="A1547">
        <v>1546</v>
      </c>
      <c r="B1547" s="4">
        <v>42566</v>
      </c>
      <c r="C1547" t="s">
        <v>4252</v>
      </c>
      <c r="D1547" t="s">
        <v>479</v>
      </c>
      <c r="E1547" t="s">
        <v>4253</v>
      </c>
      <c r="F1547" t="s">
        <v>30</v>
      </c>
      <c r="G1547" t="s">
        <v>8226</v>
      </c>
      <c r="H1547" t="str">
        <f t="shared" si="173"/>
        <v>Abhijit Avasthi</v>
      </c>
      <c r="I1547">
        <f t="shared" si="174"/>
        <v>3</v>
      </c>
      <c r="J1547" t="str">
        <f>IF(Table1[[#This Row],[Investor Count]]&gt;1,"Yes","No")</f>
        <v>Yes</v>
      </c>
      <c r="K1547" t="s">
        <v>126</v>
      </c>
      <c r="M1547">
        <f t="shared" si="168"/>
        <v>2016</v>
      </c>
      <c r="N1547" t="str">
        <f t="shared" si="169"/>
        <v>July</v>
      </c>
      <c r="O1547" s="18">
        <v>0</v>
      </c>
      <c r="P1547" t="str">
        <f t="shared" si="170"/>
        <v>Seed</v>
      </c>
      <c r="Q1547" t="str">
        <f t="shared" si="171"/>
        <v>E-Commerce</v>
      </c>
      <c r="R1547" t="str">
        <f t="shared" si="172"/>
        <v>Delhi-NCR</v>
      </c>
    </row>
    <row r="1548" spans="1:18" x14ac:dyDescent="0.3">
      <c r="A1548">
        <v>1547</v>
      </c>
      <c r="B1548" s="4">
        <v>42566</v>
      </c>
      <c r="C1548" t="s">
        <v>4255</v>
      </c>
      <c r="D1548" t="s">
        <v>575</v>
      </c>
      <c r="E1548" t="s">
        <v>4256</v>
      </c>
      <c r="F1548" t="s">
        <v>36</v>
      </c>
      <c r="G1548" t="s">
        <v>4257</v>
      </c>
      <c r="H1548" t="str">
        <f t="shared" si="173"/>
        <v>Times Internet</v>
      </c>
      <c r="I1548">
        <f t="shared" si="174"/>
        <v>4</v>
      </c>
      <c r="J1548" t="str">
        <f>IF(Table1[[#This Row],[Investor Count]]&gt;1,"Yes","No")</f>
        <v>Yes</v>
      </c>
      <c r="K1548" t="s">
        <v>394</v>
      </c>
      <c r="L1548" s="6">
        <v>6000000</v>
      </c>
      <c r="M1548">
        <f t="shared" si="168"/>
        <v>2016</v>
      </c>
      <c r="N1548" t="str">
        <f t="shared" si="169"/>
        <v>July</v>
      </c>
      <c r="O1548" s="18">
        <v>57.582299999999996</v>
      </c>
      <c r="P1548" t="str">
        <f t="shared" si="170"/>
        <v>Private Equity</v>
      </c>
      <c r="Q1548" t="str">
        <f t="shared" si="171"/>
        <v>Others</v>
      </c>
      <c r="R1548" t="str">
        <f t="shared" si="172"/>
        <v>Mumbai</v>
      </c>
    </row>
    <row r="1549" spans="1:18" x14ac:dyDescent="0.3">
      <c r="A1549">
        <v>1548</v>
      </c>
      <c r="B1549" s="4">
        <v>42569</v>
      </c>
      <c r="C1549" t="s">
        <v>4258</v>
      </c>
      <c r="D1549" t="s">
        <v>575</v>
      </c>
      <c r="E1549" t="s">
        <v>1718</v>
      </c>
      <c r="F1549" t="s">
        <v>52</v>
      </c>
      <c r="G1549" t="s">
        <v>8116</v>
      </c>
      <c r="H1549" t="str">
        <f t="shared" si="173"/>
        <v>Sri Capital</v>
      </c>
      <c r="I1549">
        <f t="shared" si="174"/>
        <v>1</v>
      </c>
      <c r="J1549" t="str">
        <f>IF(Table1[[#This Row],[Investor Count]]&gt;1,"Yes","No")</f>
        <v>No</v>
      </c>
      <c r="K1549" t="s">
        <v>126</v>
      </c>
      <c r="L1549" s="6">
        <v>650000</v>
      </c>
      <c r="M1549">
        <f t="shared" si="168"/>
        <v>2016</v>
      </c>
      <c r="N1549" t="str">
        <f t="shared" si="169"/>
        <v>July</v>
      </c>
      <c r="O1549" s="18">
        <v>6.2380825</v>
      </c>
      <c r="P1549" t="str">
        <f t="shared" si="170"/>
        <v>Seed</v>
      </c>
      <c r="Q1549" t="str">
        <f t="shared" si="171"/>
        <v>Others</v>
      </c>
      <c r="R1549" t="str">
        <f t="shared" si="172"/>
        <v>Pune</v>
      </c>
    </row>
    <row r="1550" spans="1:18" x14ac:dyDescent="0.3">
      <c r="A1550">
        <v>1549</v>
      </c>
      <c r="B1550" s="4">
        <v>42569</v>
      </c>
      <c r="C1550" t="s">
        <v>4259</v>
      </c>
      <c r="D1550" t="s">
        <v>575</v>
      </c>
      <c r="E1550" t="s">
        <v>4260</v>
      </c>
      <c r="F1550" t="s">
        <v>30</v>
      </c>
      <c r="G1550" t="s">
        <v>8116</v>
      </c>
      <c r="H1550" t="str">
        <f t="shared" si="173"/>
        <v>Sri Capital</v>
      </c>
      <c r="I1550">
        <f t="shared" si="174"/>
        <v>1</v>
      </c>
      <c r="J1550" t="str">
        <f>IF(Table1[[#This Row],[Investor Count]]&gt;1,"Yes","No")</f>
        <v>No</v>
      </c>
      <c r="K1550" t="s">
        <v>126</v>
      </c>
      <c r="L1550" s="6">
        <v>650000</v>
      </c>
      <c r="M1550">
        <f t="shared" si="168"/>
        <v>2016</v>
      </c>
      <c r="N1550" t="str">
        <f t="shared" si="169"/>
        <v>July</v>
      </c>
      <c r="O1550" s="18">
        <v>6.2380825</v>
      </c>
      <c r="P1550" t="str">
        <f t="shared" si="170"/>
        <v>Seed</v>
      </c>
      <c r="Q1550" t="str">
        <f t="shared" si="171"/>
        <v>Others</v>
      </c>
      <c r="R1550" t="str">
        <f t="shared" si="172"/>
        <v>Delhi-NCR</v>
      </c>
    </row>
    <row r="1551" spans="1:18" x14ac:dyDescent="0.3">
      <c r="A1551">
        <v>1550</v>
      </c>
      <c r="B1551" s="4">
        <v>42569</v>
      </c>
      <c r="C1551" t="s">
        <v>4261</v>
      </c>
      <c r="D1551" t="s">
        <v>479</v>
      </c>
      <c r="E1551" t="s">
        <v>4262</v>
      </c>
      <c r="F1551" t="s">
        <v>36</v>
      </c>
      <c r="G1551" t="s">
        <v>8805</v>
      </c>
      <c r="H1551" t="str">
        <f t="shared" si="173"/>
        <v>Iifl</v>
      </c>
      <c r="I1551">
        <f t="shared" si="174"/>
        <v>5</v>
      </c>
      <c r="J1551" t="str">
        <f>IF(Table1[[#This Row],[Investor Count]]&gt;1,"Yes","No")</f>
        <v>Yes</v>
      </c>
      <c r="K1551" t="s">
        <v>394</v>
      </c>
      <c r="L1551" s="6">
        <v>30000000</v>
      </c>
      <c r="M1551">
        <f t="shared" si="168"/>
        <v>2016</v>
      </c>
      <c r="N1551" t="str">
        <f t="shared" si="169"/>
        <v>July</v>
      </c>
      <c r="O1551" s="18">
        <v>287.91149999999999</v>
      </c>
      <c r="P1551" t="str">
        <f t="shared" si="170"/>
        <v>Private Equity</v>
      </c>
      <c r="Q1551" t="str">
        <f t="shared" si="171"/>
        <v>E-Commerce</v>
      </c>
      <c r="R1551" t="str">
        <f t="shared" si="172"/>
        <v>Mumbai</v>
      </c>
    </row>
    <row r="1552" spans="1:18" x14ac:dyDescent="0.3">
      <c r="A1552">
        <v>1551</v>
      </c>
      <c r="B1552" s="4">
        <v>42569</v>
      </c>
      <c r="C1552" t="s">
        <v>4264</v>
      </c>
      <c r="D1552" t="s">
        <v>50</v>
      </c>
      <c r="E1552" t="s">
        <v>4265</v>
      </c>
      <c r="F1552" t="s">
        <v>36</v>
      </c>
      <c r="G1552" t="s">
        <v>9247</v>
      </c>
      <c r="H1552" t="str">
        <f t="shared" si="173"/>
        <v>Intelli Reboot Digital Pvt Ltd</v>
      </c>
      <c r="I1552">
        <f t="shared" si="174"/>
        <v>1</v>
      </c>
      <c r="J1552" t="str">
        <f>IF(Table1[[#This Row],[Investor Count]]&gt;1,"Yes","No")</f>
        <v>No</v>
      </c>
      <c r="K1552" t="s">
        <v>394</v>
      </c>
      <c r="M1552">
        <f t="shared" si="168"/>
        <v>2016</v>
      </c>
      <c r="N1552" t="str">
        <f t="shared" si="169"/>
        <v>July</v>
      </c>
      <c r="O1552" s="18">
        <v>0</v>
      </c>
      <c r="P1552" t="str">
        <f t="shared" si="170"/>
        <v>Private Equity</v>
      </c>
      <c r="Q1552" t="str">
        <f t="shared" si="171"/>
        <v>Technology</v>
      </c>
      <c r="R1552" t="str">
        <f t="shared" si="172"/>
        <v>Mumbai</v>
      </c>
    </row>
    <row r="1553" spans="1:18" x14ac:dyDescent="0.3">
      <c r="A1553">
        <v>1552</v>
      </c>
      <c r="B1553" s="4">
        <v>42569</v>
      </c>
      <c r="C1553" t="s">
        <v>4267</v>
      </c>
      <c r="D1553" t="s">
        <v>50</v>
      </c>
      <c r="E1553" t="s">
        <v>4268</v>
      </c>
      <c r="F1553" t="s">
        <v>52</v>
      </c>
      <c r="G1553" t="s">
        <v>4269</v>
      </c>
      <c r="H1553" t="str">
        <f t="shared" si="173"/>
        <v>Satish Jamdar</v>
      </c>
      <c r="I1553">
        <f t="shared" si="174"/>
        <v>1</v>
      </c>
      <c r="J1553" t="str">
        <f>IF(Table1[[#This Row],[Investor Count]]&gt;1,"Yes","No")</f>
        <v>No</v>
      </c>
      <c r="K1553" t="s">
        <v>126</v>
      </c>
      <c r="M1553">
        <f t="shared" si="168"/>
        <v>2016</v>
      </c>
      <c r="N1553" t="str">
        <f t="shared" si="169"/>
        <v>July</v>
      </c>
      <c r="O1553" s="18">
        <v>0</v>
      </c>
      <c r="P1553" t="str">
        <f t="shared" si="170"/>
        <v>Seed</v>
      </c>
      <c r="Q1553" t="str">
        <f t="shared" si="171"/>
        <v>Technology</v>
      </c>
      <c r="R1553" t="str">
        <f t="shared" si="172"/>
        <v>Pune</v>
      </c>
    </row>
    <row r="1554" spans="1:18" x14ac:dyDescent="0.3">
      <c r="A1554">
        <v>1553</v>
      </c>
      <c r="B1554" s="4">
        <v>42570</v>
      </c>
      <c r="C1554" t="s">
        <v>4270</v>
      </c>
      <c r="D1554" t="s">
        <v>50</v>
      </c>
      <c r="E1554" t="s">
        <v>4271</v>
      </c>
      <c r="F1554" t="s">
        <v>30</v>
      </c>
      <c r="G1554" t="s">
        <v>2722</v>
      </c>
      <c r="H1554" t="str">
        <f t="shared" si="173"/>
        <v>Star India Pvt Ltd</v>
      </c>
      <c r="I1554">
        <f t="shared" si="174"/>
        <v>1</v>
      </c>
      <c r="J1554" t="str">
        <f>IF(Table1[[#This Row],[Investor Count]]&gt;1,"Yes","No")</f>
        <v>No</v>
      </c>
      <c r="K1554" t="s">
        <v>394</v>
      </c>
      <c r="L1554" s="6">
        <v>10000000</v>
      </c>
      <c r="M1554">
        <f t="shared" si="168"/>
        <v>2016</v>
      </c>
      <c r="N1554" t="str">
        <f t="shared" si="169"/>
        <v>July</v>
      </c>
      <c r="O1554" s="18">
        <v>95.970500000000001</v>
      </c>
      <c r="P1554" t="str">
        <f t="shared" si="170"/>
        <v>Private Equity</v>
      </c>
      <c r="Q1554" t="str">
        <f t="shared" si="171"/>
        <v>Technology</v>
      </c>
      <c r="R1554" t="str">
        <f t="shared" si="172"/>
        <v>Delhi-NCR</v>
      </c>
    </row>
    <row r="1555" spans="1:18" x14ac:dyDescent="0.3">
      <c r="A1555">
        <v>1554</v>
      </c>
      <c r="B1555" s="4">
        <v>42570</v>
      </c>
      <c r="C1555" t="s">
        <v>4273</v>
      </c>
      <c r="D1555" t="s">
        <v>575</v>
      </c>
      <c r="E1555" t="s">
        <v>8923</v>
      </c>
      <c r="F1555" t="s">
        <v>87</v>
      </c>
      <c r="G1555" t="s">
        <v>9244</v>
      </c>
      <c r="H1555" t="str">
        <f t="shared" si="173"/>
        <v>Franklin Templeton International Services Pvt Ltd</v>
      </c>
      <c r="I1555">
        <f t="shared" si="174"/>
        <v>1</v>
      </c>
      <c r="J1555" t="str">
        <f>IF(Table1[[#This Row],[Investor Count]]&gt;1,"Yes","No")</f>
        <v>No</v>
      </c>
      <c r="K1555" t="s">
        <v>394</v>
      </c>
      <c r="L1555" s="6">
        <v>15000000</v>
      </c>
      <c r="M1555">
        <f t="shared" si="168"/>
        <v>2016</v>
      </c>
      <c r="N1555" t="str">
        <f t="shared" si="169"/>
        <v>July</v>
      </c>
      <c r="O1555" s="18">
        <v>143.95574999999999</v>
      </c>
      <c r="P1555" t="str">
        <f t="shared" si="170"/>
        <v>Private Equity</v>
      </c>
      <c r="Q1555" t="str">
        <f t="shared" si="171"/>
        <v>Others</v>
      </c>
      <c r="R1555" t="str">
        <f t="shared" si="172"/>
        <v>Delhi-NCR</v>
      </c>
    </row>
    <row r="1556" spans="1:18" x14ac:dyDescent="0.3">
      <c r="A1556">
        <v>1555</v>
      </c>
      <c r="B1556" s="4">
        <v>42570</v>
      </c>
      <c r="C1556" t="s">
        <v>4276</v>
      </c>
      <c r="D1556" t="s">
        <v>50</v>
      </c>
      <c r="E1556" t="s">
        <v>4277</v>
      </c>
      <c r="F1556" t="s">
        <v>967</v>
      </c>
      <c r="G1556" t="s">
        <v>4278</v>
      </c>
      <c r="H1556" t="str">
        <f t="shared" si="173"/>
        <v>Prime Venture Partners</v>
      </c>
      <c r="I1556">
        <f t="shared" si="174"/>
        <v>1</v>
      </c>
      <c r="J1556" t="str">
        <f>IF(Table1[[#This Row],[Investor Count]]&gt;1,"Yes","No")</f>
        <v>No</v>
      </c>
      <c r="K1556" t="s">
        <v>394</v>
      </c>
      <c r="L1556" s="6">
        <v>1000000</v>
      </c>
      <c r="M1556">
        <f t="shared" si="168"/>
        <v>2016</v>
      </c>
      <c r="N1556" t="str">
        <f t="shared" si="169"/>
        <v>July</v>
      </c>
      <c r="O1556" s="18">
        <v>9.5970499999999994</v>
      </c>
      <c r="P1556" t="str">
        <f t="shared" si="170"/>
        <v>Private Equity</v>
      </c>
      <c r="Q1556" t="str">
        <f t="shared" si="171"/>
        <v>Technology</v>
      </c>
      <c r="R1556" t="str">
        <f t="shared" si="172"/>
        <v>Bangalore</v>
      </c>
    </row>
    <row r="1557" spans="1:18" x14ac:dyDescent="0.3">
      <c r="A1557">
        <v>1556</v>
      </c>
      <c r="B1557" s="4">
        <v>42570</v>
      </c>
      <c r="C1557" t="s">
        <v>4279</v>
      </c>
      <c r="D1557" t="s">
        <v>575</v>
      </c>
      <c r="E1557" t="s">
        <v>4280</v>
      </c>
      <c r="F1557" t="s">
        <v>19</v>
      </c>
      <c r="G1557" t="s">
        <v>4281</v>
      </c>
      <c r="H1557" t="str">
        <f t="shared" si="173"/>
        <v>Green House Ventures Accelerator</v>
      </c>
      <c r="I1557">
        <f t="shared" si="174"/>
        <v>1</v>
      </c>
      <c r="J1557" t="str">
        <f>IF(Table1[[#This Row],[Investor Count]]&gt;1,"Yes","No")</f>
        <v>No</v>
      </c>
      <c r="K1557" t="s">
        <v>126</v>
      </c>
      <c r="L1557" s="6">
        <v>250000</v>
      </c>
      <c r="M1557">
        <f t="shared" si="168"/>
        <v>2016</v>
      </c>
      <c r="N1557" t="str">
        <f t="shared" si="169"/>
        <v>July</v>
      </c>
      <c r="O1557" s="18">
        <v>2.3992624999999999</v>
      </c>
      <c r="P1557" t="str">
        <f t="shared" si="170"/>
        <v>Seed</v>
      </c>
      <c r="Q1557" t="str">
        <f t="shared" si="171"/>
        <v>Others</v>
      </c>
      <c r="R1557" t="str">
        <f t="shared" si="172"/>
        <v>Delhi-NCR</v>
      </c>
    </row>
    <row r="1558" spans="1:18" x14ac:dyDescent="0.3">
      <c r="A1558">
        <v>1557</v>
      </c>
      <c r="B1558" s="4">
        <v>42571</v>
      </c>
      <c r="C1558" t="s">
        <v>4282</v>
      </c>
      <c r="D1558" t="s">
        <v>575</v>
      </c>
      <c r="E1558" t="s">
        <v>4283</v>
      </c>
      <c r="F1558" t="s">
        <v>454</v>
      </c>
      <c r="G1558" t="s">
        <v>261</v>
      </c>
      <c r="H1558" t="str">
        <f t="shared" si="173"/>
        <v>Undisclosed</v>
      </c>
      <c r="I1558">
        <f t="shared" si="174"/>
        <v>1</v>
      </c>
      <c r="J1558" t="str">
        <f>IF(Table1[[#This Row],[Investor Count]]&gt;1,"Yes","No")</f>
        <v>No</v>
      </c>
      <c r="K1558" t="s">
        <v>394</v>
      </c>
      <c r="L1558" s="6">
        <v>1000000</v>
      </c>
      <c r="M1558">
        <f t="shared" si="168"/>
        <v>2016</v>
      </c>
      <c r="N1558" t="str">
        <f t="shared" si="169"/>
        <v>July</v>
      </c>
      <c r="O1558" s="18">
        <v>9.5970499999999994</v>
      </c>
      <c r="P1558" t="str">
        <f t="shared" si="170"/>
        <v>Private Equity</v>
      </c>
      <c r="Q1558" t="str">
        <f t="shared" si="171"/>
        <v>Others</v>
      </c>
      <c r="R1558" t="str">
        <f t="shared" si="172"/>
        <v>Jaipur</v>
      </c>
    </row>
    <row r="1559" spans="1:18" x14ac:dyDescent="0.3">
      <c r="A1559">
        <v>1558</v>
      </c>
      <c r="B1559" s="4">
        <v>42571</v>
      </c>
      <c r="C1559" t="s">
        <v>4284</v>
      </c>
      <c r="D1559" t="s">
        <v>40</v>
      </c>
      <c r="E1559" t="s">
        <v>4285</v>
      </c>
      <c r="F1559" t="s">
        <v>36</v>
      </c>
      <c r="G1559" t="s">
        <v>9177</v>
      </c>
      <c r="H1559" t="str">
        <f t="shared" si="173"/>
        <v>Abhishek Agarwal</v>
      </c>
      <c r="I1559">
        <f t="shared" si="174"/>
        <v>7</v>
      </c>
      <c r="J1559" t="str">
        <f>IF(Table1[[#This Row],[Investor Count]]&gt;1,"Yes","No")</f>
        <v>Yes</v>
      </c>
      <c r="K1559" t="s">
        <v>126</v>
      </c>
      <c r="L1559" s="6">
        <v>595000</v>
      </c>
      <c r="M1559">
        <f t="shared" si="168"/>
        <v>2016</v>
      </c>
      <c r="N1559" t="str">
        <f t="shared" si="169"/>
        <v>July</v>
      </c>
      <c r="O1559" s="18">
        <v>5.7102447500000002</v>
      </c>
      <c r="P1559" t="str">
        <f t="shared" si="170"/>
        <v>Seed</v>
      </c>
      <c r="Q1559" t="str">
        <f t="shared" si="171"/>
        <v>Logistics &amp; Transport</v>
      </c>
      <c r="R1559" t="str">
        <f t="shared" si="172"/>
        <v>Mumbai</v>
      </c>
    </row>
    <row r="1560" spans="1:18" x14ac:dyDescent="0.3">
      <c r="A1560">
        <v>1559</v>
      </c>
      <c r="B1560" s="4">
        <v>42571</v>
      </c>
      <c r="C1560" t="s">
        <v>4287</v>
      </c>
      <c r="D1560" t="s">
        <v>575</v>
      </c>
      <c r="E1560" t="s">
        <v>4288</v>
      </c>
      <c r="F1560" t="s">
        <v>52</v>
      </c>
      <c r="G1560" t="s">
        <v>4289</v>
      </c>
      <c r="H1560" t="str">
        <f t="shared" si="173"/>
        <v>Nilesh Shah</v>
      </c>
      <c r="I1560">
        <f t="shared" si="174"/>
        <v>1</v>
      </c>
      <c r="J1560" t="str">
        <f>IF(Table1[[#This Row],[Investor Count]]&gt;1,"Yes","No")</f>
        <v>No</v>
      </c>
      <c r="K1560" t="s">
        <v>126</v>
      </c>
      <c r="M1560">
        <f t="shared" si="168"/>
        <v>2016</v>
      </c>
      <c r="N1560" t="str">
        <f t="shared" si="169"/>
        <v>July</v>
      </c>
      <c r="O1560" s="18">
        <v>0</v>
      </c>
      <c r="P1560" t="str">
        <f t="shared" si="170"/>
        <v>Seed</v>
      </c>
      <c r="Q1560" t="str">
        <f t="shared" si="171"/>
        <v>Others</v>
      </c>
      <c r="R1560" t="str">
        <f t="shared" si="172"/>
        <v>Pune</v>
      </c>
    </row>
    <row r="1561" spans="1:18" x14ac:dyDescent="0.3">
      <c r="A1561">
        <v>1560</v>
      </c>
      <c r="B1561" s="4">
        <v>42572</v>
      </c>
      <c r="C1561" t="s">
        <v>4290</v>
      </c>
      <c r="D1561" t="s">
        <v>575</v>
      </c>
      <c r="E1561" t="s">
        <v>4291</v>
      </c>
      <c r="F1561" t="s">
        <v>30</v>
      </c>
      <c r="G1561" t="s">
        <v>4292</v>
      </c>
      <c r="H1561" t="str">
        <f t="shared" si="173"/>
        <v>Nihon Kotsu Co</v>
      </c>
      <c r="I1561">
        <f t="shared" si="174"/>
        <v>1</v>
      </c>
      <c r="J1561" t="str">
        <f>IF(Table1[[#This Row],[Investor Count]]&gt;1,"Yes","No")</f>
        <v>No</v>
      </c>
      <c r="K1561" t="s">
        <v>394</v>
      </c>
      <c r="L1561" s="6">
        <v>1000000</v>
      </c>
      <c r="M1561">
        <f t="shared" si="168"/>
        <v>2016</v>
      </c>
      <c r="N1561" t="str">
        <f t="shared" si="169"/>
        <v>July</v>
      </c>
      <c r="O1561" s="18">
        <v>9.5970499999999994</v>
      </c>
      <c r="P1561" t="str">
        <f t="shared" si="170"/>
        <v>Private Equity</v>
      </c>
      <c r="Q1561" t="str">
        <f t="shared" si="171"/>
        <v>Others</v>
      </c>
      <c r="R1561" t="str">
        <f t="shared" si="172"/>
        <v>Delhi-NCR</v>
      </c>
    </row>
    <row r="1562" spans="1:18" x14ac:dyDescent="0.3">
      <c r="A1562">
        <v>1561</v>
      </c>
      <c r="B1562" s="4">
        <v>42572</v>
      </c>
      <c r="C1562" t="s">
        <v>4293</v>
      </c>
      <c r="D1562" t="s">
        <v>479</v>
      </c>
      <c r="E1562" t="s">
        <v>4294</v>
      </c>
      <c r="F1562" t="s">
        <v>967</v>
      </c>
      <c r="G1562" t="s">
        <v>4295</v>
      </c>
      <c r="H1562" t="str">
        <f t="shared" si="173"/>
        <v>Swastika Company Pvt Ltd</v>
      </c>
      <c r="I1562">
        <f t="shared" si="174"/>
        <v>1</v>
      </c>
      <c r="J1562" t="str">
        <f>IF(Table1[[#This Row],[Investor Count]]&gt;1,"Yes","No")</f>
        <v>No</v>
      </c>
      <c r="K1562" t="s">
        <v>126</v>
      </c>
      <c r="M1562">
        <f t="shared" si="168"/>
        <v>2016</v>
      </c>
      <c r="N1562" t="str">
        <f t="shared" si="169"/>
        <v>July</v>
      </c>
      <c r="O1562" s="18">
        <v>0</v>
      </c>
      <c r="P1562" t="str">
        <f t="shared" si="170"/>
        <v>Seed</v>
      </c>
      <c r="Q1562" t="str">
        <f t="shared" si="171"/>
        <v>E-Commerce</v>
      </c>
      <c r="R1562" t="str">
        <f t="shared" si="172"/>
        <v>Bangalore</v>
      </c>
    </row>
    <row r="1563" spans="1:18" x14ac:dyDescent="0.3">
      <c r="A1563">
        <v>1562</v>
      </c>
      <c r="B1563" s="4">
        <v>42572</v>
      </c>
      <c r="C1563" t="s">
        <v>4296</v>
      </c>
      <c r="D1563" t="s">
        <v>575</v>
      </c>
      <c r="E1563" t="s">
        <v>4297</v>
      </c>
      <c r="F1563" t="s">
        <v>967</v>
      </c>
      <c r="G1563" t="s">
        <v>2077</v>
      </c>
      <c r="H1563" t="str">
        <f t="shared" si="173"/>
        <v>Indian Angel Network</v>
      </c>
      <c r="I1563">
        <f t="shared" si="174"/>
        <v>1</v>
      </c>
      <c r="J1563" t="str">
        <f>IF(Table1[[#This Row],[Investor Count]]&gt;1,"Yes","No")</f>
        <v>No</v>
      </c>
      <c r="K1563" t="s">
        <v>126</v>
      </c>
      <c r="L1563" s="6">
        <v>595000</v>
      </c>
      <c r="M1563">
        <f t="shared" si="168"/>
        <v>2016</v>
      </c>
      <c r="N1563" t="str">
        <f t="shared" si="169"/>
        <v>July</v>
      </c>
      <c r="O1563" s="18">
        <v>5.7102447500000002</v>
      </c>
      <c r="P1563" t="str">
        <f t="shared" si="170"/>
        <v>Seed</v>
      </c>
      <c r="Q1563" t="str">
        <f t="shared" si="171"/>
        <v>Others</v>
      </c>
      <c r="R1563" t="str">
        <f t="shared" si="172"/>
        <v>Bangalore</v>
      </c>
    </row>
    <row r="1564" spans="1:18" x14ac:dyDescent="0.3">
      <c r="A1564">
        <v>1563</v>
      </c>
      <c r="B1564" s="4">
        <v>42572</v>
      </c>
      <c r="C1564" t="s">
        <v>4298</v>
      </c>
      <c r="D1564" t="s">
        <v>1701</v>
      </c>
      <c r="E1564" t="s">
        <v>8806</v>
      </c>
      <c r="F1564" t="s">
        <v>36</v>
      </c>
      <c r="G1564" t="s">
        <v>8227</v>
      </c>
      <c r="H1564" t="str">
        <f t="shared" si="173"/>
        <v>Verlinvest</v>
      </c>
      <c r="I1564">
        <f t="shared" si="174"/>
        <v>2</v>
      </c>
      <c r="J1564" t="str">
        <f>IF(Table1[[#This Row],[Investor Count]]&gt;1,"Yes","No")</f>
        <v>Yes</v>
      </c>
      <c r="K1564" t="s">
        <v>6905</v>
      </c>
      <c r="M1564">
        <f t="shared" si="168"/>
        <v>2016</v>
      </c>
      <c r="N1564" t="str">
        <f t="shared" si="169"/>
        <v>July</v>
      </c>
      <c r="O1564" s="18">
        <v>0</v>
      </c>
      <c r="P1564" t="str">
        <f t="shared" si="170"/>
        <v>Other</v>
      </c>
      <c r="Q1564" t="str">
        <f t="shared" si="171"/>
        <v>Food &amp; Beverage</v>
      </c>
      <c r="R1564" t="str">
        <f t="shared" si="172"/>
        <v>Mumbai</v>
      </c>
    </row>
    <row r="1565" spans="1:18" x14ac:dyDescent="0.3">
      <c r="A1565">
        <v>1564</v>
      </c>
      <c r="B1565" s="4">
        <v>42522</v>
      </c>
      <c r="C1565" t="s">
        <v>4301</v>
      </c>
      <c r="D1565" t="s">
        <v>575</v>
      </c>
      <c r="E1565" t="s">
        <v>4302</v>
      </c>
      <c r="F1565" t="s">
        <v>483</v>
      </c>
      <c r="G1565" t="s">
        <v>261</v>
      </c>
      <c r="H1565" t="str">
        <f t="shared" si="173"/>
        <v>Undisclosed</v>
      </c>
      <c r="I1565">
        <f t="shared" si="174"/>
        <v>1</v>
      </c>
      <c r="J1565" t="str">
        <f>IF(Table1[[#This Row],[Investor Count]]&gt;1,"Yes","No")</f>
        <v>No</v>
      </c>
      <c r="K1565" t="s">
        <v>126</v>
      </c>
      <c r="M1565">
        <f t="shared" si="168"/>
        <v>2016</v>
      </c>
      <c r="N1565" t="str">
        <f t="shared" si="169"/>
        <v>June</v>
      </c>
      <c r="O1565" s="18">
        <v>0</v>
      </c>
      <c r="P1565" t="str">
        <f t="shared" si="170"/>
        <v>Seed</v>
      </c>
      <c r="Q1565" t="str">
        <f t="shared" si="171"/>
        <v>Others</v>
      </c>
      <c r="R1565" t="str">
        <f t="shared" si="172"/>
        <v>Other Cities</v>
      </c>
    </row>
    <row r="1566" spans="1:18" x14ac:dyDescent="0.3">
      <c r="A1566">
        <v>1565</v>
      </c>
      <c r="B1566" s="4">
        <v>42522</v>
      </c>
      <c r="C1566" t="s">
        <v>4303</v>
      </c>
      <c r="D1566" t="s">
        <v>50</v>
      </c>
      <c r="E1566" t="s">
        <v>4304</v>
      </c>
      <c r="F1566" t="s">
        <v>967</v>
      </c>
      <c r="G1566" t="s">
        <v>3202</v>
      </c>
      <c r="H1566" t="str">
        <f t="shared" si="173"/>
        <v>Edelweiss Private Equity</v>
      </c>
      <c r="I1566">
        <f t="shared" si="174"/>
        <v>1</v>
      </c>
      <c r="J1566" t="str">
        <f>IF(Table1[[#This Row],[Investor Count]]&gt;1,"Yes","No")</f>
        <v>No</v>
      </c>
      <c r="K1566" t="s">
        <v>394</v>
      </c>
      <c r="M1566">
        <f t="shared" si="168"/>
        <v>2016</v>
      </c>
      <c r="N1566" t="str">
        <f t="shared" si="169"/>
        <v>June</v>
      </c>
      <c r="O1566" s="18">
        <v>0</v>
      </c>
      <c r="P1566" t="str">
        <f t="shared" si="170"/>
        <v>Private Equity</v>
      </c>
      <c r="Q1566" t="str">
        <f t="shared" si="171"/>
        <v>Technology</v>
      </c>
      <c r="R1566" t="str">
        <f t="shared" si="172"/>
        <v>Bangalore</v>
      </c>
    </row>
    <row r="1567" spans="1:18" x14ac:dyDescent="0.3">
      <c r="A1567">
        <v>1566</v>
      </c>
      <c r="B1567" s="4">
        <v>42523</v>
      </c>
      <c r="C1567" t="s">
        <v>562</v>
      </c>
      <c r="D1567" t="s">
        <v>479</v>
      </c>
      <c r="E1567" t="s">
        <v>4305</v>
      </c>
      <c r="F1567" t="s">
        <v>30</v>
      </c>
      <c r="G1567" t="s">
        <v>4306</v>
      </c>
      <c r="H1567" t="str">
        <f t="shared" si="173"/>
        <v>Beenext</v>
      </c>
      <c r="I1567">
        <f t="shared" si="174"/>
        <v>4</v>
      </c>
      <c r="J1567" t="str">
        <f>IF(Table1[[#This Row],[Investor Count]]&gt;1,"Yes","No")</f>
        <v>Yes</v>
      </c>
      <c r="K1567" t="s">
        <v>394</v>
      </c>
      <c r="M1567">
        <f t="shared" si="168"/>
        <v>2016</v>
      </c>
      <c r="N1567" t="str">
        <f t="shared" si="169"/>
        <v>June</v>
      </c>
      <c r="O1567" s="18">
        <v>0</v>
      </c>
      <c r="P1567" t="str">
        <f t="shared" si="170"/>
        <v>Private Equity</v>
      </c>
      <c r="Q1567" t="str">
        <f t="shared" si="171"/>
        <v>E-Commerce</v>
      </c>
      <c r="R1567" t="str">
        <f t="shared" si="172"/>
        <v>Delhi-NCR</v>
      </c>
    </row>
    <row r="1568" spans="1:18" x14ac:dyDescent="0.3">
      <c r="A1568">
        <v>1567</v>
      </c>
      <c r="B1568" s="4">
        <v>42523</v>
      </c>
      <c r="C1568" t="s">
        <v>1017</v>
      </c>
      <c r="D1568" t="s">
        <v>575</v>
      </c>
      <c r="E1568" t="s">
        <v>8807</v>
      </c>
      <c r="F1568" t="s">
        <v>30</v>
      </c>
      <c r="G1568" t="s">
        <v>8228</v>
      </c>
      <c r="H1568" t="str">
        <f t="shared" si="173"/>
        <v>Mapmyindia</v>
      </c>
      <c r="I1568">
        <f t="shared" si="174"/>
        <v>1</v>
      </c>
      <c r="J1568" t="str">
        <f>IF(Table1[[#This Row],[Investor Count]]&gt;1,"Yes","No")</f>
        <v>No</v>
      </c>
      <c r="K1568" t="s">
        <v>126</v>
      </c>
      <c r="M1568">
        <f t="shared" si="168"/>
        <v>2016</v>
      </c>
      <c r="N1568" t="str">
        <f t="shared" si="169"/>
        <v>June</v>
      </c>
      <c r="O1568" s="18">
        <v>0</v>
      </c>
      <c r="P1568" t="str">
        <f t="shared" si="170"/>
        <v>Seed</v>
      </c>
      <c r="Q1568" t="str">
        <f t="shared" si="171"/>
        <v>Others</v>
      </c>
      <c r="R1568" t="str">
        <f t="shared" si="172"/>
        <v>Delhi-NCR</v>
      </c>
    </row>
    <row r="1569" spans="1:18" x14ac:dyDescent="0.3">
      <c r="A1569">
        <v>1568</v>
      </c>
      <c r="B1569" s="4">
        <v>42523</v>
      </c>
      <c r="C1569" t="s">
        <v>4309</v>
      </c>
      <c r="D1569" t="s">
        <v>50</v>
      </c>
      <c r="E1569" t="s">
        <v>4310</v>
      </c>
      <c r="F1569" t="s">
        <v>36</v>
      </c>
      <c r="G1569" t="s">
        <v>4311</v>
      </c>
      <c r="H1569" t="str">
        <f t="shared" si="173"/>
        <v>Parampara Capital</v>
      </c>
      <c r="I1569">
        <f t="shared" si="174"/>
        <v>1</v>
      </c>
      <c r="J1569" t="str">
        <f>IF(Table1[[#This Row],[Investor Count]]&gt;1,"Yes","No")</f>
        <v>No</v>
      </c>
      <c r="K1569" t="s">
        <v>394</v>
      </c>
      <c r="L1569" s="6">
        <v>1000000</v>
      </c>
      <c r="M1569">
        <f t="shared" si="168"/>
        <v>2016</v>
      </c>
      <c r="N1569" t="str">
        <f t="shared" si="169"/>
        <v>June</v>
      </c>
      <c r="O1569" s="18">
        <v>9.5970499999999994</v>
      </c>
      <c r="P1569" t="str">
        <f t="shared" si="170"/>
        <v>Private Equity</v>
      </c>
      <c r="Q1569" t="str">
        <f t="shared" si="171"/>
        <v>Technology</v>
      </c>
      <c r="R1569" t="str">
        <f t="shared" si="172"/>
        <v>Mumbai</v>
      </c>
    </row>
    <row r="1570" spans="1:18" x14ac:dyDescent="0.3">
      <c r="A1570">
        <v>1569</v>
      </c>
      <c r="B1570" s="4">
        <v>42523</v>
      </c>
      <c r="C1570" t="s">
        <v>4312</v>
      </c>
      <c r="D1570" t="s">
        <v>479</v>
      </c>
      <c r="E1570" t="s">
        <v>4313</v>
      </c>
      <c r="F1570" t="s">
        <v>36</v>
      </c>
      <c r="G1570" t="s">
        <v>517</v>
      </c>
      <c r="H1570" t="str">
        <f t="shared" si="173"/>
        <v>Venture Catalysts</v>
      </c>
      <c r="I1570">
        <f t="shared" si="174"/>
        <v>1</v>
      </c>
      <c r="J1570" t="str">
        <f>IF(Table1[[#This Row],[Investor Count]]&gt;1,"Yes","No")</f>
        <v>No</v>
      </c>
      <c r="K1570" t="s">
        <v>126</v>
      </c>
      <c r="M1570">
        <f t="shared" si="168"/>
        <v>2016</v>
      </c>
      <c r="N1570" t="str">
        <f t="shared" si="169"/>
        <v>June</v>
      </c>
      <c r="O1570" s="18">
        <v>0</v>
      </c>
      <c r="P1570" t="str">
        <f t="shared" si="170"/>
        <v>Seed</v>
      </c>
      <c r="Q1570" t="str">
        <f t="shared" si="171"/>
        <v>E-Commerce</v>
      </c>
      <c r="R1570" t="str">
        <f t="shared" si="172"/>
        <v>Mumbai</v>
      </c>
    </row>
    <row r="1571" spans="1:18" x14ac:dyDescent="0.3">
      <c r="A1571">
        <v>1570</v>
      </c>
      <c r="B1571" s="4">
        <v>42523</v>
      </c>
      <c r="C1571" t="s">
        <v>4314</v>
      </c>
      <c r="D1571" t="s">
        <v>575</v>
      </c>
      <c r="E1571" t="s">
        <v>4315</v>
      </c>
      <c r="F1571" t="s">
        <v>36</v>
      </c>
      <c r="G1571" t="s">
        <v>4217</v>
      </c>
      <c r="H1571" t="str">
        <f t="shared" si="173"/>
        <v>Rainmaker Ventures</v>
      </c>
      <c r="I1571">
        <f t="shared" si="174"/>
        <v>1</v>
      </c>
      <c r="J1571" t="str">
        <f>IF(Table1[[#This Row],[Investor Count]]&gt;1,"Yes","No")</f>
        <v>No</v>
      </c>
      <c r="K1571" t="s">
        <v>394</v>
      </c>
      <c r="L1571" s="6">
        <v>1000000</v>
      </c>
      <c r="M1571">
        <f t="shared" si="168"/>
        <v>2016</v>
      </c>
      <c r="N1571" t="str">
        <f t="shared" si="169"/>
        <v>June</v>
      </c>
      <c r="O1571" s="18">
        <v>9.5970499999999994</v>
      </c>
      <c r="P1571" t="str">
        <f t="shared" si="170"/>
        <v>Private Equity</v>
      </c>
      <c r="Q1571" t="str">
        <f t="shared" si="171"/>
        <v>Others</v>
      </c>
      <c r="R1571" t="str">
        <f t="shared" si="172"/>
        <v>Mumbai</v>
      </c>
    </row>
    <row r="1572" spans="1:18" x14ac:dyDescent="0.3">
      <c r="A1572">
        <v>1571</v>
      </c>
      <c r="B1572" s="4">
        <v>42524</v>
      </c>
      <c r="C1572" t="s">
        <v>4316</v>
      </c>
      <c r="D1572" t="s">
        <v>575</v>
      </c>
      <c r="E1572" t="s">
        <v>4317</v>
      </c>
      <c r="F1572" t="s">
        <v>967</v>
      </c>
      <c r="G1572" t="s">
        <v>8229</v>
      </c>
      <c r="H1572" t="str">
        <f t="shared" si="173"/>
        <v>Madhankumar Madathupalayam</v>
      </c>
      <c r="I1572">
        <f t="shared" si="174"/>
        <v>1</v>
      </c>
      <c r="J1572" t="str">
        <f>IF(Table1[[#This Row],[Investor Count]]&gt;1,"Yes","No")</f>
        <v>No</v>
      </c>
      <c r="K1572" t="s">
        <v>126</v>
      </c>
      <c r="M1572">
        <f t="shared" si="168"/>
        <v>2016</v>
      </c>
      <c r="N1572" t="str">
        <f t="shared" si="169"/>
        <v>June</v>
      </c>
      <c r="O1572" s="18">
        <v>0</v>
      </c>
      <c r="P1572" t="str">
        <f t="shared" si="170"/>
        <v>Seed</v>
      </c>
      <c r="Q1572" t="str">
        <f t="shared" si="171"/>
        <v>Others</v>
      </c>
      <c r="R1572" t="str">
        <f t="shared" si="172"/>
        <v>Bangalore</v>
      </c>
    </row>
    <row r="1573" spans="1:18" x14ac:dyDescent="0.3">
      <c r="A1573">
        <v>1572</v>
      </c>
      <c r="B1573" s="4">
        <v>42524</v>
      </c>
      <c r="C1573" t="s">
        <v>4319</v>
      </c>
      <c r="D1573" t="s">
        <v>575</v>
      </c>
      <c r="E1573" t="s">
        <v>4320</v>
      </c>
      <c r="F1573" t="s">
        <v>42</v>
      </c>
      <c r="G1573" t="s">
        <v>261</v>
      </c>
      <c r="H1573" t="str">
        <f t="shared" si="173"/>
        <v>Undisclosed</v>
      </c>
      <c r="I1573">
        <f t="shared" si="174"/>
        <v>1</v>
      </c>
      <c r="J1573" t="str">
        <f>IF(Table1[[#This Row],[Investor Count]]&gt;1,"Yes","No")</f>
        <v>No</v>
      </c>
      <c r="K1573" t="s">
        <v>126</v>
      </c>
      <c r="L1573" s="6">
        <v>75000</v>
      </c>
      <c r="M1573">
        <f t="shared" si="168"/>
        <v>2016</v>
      </c>
      <c r="N1573" t="str">
        <f t="shared" si="169"/>
        <v>June</v>
      </c>
      <c r="O1573" s="18">
        <v>0.71977875000000002</v>
      </c>
      <c r="P1573" t="str">
        <f t="shared" si="170"/>
        <v>Seed</v>
      </c>
      <c r="Q1573" t="str">
        <f t="shared" si="171"/>
        <v>Others</v>
      </c>
      <c r="R1573" t="str">
        <f t="shared" si="172"/>
        <v>Chennai</v>
      </c>
    </row>
    <row r="1574" spans="1:18" x14ac:dyDescent="0.3">
      <c r="A1574">
        <v>1573</v>
      </c>
      <c r="B1574" s="4">
        <v>42524</v>
      </c>
      <c r="C1574" t="s">
        <v>4321</v>
      </c>
      <c r="D1574" t="s">
        <v>142</v>
      </c>
      <c r="E1574" t="s">
        <v>4322</v>
      </c>
      <c r="F1574" t="s">
        <v>30</v>
      </c>
      <c r="G1574" t="s">
        <v>4323</v>
      </c>
      <c r="H1574" t="str">
        <f t="shared" si="173"/>
        <v>Romulus Capital</v>
      </c>
      <c r="I1574">
        <f t="shared" si="174"/>
        <v>1</v>
      </c>
      <c r="J1574" t="str">
        <f>IF(Table1[[#This Row],[Investor Count]]&gt;1,"Yes","No")</f>
        <v>No</v>
      </c>
      <c r="K1574" t="s">
        <v>394</v>
      </c>
      <c r="L1574" s="6">
        <v>2000000</v>
      </c>
      <c r="M1574">
        <f t="shared" si="168"/>
        <v>2016</v>
      </c>
      <c r="N1574" t="str">
        <f t="shared" si="169"/>
        <v>June</v>
      </c>
      <c r="O1574" s="18">
        <v>19.194099999999999</v>
      </c>
      <c r="P1574" t="str">
        <f t="shared" si="170"/>
        <v>Private Equity</v>
      </c>
      <c r="Q1574" t="str">
        <f t="shared" si="171"/>
        <v>Healthcare</v>
      </c>
      <c r="R1574" t="str">
        <f t="shared" si="172"/>
        <v>Delhi-NCR</v>
      </c>
    </row>
    <row r="1575" spans="1:18" x14ac:dyDescent="0.3">
      <c r="A1575">
        <v>1574</v>
      </c>
      <c r="B1575" s="4">
        <v>42527</v>
      </c>
      <c r="C1575" t="s">
        <v>4324</v>
      </c>
      <c r="D1575" t="s">
        <v>575</v>
      </c>
      <c r="E1575" t="s">
        <v>8808</v>
      </c>
      <c r="F1575" t="s">
        <v>184</v>
      </c>
      <c r="G1575" t="s">
        <v>4326</v>
      </c>
      <c r="H1575" t="str">
        <f t="shared" si="173"/>
        <v>Sreenivasa Reddy Musani</v>
      </c>
      <c r="I1575">
        <f t="shared" si="174"/>
        <v>1</v>
      </c>
      <c r="J1575" t="str">
        <f>IF(Table1[[#This Row],[Investor Count]]&gt;1,"Yes","No")</f>
        <v>No</v>
      </c>
      <c r="K1575" t="s">
        <v>126</v>
      </c>
      <c r="L1575" s="6">
        <v>448000</v>
      </c>
      <c r="M1575">
        <f t="shared" si="168"/>
        <v>2016</v>
      </c>
      <c r="N1575" t="str">
        <f t="shared" si="169"/>
        <v>June</v>
      </c>
      <c r="O1575" s="18">
        <v>4.2994783999999999</v>
      </c>
      <c r="P1575" t="str">
        <f t="shared" si="170"/>
        <v>Seed</v>
      </c>
      <c r="Q1575" t="str">
        <f t="shared" si="171"/>
        <v>Others</v>
      </c>
      <c r="R1575" t="str">
        <f t="shared" si="172"/>
        <v>Hyderabad</v>
      </c>
    </row>
    <row r="1576" spans="1:18" x14ac:dyDescent="0.3">
      <c r="A1576">
        <v>1575</v>
      </c>
      <c r="B1576" s="4">
        <v>42528</v>
      </c>
      <c r="C1576" t="s">
        <v>3101</v>
      </c>
      <c r="D1576" t="s">
        <v>105</v>
      </c>
      <c r="E1576" t="s">
        <v>4327</v>
      </c>
      <c r="F1576" t="s">
        <v>967</v>
      </c>
      <c r="G1576" t="s">
        <v>4328</v>
      </c>
      <c r="H1576" t="str">
        <f t="shared" si="173"/>
        <v>Sequoia Capital</v>
      </c>
      <c r="I1576">
        <f t="shared" si="174"/>
        <v>2</v>
      </c>
      <c r="J1576" t="str">
        <f>IF(Table1[[#This Row],[Investor Count]]&gt;1,"Yes","No")</f>
        <v>Yes</v>
      </c>
      <c r="K1576" t="s">
        <v>394</v>
      </c>
      <c r="L1576" s="6">
        <v>4000000</v>
      </c>
      <c r="M1576">
        <f t="shared" si="168"/>
        <v>2016</v>
      </c>
      <c r="N1576" t="str">
        <f t="shared" si="169"/>
        <v>June</v>
      </c>
      <c r="O1576" s="18">
        <v>38.388199999999998</v>
      </c>
      <c r="P1576" t="str">
        <f t="shared" si="170"/>
        <v>Private Equity</v>
      </c>
      <c r="Q1576" t="str">
        <f t="shared" si="171"/>
        <v>Education</v>
      </c>
      <c r="R1576" t="str">
        <f t="shared" si="172"/>
        <v>Bangalore</v>
      </c>
    </row>
    <row r="1577" spans="1:18" x14ac:dyDescent="0.3">
      <c r="A1577">
        <v>1576</v>
      </c>
      <c r="B1577" s="4">
        <v>42528</v>
      </c>
      <c r="C1577" t="s">
        <v>426</v>
      </c>
      <c r="D1577" t="s">
        <v>575</v>
      </c>
      <c r="E1577" t="s">
        <v>4329</v>
      </c>
      <c r="F1577" t="s">
        <v>967</v>
      </c>
      <c r="G1577" t="s">
        <v>4330</v>
      </c>
      <c r="H1577" t="str">
        <f t="shared" si="173"/>
        <v>Yeahmobi</v>
      </c>
      <c r="I1577">
        <f t="shared" si="174"/>
        <v>2</v>
      </c>
      <c r="J1577" t="str">
        <f>IF(Table1[[#This Row],[Investor Count]]&gt;1,"Yes","No")</f>
        <v>Yes</v>
      </c>
      <c r="K1577" t="s">
        <v>394</v>
      </c>
      <c r="L1577" s="6">
        <v>2000000</v>
      </c>
      <c r="M1577">
        <f t="shared" si="168"/>
        <v>2016</v>
      </c>
      <c r="N1577" t="str">
        <f t="shared" si="169"/>
        <v>June</v>
      </c>
      <c r="O1577" s="18">
        <v>19.194099999999999</v>
      </c>
      <c r="P1577" t="str">
        <f t="shared" si="170"/>
        <v>Private Equity</v>
      </c>
      <c r="Q1577" t="str">
        <f t="shared" si="171"/>
        <v>Others</v>
      </c>
      <c r="R1577" t="str">
        <f t="shared" si="172"/>
        <v>Bangalore</v>
      </c>
    </row>
    <row r="1578" spans="1:18" x14ac:dyDescent="0.3">
      <c r="A1578">
        <v>1577</v>
      </c>
      <c r="B1578" s="4">
        <v>42528</v>
      </c>
      <c r="C1578" t="s">
        <v>4331</v>
      </c>
      <c r="D1578" t="s">
        <v>50</v>
      </c>
      <c r="E1578" t="s">
        <v>4332</v>
      </c>
      <c r="F1578" t="s">
        <v>967</v>
      </c>
      <c r="G1578" t="s">
        <v>261</v>
      </c>
      <c r="H1578" t="str">
        <f t="shared" si="173"/>
        <v>Undisclosed</v>
      </c>
      <c r="I1578">
        <f t="shared" si="174"/>
        <v>1</v>
      </c>
      <c r="J1578" t="str">
        <f>IF(Table1[[#This Row],[Investor Count]]&gt;1,"Yes","No")</f>
        <v>No</v>
      </c>
      <c r="K1578" t="s">
        <v>126</v>
      </c>
      <c r="L1578" s="6">
        <v>100000</v>
      </c>
      <c r="M1578">
        <f t="shared" si="168"/>
        <v>2016</v>
      </c>
      <c r="N1578" t="str">
        <f t="shared" si="169"/>
        <v>June</v>
      </c>
      <c r="O1578" s="18">
        <v>0.95970500000000003</v>
      </c>
      <c r="P1578" t="str">
        <f t="shared" si="170"/>
        <v>Seed</v>
      </c>
      <c r="Q1578" t="str">
        <f t="shared" si="171"/>
        <v>Technology</v>
      </c>
      <c r="R1578" t="str">
        <f t="shared" si="172"/>
        <v>Bangalore</v>
      </c>
    </row>
    <row r="1579" spans="1:18" x14ac:dyDescent="0.3">
      <c r="A1579">
        <v>1578</v>
      </c>
      <c r="B1579" s="4">
        <v>42528</v>
      </c>
      <c r="C1579" t="s">
        <v>4333</v>
      </c>
      <c r="D1579" t="s">
        <v>50</v>
      </c>
      <c r="E1579" t="s">
        <v>4334</v>
      </c>
      <c r="F1579" t="s">
        <v>52</v>
      </c>
      <c r="G1579" t="s">
        <v>4335</v>
      </c>
      <c r="H1579" t="str">
        <f t="shared" si="173"/>
        <v>Microsoft Ventures</v>
      </c>
      <c r="I1579">
        <f t="shared" si="174"/>
        <v>2</v>
      </c>
      <c r="J1579" t="str">
        <f>IF(Table1[[#This Row],[Investor Count]]&gt;1,"Yes","No")</f>
        <v>Yes</v>
      </c>
      <c r="K1579" t="s">
        <v>394</v>
      </c>
      <c r="L1579" s="6">
        <v>23000000</v>
      </c>
      <c r="M1579">
        <f t="shared" si="168"/>
        <v>2016</v>
      </c>
      <c r="N1579" t="str">
        <f t="shared" si="169"/>
        <v>June</v>
      </c>
      <c r="O1579" s="18">
        <v>220.73214999999999</v>
      </c>
      <c r="P1579" t="str">
        <f t="shared" si="170"/>
        <v>Private Equity</v>
      </c>
      <c r="Q1579" t="str">
        <f t="shared" si="171"/>
        <v>Technology</v>
      </c>
      <c r="R1579" t="str">
        <f t="shared" si="172"/>
        <v>Pune</v>
      </c>
    </row>
    <row r="1580" spans="1:18" x14ac:dyDescent="0.3">
      <c r="A1580">
        <v>1579</v>
      </c>
      <c r="B1580" s="4">
        <v>42528</v>
      </c>
      <c r="C1580" t="s">
        <v>4336</v>
      </c>
      <c r="D1580" t="s">
        <v>50</v>
      </c>
      <c r="E1580" t="s">
        <v>4337</v>
      </c>
      <c r="F1580" t="s">
        <v>36</v>
      </c>
      <c r="G1580" t="s">
        <v>3215</v>
      </c>
      <c r="H1580" t="str">
        <f t="shared" si="173"/>
        <v>Kalaari Capital</v>
      </c>
      <c r="I1580">
        <f t="shared" si="174"/>
        <v>1</v>
      </c>
      <c r="J1580" t="str">
        <f>IF(Table1[[#This Row],[Investor Count]]&gt;1,"Yes","No")</f>
        <v>No</v>
      </c>
      <c r="K1580" t="s">
        <v>394</v>
      </c>
      <c r="L1580" s="6">
        <v>1000000</v>
      </c>
      <c r="M1580">
        <f t="shared" si="168"/>
        <v>2016</v>
      </c>
      <c r="N1580" t="str">
        <f t="shared" si="169"/>
        <v>June</v>
      </c>
      <c r="O1580" s="18">
        <v>9.5970499999999994</v>
      </c>
      <c r="P1580" t="str">
        <f t="shared" si="170"/>
        <v>Private Equity</v>
      </c>
      <c r="Q1580" t="str">
        <f t="shared" si="171"/>
        <v>Technology</v>
      </c>
      <c r="R1580" t="str">
        <f t="shared" si="172"/>
        <v>Mumbai</v>
      </c>
    </row>
    <row r="1581" spans="1:18" x14ac:dyDescent="0.3">
      <c r="A1581">
        <v>1580</v>
      </c>
      <c r="B1581" s="4">
        <v>42529</v>
      </c>
      <c r="C1581" t="s">
        <v>4338</v>
      </c>
      <c r="D1581" t="s">
        <v>575</v>
      </c>
      <c r="E1581" t="s">
        <v>1718</v>
      </c>
      <c r="F1581" t="s">
        <v>184</v>
      </c>
      <c r="G1581" t="s">
        <v>4339</v>
      </c>
      <c r="H1581" t="str">
        <f t="shared" si="173"/>
        <v>Sarath Sura</v>
      </c>
      <c r="I1581">
        <f t="shared" si="174"/>
        <v>1</v>
      </c>
      <c r="J1581" t="str">
        <f>IF(Table1[[#This Row],[Investor Count]]&gt;1,"Yes","No")</f>
        <v>No</v>
      </c>
      <c r="K1581" t="s">
        <v>126</v>
      </c>
      <c r="L1581" s="6">
        <v>1000000</v>
      </c>
      <c r="M1581">
        <f t="shared" si="168"/>
        <v>2016</v>
      </c>
      <c r="N1581" t="str">
        <f t="shared" si="169"/>
        <v>June</v>
      </c>
      <c r="O1581" s="18">
        <v>9.5970499999999994</v>
      </c>
      <c r="P1581" t="str">
        <f t="shared" si="170"/>
        <v>Seed</v>
      </c>
      <c r="Q1581" t="str">
        <f t="shared" si="171"/>
        <v>Others</v>
      </c>
      <c r="R1581" t="str">
        <f t="shared" si="172"/>
        <v>Hyderabad</v>
      </c>
    </row>
    <row r="1582" spans="1:18" x14ac:dyDescent="0.3">
      <c r="A1582">
        <v>1581</v>
      </c>
      <c r="B1582" s="4">
        <v>42529</v>
      </c>
      <c r="C1582" t="s">
        <v>4340</v>
      </c>
      <c r="D1582" t="s">
        <v>479</v>
      </c>
      <c r="E1582" t="s">
        <v>4341</v>
      </c>
      <c r="F1582" t="s">
        <v>36</v>
      </c>
      <c r="G1582" t="s">
        <v>9224</v>
      </c>
      <c r="H1582" t="str">
        <f t="shared" si="173"/>
        <v>Kae Capital</v>
      </c>
      <c r="I1582">
        <f t="shared" si="174"/>
        <v>4</v>
      </c>
      <c r="J1582" t="str">
        <f>IF(Table1[[#This Row],[Investor Count]]&gt;1,"Yes","No")</f>
        <v>Yes</v>
      </c>
      <c r="K1582" t="s">
        <v>126</v>
      </c>
      <c r="L1582" s="6">
        <v>500000</v>
      </c>
      <c r="M1582">
        <f t="shared" si="168"/>
        <v>2016</v>
      </c>
      <c r="N1582" t="str">
        <f t="shared" si="169"/>
        <v>June</v>
      </c>
      <c r="O1582" s="18">
        <v>4.7985249999999997</v>
      </c>
      <c r="P1582" t="str">
        <f t="shared" si="170"/>
        <v>Seed</v>
      </c>
      <c r="Q1582" t="str">
        <f t="shared" si="171"/>
        <v>E-Commerce</v>
      </c>
      <c r="R1582" t="str">
        <f t="shared" si="172"/>
        <v>Mumbai</v>
      </c>
    </row>
    <row r="1583" spans="1:18" x14ac:dyDescent="0.3">
      <c r="A1583">
        <v>1582</v>
      </c>
      <c r="B1583" s="4">
        <v>42529</v>
      </c>
      <c r="C1583" t="s">
        <v>4343</v>
      </c>
      <c r="D1583" t="s">
        <v>50</v>
      </c>
      <c r="E1583" t="s">
        <v>4344</v>
      </c>
      <c r="F1583" t="s">
        <v>36</v>
      </c>
      <c r="G1583" t="s">
        <v>2077</v>
      </c>
      <c r="H1583" t="str">
        <f t="shared" si="173"/>
        <v>Indian Angel Network</v>
      </c>
      <c r="I1583">
        <f t="shared" si="174"/>
        <v>1</v>
      </c>
      <c r="J1583" t="str">
        <f>IF(Table1[[#This Row],[Investor Count]]&gt;1,"Yes","No")</f>
        <v>No</v>
      </c>
      <c r="K1583" t="s">
        <v>126</v>
      </c>
      <c r="L1583" s="6">
        <v>200000</v>
      </c>
      <c r="M1583">
        <f t="shared" si="168"/>
        <v>2016</v>
      </c>
      <c r="N1583" t="str">
        <f t="shared" si="169"/>
        <v>June</v>
      </c>
      <c r="O1583" s="18">
        <v>1.9194100000000001</v>
      </c>
      <c r="P1583" t="str">
        <f t="shared" si="170"/>
        <v>Seed</v>
      </c>
      <c r="Q1583" t="str">
        <f t="shared" si="171"/>
        <v>Technology</v>
      </c>
      <c r="R1583" t="str">
        <f t="shared" si="172"/>
        <v>Mumbai</v>
      </c>
    </row>
    <row r="1584" spans="1:18" x14ac:dyDescent="0.3">
      <c r="A1584">
        <v>1583</v>
      </c>
      <c r="B1584" s="4">
        <v>42529</v>
      </c>
      <c r="C1584" t="s">
        <v>4345</v>
      </c>
      <c r="D1584" t="s">
        <v>575</v>
      </c>
      <c r="E1584" t="s">
        <v>4346</v>
      </c>
      <c r="F1584" t="s">
        <v>19</v>
      </c>
      <c r="G1584" t="s">
        <v>4347</v>
      </c>
      <c r="H1584" t="str">
        <f t="shared" si="173"/>
        <v>Sanjiv Rai</v>
      </c>
      <c r="I1584">
        <f t="shared" si="174"/>
        <v>1</v>
      </c>
      <c r="J1584" t="str">
        <f>IF(Table1[[#This Row],[Investor Count]]&gt;1,"Yes","No")</f>
        <v>No</v>
      </c>
      <c r="K1584" t="s">
        <v>126</v>
      </c>
      <c r="M1584">
        <f t="shared" si="168"/>
        <v>2016</v>
      </c>
      <c r="N1584" t="str">
        <f t="shared" si="169"/>
        <v>June</v>
      </c>
      <c r="O1584" s="18">
        <v>0</v>
      </c>
      <c r="P1584" t="str">
        <f t="shared" si="170"/>
        <v>Seed</v>
      </c>
      <c r="Q1584" t="str">
        <f t="shared" si="171"/>
        <v>Others</v>
      </c>
      <c r="R1584" t="str">
        <f t="shared" si="172"/>
        <v>Delhi-NCR</v>
      </c>
    </row>
    <row r="1585" spans="1:18" x14ac:dyDescent="0.3">
      <c r="A1585">
        <v>1584</v>
      </c>
      <c r="B1585" s="4">
        <v>42529</v>
      </c>
      <c r="C1585" t="s">
        <v>4348</v>
      </c>
      <c r="D1585" t="s">
        <v>575</v>
      </c>
      <c r="E1585" t="s">
        <v>4349</v>
      </c>
      <c r="F1585" t="s">
        <v>967</v>
      </c>
      <c r="G1585" t="s">
        <v>4350</v>
      </c>
      <c r="H1585" t="str">
        <f t="shared" si="173"/>
        <v>Kunal Shah</v>
      </c>
      <c r="I1585">
        <f t="shared" si="174"/>
        <v>6</v>
      </c>
      <c r="J1585" t="str">
        <f>IF(Table1[[#This Row],[Investor Count]]&gt;1,"Yes","No")</f>
        <v>Yes</v>
      </c>
      <c r="K1585" t="s">
        <v>126</v>
      </c>
      <c r="M1585">
        <f t="shared" si="168"/>
        <v>2016</v>
      </c>
      <c r="N1585" t="str">
        <f t="shared" si="169"/>
        <v>June</v>
      </c>
      <c r="O1585" s="18">
        <v>0</v>
      </c>
      <c r="P1585" t="str">
        <f t="shared" si="170"/>
        <v>Seed</v>
      </c>
      <c r="Q1585" t="str">
        <f t="shared" si="171"/>
        <v>Others</v>
      </c>
      <c r="R1585" t="str">
        <f t="shared" si="172"/>
        <v>Bangalore</v>
      </c>
    </row>
    <row r="1586" spans="1:18" x14ac:dyDescent="0.3">
      <c r="A1586">
        <v>1585</v>
      </c>
      <c r="B1586" s="4">
        <v>42529</v>
      </c>
      <c r="C1586" t="s">
        <v>4351</v>
      </c>
      <c r="D1586" t="s">
        <v>479</v>
      </c>
      <c r="E1586" t="s">
        <v>4352</v>
      </c>
      <c r="F1586" t="s">
        <v>967</v>
      </c>
      <c r="G1586" t="s">
        <v>4353</v>
      </c>
      <c r="H1586" t="str">
        <f t="shared" si="173"/>
        <v>Axiata Digital</v>
      </c>
      <c r="I1586">
        <f t="shared" si="174"/>
        <v>1</v>
      </c>
      <c r="J1586" t="str">
        <f>IF(Table1[[#This Row],[Investor Count]]&gt;1,"Yes","No")</f>
        <v>No</v>
      </c>
      <c r="K1586" t="s">
        <v>394</v>
      </c>
      <c r="L1586" s="6">
        <v>16000000</v>
      </c>
      <c r="M1586">
        <f t="shared" si="168"/>
        <v>2016</v>
      </c>
      <c r="N1586" t="str">
        <f t="shared" si="169"/>
        <v>June</v>
      </c>
      <c r="O1586" s="18">
        <v>153.55279999999999</v>
      </c>
      <c r="P1586" t="str">
        <f t="shared" si="170"/>
        <v>Private Equity</v>
      </c>
      <c r="Q1586" t="str">
        <f t="shared" si="171"/>
        <v>E-Commerce</v>
      </c>
      <c r="R1586" t="str">
        <f t="shared" si="172"/>
        <v>Bangalore</v>
      </c>
    </row>
    <row r="1587" spans="1:18" x14ac:dyDescent="0.3">
      <c r="A1587">
        <v>1586</v>
      </c>
      <c r="B1587" s="4">
        <v>42529</v>
      </c>
      <c r="C1587" t="s">
        <v>4354</v>
      </c>
      <c r="D1587" t="s">
        <v>317</v>
      </c>
      <c r="E1587" t="s">
        <v>4355</v>
      </c>
      <c r="F1587" t="s">
        <v>454</v>
      </c>
      <c r="G1587" t="s">
        <v>9447</v>
      </c>
      <c r="H1587" t="str">
        <f t="shared" si="173"/>
        <v>Ankit Maheshwari</v>
      </c>
      <c r="I1587">
        <f t="shared" si="174"/>
        <v>2</v>
      </c>
      <c r="J1587" t="str">
        <f>IF(Table1[[#This Row],[Investor Count]]&gt;1,"Yes","No")</f>
        <v>Yes</v>
      </c>
      <c r="K1587" t="s">
        <v>126</v>
      </c>
      <c r="M1587">
        <f t="shared" si="168"/>
        <v>2016</v>
      </c>
      <c r="N1587" t="str">
        <f t="shared" si="169"/>
        <v>June</v>
      </c>
      <c r="O1587" s="18">
        <v>0</v>
      </c>
      <c r="P1587" t="str">
        <f t="shared" si="170"/>
        <v>Seed</v>
      </c>
      <c r="Q1587" t="str">
        <f t="shared" si="171"/>
        <v>Real Estate</v>
      </c>
      <c r="R1587" t="str">
        <f t="shared" si="172"/>
        <v>Jaipur</v>
      </c>
    </row>
    <row r="1588" spans="1:18" x14ac:dyDescent="0.3">
      <c r="A1588">
        <v>1587</v>
      </c>
      <c r="B1588" s="4">
        <v>42529</v>
      </c>
      <c r="C1588" t="s">
        <v>4357</v>
      </c>
      <c r="D1588" t="s">
        <v>575</v>
      </c>
      <c r="E1588" t="s">
        <v>4358</v>
      </c>
      <c r="F1588" t="s">
        <v>19</v>
      </c>
      <c r="G1588" t="s">
        <v>8230</v>
      </c>
      <c r="H1588" t="str">
        <f t="shared" si="173"/>
        <v>Blackjag Partners</v>
      </c>
      <c r="I1588">
        <f t="shared" si="174"/>
        <v>1</v>
      </c>
      <c r="J1588" t="str">
        <f>IF(Table1[[#This Row],[Investor Count]]&gt;1,"Yes","No")</f>
        <v>No</v>
      </c>
      <c r="K1588" t="s">
        <v>126</v>
      </c>
      <c r="L1588" s="6">
        <v>200000</v>
      </c>
      <c r="M1588">
        <f t="shared" si="168"/>
        <v>2016</v>
      </c>
      <c r="N1588" t="str">
        <f t="shared" si="169"/>
        <v>June</v>
      </c>
      <c r="O1588" s="18">
        <v>1.9194100000000001</v>
      </c>
      <c r="P1588" t="str">
        <f t="shared" si="170"/>
        <v>Seed</v>
      </c>
      <c r="Q1588" t="str">
        <f t="shared" si="171"/>
        <v>Others</v>
      </c>
      <c r="R1588" t="str">
        <f t="shared" si="172"/>
        <v>Delhi-NCR</v>
      </c>
    </row>
    <row r="1589" spans="1:18" x14ac:dyDescent="0.3">
      <c r="A1589">
        <v>1588</v>
      </c>
      <c r="B1589" s="4">
        <v>42530</v>
      </c>
      <c r="C1589" t="s">
        <v>4360</v>
      </c>
      <c r="D1589" t="s">
        <v>479</v>
      </c>
      <c r="E1589" t="s">
        <v>4361</v>
      </c>
      <c r="F1589" t="s">
        <v>4362</v>
      </c>
      <c r="G1589" t="s">
        <v>4363</v>
      </c>
      <c r="H1589" t="str">
        <f t="shared" si="173"/>
        <v>Cameron Jones</v>
      </c>
      <c r="I1589">
        <f t="shared" si="174"/>
        <v>1</v>
      </c>
      <c r="J1589" t="str">
        <f>IF(Table1[[#This Row],[Investor Count]]&gt;1,"Yes","No")</f>
        <v>No</v>
      </c>
      <c r="K1589" t="s">
        <v>126</v>
      </c>
      <c r="M1589">
        <f t="shared" si="168"/>
        <v>2016</v>
      </c>
      <c r="N1589" t="str">
        <f t="shared" si="169"/>
        <v>June</v>
      </c>
      <c r="O1589" s="18">
        <v>0</v>
      </c>
      <c r="P1589" t="str">
        <f t="shared" si="170"/>
        <v>Seed</v>
      </c>
      <c r="Q1589" t="str">
        <f t="shared" si="171"/>
        <v>E-Commerce</v>
      </c>
      <c r="R1589" t="str">
        <f t="shared" si="172"/>
        <v>Other Cities</v>
      </c>
    </row>
    <row r="1590" spans="1:18" x14ac:dyDescent="0.3">
      <c r="A1590">
        <v>1589</v>
      </c>
      <c r="B1590" s="4">
        <v>42530</v>
      </c>
      <c r="C1590" t="s">
        <v>4364</v>
      </c>
      <c r="D1590" t="s">
        <v>575</v>
      </c>
      <c r="E1590" t="s">
        <v>4365</v>
      </c>
      <c r="F1590" t="s">
        <v>52</v>
      </c>
      <c r="G1590" t="s">
        <v>4366</v>
      </c>
      <c r="H1590" t="str">
        <f t="shared" si="173"/>
        <v>Ritesh Dwivedy</v>
      </c>
      <c r="I1590">
        <f t="shared" si="174"/>
        <v>2</v>
      </c>
      <c r="J1590" t="str">
        <f>IF(Table1[[#This Row],[Investor Count]]&gt;1,"Yes","No")</f>
        <v>Yes</v>
      </c>
      <c r="K1590" t="s">
        <v>126</v>
      </c>
      <c r="M1590">
        <f t="shared" si="168"/>
        <v>2016</v>
      </c>
      <c r="N1590" t="str">
        <f t="shared" si="169"/>
        <v>June</v>
      </c>
      <c r="O1590" s="18">
        <v>0</v>
      </c>
      <c r="P1590" t="str">
        <f t="shared" si="170"/>
        <v>Seed</v>
      </c>
      <c r="Q1590" t="str">
        <f t="shared" si="171"/>
        <v>Others</v>
      </c>
      <c r="R1590" t="str">
        <f t="shared" si="172"/>
        <v>Pune</v>
      </c>
    </row>
    <row r="1591" spans="1:18" x14ac:dyDescent="0.3">
      <c r="A1591">
        <v>1590</v>
      </c>
      <c r="B1591" s="4">
        <v>42530</v>
      </c>
      <c r="C1591" t="s">
        <v>4367</v>
      </c>
      <c r="D1591" t="s">
        <v>50</v>
      </c>
      <c r="E1591" t="s">
        <v>8962</v>
      </c>
      <c r="F1591" t="s">
        <v>36</v>
      </c>
      <c r="G1591" t="s">
        <v>8231</v>
      </c>
      <c r="H1591" t="str">
        <f t="shared" si="173"/>
        <v>3 Hnis</v>
      </c>
      <c r="I1591">
        <f t="shared" si="174"/>
        <v>1</v>
      </c>
      <c r="J1591" t="str">
        <f>IF(Table1[[#This Row],[Investor Count]]&gt;1,"Yes","No")</f>
        <v>No</v>
      </c>
      <c r="K1591" t="s">
        <v>126</v>
      </c>
      <c r="L1591" s="6">
        <v>2000000</v>
      </c>
      <c r="M1591">
        <f t="shared" si="168"/>
        <v>2016</v>
      </c>
      <c r="N1591" t="str">
        <f t="shared" si="169"/>
        <v>June</v>
      </c>
      <c r="O1591" s="18">
        <v>19.194099999999999</v>
      </c>
      <c r="P1591" t="str">
        <f t="shared" si="170"/>
        <v>Seed</v>
      </c>
      <c r="Q1591" t="str">
        <f t="shared" si="171"/>
        <v>Technology</v>
      </c>
      <c r="R1591" t="str">
        <f t="shared" si="172"/>
        <v>Mumbai</v>
      </c>
    </row>
    <row r="1592" spans="1:18" x14ac:dyDescent="0.3">
      <c r="A1592">
        <v>1591</v>
      </c>
      <c r="B1592" s="4">
        <v>42531</v>
      </c>
      <c r="C1592" t="s">
        <v>4370</v>
      </c>
      <c r="D1592" t="s">
        <v>479</v>
      </c>
      <c r="E1592" t="s">
        <v>4371</v>
      </c>
      <c r="F1592" t="s">
        <v>36</v>
      </c>
      <c r="G1592" t="s">
        <v>1136</v>
      </c>
      <c r="H1592" t="str">
        <f t="shared" si="173"/>
        <v>Ratan Tata</v>
      </c>
      <c r="I1592">
        <f t="shared" si="174"/>
        <v>1</v>
      </c>
      <c r="J1592" t="str">
        <f>IF(Table1[[#This Row],[Investor Count]]&gt;1,"Yes","No")</f>
        <v>No</v>
      </c>
      <c r="K1592" t="s">
        <v>126</v>
      </c>
      <c r="M1592">
        <f t="shared" si="168"/>
        <v>2016</v>
      </c>
      <c r="N1592" t="str">
        <f t="shared" si="169"/>
        <v>June</v>
      </c>
      <c r="O1592" s="18">
        <v>0</v>
      </c>
      <c r="P1592" t="str">
        <f t="shared" si="170"/>
        <v>Seed</v>
      </c>
      <c r="Q1592" t="str">
        <f t="shared" si="171"/>
        <v>E-Commerce</v>
      </c>
      <c r="R1592" t="str">
        <f t="shared" si="172"/>
        <v>Mumbai</v>
      </c>
    </row>
    <row r="1593" spans="1:18" x14ac:dyDescent="0.3">
      <c r="A1593">
        <v>1592</v>
      </c>
      <c r="B1593" s="4">
        <v>42531</v>
      </c>
      <c r="C1593" t="s">
        <v>4372</v>
      </c>
      <c r="D1593" t="s">
        <v>575</v>
      </c>
      <c r="E1593" t="s">
        <v>4373</v>
      </c>
      <c r="F1593" t="s">
        <v>30</v>
      </c>
      <c r="G1593" t="s">
        <v>8232</v>
      </c>
      <c r="H1593" t="str">
        <f t="shared" si="173"/>
        <v>Cio Angel Network</v>
      </c>
      <c r="I1593">
        <f t="shared" si="174"/>
        <v>2</v>
      </c>
      <c r="J1593" t="str">
        <f>IF(Table1[[#This Row],[Investor Count]]&gt;1,"Yes","No")</f>
        <v>Yes</v>
      </c>
      <c r="K1593" t="s">
        <v>394</v>
      </c>
      <c r="L1593" s="6">
        <v>500000</v>
      </c>
      <c r="M1593">
        <f t="shared" si="168"/>
        <v>2016</v>
      </c>
      <c r="N1593" t="str">
        <f t="shared" si="169"/>
        <v>June</v>
      </c>
      <c r="O1593" s="18">
        <v>4.7985249999999997</v>
      </c>
      <c r="P1593" t="str">
        <f t="shared" si="170"/>
        <v>Private Equity</v>
      </c>
      <c r="Q1593" t="str">
        <f t="shared" si="171"/>
        <v>Others</v>
      </c>
      <c r="R1593" t="str">
        <f t="shared" si="172"/>
        <v>Delhi-NCR</v>
      </c>
    </row>
    <row r="1594" spans="1:18" x14ac:dyDescent="0.3">
      <c r="A1594">
        <v>1593</v>
      </c>
      <c r="B1594" s="4">
        <v>42531</v>
      </c>
      <c r="C1594" t="s">
        <v>4375</v>
      </c>
      <c r="D1594" t="s">
        <v>50</v>
      </c>
      <c r="E1594" t="s">
        <v>4376</v>
      </c>
      <c r="F1594" t="s">
        <v>19</v>
      </c>
      <c r="G1594" t="s">
        <v>9281</v>
      </c>
      <c r="H1594" t="str">
        <f t="shared" si="173"/>
        <v>Vivek Joshi</v>
      </c>
      <c r="I1594">
        <f t="shared" si="174"/>
        <v>4</v>
      </c>
      <c r="J1594" t="str">
        <f>IF(Table1[[#This Row],[Investor Count]]&gt;1,"Yes","No")</f>
        <v>Yes</v>
      </c>
      <c r="K1594" t="s">
        <v>126</v>
      </c>
      <c r="M1594">
        <f t="shared" si="168"/>
        <v>2016</v>
      </c>
      <c r="N1594" t="str">
        <f t="shared" si="169"/>
        <v>June</v>
      </c>
      <c r="O1594" s="18">
        <v>0</v>
      </c>
      <c r="P1594" t="str">
        <f t="shared" si="170"/>
        <v>Seed</v>
      </c>
      <c r="Q1594" t="str">
        <f t="shared" si="171"/>
        <v>Technology</v>
      </c>
      <c r="R1594" t="str">
        <f t="shared" si="172"/>
        <v>Delhi-NCR</v>
      </c>
    </row>
    <row r="1595" spans="1:18" x14ac:dyDescent="0.3">
      <c r="A1595">
        <v>1594</v>
      </c>
      <c r="B1595" s="4">
        <v>42531</v>
      </c>
      <c r="C1595" t="s">
        <v>4378</v>
      </c>
      <c r="D1595" t="s">
        <v>4379</v>
      </c>
      <c r="E1595" t="s">
        <v>4380</v>
      </c>
      <c r="F1595" t="s">
        <v>36</v>
      </c>
      <c r="G1595" t="s">
        <v>3202</v>
      </c>
      <c r="H1595" t="str">
        <f t="shared" si="173"/>
        <v>Edelweiss Private Equity</v>
      </c>
      <c r="I1595">
        <f t="shared" si="174"/>
        <v>1</v>
      </c>
      <c r="J1595" t="str">
        <f>IF(Table1[[#This Row],[Investor Count]]&gt;1,"Yes","No")</f>
        <v>No</v>
      </c>
      <c r="K1595" t="s">
        <v>394</v>
      </c>
      <c r="M1595">
        <f t="shared" si="168"/>
        <v>2016</v>
      </c>
      <c r="N1595" t="str">
        <f t="shared" si="169"/>
        <v>June</v>
      </c>
      <c r="O1595" s="18">
        <v>0</v>
      </c>
      <c r="P1595" t="str">
        <f t="shared" si="170"/>
        <v>Private Equity</v>
      </c>
      <c r="Q1595" t="str">
        <f t="shared" si="171"/>
        <v>Others</v>
      </c>
      <c r="R1595" t="str">
        <f t="shared" si="172"/>
        <v>Mumbai</v>
      </c>
    </row>
    <row r="1596" spans="1:18" x14ac:dyDescent="0.3">
      <c r="A1596">
        <v>1595</v>
      </c>
      <c r="B1596" s="4">
        <v>42531</v>
      </c>
      <c r="C1596" t="s">
        <v>4381</v>
      </c>
      <c r="D1596" t="s">
        <v>50</v>
      </c>
      <c r="E1596" t="s">
        <v>4382</v>
      </c>
      <c r="F1596" t="s">
        <v>967</v>
      </c>
      <c r="G1596" t="s">
        <v>4383</v>
      </c>
      <c r="H1596" t="str">
        <f t="shared" si="173"/>
        <v>Ratan Tata</v>
      </c>
      <c r="I1596">
        <f t="shared" si="174"/>
        <v>5</v>
      </c>
      <c r="J1596" t="str">
        <f>IF(Table1[[#This Row],[Investor Count]]&gt;1,"Yes","No")</f>
        <v>Yes</v>
      </c>
      <c r="K1596" t="s">
        <v>126</v>
      </c>
      <c r="M1596">
        <f t="shared" si="168"/>
        <v>2016</v>
      </c>
      <c r="N1596" t="str">
        <f t="shared" si="169"/>
        <v>June</v>
      </c>
      <c r="O1596" s="18">
        <v>0</v>
      </c>
      <c r="P1596" t="str">
        <f t="shared" si="170"/>
        <v>Seed</v>
      </c>
      <c r="Q1596" t="str">
        <f t="shared" si="171"/>
        <v>Technology</v>
      </c>
      <c r="R1596" t="str">
        <f t="shared" si="172"/>
        <v>Bangalore</v>
      </c>
    </row>
    <row r="1597" spans="1:18" x14ac:dyDescent="0.3">
      <c r="A1597">
        <v>1596</v>
      </c>
      <c r="B1597" s="4">
        <v>42532</v>
      </c>
      <c r="C1597" t="s">
        <v>4384</v>
      </c>
      <c r="D1597" t="s">
        <v>479</v>
      </c>
      <c r="E1597" t="s">
        <v>4385</v>
      </c>
      <c r="F1597" t="s">
        <v>30</v>
      </c>
      <c r="G1597" t="s">
        <v>8233</v>
      </c>
      <c r="H1597" t="str">
        <f t="shared" si="173"/>
        <v>Tvs Automobile Solutions Ltd</v>
      </c>
      <c r="I1597">
        <f t="shared" si="174"/>
        <v>1</v>
      </c>
      <c r="J1597" t="str">
        <f>IF(Table1[[#This Row],[Investor Count]]&gt;1,"Yes","No")</f>
        <v>No</v>
      </c>
      <c r="K1597" t="s">
        <v>394</v>
      </c>
      <c r="M1597">
        <f t="shared" si="168"/>
        <v>2016</v>
      </c>
      <c r="N1597" t="str">
        <f t="shared" si="169"/>
        <v>June</v>
      </c>
      <c r="O1597" s="18">
        <v>0</v>
      </c>
      <c r="P1597" t="str">
        <f t="shared" si="170"/>
        <v>Private Equity</v>
      </c>
      <c r="Q1597" t="str">
        <f t="shared" si="171"/>
        <v>E-Commerce</v>
      </c>
      <c r="R1597" t="str">
        <f t="shared" si="172"/>
        <v>Delhi-NCR</v>
      </c>
    </row>
    <row r="1598" spans="1:18" x14ac:dyDescent="0.3">
      <c r="A1598">
        <v>1597</v>
      </c>
      <c r="B1598" s="4">
        <v>42532</v>
      </c>
      <c r="C1598" t="s">
        <v>4387</v>
      </c>
      <c r="D1598" t="s">
        <v>50</v>
      </c>
      <c r="E1598" t="s">
        <v>4388</v>
      </c>
      <c r="F1598" t="s">
        <v>30</v>
      </c>
      <c r="G1598" t="s">
        <v>8233</v>
      </c>
      <c r="H1598" t="str">
        <f t="shared" si="173"/>
        <v>Tvs Automobile Solutions Ltd</v>
      </c>
      <c r="I1598">
        <f t="shared" si="174"/>
        <v>1</v>
      </c>
      <c r="J1598" t="str">
        <f>IF(Table1[[#This Row],[Investor Count]]&gt;1,"Yes","No")</f>
        <v>No</v>
      </c>
      <c r="K1598" t="s">
        <v>394</v>
      </c>
      <c r="M1598">
        <f t="shared" si="168"/>
        <v>2016</v>
      </c>
      <c r="N1598" t="str">
        <f t="shared" si="169"/>
        <v>June</v>
      </c>
      <c r="O1598" s="18">
        <v>0</v>
      </c>
      <c r="P1598" t="str">
        <f t="shared" si="170"/>
        <v>Private Equity</v>
      </c>
      <c r="Q1598" t="str">
        <f t="shared" si="171"/>
        <v>Technology</v>
      </c>
      <c r="R1598" t="str">
        <f t="shared" si="172"/>
        <v>Delhi-NCR</v>
      </c>
    </row>
    <row r="1599" spans="1:18" x14ac:dyDescent="0.3">
      <c r="A1599">
        <v>1598</v>
      </c>
      <c r="B1599" s="4">
        <v>42532</v>
      </c>
      <c r="C1599" t="s">
        <v>4389</v>
      </c>
      <c r="D1599" t="s">
        <v>575</v>
      </c>
      <c r="E1599" t="s">
        <v>4390</v>
      </c>
      <c r="F1599" t="s">
        <v>42</v>
      </c>
      <c r="G1599" t="s">
        <v>8233</v>
      </c>
      <c r="H1599" t="str">
        <f t="shared" si="173"/>
        <v>Tvs Automobile Solutions Ltd</v>
      </c>
      <c r="I1599">
        <f t="shared" si="174"/>
        <v>1</v>
      </c>
      <c r="J1599" t="str">
        <f>IF(Table1[[#This Row],[Investor Count]]&gt;1,"Yes","No")</f>
        <v>No</v>
      </c>
      <c r="K1599" t="s">
        <v>394</v>
      </c>
      <c r="M1599">
        <f t="shared" si="168"/>
        <v>2016</v>
      </c>
      <c r="N1599" t="str">
        <f t="shared" si="169"/>
        <v>June</v>
      </c>
      <c r="O1599" s="18">
        <v>0</v>
      </c>
      <c r="P1599" t="str">
        <f t="shared" si="170"/>
        <v>Private Equity</v>
      </c>
      <c r="Q1599" t="str">
        <f t="shared" si="171"/>
        <v>Others</v>
      </c>
      <c r="R1599" t="str">
        <f t="shared" si="172"/>
        <v>Chennai</v>
      </c>
    </row>
    <row r="1600" spans="1:18" x14ac:dyDescent="0.3">
      <c r="A1600">
        <v>1599</v>
      </c>
      <c r="B1600" s="4">
        <v>42534</v>
      </c>
      <c r="C1600" t="s">
        <v>4391</v>
      </c>
      <c r="D1600" t="s">
        <v>575</v>
      </c>
      <c r="E1600" t="s">
        <v>4392</v>
      </c>
      <c r="F1600" t="s">
        <v>454</v>
      </c>
      <c r="G1600" t="s">
        <v>2347</v>
      </c>
      <c r="H1600" t="str">
        <f t="shared" si="173"/>
        <v>50K Ventures</v>
      </c>
      <c r="I1600">
        <f t="shared" si="174"/>
        <v>1</v>
      </c>
      <c r="J1600" t="str">
        <f>IF(Table1[[#This Row],[Investor Count]]&gt;1,"Yes","No")</f>
        <v>No</v>
      </c>
      <c r="K1600" t="s">
        <v>126</v>
      </c>
      <c r="M1600">
        <f t="shared" si="168"/>
        <v>2016</v>
      </c>
      <c r="N1600" t="str">
        <f t="shared" si="169"/>
        <v>June</v>
      </c>
      <c r="O1600" s="18">
        <v>0</v>
      </c>
      <c r="P1600" t="str">
        <f t="shared" si="170"/>
        <v>Seed</v>
      </c>
      <c r="Q1600" t="str">
        <f t="shared" si="171"/>
        <v>Others</v>
      </c>
      <c r="R1600" t="str">
        <f t="shared" si="172"/>
        <v>Jaipur</v>
      </c>
    </row>
    <row r="1601" spans="1:18" x14ac:dyDescent="0.3">
      <c r="A1601">
        <v>1600</v>
      </c>
      <c r="B1601" s="4">
        <v>42534</v>
      </c>
      <c r="C1601" t="s">
        <v>4393</v>
      </c>
      <c r="D1601" t="s">
        <v>479</v>
      </c>
      <c r="E1601" t="s">
        <v>4394</v>
      </c>
      <c r="F1601" t="s">
        <v>36</v>
      </c>
      <c r="G1601" t="s">
        <v>261</v>
      </c>
      <c r="H1601" t="str">
        <f t="shared" si="173"/>
        <v>Undisclosed</v>
      </c>
      <c r="I1601">
        <f t="shared" si="174"/>
        <v>1</v>
      </c>
      <c r="J1601" t="str">
        <f>IF(Table1[[#This Row],[Investor Count]]&gt;1,"Yes","No")</f>
        <v>No</v>
      </c>
      <c r="K1601" t="s">
        <v>394</v>
      </c>
      <c r="L1601" s="6">
        <v>1000000</v>
      </c>
      <c r="M1601">
        <f t="shared" si="168"/>
        <v>2016</v>
      </c>
      <c r="N1601" t="str">
        <f t="shared" si="169"/>
        <v>June</v>
      </c>
      <c r="O1601" s="18">
        <v>9.5970499999999994</v>
      </c>
      <c r="P1601" t="str">
        <f t="shared" si="170"/>
        <v>Private Equity</v>
      </c>
      <c r="Q1601" t="str">
        <f t="shared" si="171"/>
        <v>E-Commerce</v>
      </c>
      <c r="R1601" t="str">
        <f t="shared" si="172"/>
        <v>Mumbai</v>
      </c>
    </row>
    <row r="1602" spans="1:18" x14ac:dyDescent="0.3">
      <c r="A1602">
        <v>1601</v>
      </c>
      <c r="B1602" s="4">
        <v>42534</v>
      </c>
      <c r="C1602" t="s">
        <v>4395</v>
      </c>
      <c r="D1602" t="s">
        <v>575</v>
      </c>
      <c r="E1602" t="s">
        <v>4396</v>
      </c>
      <c r="F1602" t="s">
        <v>9031</v>
      </c>
      <c r="G1602" t="s">
        <v>4397</v>
      </c>
      <c r="H1602" t="str">
        <f t="shared" si="173"/>
        <v>Viridian Capital</v>
      </c>
      <c r="I1602">
        <f t="shared" si="174"/>
        <v>1</v>
      </c>
      <c r="J1602" t="str">
        <f>IF(Table1[[#This Row],[Investor Count]]&gt;1,"Yes","No")</f>
        <v>No</v>
      </c>
      <c r="K1602" t="s">
        <v>126</v>
      </c>
      <c r="L1602" s="6">
        <v>30000</v>
      </c>
      <c r="M1602">
        <f t="shared" ref="M1602:M1665" si="175">YEAR(B1602)</f>
        <v>2016</v>
      </c>
      <c r="N1602" t="str">
        <f t="shared" ref="N1602:N1665" si="176">TEXT(B1602,"mmmm")</f>
        <v>June</v>
      </c>
      <c r="O1602" s="18">
        <v>0.28791149999999999</v>
      </c>
      <c r="P1602" t="str">
        <f t="shared" ref="P1602:P1665" si="177">IF(ISBLANK(K1602),"Unknown",IF(OR(ISNUMBER(SEARCH("seed",K1602)),ISNUMBER(SEARCH("Seed",K1602))),"Seed",IF(ISNUMBER(SEARCH("Series A",K1602)),"Series A",IF(ISNUMBER(SEARCH("Series B",K1602)),"Series B",IF(ISNUMBER(SEARCH("Series C",K1602)),"Series C",IF(ISNUMBER(SEARCH("Series D",K1602)),"Series D",IF(ISNUMBER(SEARCH("Private Equity",K1602)),"Private Equity","Other")))))))</f>
        <v>Seed</v>
      </c>
      <c r="Q1602" t="str">
        <f t="shared" ref="Q1602:Q1665" si="178">IF(IFERROR(SEARCH("ecom",D1602),0)+IFERROR(SEARCH("commerce",D1602),0)+IFERROR(SEARCH("retail",D1602),0)&gt;0,"E-Commerce",
IF(IFERROR(SEARCH("fintech",D1602),0)+IFERROR(SEARCH("finance",D1602),0)+IFERROR(SEARCH("financial",D1602),0)+IFERROR(SEARCH("lending",D1602),0)+IFERROR(SEARCH("payment",D1602),0)+IFERROR(SEARCH("banking",D1602),0)+IFERROR(SEARCH("insurance",D1602),0)&gt;0,"FinTech",
IF(IFERROR(SEARCH("tech",D1602),0)+IFERROR(SEARCH("software",D1602),0)+IFERROR(SEARCH("saas",D1602),0)+IFERROR(SEARCH("ai",D1602),0)+IFERROR(SEARCH("iot",D1602),0)+IFERROR(SEARCH("cloud",D1602),0)+IFERROR(SEARCH("data",D1602),0)+IFERROR(SEARCH("analytics",D1602),0)&gt;0,"Technology",
IF(IFERROR(SEARCH("food",D1602),0)+IFERROR(SEARCH("restaurant",D1602),0)+IFERROR(SEARCH("hospitality",D1602),0)+IFERROR(SEARCH("beverage",D1602),0)+IFERROR(SEARCH("delivery",D1602),0)&gt;0,"Food &amp; Beverage",
IF(IFERROR(SEARCH("health",D1602),0)+IFERROR(SEARCH("medical",D1602),0)+IFERROR(SEARCH("pharma",D1602),0)+IFERROR(SEARCH("wellness",D1602),0)+IFERROR(SEARCH("fitness",D1602),0)&gt;0,"Healthcare",
IF(IFERROR(SEARCH("edu",D1602),0)+IFERROR(SEARCH("learning",D1602),0)+IFERROR(SEARCH("school",D1602),0)+IFERROR(SEARCH("e-tech",D1602),0)&gt;0,"Education",
IF(IFERROR(SEARCH("logistics",D1602),0)+IFERROR(SEARCH("transport",D1602),0)+IFERROR(SEARCH("delivery",D1602),0)+IFERROR(SEARCH("mobility",D1602),0)+IFERROR(SEARCH("automobile",D1602),0)&gt;0,"Logistics &amp; Transport",
IF(IFERROR(SEARCH("travel",D1602),0)+IFERROR(SEARCH("hotel",D1602),0)+IFERROR(SEARCH("booking",D1602),0)+IFERROR(SEARCH("tourism",D1602),0)&gt;0,"Travel &amp; Hospitality",
IF(IFERROR(SEARCH("fashion",D1602),0)+IFERROR(SEARCH("apparel",D1602),0)+IFERROR(SEARCH("clothing",D1602),0)+IFERROR(SEARCH("jewelry",D1602),0)+IFERROR(SEARCH("beauty",D1602),0)&gt;0,"Fashion &amp; Lifestyle",
IF(IFERROR(SEARCH("media",D1602),0)+IFERROR(SEARCH("entertainment",D1602),0)+IFERROR(SEARCH("video",D1602),0)+IFERROR(SEARCH("gaming",D1602),0)+IFERROR(SEARCH("music",D1602),0)+IFERROR(SEARCH("social",D1602),0)&gt;0,"Media &amp; Entertainment",
IF(IFERROR(SEARCH("agri",D1602),0)+IFERROR(SEARCH("farm",D1602),0)+IFERROR(SEARCH("agtech",D1602),0)&gt;0,"Agriculture",
IF(IFERROR(SEARCH("real estate",D1602),0)+IFERROR(SEARCH("property",D1602),0)+IFERROR(SEARCH("housing",D1602),0)&gt;0,"Real Estate",
IF(IFERROR(SEARCH("energy",D1602),0)+IFERROR(SEARCH("solar",D1602),0)+IFERROR(SEARCH("clean tech",D1602),0)+IFERROR(SEARCH("waste",D1602),0)&gt;0,"Energy &amp; Environment",
IF(IFERROR(SEARCH("hr",D1602),0)+IFERROR(SEARCH("recruit",D1602),0)+IFERROR(SEARCH("hiring",D1602),0)+IFERROR(SEARCH("job",D1602),0)&gt;0,"HR &amp; Recruitment",
"Others"))))))))))))))</f>
        <v>Others</v>
      </c>
      <c r="R1602" t="str">
        <f t="shared" ref="R1602:R1665" si="179">IF(ISNUMBER(SEARCH("bang",F1602)),"Bangalore",IF(ISNUMBER(SEARCH("beng",F1602)),"Bangalore",IF(ISNUMBER(SEARCH("mumbai",F1602)),"Mumbai",IF(ISNUMBER(SEARCH("delhi",F1602)),"Delhi-NCR",IF(ISNUMBER(SEARCH("gurgaon",F1602)),"Delhi-NCR",IF(ISNUMBER(SEARCH("gurugram",F1602)),"Delhi-NCR",IF(ISNUMBER(SEARCH("noida",F1602)),"Delhi-NCR",IF(ISNUMBER(SEARCH("faridabad",F1602)),"Delhi-NCR",IF(ISNUMBER(SEARCH("chennai",F1602)),"Chennai",IF(ISNUMBER(SEARCH("hyderabad",F1602)),"Hyderabad",IF(ISNUMBER(SEARCH("pune",F1602)),"Pune",IF(ISNUMBER(SEARCH("kolkata",F1602)),"Kolkata",IF(ISNUMBER(SEARCH("ahmedabad",F1602)),"Ahmedabad",IF(ISNUMBER(SEARCH("jaipur",F1602)),"Jaipur",IF(ISNUMBER(SEARCH("coimbatore",F1602)),"Coimbatore",IF(ISNUMBER(SEARCH("kochi",F1602)),"Kerala Cities",IF(ISNUMBER(SEARCH("cochin",F1602)),"Kerala Cities",IF(ISNUMBER(SEARCH("francisco",F1602)),"USA",IF(ISNUMBER(SEARCH("new york",F1602)),"USA",IF(ISNUMBER(SEARCH("california",F1602)),"USA",IF(ISNUMBER(SEARCH("palo alto",F1602)),"USA",IF(ISNUMBER(SEARCH("santa",F1602)),"USA",IF(ISNUMBER(SEARCH("singapore",F1602)),"Singapore",IF(ISNUMBER(SEARCH("london",F1602)),"London/UK",IF(F1602="","Unknown","Other Cities")))))))))))))))))))))))))</f>
        <v>Other Cities</v>
      </c>
    </row>
    <row r="1603" spans="1:18" x14ac:dyDescent="0.3">
      <c r="A1603">
        <v>1602</v>
      </c>
      <c r="B1603" s="4">
        <v>42535</v>
      </c>
      <c r="C1603" t="s">
        <v>4398</v>
      </c>
      <c r="D1603" t="s">
        <v>575</v>
      </c>
      <c r="E1603" t="s">
        <v>4399</v>
      </c>
      <c r="F1603" t="s">
        <v>30</v>
      </c>
      <c r="G1603" t="s">
        <v>8234</v>
      </c>
      <c r="H1603" t="str">
        <f t="shared" ref="H1603:H1666" si="180">IFERROR(TRIM(LEFT(G1603,FIND(",",G1603)-1)),TRIM(G1603))</f>
        <v>Evc Ventures</v>
      </c>
      <c r="I1603">
        <f t="shared" ref="I1603:I1666" si="181">IF(TRIM(G1603)="",0,LEN(G1603)-LEN(SUBSTITUTE(G1603,",",""))+1)</f>
        <v>1</v>
      </c>
      <c r="J1603" t="str">
        <f>IF(Table1[[#This Row],[Investor Count]]&gt;1,"Yes","No")</f>
        <v>No</v>
      </c>
      <c r="K1603" t="s">
        <v>126</v>
      </c>
      <c r="M1603">
        <f t="shared" si="175"/>
        <v>2016</v>
      </c>
      <c r="N1603" t="str">
        <f t="shared" si="176"/>
        <v>June</v>
      </c>
      <c r="O1603" s="18">
        <v>0</v>
      </c>
      <c r="P1603" t="str">
        <f t="shared" si="177"/>
        <v>Seed</v>
      </c>
      <c r="Q1603" t="str">
        <f t="shared" si="178"/>
        <v>Others</v>
      </c>
      <c r="R1603" t="str">
        <f t="shared" si="179"/>
        <v>Delhi-NCR</v>
      </c>
    </row>
    <row r="1604" spans="1:18" x14ac:dyDescent="0.3">
      <c r="A1604">
        <v>1603</v>
      </c>
      <c r="B1604" s="4">
        <v>42535</v>
      </c>
      <c r="C1604" t="s">
        <v>4401</v>
      </c>
      <c r="D1604" t="s">
        <v>1701</v>
      </c>
      <c r="E1604" t="s">
        <v>4402</v>
      </c>
      <c r="F1604" t="s">
        <v>30</v>
      </c>
      <c r="G1604" t="s">
        <v>9363</v>
      </c>
      <c r="H1604" t="str">
        <f t="shared" si="180"/>
        <v>Valpro Capital</v>
      </c>
      <c r="I1604">
        <f t="shared" si="181"/>
        <v>2</v>
      </c>
      <c r="J1604" t="str">
        <f>IF(Table1[[#This Row],[Investor Count]]&gt;1,"Yes","No")</f>
        <v>Yes</v>
      </c>
      <c r="K1604" t="s">
        <v>394</v>
      </c>
      <c r="M1604">
        <f t="shared" si="175"/>
        <v>2016</v>
      </c>
      <c r="N1604" t="str">
        <f t="shared" si="176"/>
        <v>June</v>
      </c>
      <c r="O1604" s="18">
        <v>0</v>
      </c>
      <c r="P1604" t="str">
        <f t="shared" si="177"/>
        <v>Private Equity</v>
      </c>
      <c r="Q1604" t="str">
        <f t="shared" si="178"/>
        <v>Food &amp; Beverage</v>
      </c>
      <c r="R1604" t="str">
        <f t="shared" si="179"/>
        <v>Delhi-NCR</v>
      </c>
    </row>
    <row r="1605" spans="1:18" x14ac:dyDescent="0.3">
      <c r="A1605">
        <v>1604</v>
      </c>
      <c r="B1605" s="4">
        <v>42535</v>
      </c>
      <c r="C1605" t="s">
        <v>4404</v>
      </c>
      <c r="D1605" t="s">
        <v>40</v>
      </c>
      <c r="E1605" t="s">
        <v>1693</v>
      </c>
      <c r="F1605" t="s">
        <v>30</v>
      </c>
      <c r="G1605" t="s">
        <v>9166</v>
      </c>
      <c r="H1605" t="str">
        <f t="shared" si="180"/>
        <v>M cube 8</v>
      </c>
      <c r="I1605">
        <f t="shared" si="181"/>
        <v>1</v>
      </c>
      <c r="J1605" t="str">
        <f>IF(Table1[[#This Row],[Investor Count]]&gt;1,"Yes","No")</f>
        <v>No</v>
      </c>
      <c r="K1605" t="s">
        <v>126</v>
      </c>
      <c r="M1605">
        <f t="shared" si="175"/>
        <v>2016</v>
      </c>
      <c r="N1605" t="str">
        <f t="shared" si="176"/>
        <v>June</v>
      </c>
      <c r="O1605" s="18">
        <v>0</v>
      </c>
      <c r="P1605" t="str">
        <f t="shared" si="177"/>
        <v>Seed</v>
      </c>
      <c r="Q1605" t="str">
        <f t="shared" si="178"/>
        <v>Logistics &amp; Transport</v>
      </c>
      <c r="R1605" t="str">
        <f t="shared" si="179"/>
        <v>Delhi-NCR</v>
      </c>
    </row>
    <row r="1606" spans="1:18" x14ac:dyDescent="0.3">
      <c r="A1606">
        <v>1605</v>
      </c>
      <c r="B1606" s="4">
        <v>42535</v>
      </c>
      <c r="C1606" t="s">
        <v>4406</v>
      </c>
      <c r="D1606" t="s">
        <v>50</v>
      </c>
      <c r="E1606" t="s">
        <v>4407</v>
      </c>
      <c r="F1606" t="s">
        <v>967</v>
      </c>
      <c r="G1606" t="s">
        <v>4408</v>
      </c>
      <c r="H1606" t="str">
        <f t="shared" si="180"/>
        <v>You &amp; Mr Jones</v>
      </c>
      <c r="I1606">
        <f t="shared" si="181"/>
        <v>3</v>
      </c>
      <c r="J1606" t="str">
        <f>IF(Table1[[#This Row],[Investor Count]]&gt;1,"Yes","No")</f>
        <v>Yes</v>
      </c>
      <c r="K1606" t="s">
        <v>394</v>
      </c>
      <c r="L1606" s="6">
        <v>6000000</v>
      </c>
      <c r="M1606">
        <f t="shared" si="175"/>
        <v>2016</v>
      </c>
      <c r="N1606" t="str">
        <f t="shared" si="176"/>
        <v>June</v>
      </c>
      <c r="O1606" s="18">
        <v>57.582299999999996</v>
      </c>
      <c r="P1606" t="str">
        <f t="shared" si="177"/>
        <v>Private Equity</v>
      </c>
      <c r="Q1606" t="str">
        <f t="shared" si="178"/>
        <v>Technology</v>
      </c>
      <c r="R1606" t="str">
        <f t="shared" si="179"/>
        <v>Bangalore</v>
      </c>
    </row>
    <row r="1607" spans="1:18" x14ac:dyDescent="0.3">
      <c r="A1607">
        <v>1606</v>
      </c>
      <c r="B1607" s="4">
        <v>42535</v>
      </c>
      <c r="C1607" t="s">
        <v>4409</v>
      </c>
      <c r="D1607" t="s">
        <v>575</v>
      </c>
      <c r="E1607" t="s">
        <v>4410</v>
      </c>
      <c r="F1607" t="s">
        <v>52</v>
      </c>
      <c r="G1607" t="s">
        <v>4411</v>
      </c>
      <c r="H1607" t="str">
        <f t="shared" si="180"/>
        <v>Saama Capital</v>
      </c>
      <c r="I1607">
        <f t="shared" si="181"/>
        <v>2</v>
      </c>
      <c r="J1607" t="str">
        <f>IF(Table1[[#This Row],[Investor Count]]&gt;1,"Yes","No")</f>
        <v>Yes</v>
      </c>
      <c r="K1607" t="s">
        <v>126</v>
      </c>
      <c r="L1607" s="6">
        <v>1000000</v>
      </c>
      <c r="M1607">
        <f t="shared" si="175"/>
        <v>2016</v>
      </c>
      <c r="N1607" t="str">
        <f t="shared" si="176"/>
        <v>June</v>
      </c>
      <c r="O1607" s="18">
        <v>9.5970499999999994</v>
      </c>
      <c r="P1607" t="str">
        <f t="shared" si="177"/>
        <v>Seed</v>
      </c>
      <c r="Q1607" t="str">
        <f t="shared" si="178"/>
        <v>Others</v>
      </c>
      <c r="R1607" t="str">
        <f t="shared" si="179"/>
        <v>Pune</v>
      </c>
    </row>
    <row r="1608" spans="1:18" x14ac:dyDescent="0.3">
      <c r="A1608">
        <v>1607</v>
      </c>
      <c r="B1608" s="4">
        <v>42535</v>
      </c>
      <c r="C1608" t="s">
        <v>4412</v>
      </c>
      <c r="D1608" t="s">
        <v>575</v>
      </c>
      <c r="E1608" t="s">
        <v>4413</v>
      </c>
      <c r="F1608" t="s">
        <v>967</v>
      </c>
      <c r="G1608" t="s">
        <v>4414</v>
      </c>
      <c r="H1608" t="str">
        <f t="shared" si="180"/>
        <v>Accel Partners India</v>
      </c>
      <c r="I1608">
        <f t="shared" si="181"/>
        <v>1</v>
      </c>
      <c r="J1608" t="str">
        <f>IF(Table1[[#This Row],[Investor Count]]&gt;1,"Yes","No")</f>
        <v>No</v>
      </c>
      <c r="K1608" t="s">
        <v>394</v>
      </c>
      <c r="L1608" s="6">
        <v>4400000</v>
      </c>
      <c r="M1608">
        <f t="shared" si="175"/>
        <v>2016</v>
      </c>
      <c r="N1608" t="str">
        <f t="shared" si="176"/>
        <v>June</v>
      </c>
      <c r="O1608" s="18">
        <v>42.227020000000003</v>
      </c>
      <c r="P1608" t="str">
        <f t="shared" si="177"/>
        <v>Private Equity</v>
      </c>
      <c r="Q1608" t="str">
        <f t="shared" si="178"/>
        <v>Others</v>
      </c>
      <c r="R1608" t="str">
        <f t="shared" si="179"/>
        <v>Bangalore</v>
      </c>
    </row>
    <row r="1609" spans="1:18" x14ac:dyDescent="0.3">
      <c r="A1609">
        <v>1608</v>
      </c>
      <c r="B1609" s="4">
        <v>42536</v>
      </c>
      <c r="C1609" t="s">
        <v>4415</v>
      </c>
      <c r="D1609" t="s">
        <v>575</v>
      </c>
      <c r="E1609" t="s">
        <v>4416</v>
      </c>
      <c r="F1609" t="s">
        <v>1982</v>
      </c>
      <c r="G1609" t="s">
        <v>2077</v>
      </c>
      <c r="H1609" t="str">
        <f t="shared" si="180"/>
        <v>Indian Angel Network</v>
      </c>
      <c r="I1609">
        <f t="shared" si="181"/>
        <v>1</v>
      </c>
      <c r="J1609" t="str">
        <f>IF(Table1[[#This Row],[Investor Count]]&gt;1,"Yes","No")</f>
        <v>No</v>
      </c>
      <c r="K1609" t="s">
        <v>126</v>
      </c>
      <c r="L1609" s="6">
        <v>450000</v>
      </c>
      <c r="M1609">
        <f t="shared" si="175"/>
        <v>2016</v>
      </c>
      <c r="N1609" t="str">
        <f t="shared" si="176"/>
        <v>June</v>
      </c>
      <c r="O1609" s="18">
        <v>4.3186724999999999</v>
      </c>
      <c r="P1609" t="str">
        <f t="shared" si="177"/>
        <v>Seed</v>
      </c>
      <c r="Q1609" t="str">
        <f t="shared" si="178"/>
        <v>Others</v>
      </c>
      <c r="R1609" t="str">
        <f t="shared" si="179"/>
        <v>Other Cities</v>
      </c>
    </row>
    <row r="1610" spans="1:18" x14ac:dyDescent="0.3">
      <c r="A1610">
        <v>1609</v>
      </c>
      <c r="B1610" s="4">
        <v>42536</v>
      </c>
      <c r="C1610" t="s">
        <v>4417</v>
      </c>
      <c r="D1610" t="s">
        <v>479</v>
      </c>
      <c r="E1610" t="s">
        <v>8809</v>
      </c>
      <c r="F1610" t="s">
        <v>967</v>
      </c>
      <c r="G1610" t="s">
        <v>8810</v>
      </c>
      <c r="H1610" t="str">
        <f t="shared" si="180"/>
        <v>Ivycap Ventures</v>
      </c>
      <c r="I1610">
        <f t="shared" si="181"/>
        <v>2</v>
      </c>
      <c r="J1610" t="str">
        <f>IF(Table1[[#This Row],[Investor Count]]&gt;1,"Yes","No")</f>
        <v>Yes</v>
      </c>
      <c r="K1610" t="s">
        <v>394</v>
      </c>
      <c r="M1610">
        <f t="shared" si="175"/>
        <v>2016</v>
      </c>
      <c r="N1610" t="str">
        <f t="shared" si="176"/>
        <v>June</v>
      </c>
      <c r="O1610" s="18">
        <v>0</v>
      </c>
      <c r="P1610" t="str">
        <f t="shared" si="177"/>
        <v>Private Equity</v>
      </c>
      <c r="Q1610" t="str">
        <f t="shared" si="178"/>
        <v>E-Commerce</v>
      </c>
      <c r="R1610" t="str">
        <f t="shared" si="179"/>
        <v>Bangalore</v>
      </c>
    </row>
    <row r="1611" spans="1:18" x14ac:dyDescent="0.3">
      <c r="A1611">
        <v>1610</v>
      </c>
      <c r="B1611" s="4">
        <v>42537</v>
      </c>
      <c r="C1611" t="s">
        <v>3183</v>
      </c>
      <c r="D1611" t="s">
        <v>575</v>
      </c>
      <c r="E1611" t="s">
        <v>4420</v>
      </c>
      <c r="F1611" t="s">
        <v>30</v>
      </c>
      <c r="G1611" t="s">
        <v>9069</v>
      </c>
      <c r="H1611" t="str">
        <f t="shared" si="180"/>
        <v>Info Edge Ltd</v>
      </c>
      <c r="I1611">
        <f t="shared" si="181"/>
        <v>1</v>
      </c>
      <c r="J1611" t="str">
        <f>IF(Table1[[#This Row],[Investor Count]]&gt;1,"Yes","No")</f>
        <v>No</v>
      </c>
      <c r="K1611" t="s">
        <v>394</v>
      </c>
      <c r="L1611" s="6">
        <v>450000</v>
      </c>
      <c r="M1611">
        <f t="shared" si="175"/>
        <v>2016</v>
      </c>
      <c r="N1611" t="str">
        <f t="shared" si="176"/>
        <v>June</v>
      </c>
      <c r="O1611" s="18">
        <v>4.3186724999999999</v>
      </c>
      <c r="P1611" t="str">
        <f t="shared" si="177"/>
        <v>Private Equity</v>
      </c>
      <c r="Q1611" t="str">
        <f t="shared" si="178"/>
        <v>Others</v>
      </c>
      <c r="R1611" t="str">
        <f t="shared" si="179"/>
        <v>Delhi-NCR</v>
      </c>
    </row>
    <row r="1612" spans="1:18" x14ac:dyDescent="0.3">
      <c r="A1612">
        <v>1611</v>
      </c>
      <c r="B1612" s="4">
        <v>42537</v>
      </c>
      <c r="C1612" t="s">
        <v>4421</v>
      </c>
      <c r="D1612" t="s">
        <v>575</v>
      </c>
      <c r="E1612" t="s">
        <v>4422</v>
      </c>
      <c r="F1612" t="s">
        <v>19</v>
      </c>
      <c r="G1612" t="s">
        <v>9069</v>
      </c>
      <c r="H1612" t="str">
        <f t="shared" si="180"/>
        <v>Info Edge Ltd</v>
      </c>
      <c r="I1612">
        <f t="shared" si="181"/>
        <v>1</v>
      </c>
      <c r="J1612" t="str">
        <f>IF(Table1[[#This Row],[Investor Count]]&gt;1,"Yes","No")</f>
        <v>No</v>
      </c>
      <c r="K1612" t="s">
        <v>394</v>
      </c>
      <c r="L1612" s="6">
        <v>600000</v>
      </c>
      <c r="M1612">
        <f t="shared" si="175"/>
        <v>2016</v>
      </c>
      <c r="N1612" t="str">
        <f t="shared" si="176"/>
        <v>June</v>
      </c>
      <c r="O1612" s="18">
        <v>5.7582300000000002</v>
      </c>
      <c r="P1612" t="str">
        <f t="shared" si="177"/>
        <v>Private Equity</v>
      </c>
      <c r="Q1612" t="str">
        <f t="shared" si="178"/>
        <v>Others</v>
      </c>
      <c r="R1612" t="str">
        <f t="shared" si="179"/>
        <v>Delhi-NCR</v>
      </c>
    </row>
    <row r="1613" spans="1:18" x14ac:dyDescent="0.3">
      <c r="A1613">
        <v>1612</v>
      </c>
      <c r="B1613" s="4">
        <v>42537</v>
      </c>
      <c r="C1613" t="s">
        <v>4423</v>
      </c>
      <c r="D1613" t="s">
        <v>575</v>
      </c>
      <c r="E1613" t="s">
        <v>8811</v>
      </c>
      <c r="F1613" t="s">
        <v>967</v>
      </c>
      <c r="G1613" t="s">
        <v>4425</v>
      </c>
      <c r="H1613" t="str">
        <f t="shared" si="180"/>
        <v>Atul Ingle</v>
      </c>
      <c r="I1613">
        <f t="shared" si="181"/>
        <v>1</v>
      </c>
      <c r="J1613" t="str">
        <f>IF(Table1[[#This Row],[Investor Count]]&gt;1,"Yes","No")</f>
        <v>No</v>
      </c>
      <c r="K1613" t="s">
        <v>126</v>
      </c>
      <c r="M1613">
        <f t="shared" si="175"/>
        <v>2016</v>
      </c>
      <c r="N1613" t="str">
        <f t="shared" si="176"/>
        <v>June</v>
      </c>
      <c r="O1613" s="18">
        <v>0</v>
      </c>
      <c r="P1613" t="str">
        <f t="shared" si="177"/>
        <v>Seed</v>
      </c>
      <c r="Q1613" t="str">
        <f t="shared" si="178"/>
        <v>Others</v>
      </c>
      <c r="R1613" t="str">
        <f t="shared" si="179"/>
        <v>Bangalore</v>
      </c>
    </row>
    <row r="1614" spans="1:18" x14ac:dyDescent="0.3">
      <c r="A1614">
        <v>1613</v>
      </c>
      <c r="B1614" s="4">
        <v>42537</v>
      </c>
      <c r="C1614" t="s">
        <v>4426</v>
      </c>
      <c r="D1614" t="s">
        <v>575</v>
      </c>
      <c r="E1614" t="s">
        <v>4427</v>
      </c>
      <c r="F1614" t="s">
        <v>4428</v>
      </c>
      <c r="G1614" t="s">
        <v>4429</v>
      </c>
      <c r="H1614" t="str">
        <f t="shared" si="180"/>
        <v>Guy Oseary</v>
      </c>
      <c r="I1614">
        <f t="shared" si="181"/>
        <v>1</v>
      </c>
      <c r="J1614" t="str">
        <f>IF(Table1[[#This Row],[Investor Count]]&gt;1,"Yes","No")</f>
        <v>No</v>
      </c>
      <c r="K1614" t="s">
        <v>394</v>
      </c>
      <c r="M1614">
        <f t="shared" si="175"/>
        <v>2016</v>
      </c>
      <c r="N1614" t="str">
        <f t="shared" si="176"/>
        <v>June</v>
      </c>
      <c r="O1614" s="18">
        <v>0</v>
      </c>
      <c r="P1614" t="str">
        <f t="shared" si="177"/>
        <v>Private Equity</v>
      </c>
      <c r="Q1614" t="str">
        <f t="shared" si="178"/>
        <v>Others</v>
      </c>
      <c r="R1614" t="str">
        <f t="shared" si="179"/>
        <v>Other Cities</v>
      </c>
    </row>
    <row r="1615" spans="1:18" x14ac:dyDescent="0.3">
      <c r="A1615">
        <v>1614</v>
      </c>
      <c r="B1615" s="4">
        <v>42537</v>
      </c>
      <c r="C1615" t="s">
        <v>2877</v>
      </c>
      <c r="D1615" t="s">
        <v>479</v>
      </c>
      <c r="E1615" t="s">
        <v>7880</v>
      </c>
      <c r="F1615" t="s">
        <v>967</v>
      </c>
      <c r="G1615" t="s">
        <v>1068</v>
      </c>
      <c r="H1615" t="str">
        <f t="shared" si="180"/>
        <v>Sequoia Capital</v>
      </c>
      <c r="I1615">
        <f t="shared" si="181"/>
        <v>1</v>
      </c>
      <c r="J1615" t="str">
        <f>IF(Table1[[#This Row],[Investor Count]]&gt;1,"Yes","No")</f>
        <v>No</v>
      </c>
      <c r="K1615" t="s">
        <v>394</v>
      </c>
      <c r="L1615" s="6">
        <v>20000000</v>
      </c>
      <c r="M1615">
        <f t="shared" si="175"/>
        <v>2016</v>
      </c>
      <c r="N1615" t="str">
        <f t="shared" si="176"/>
        <v>June</v>
      </c>
      <c r="O1615" s="18">
        <v>191.941</v>
      </c>
      <c r="P1615" t="str">
        <f t="shared" si="177"/>
        <v>Private Equity</v>
      </c>
      <c r="Q1615" t="str">
        <f t="shared" si="178"/>
        <v>E-Commerce</v>
      </c>
      <c r="R1615" t="str">
        <f t="shared" si="179"/>
        <v>Bangalore</v>
      </c>
    </row>
    <row r="1616" spans="1:18" x14ac:dyDescent="0.3">
      <c r="A1616">
        <v>1615</v>
      </c>
      <c r="B1616" s="4">
        <v>42537</v>
      </c>
      <c r="C1616" t="s">
        <v>4430</v>
      </c>
      <c r="D1616" t="s">
        <v>50</v>
      </c>
      <c r="E1616" t="s">
        <v>4431</v>
      </c>
      <c r="F1616" t="s">
        <v>36</v>
      </c>
      <c r="G1616" t="s">
        <v>4432</v>
      </c>
      <c r="H1616" t="str">
        <f t="shared" si="180"/>
        <v>Nimmagadda Prasad</v>
      </c>
      <c r="I1616">
        <f t="shared" si="181"/>
        <v>1</v>
      </c>
      <c r="J1616" t="str">
        <f>IF(Table1[[#This Row],[Investor Count]]&gt;1,"Yes","No")</f>
        <v>No</v>
      </c>
      <c r="K1616" t="s">
        <v>126</v>
      </c>
      <c r="M1616">
        <f t="shared" si="175"/>
        <v>2016</v>
      </c>
      <c r="N1616" t="str">
        <f t="shared" si="176"/>
        <v>June</v>
      </c>
      <c r="O1616" s="18">
        <v>0</v>
      </c>
      <c r="P1616" t="str">
        <f t="shared" si="177"/>
        <v>Seed</v>
      </c>
      <c r="Q1616" t="str">
        <f t="shared" si="178"/>
        <v>Technology</v>
      </c>
      <c r="R1616" t="str">
        <f t="shared" si="179"/>
        <v>Mumbai</v>
      </c>
    </row>
    <row r="1617" spans="1:18" x14ac:dyDescent="0.3">
      <c r="A1617">
        <v>1616</v>
      </c>
      <c r="B1617" s="4">
        <v>42538</v>
      </c>
      <c r="C1617" t="s">
        <v>4433</v>
      </c>
      <c r="D1617" t="s">
        <v>575</v>
      </c>
      <c r="E1617" t="s">
        <v>4434</v>
      </c>
      <c r="F1617" t="s">
        <v>30</v>
      </c>
      <c r="G1617" t="s">
        <v>8235</v>
      </c>
      <c r="H1617" t="str">
        <f t="shared" si="180"/>
        <v>Ravi Adusumalli</v>
      </c>
      <c r="I1617">
        <f t="shared" si="181"/>
        <v>2</v>
      </c>
      <c r="J1617" t="str">
        <f>IF(Table1[[#This Row],[Investor Count]]&gt;1,"Yes","No")</f>
        <v>Yes</v>
      </c>
      <c r="K1617" t="s">
        <v>394</v>
      </c>
      <c r="L1617" s="6">
        <v>12000000</v>
      </c>
      <c r="M1617">
        <f t="shared" si="175"/>
        <v>2016</v>
      </c>
      <c r="N1617" t="str">
        <f t="shared" si="176"/>
        <v>June</v>
      </c>
      <c r="O1617" s="18">
        <v>115.16459999999999</v>
      </c>
      <c r="P1617" t="str">
        <f t="shared" si="177"/>
        <v>Private Equity</v>
      </c>
      <c r="Q1617" t="str">
        <f t="shared" si="178"/>
        <v>Others</v>
      </c>
      <c r="R1617" t="str">
        <f t="shared" si="179"/>
        <v>Delhi-NCR</v>
      </c>
    </row>
    <row r="1618" spans="1:18" x14ac:dyDescent="0.3">
      <c r="A1618">
        <v>1617</v>
      </c>
      <c r="B1618" s="4">
        <v>42538</v>
      </c>
      <c r="C1618" t="s">
        <v>4436</v>
      </c>
      <c r="D1618" t="s">
        <v>50</v>
      </c>
      <c r="E1618" t="s">
        <v>4437</v>
      </c>
      <c r="F1618" t="s">
        <v>967</v>
      </c>
      <c r="G1618" t="s">
        <v>4438</v>
      </c>
      <c r="H1618" t="str">
        <f t="shared" si="180"/>
        <v>Infuse Ventures</v>
      </c>
      <c r="I1618">
        <f t="shared" si="181"/>
        <v>1</v>
      </c>
      <c r="J1618" t="str">
        <f>IF(Table1[[#This Row],[Investor Count]]&gt;1,"Yes","No")</f>
        <v>No</v>
      </c>
      <c r="K1618" t="s">
        <v>394</v>
      </c>
      <c r="L1618" s="6">
        <v>900000</v>
      </c>
      <c r="M1618">
        <f t="shared" si="175"/>
        <v>2016</v>
      </c>
      <c r="N1618" t="str">
        <f t="shared" si="176"/>
        <v>June</v>
      </c>
      <c r="O1618" s="18">
        <v>8.6373449999999998</v>
      </c>
      <c r="P1618" t="str">
        <f t="shared" si="177"/>
        <v>Private Equity</v>
      </c>
      <c r="Q1618" t="str">
        <f t="shared" si="178"/>
        <v>Technology</v>
      </c>
      <c r="R1618" t="str">
        <f t="shared" si="179"/>
        <v>Bangalore</v>
      </c>
    </row>
    <row r="1619" spans="1:18" x14ac:dyDescent="0.3">
      <c r="A1619">
        <v>1618</v>
      </c>
      <c r="B1619" s="4">
        <v>42538</v>
      </c>
      <c r="C1619" t="s">
        <v>4439</v>
      </c>
      <c r="D1619" t="s">
        <v>50</v>
      </c>
      <c r="E1619" t="s">
        <v>4440</v>
      </c>
      <c r="F1619" t="s">
        <v>967</v>
      </c>
      <c r="G1619" t="s">
        <v>8521</v>
      </c>
      <c r="H1619" t="str">
        <f t="shared" si="180"/>
        <v>New Enterprise Associates</v>
      </c>
      <c r="I1619">
        <f t="shared" si="181"/>
        <v>2</v>
      </c>
      <c r="J1619" t="str">
        <f>IF(Table1[[#This Row],[Investor Count]]&gt;1,"Yes","No")</f>
        <v>Yes</v>
      </c>
      <c r="K1619" t="s">
        <v>394</v>
      </c>
      <c r="L1619" s="6">
        <v>5200000</v>
      </c>
      <c r="M1619">
        <f t="shared" si="175"/>
        <v>2016</v>
      </c>
      <c r="N1619" t="str">
        <f t="shared" si="176"/>
        <v>June</v>
      </c>
      <c r="O1619" s="18">
        <v>49.90466</v>
      </c>
      <c r="P1619" t="str">
        <f t="shared" si="177"/>
        <v>Private Equity</v>
      </c>
      <c r="Q1619" t="str">
        <f t="shared" si="178"/>
        <v>Technology</v>
      </c>
      <c r="R1619" t="str">
        <f t="shared" si="179"/>
        <v>Bangalore</v>
      </c>
    </row>
    <row r="1620" spans="1:18" x14ac:dyDescent="0.3">
      <c r="A1620">
        <v>1619</v>
      </c>
      <c r="B1620" s="4">
        <v>42538</v>
      </c>
      <c r="C1620" t="s">
        <v>4442</v>
      </c>
      <c r="D1620" t="s">
        <v>479</v>
      </c>
      <c r="E1620" t="s">
        <v>4443</v>
      </c>
      <c r="F1620" t="s">
        <v>967</v>
      </c>
      <c r="G1620" t="s">
        <v>8236</v>
      </c>
      <c r="H1620" t="str">
        <f t="shared" si="180"/>
        <v>Betonindia Technology Pvt Ltd</v>
      </c>
      <c r="I1620">
        <f t="shared" si="181"/>
        <v>1</v>
      </c>
      <c r="J1620" t="str">
        <f>IF(Table1[[#This Row],[Investor Count]]&gt;1,"Yes","No")</f>
        <v>No</v>
      </c>
      <c r="K1620" t="s">
        <v>126</v>
      </c>
      <c r="M1620">
        <f t="shared" si="175"/>
        <v>2016</v>
      </c>
      <c r="N1620" t="str">
        <f t="shared" si="176"/>
        <v>June</v>
      </c>
      <c r="O1620" s="18">
        <v>0</v>
      </c>
      <c r="P1620" t="str">
        <f t="shared" si="177"/>
        <v>Seed</v>
      </c>
      <c r="Q1620" t="str">
        <f t="shared" si="178"/>
        <v>E-Commerce</v>
      </c>
      <c r="R1620" t="str">
        <f t="shared" si="179"/>
        <v>Bangalore</v>
      </c>
    </row>
    <row r="1621" spans="1:18" x14ac:dyDescent="0.3">
      <c r="A1621">
        <v>1620</v>
      </c>
      <c r="B1621" s="4">
        <v>42538</v>
      </c>
      <c r="C1621" t="s">
        <v>4445</v>
      </c>
      <c r="D1621" t="s">
        <v>575</v>
      </c>
      <c r="E1621" t="s">
        <v>4446</v>
      </c>
      <c r="F1621" t="s">
        <v>967</v>
      </c>
      <c r="G1621" t="s">
        <v>8522</v>
      </c>
      <c r="H1621" t="str">
        <f t="shared" si="180"/>
        <v>Sanjay Verma</v>
      </c>
      <c r="I1621">
        <f t="shared" si="181"/>
        <v>2</v>
      </c>
      <c r="J1621" t="str">
        <f>IF(Table1[[#This Row],[Investor Count]]&gt;1,"Yes","No")</f>
        <v>Yes</v>
      </c>
      <c r="K1621" t="s">
        <v>126</v>
      </c>
      <c r="M1621">
        <f t="shared" si="175"/>
        <v>2016</v>
      </c>
      <c r="N1621" t="str">
        <f t="shared" si="176"/>
        <v>June</v>
      </c>
      <c r="O1621" s="18">
        <v>0</v>
      </c>
      <c r="P1621" t="str">
        <f t="shared" si="177"/>
        <v>Seed</v>
      </c>
      <c r="Q1621" t="str">
        <f t="shared" si="178"/>
        <v>Others</v>
      </c>
      <c r="R1621" t="str">
        <f t="shared" si="179"/>
        <v>Bangalore</v>
      </c>
    </row>
    <row r="1622" spans="1:18" x14ac:dyDescent="0.3">
      <c r="A1622">
        <v>1621</v>
      </c>
      <c r="B1622" s="4">
        <v>42541</v>
      </c>
      <c r="C1622" t="s">
        <v>4448</v>
      </c>
      <c r="D1622" t="s">
        <v>479</v>
      </c>
      <c r="E1622" t="s">
        <v>4449</v>
      </c>
      <c r="F1622" t="s">
        <v>30</v>
      </c>
      <c r="G1622" t="s">
        <v>261</v>
      </c>
      <c r="H1622" t="str">
        <f t="shared" si="180"/>
        <v>Undisclosed</v>
      </c>
      <c r="I1622">
        <f t="shared" si="181"/>
        <v>1</v>
      </c>
      <c r="J1622" t="str">
        <f>IF(Table1[[#This Row],[Investor Count]]&gt;1,"Yes","No")</f>
        <v>No</v>
      </c>
      <c r="K1622" t="s">
        <v>126</v>
      </c>
      <c r="M1622">
        <f t="shared" si="175"/>
        <v>2016</v>
      </c>
      <c r="N1622" t="str">
        <f t="shared" si="176"/>
        <v>June</v>
      </c>
      <c r="O1622" s="18">
        <v>0</v>
      </c>
      <c r="P1622" t="str">
        <f t="shared" si="177"/>
        <v>Seed</v>
      </c>
      <c r="Q1622" t="str">
        <f t="shared" si="178"/>
        <v>E-Commerce</v>
      </c>
      <c r="R1622" t="str">
        <f t="shared" si="179"/>
        <v>Delhi-NCR</v>
      </c>
    </row>
    <row r="1623" spans="1:18" x14ac:dyDescent="0.3">
      <c r="A1623">
        <v>1622</v>
      </c>
      <c r="B1623" s="4">
        <v>42541</v>
      </c>
      <c r="C1623" t="s">
        <v>4450</v>
      </c>
      <c r="D1623" t="s">
        <v>575</v>
      </c>
      <c r="E1623" t="s">
        <v>4451</v>
      </c>
      <c r="F1623" t="s">
        <v>30</v>
      </c>
      <c r="G1623" t="s">
        <v>4452</v>
      </c>
      <c r="H1623" t="str">
        <f t="shared" si="180"/>
        <v>Hamraj Kumar</v>
      </c>
      <c r="I1623">
        <f t="shared" si="181"/>
        <v>1</v>
      </c>
      <c r="J1623" t="str">
        <f>IF(Table1[[#This Row],[Investor Count]]&gt;1,"Yes","No")</f>
        <v>No</v>
      </c>
      <c r="K1623" t="s">
        <v>126</v>
      </c>
      <c r="M1623">
        <f t="shared" si="175"/>
        <v>2016</v>
      </c>
      <c r="N1623" t="str">
        <f t="shared" si="176"/>
        <v>June</v>
      </c>
      <c r="O1623" s="18">
        <v>0</v>
      </c>
      <c r="P1623" t="str">
        <f t="shared" si="177"/>
        <v>Seed</v>
      </c>
      <c r="Q1623" t="str">
        <f t="shared" si="178"/>
        <v>Others</v>
      </c>
      <c r="R1623" t="str">
        <f t="shared" si="179"/>
        <v>Delhi-NCR</v>
      </c>
    </row>
    <row r="1624" spans="1:18" x14ac:dyDescent="0.3">
      <c r="A1624">
        <v>1623</v>
      </c>
      <c r="B1624" s="4">
        <v>42541</v>
      </c>
      <c r="C1624" t="s">
        <v>4453</v>
      </c>
      <c r="D1624" t="s">
        <v>575</v>
      </c>
      <c r="E1624" t="s">
        <v>4454</v>
      </c>
      <c r="F1624" t="s">
        <v>1197</v>
      </c>
      <c r="G1624" t="s">
        <v>4455</v>
      </c>
      <c r="H1624" t="str">
        <f t="shared" si="180"/>
        <v>Timbru Ventures</v>
      </c>
      <c r="I1624">
        <f t="shared" si="181"/>
        <v>1</v>
      </c>
      <c r="J1624" t="str">
        <f>IF(Table1[[#This Row],[Investor Count]]&gt;1,"Yes","No")</f>
        <v>No</v>
      </c>
      <c r="K1624" t="s">
        <v>126</v>
      </c>
      <c r="M1624">
        <f t="shared" si="175"/>
        <v>2016</v>
      </c>
      <c r="N1624" t="str">
        <f t="shared" si="176"/>
        <v>June</v>
      </c>
      <c r="O1624" s="18">
        <v>0</v>
      </c>
      <c r="P1624" t="str">
        <f t="shared" si="177"/>
        <v>Seed</v>
      </c>
      <c r="Q1624" t="str">
        <f t="shared" si="178"/>
        <v>Others</v>
      </c>
      <c r="R1624" t="str">
        <f t="shared" si="179"/>
        <v>Ahmedabad</v>
      </c>
    </row>
    <row r="1625" spans="1:18" x14ac:dyDescent="0.3">
      <c r="A1625">
        <v>1624</v>
      </c>
      <c r="B1625" s="4">
        <v>42542</v>
      </c>
      <c r="C1625" t="s">
        <v>4456</v>
      </c>
      <c r="D1625" t="s">
        <v>575</v>
      </c>
      <c r="E1625" t="s">
        <v>4457</v>
      </c>
      <c r="F1625" t="s">
        <v>36</v>
      </c>
      <c r="G1625" t="s">
        <v>4017</v>
      </c>
      <c r="H1625" t="str">
        <f t="shared" si="180"/>
        <v>Swan Angel Network</v>
      </c>
      <c r="I1625">
        <f t="shared" si="181"/>
        <v>1</v>
      </c>
      <c r="J1625" t="str">
        <f>IF(Table1[[#This Row],[Investor Count]]&gt;1,"Yes","No")</f>
        <v>No</v>
      </c>
      <c r="K1625" t="s">
        <v>126</v>
      </c>
      <c r="L1625" s="6">
        <v>150000</v>
      </c>
      <c r="M1625">
        <f t="shared" si="175"/>
        <v>2016</v>
      </c>
      <c r="N1625" t="str">
        <f t="shared" si="176"/>
        <v>June</v>
      </c>
      <c r="O1625" s="18">
        <v>1.4395575</v>
      </c>
      <c r="P1625" t="str">
        <f t="shared" si="177"/>
        <v>Seed</v>
      </c>
      <c r="Q1625" t="str">
        <f t="shared" si="178"/>
        <v>Others</v>
      </c>
      <c r="R1625" t="str">
        <f t="shared" si="179"/>
        <v>Mumbai</v>
      </c>
    </row>
    <row r="1626" spans="1:18" x14ac:dyDescent="0.3">
      <c r="A1626">
        <v>1625</v>
      </c>
      <c r="B1626" s="4">
        <v>42542</v>
      </c>
      <c r="C1626" t="s">
        <v>4458</v>
      </c>
      <c r="D1626" t="s">
        <v>575</v>
      </c>
      <c r="E1626" t="s">
        <v>4459</v>
      </c>
      <c r="F1626" t="s">
        <v>967</v>
      </c>
      <c r="G1626" t="s">
        <v>3768</v>
      </c>
      <c r="H1626" t="str">
        <f t="shared" si="180"/>
        <v>Idein Ventures</v>
      </c>
      <c r="I1626">
        <f t="shared" si="181"/>
        <v>1</v>
      </c>
      <c r="J1626" t="str">
        <f>IF(Table1[[#This Row],[Investor Count]]&gt;1,"Yes","No")</f>
        <v>No</v>
      </c>
      <c r="K1626" t="s">
        <v>126</v>
      </c>
      <c r="M1626">
        <f t="shared" si="175"/>
        <v>2016</v>
      </c>
      <c r="N1626" t="str">
        <f t="shared" si="176"/>
        <v>June</v>
      </c>
      <c r="O1626" s="18">
        <v>0</v>
      </c>
      <c r="P1626" t="str">
        <f t="shared" si="177"/>
        <v>Seed</v>
      </c>
      <c r="Q1626" t="str">
        <f t="shared" si="178"/>
        <v>Others</v>
      </c>
      <c r="R1626" t="str">
        <f t="shared" si="179"/>
        <v>Bangalore</v>
      </c>
    </row>
    <row r="1627" spans="1:18" x14ac:dyDescent="0.3">
      <c r="A1627">
        <v>1626</v>
      </c>
      <c r="B1627" s="4">
        <v>42542</v>
      </c>
      <c r="C1627" t="s">
        <v>4460</v>
      </c>
      <c r="D1627" t="s">
        <v>575</v>
      </c>
      <c r="E1627" t="s">
        <v>1861</v>
      </c>
      <c r="F1627" t="s">
        <v>36</v>
      </c>
      <c r="G1627" t="s">
        <v>4461</v>
      </c>
      <c r="H1627" t="str">
        <f t="shared" si="180"/>
        <v>Concur Technologies</v>
      </c>
      <c r="I1627">
        <f t="shared" si="181"/>
        <v>2</v>
      </c>
      <c r="J1627" t="str">
        <f>IF(Table1[[#This Row],[Investor Count]]&gt;1,"Yes","No")</f>
        <v>Yes</v>
      </c>
      <c r="K1627" t="s">
        <v>394</v>
      </c>
      <c r="M1627">
        <f t="shared" si="175"/>
        <v>2016</v>
      </c>
      <c r="N1627" t="str">
        <f t="shared" si="176"/>
        <v>June</v>
      </c>
      <c r="O1627" s="18">
        <v>0</v>
      </c>
      <c r="P1627" t="str">
        <f t="shared" si="177"/>
        <v>Private Equity</v>
      </c>
      <c r="Q1627" t="str">
        <f t="shared" si="178"/>
        <v>Others</v>
      </c>
      <c r="R1627" t="str">
        <f t="shared" si="179"/>
        <v>Mumbai</v>
      </c>
    </row>
    <row r="1628" spans="1:18" x14ac:dyDescent="0.3">
      <c r="A1628">
        <v>1627</v>
      </c>
      <c r="B1628" s="4">
        <v>42542</v>
      </c>
      <c r="C1628" t="s">
        <v>4462</v>
      </c>
      <c r="D1628" t="s">
        <v>575</v>
      </c>
      <c r="E1628" t="s">
        <v>4463</v>
      </c>
      <c r="F1628" t="s">
        <v>87</v>
      </c>
      <c r="G1628" t="s">
        <v>5011</v>
      </c>
      <c r="H1628" t="str">
        <f t="shared" si="180"/>
        <v>Indiamart</v>
      </c>
      <c r="I1628">
        <f t="shared" si="181"/>
        <v>1</v>
      </c>
      <c r="J1628" t="str">
        <f>IF(Table1[[#This Row],[Investor Count]]&gt;1,"Yes","No")</f>
        <v>No</v>
      </c>
      <c r="K1628" t="s">
        <v>394</v>
      </c>
      <c r="M1628">
        <f t="shared" si="175"/>
        <v>2016</v>
      </c>
      <c r="N1628" t="str">
        <f t="shared" si="176"/>
        <v>June</v>
      </c>
      <c r="O1628" s="18">
        <v>0</v>
      </c>
      <c r="P1628" t="str">
        <f t="shared" si="177"/>
        <v>Private Equity</v>
      </c>
      <c r="Q1628" t="str">
        <f t="shared" si="178"/>
        <v>Others</v>
      </c>
      <c r="R1628" t="str">
        <f t="shared" si="179"/>
        <v>Delhi-NCR</v>
      </c>
    </row>
    <row r="1629" spans="1:18" x14ac:dyDescent="0.3">
      <c r="A1629">
        <v>1628</v>
      </c>
      <c r="B1629" s="4">
        <v>42542</v>
      </c>
      <c r="C1629" t="s">
        <v>4465</v>
      </c>
      <c r="D1629" t="s">
        <v>50</v>
      </c>
      <c r="E1629" t="s">
        <v>4466</v>
      </c>
      <c r="F1629" t="s">
        <v>967</v>
      </c>
      <c r="G1629" t="s">
        <v>4467</v>
      </c>
      <c r="H1629" t="str">
        <f t="shared" si="180"/>
        <v>Bitkemy Ventures</v>
      </c>
      <c r="I1629">
        <f t="shared" si="181"/>
        <v>1</v>
      </c>
      <c r="J1629" t="str">
        <f>IF(Table1[[#This Row],[Investor Count]]&gt;1,"Yes","No")</f>
        <v>No</v>
      </c>
      <c r="K1629" t="s">
        <v>126</v>
      </c>
      <c r="L1629" s="6">
        <v>400000</v>
      </c>
      <c r="M1629">
        <f t="shared" si="175"/>
        <v>2016</v>
      </c>
      <c r="N1629" t="str">
        <f t="shared" si="176"/>
        <v>June</v>
      </c>
      <c r="O1629" s="18">
        <v>3.8388200000000001</v>
      </c>
      <c r="P1629" t="str">
        <f t="shared" si="177"/>
        <v>Seed</v>
      </c>
      <c r="Q1629" t="str">
        <f t="shared" si="178"/>
        <v>Technology</v>
      </c>
      <c r="R1629" t="str">
        <f t="shared" si="179"/>
        <v>Bangalore</v>
      </c>
    </row>
    <row r="1630" spans="1:18" x14ac:dyDescent="0.3">
      <c r="A1630">
        <v>1629</v>
      </c>
      <c r="B1630" s="4">
        <v>42542</v>
      </c>
      <c r="C1630" t="s">
        <v>4468</v>
      </c>
      <c r="D1630" t="s">
        <v>575</v>
      </c>
      <c r="E1630" t="s">
        <v>4469</v>
      </c>
      <c r="F1630" t="s">
        <v>36</v>
      </c>
      <c r="G1630" t="s">
        <v>4470</v>
      </c>
      <c r="H1630" t="str">
        <f t="shared" si="180"/>
        <v>Unicorn Venture</v>
      </c>
      <c r="I1630">
        <f t="shared" si="181"/>
        <v>1</v>
      </c>
      <c r="J1630" t="str">
        <f>IF(Table1[[#This Row],[Investor Count]]&gt;1,"Yes","No")</f>
        <v>No</v>
      </c>
      <c r="K1630" t="s">
        <v>126</v>
      </c>
      <c r="L1630" s="6">
        <v>225000</v>
      </c>
      <c r="M1630">
        <f t="shared" si="175"/>
        <v>2016</v>
      </c>
      <c r="N1630" t="str">
        <f t="shared" si="176"/>
        <v>June</v>
      </c>
      <c r="O1630" s="18">
        <v>2.15933625</v>
      </c>
      <c r="P1630" t="str">
        <f t="shared" si="177"/>
        <v>Seed</v>
      </c>
      <c r="Q1630" t="str">
        <f t="shared" si="178"/>
        <v>Others</v>
      </c>
      <c r="R1630" t="str">
        <f t="shared" si="179"/>
        <v>Mumbai</v>
      </c>
    </row>
    <row r="1631" spans="1:18" x14ac:dyDescent="0.3">
      <c r="A1631">
        <v>1630</v>
      </c>
      <c r="B1631" s="4">
        <v>42542</v>
      </c>
      <c r="C1631" t="s">
        <v>4471</v>
      </c>
      <c r="D1631" t="s">
        <v>50</v>
      </c>
      <c r="E1631" t="s">
        <v>4472</v>
      </c>
      <c r="F1631" t="s">
        <v>967</v>
      </c>
      <c r="G1631" t="s">
        <v>8237</v>
      </c>
      <c r="H1631" t="str">
        <f t="shared" si="180"/>
        <v>Cp Bothra</v>
      </c>
      <c r="I1631">
        <f t="shared" si="181"/>
        <v>1</v>
      </c>
      <c r="J1631" t="str">
        <f>IF(Table1[[#This Row],[Investor Count]]&gt;1,"Yes","No")</f>
        <v>No</v>
      </c>
      <c r="K1631" t="s">
        <v>126</v>
      </c>
      <c r="M1631">
        <f t="shared" si="175"/>
        <v>2016</v>
      </c>
      <c r="N1631" t="str">
        <f t="shared" si="176"/>
        <v>June</v>
      </c>
      <c r="O1631" s="18">
        <v>0</v>
      </c>
      <c r="P1631" t="str">
        <f t="shared" si="177"/>
        <v>Seed</v>
      </c>
      <c r="Q1631" t="str">
        <f t="shared" si="178"/>
        <v>Technology</v>
      </c>
      <c r="R1631" t="str">
        <f t="shared" si="179"/>
        <v>Bangalore</v>
      </c>
    </row>
    <row r="1632" spans="1:18" x14ac:dyDescent="0.3">
      <c r="A1632">
        <v>1631</v>
      </c>
      <c r="B1632" s="4">
        <v>42542</v>
      </c>
      <c r="C1632" t="s">
        <v>4474</v>
      </c>
      <c r="D1632" t="s">
        <v>4379</v>
      </c>
      <c r="E1632" t="s">
        <v>4475</v>
      </c>
      <c r="F1632" t="s">
        <v>42</v>
      </c>
      <c r="G1632" t="s">
        <v>1299</v>
      </c>
      <c r="H1632" t="str">
        <f t="shared" si="180"/>
        <v>The Chennai Angels</v>
      </c>
      <c r="I1632">
        <f t="shared" si="181"/>
        <v>1</v>
      </c>
      <c r="J1632" t="str">
        <f>IF(Table1[[#This Row],[Investor Count]]&gt;1,"Yes","No")</f>
        <v>No</v>
      </c>
      <c r="K1632" t="s">
        <v>126</v>
      </c>
      <c r="L1632" s="6">
        <v>150000</v>
      </c>
      <c r="M1632">
        <f t="shared" si="175"/>
        <v>2016</v>
      </c>
      <c r="N1632" t="str">
        <f t="shared" si="176"/>
        <v>June</v>
      </c>
      <c r="O1632" s="18">
        <v>1.4395575</v>
      </c>
      <c r="P1632" t="str">
        <f t="shared" si="177"/>
        <v>Seed</v>
      </c>
      <c r="Q1632" t="str">
        <f t="shared" si="178"/>
        <v>Others</v>
      </c>
      <c r="R1632" t="str">
        <f t="shared" si="179"/>
        <v>Chennai</v>
      </c>
    </row>
    <row r="1633" spans="1:18" x14ac:dyDescent="0.3">
      <c r="A1633">
        <v>1632</v>
      </c>
      <c r="B1633" s="4">
        <v>42542</v>
      </c>
      <c r="C1633" t="s">
        <v>4476</v>
      </c>
      <c r="D1633" t="s">
        <v>479</v>
      </c>
      <c r="E1633" t="s">
        <v>4477</v>
      </c>
      <c r="F1633" t="s">
        <v>36</v>
      </c>
      <c r="G1633" t="s">
        <v>8238</v>
      </c>
      <c r="H1633" t="str">
        <f t="shared" si="180"/>
        <v>Rb Investments Pte Ltd</v>
      </c>
      <c r="I1633">
        <f t="shared" si="181"/>
        <v>2</v>
      </c>
      <c r="J1633" t="str">
        <f>IF(Table1[[#This Row],[Investor Count]]&gt;1,"Yes","No")</f>
        <v>Yes</v>
      </c>
      <c r="K1633" t="s">
        <v>394</v>
      </c>
      <c r="L1633" s="6">
        <v>6000000</v>
      </c>
      <c r="M1633">
        <f t="shared" si="175"/>
        <v>2016</v>
      </c>
      <c r="N1633" t="str">
        <f t="shared" si="176"/>
        <v>June</v>
      </c>
      <c r="O1633" s="18">
        <v>57.582299999999996</v>
      </c>
      <c r="P1633" t="str">
        <f t="shared" si="177"/>
        <v>Private Equity</v>
      </c>
      <c r="Q1633" t="str">
        <f t="shared" si="178"/>
        <v>E-Commerce</v>
      </c>
      <c r="R1633" t="str">
        <f t="shared" si="179"/>
        <v>Mumbai</v>
      </c>
    </row>
    <row r="1634" spans="1:18" x14ac:dyDescent="0.3">
      <c r="A1634">
        <v>1633</v>
      </c>
      <c r="B1634" s="4">
        <v>42543</v>
      </c>
      <c r="C1634" t="s">
        <v>4479</v>
      </c>
      <c r="D1634" t="s">
        <v>575</v>
      </c>
      <c r="E1634" t="s">
        <v>4480</v>
      </c>
      <c r="F1634" t="s">
        <v>52</v>
      </c>
      <c r="G1634" t="s">
        <v>4481</v>
      </c>
      <c r="H1634" t="str">
        <f t="shared" si="180"/>
        <v>Rahul Kirloskar</v>
      </c>
      <c r="I1634">
        <f t="shared" si="181"/>
        <v>5</v>
      </c>
      <c r="J1634" t="str">
        <f>IF(Table1[[#This Row],[Investor Count]]&gt;1,"Yes","No")</f>
        <v>Yes</v>
      </c>
      <c r="K1634" t="s">
        <v>126</v>
      </c>
      <c r="L1634" s="6">
        <v>150000</v>
      </c>
      <c r="M1634">
        <f t="shared" si="175"/>
        <v>2016</v>
      </c>
      <c r="N1634" t="str">
        <f t="shared" si="176"/>
        <v>June</v>
      </c>
      <c r="O1634" s="18">
        <v>1.4395575</v>
      </c>
      <c r="P1634" t="str">
        <f t="shared" si="177"/>
        <v>Seed</v>
      </c>
      <c r="Q1634" t="str">
        <f t="shared" si="178"/>
        <v>Others</v>
      </c>
      <c r="R1634" t="str">
        <f t="shared" si="179"/>
        <v>Pune</v>
      </c>
    </row>
    <row r="1635" spans="1:18" x14ac:dyDescent="0.3">
      <c r="A1635">
        <v>1634</v>
      </c>
      <c r="B1635" s="4">
        <v>42544</v>
      </c>
      <c r="C1635" t="s">
        <v>4482</v>
      </c>
      <c r="D1635" t="s">
        <v>50</v>
      </c>
      <c r="E1635" t="s">
        <v>4483</v>
      </c>
      <c r="F1635" t="s">
        <v>30</v>
      </c>
      <c r="G1635" t="s">
        <v>4484</v>
      </c>
      <c r="H1635" t="str">
        <f t="shared" si="180"/>
        <v>Saif Partners</v>
      </c>
      <c r="I1635">
        <f t="shared" si="181"/>
        <v>1</v>
      </c>
      <c r="J1635" t="str">
        <f>IF(Table1[[#This Row],[Investor Count]]&gt;1,"Yes","No")</f>
        <v>No</v>
      </c>
      <c r="K1635" t="s">
        <v>394</v>
      </c>
      <c r="L1635" s="6">
        <v>3500000</v>
      </c>
      <c r="M1635">
        <f t="shared" si="175"/>
        <v>2016</v>
      </c>
      <c r="N1635" t="str">
        <f t="shared" si="176"/>
        <v>June</v>
      </c>
      <c r="O1635" s="18">
        <v>33.589675</v>
      </c>
      <c r="P1635" t="str">
        <f t="shared" si="177"/>
        <v>Private Equity</v>
      </c>
      <c r="Q1635" t="str">
        <f t="shared" si="178"/>
        <v>Technology</v>
      </c>
      <c r="R1635" t="str">
        <f t="shared" si="179"/>
        <v>Delhi-NCR</v>
      </c>
    </row>
    <row r="1636" spans="1:18" x14ac:dyDescent="0.3">
      <c r="A1636">
        <v>1635</v>
      </c>
      <c r="B1636" s="4">
        <v>42544</v>
      </c>
      <c r="C1636" t="s">
        <v>4485</v>
      </c>
      <c r="D1636" t="s">
        <v>575</v>
      </c>
      <c r="E1636" t="s">
        <v>4486</v>
      </c>
      <c r="F1636" t="s">
        <v>967</v>
      </c>
      <c r="G1636" t="s">
        <v>4487</v>
      </c>
      <c r="H1636" t="str">
        <f t="shared" si="180"/>
        <v>Purvi Ventures</v>
      </c>
      <c r="I1636">
        <f t="shared" si="181"/>
        <v>3</v>
      </c>
      <c r="J1636" t="str">
        <f>IF(Table1[[#This Row],[Investor Count]]&gt;1,"Yes","No")</f>
        <v>Yes</v>
      </c>
      <c r="K1636" t="s">
        <v>126</v>
      </c>
      <c r="L1636" s="6">
        <v>210000</v>
      </c>
      <c r="M1636">
        <f t="shared" si="175"/>
        <v>2016</v>
      </c>
      <c r="N1636" t="str">
        <f t="shared" si="176"/>
        <v>June</v>
      </c>
      <c r="O1636" s="18">
        <v>2.0153805</v>
      </c>
      <c r="P1636" t="str">
        <f t="shared" si="177"/>
        <v>Seed</v>
      </c>
      <c r="Q1636" t="str">
        <f t="shared" si="178"/>
        <v>Others</v>
      </c>
      <c r="R1636" t="str">
        <f t="shared" si="179"/>
        <v>Bangalore</v>
      </c>
    </row>
    <row r="1637" spans="1:18" x14ac:dyDescent="0.3">
      <c r="A1637">
        <v>1636</v>
      </c>
      <c r="B1637" s="4">
        <v>42544</v>
      </c>
      <c r="C1637" t="s">
        <v>4488</v>
      </c>
      <c r="D1637" t="s">
        <v>50</v>
      </c>
      <c r="E1637" t="s">
        <v>4489</v>
      </c>
      <c r="F1637" t="s">
        <v>19</v>
      </c>
      <c r="G1637" t="s">
        <v>2077</v>
      </c>
      <c r="H1637" t="str">
        <f t="shared" si="180"/>
        <v>Indian Angel Network</v>
      </c>
      <c r="I1637">
        <f t="shared" si="181"/>
        <v>1</v>
      </c>
      <c r="J1637" t="str">
        <f>IF(Table1[[#This Row],[Investor Count]]&gt;1,"Yes","No")</f>
        <v>No</v>
      </c>
      <c r="K1637" t="s">
        <v>126</v>
      </c>
      <c r="M1637">
        <f t="shared" si="175"/>
        <v>2016</v>
      </c>
      <c r="N1637" t="str">
        <f t="shared" si="176"/>
        <v>June</v>
      </c>
      <c r="O1637" s="18">
        <v>0</v>
      </c>
      <c r="P1637" t="str">
        <f t="shared" si="177"/>
        <v>Seed</v>
      </c>
      <c r="Q1637" t="str">
        <f t="shared" si="178"/>
        <v>Technology</v>
      </c>
      <c r="R1637" t="str">
        <f t="shared" si="179"/>
        <v>Delhi-NCR</v>
      </c>
    </row>
    <row r="1638" spans="1:18" x14ac:dyDescent="0.3">
      <c r="A1638">
        <v>1637</v>
      </c>
      <c r="B1638" s="4">
        <v>42544</v>
      </c>
      <c r="C1638" t="s">
        <v>4490</v>
      </c>
      <c r="D1638" t="s">
        <v>575</v>
      </c>
      <c r="E1638" t="s">
        <v>4491</v>
      </c>
      <c r="F1638" t="s">
        <v>30</v>
      </c>
      <c r="G1638" t="s">
        <v>4492</v>
      </c>
      <c r="H1638" t="str">
        <f t="shared" si="180"/>
        <v>Rise India</v>
      </c>
      <c r="I1638">
        <f t="shared" si="181"/>
        <v>1</v>
      </c>
      <c r="J1638" t="str">
        <f>IF(Table1[[#This Row],[Investor Count]]&gt;1,"Yes","No")</f>
        <v>No</v>
      </c>
      <c r="K1638" t="s">
        <v>394</v>
      </c>
      <c r="M1638">
        <f t="shared" si="175"/>
        <v>2016</v>
      </c>
      <c r="N1638" t="str">
        <f t="shared" si="176"/>
        <v>June</v>
      </c>
      <c r="O1638" s="18">
        <v>0</v>
      </c>
      <c r="P1638" t="str">
        <f t="shared" si="177"/>
        <v>Private Equity</v>
      </c>
      <c r="Q1638" t="str">
        <f t="shared" si="178"/>
        <v>Others</v>
      </c>
      <c r="R1638" t="str">
        <f t="shared" si="179"/>
        <v>Delhi-NCR</v>
      </c>
    </row>
    <row r="1639" spans="1:18" x14ac:dyDescent="0.3">
      <c r="A1639">
        <v>1638</v>
      </c>
      <c r="B1639" s="4">
        <v>42545</v>
      </c>
      <c r="C1639" t="s">
        <v>4493</v>
      </c>
      <c r="D1639" t="s">
        <v>575</v>
      </c>
      <c r="E1639" t="s">
        <v>4494</v>
      </c>
      <c r="F1639" t="s">
        <v>36</v>
      </c>
      <c r="G1639" t="s">
        <v>4495</v>
      </c>
      <c r="H1639" t="str">
        <f t="shared" si="180"/>
        <v>Jitendra Gupta</v>
      </c>
      <c r="I1639">
        <f t="shared" si="181"/>
        <v>2</v>
      </c>
      <c r="J1639" t="str">
        <f>IF(Table1[[#This Row],[Investor Count]]&gt;1,"Yes","No")</f>
        <v>Yes</v>
      </c>
      <c r="K1639" t="s">
        <v>126</v>
      </c>
      <c r="L1639" s="6">
        <v>50000</v>
      </c>
      <c r="M1639">
        <f t="shared" si="175"/>
        <v>2016</v>
      </c>
      <c r="N1639" t="str">
        <f t="shared" si="176"/>
        <v>June</v>
      </c>
      <c r="O1639" s="18">
        <v>0.47985250000000002</v>
      </c>
      <c r="P1639" t="str">
        <f t="shared" si="177"/>
        <v>Seed</v>
      </c>
      <c r="Q1639" t="str">
        <f t="shared" si="178"/>
        <v>Others</v>
      </c>
      <c r="R1639" t="str">
        <f t="shared" si="179"/>
        <v>Mumbai</v>
      </c>
    </row>
    <row r="1640" spans="1:18" x14ac:dyDescent="0.3">
      <c r="A1640">
        <v>1639</v>
      </c>
      <c r="B1640" s="4">
        <v>42545</v>
      </c>
      <c r="C1640" t="s">
        <v>4496</v>
      </c>
      <c r="D1640" t="s">
        <v>575</v>
      </c>
      <c r="E1640" t="s">
        <v>4497</v>
      </c>
      <c r="F1640" t="s">
        <v>967</v>
      </c>
      <c r="G1640" t="s">
        <v>351</v>
      </c>
      <c r="H1640" t="str">
        <f t="shared" si="180"/>
        <v>Nexus Venture Partners</v>
      </c>
      <c r="I1640">
        <f t="shared" si="181"/>
        <v>1</v>
      </c>
      <c r="J1640" t="str">
        <f>IF(Table1[[#This Row],[Investor Count]]&gt;1,"Yes","No")</f>
        <v>No</v>
      </c>
      <c r="K1640" t="s">
        <v>126</v>
      </c>
      <c r="M1640">
        <f t="shared" si="175"/>
        <v>2016</v>
      </c>
      <c r="N1640" t="str">
        <f t="shared" si="176"/>
        <v>June</v>
      </c>
      <c r="O1640" s="18">
        <v>0</v>
      </c>
      <c r="P1640" t="str">
        <f t="shared" si="177"/>
        <v>Seed</v>
      </c>
      <c r="Q1640" t="str">
        <f t="shared" si="178"/>
        <v>Others</v>
      </c>
      <c r="R1640" t="str">
        <f t="shared" si="179"/>
        <v>Bangalore</v>
      </c>
    </row>
    <row r="1641" spans="1:18" x14ac:dyDescent="0.3">
      <c r="A1641">
        <v>1640</v>
      </c>
      <c r="B1641" s="4">
        <v>42545</v>
      </c>
      <c r="C1641" t="s">
        <v>4498</v>
      </c>
      <c r="D1641" t="s">
        <v>50</v>
      </c>
      <c r="E1641" t="s">
        <v>4499</v>
      </c>
      <c r="F1641" t="s">
        <v>967</v>
      </c>
      <c r="G1641" t="s">
        <v>3215</v>
      </c>
      <c r="H1641" t="str">
        <f t="shared" si="180"/>
        <v>Kalaari Capital</v>
      </c>
      <c r="I1641">
        <f t="shared" si="181"/>
        <v>1</v>
      </c>
      <c r="J1641" t="str">
        <f>IF(Table1[[#This Row],[Investor Count]]&gt;1,"Yes","No")</f>
        <v>No</v>
      </c>
      <c r="K1641" t="s">
        <v>126</v>
      </c>
      <c r="L1641" s="6">
        <v>500000</v>
      </c>
      <c r="M1641">
        <f t="shared" si="175"/>
        <v>2016</v>
      </c>
      <c r="N1641" t="str">
        <f t="shared" si="176"/>
        <v>June</v>
      </c>
      <c r="O1641" s="18">
        <v>4.7985249999999997</v>
      </c>
      <c r="P1641" t="str">
        <f t="shared" si="177"/>
        <v>Seed</v>
      </c>
      <c r="Q1641" t="str">
        <f t="shared" si="178"/>
        <v>Technology</v>
      </c>
      <c r="R1641" t="str">
        <f t="shared" si="179"/>
        <v>Bangalore</v>
      </c>
    </row>
    <row r="1642" spans="1:18" x14ac:dyDescent="0.3">
      <c r="A1642">
        <v>1641</v>
      </c>
      <c r="B1642" s="4">
        <v>42545</v>
      </c>
      <c r="C1642" t="s">
        <v>4500</v>
      </c>
      <c r="D1642" t="s">
        <v>40</v>
      </c>
      <c r="E1642" t="s">
        <v>4501</v>
      </c>
      <c r="F1642" t="s">
        <v>36</v>
      </c>
      <c r="G1642" t="s">
        <v>8239</v>
      </c>
      <c r="H1642" t="str">
        <f t="shared" si="180"/>
        <v>Gvfl</v>
      </c>
      <c r="I1642">
        <f t="shared" si="181"/>
        <v>1</v>
      </c>
      <c r="J1642" t="str">
        <f>IF(Table1[[#This Row],[Investor Count]]&gt;1,"Yes","No")</f>
        <v>No</v>
      </c>
      <c r="K1642" t="s">
        <v>394</v>
      </c>
      <c r="L1642" s="6">
        <v>6000000</v>
      </c>
      <c r="M1642">
        <f t="shared" si="175"/>
        <v>2016</v>
      </c>
      <c r="N1642" t="str">
        <f t="shared" si="176"/>
        <v>June</v>
      </c>
      <c r="O1642" s="18">
        <v>57.582299999999996</v>
      </c>
      <c r="P1642" t="str">
        <f t="shared" si="177"/>
        <v>Private Equity</v>
      </c>
      <c r="Q1642" t="str">
        <f t="shared" si="178"/>
        <v>Logistics &amp; Transport</v>
      </c>
      <c r="R1642" t="str">
        <f t="shared" si="179"/>
        <v>Mumbai</v>
      </c>
    </row>
    <row r="1643" spans="1:18" x14ac:dyDescent="0.3">
      <c r="A1643">
        <v>1642</v>
      </c>
      <c r="B1643" s="4">
        <v>42545</v>
      </c>
      <c r="C1643" t="s">
        <v>4503</v>
      </c>
      <c r="D1643" t="s">
        <v>2129</v>
      </c>
      <c r="E1643" t="s">
        <v>4504</v>
      </c>
      <c r="F1643" t="s">
        <v>36</v>
      </c>
      <c r="G1643" t="s">
        <v>4505</v>
      </c>
      <c r="H1643" t="str">
        <f t="shared" si="180"/>
        <v>Mayfield Ventures</v>
      </c>
      <c r="I1643">
        <f t="shared" si="181"/>
        <v>1</v>
      </c>
      <c r="J1643" t="str">
        <f>IF(Table1[[#This Row],[Investor Count]]&gt;1,"Yes","No")</f>
        <v>No</v>
      </c>
      <c r="K1643" t="s">
        <v>394</v>
      </c>
      <c r="L1643" s="6">
        <v>3000000</v>
      </c>
      <c r="M1643">
        <f t="shared" si="175"/>
        <v>2016</v>
      </c>
      <c r="N1643" t="str">
        <f t="shared" si="176"/>
        <v>June</v>
      </c>
      <c r="O1643" s="18">
        <v>28.791149999999998</v>
      </c>
      <c r="P1643" t="str">
        <f t="shared" si="177"/>
        <v>Private Equity</v>
      </c>
      <c r="Q1643" t="str">
        <f t="shared" si="178"/>
        <v>Others</v>
      </c>
      <c r="R1643" t="str">
        <f t="shared" si="179"/>
        <v>Mumbai</v>
      </c>
    </row>
    <row r="1644" spans="1:18" x14ac:dyDescent="0.3">
      <c r="A1644">
        <v>1643</v>
      </c>
      <c r="B1644" s="4">
        <v>42545</v>
      </c>
      <c r="C1644" t="s">
        <v>4506</v>
      </c>
      <c r="D1644" t="s">
        <v>2129</v>
      </c>
      <c r="E1644" t="s">
        <v>4507</v>
      </c>
      <c r="F1644" t="s">
        <v>30</v>
      </c>
      <c r="G1644" t="s">
        <v>261</v>
      </c>
      <c r="H1644" t="str">
        <f t="shared" si="180"/>
        <v>Undisclosed</v>
      </c>
      <c r="I1644">
        <f t="shared" si="181"/>
        <v>1</v>
      </c>
      <c r="J1644" t="str">
        <f>IF(Table1[[#This Row],[Investor Count]]&gt;1,"Yes","No")</f>
        <v>No</v>
      </c>
      <c r="K1644" t="s">
        <v>126</v>
      </c>
      <c r="L1644" s="6">
        <v>148000</v>
      </c>
      <c r="M1644">
        <f t="shared" si="175"/>
        <v>2016</v>
      </c>
      <c r="N1644" t="str">
        <f t="shared" si="176"/>
        <v>June</v>
      </c>
      <c r="O1644" s="18">
        <v>1.4203634000000001</v>
      </c>
      <c r="P1644" t="str">
        <f t="shared" si="177"/>
        <v>Seed</v>
      </c>
      <c r="Q1644" t="str">
        <f t="shared" si="178"/>
        <v>Others</v>
      </c>
      <c r="R1644" t="str">
        <f t="shared" si="179"/>
        <v>Delhi-NCR</v>
      </c>
    </row>
    <row r="1645" spans="1:18" x14ac:dyDescent="0.3">
      <c r="A1645">
        <v>1644</v>
      </c>
      <c r="B1645" s="4">
        <v>42548</v>
      </c>
      <c r="C1645" t="s">
        <v>4508</v>
      </c>
      <c r="D1645" t="s">
        <v>575</v>
      </c>
      <c r="E1645" t="s">
        <v>4509</v>
      </c>
      <c r="F1645" t="s">
        <v>967</v>
      </c>
      <c r="G1645" t="s">
        <v>8240</v>
      </c>
      <c r="H1645" t="str">
        <f t="shared" si="180"/>
        <v>Saif Partners</v>
      </c>
      <c r="I1645">
        <f t="shared" si="181"/>
        <v>7</v>
      </c>
      <c r="J1645" t="str">
        <f>IF(Table1[[#This Row],[Investor Count]]&gt;1,"Yes","No")</f>
        <v>Yes</v>
      </c>
      <c r="K1645" t="s">
        <v>126</v>
      </c>
      <c r="L1645" s="6">
        <v>1200000</v>
      </c>
      <c r="M1645">
        <f t="shared" si="175"/>
        <v>2016</v>
      </c>
      <c r="N1645" t="str">
        <f t="shared" si="176"/>
        <v>June</v>
      </c>
      <c r="O1645" s="18">
        <v>11.51646</v>
      </c>
      <c r="P1645" t="str">
        <f t="shared" si="177"/>
        <v>Seed</v>
      </c>
      <c r="Q1645" t="str">
        <f t="shared" si="178"/>
        <v>Others</v>
      </c>
      <c r="R1645" t="str">
        <f t="shared" si="179"/>
        <v>Bangalore</v>
      </c>
    </row>
    <row r="1646" spans="1:18" x14ac:dyDescent="0.3">
      <c r="A1646">
        <v>1645</v>
      </c>
      <c r="B1646" s="4">
        <v>42548</v>
      </c>
      <c r="C1646" t="s">
        <v>4511</v>
      </c>
      <c r="D1646" t="s">
        <v>575</v>
      </c>
      <c r="E1646" t="s">
        <v>4512</v>
      </c>
      <c r="F1646" t="s">
        <v>967</v>
      </c>
      <c r="G1646" t="s">
        <v>261</v>
      </c>
      <c r="H1646" t="str">
        <f t="shared" si="180"/>
        <v>Undisclosed</v>
      </c>
      <c r="I1646">
        <f t="shared" si="181"/>
        <v>1</v>
      </c>
      <c r="J1646" t="str">
        <f>IF(Table1[[#This Row],[Investor Count]]&gt;1,"Yes","No")</f>
        <v>No</v>
      </c>
      <c r="K1646" t="s">
        <v>126</v>
      </c>
      <c r="L1646" s="6">
        <v>100000</v>
      </c>
      <c r="M1646">
        <f t="shared" si="175"/>
        <v>2016</v>
      </c>
      <c r="N1646" t="str">
        <f t="shared" si="176"/>
        <v>June</v>
      </c>
      <c r="O1646" s="18">
        <v>0.95970500000000003</v>
      </c>
      <c r="P1646" t="str">
        <f t="shared" si="177"/>
        <v>Seed</v>
      </c>
      <c r="Q1646" t="str">
        <f t="shared" si="178"/>
        <v>Others</v>
      </c>
      <c r="R1646" t="str">
        <f t="shared" si="179"/>
        <v>Bangalore</v>
      </c>
    </row>
    <row r="1647" spans="1:18" x14ac:dyDescent="0.3">
      <c r="A1647">
        <v>1646</v>
      </c>
      <c r="B1647" s="4">
        <v>42548</v>
      </c>
      <c r="C1647" t="s">
        <v>4513</v>
      </c>
      <c r="D1647" t="s">
        <v>575</v>
      </c>
      <c r="E1647" t="s">
        <v>4514</v>
      </c>
      <c r="F1647" t="s">
        <v>30</v>
      </c>
      <c r="G1647" t="s">
        <v>8241</v>
      </c>
      <c r="H1647" t="str">
        <f t="shared" si="180"/>
        <v>Kanodia Family</v>
      </c>
      <c r="I1647">
        <f t="shared" si="181"/>
        <v>2</v>
      </c>
      <c r="J1647" t="str">
        <f>IF(Table1[[#This Row],[Investor Count]]&gt;1,"Yes","No")</f>
        <v>Yes</v>
      </c>
      <c r="K1647" t="s">
        <v>126</v>
      </c>
      <c r="M1647">
        <f t="shared" si="175"/>
        <v>2016</v>
      </c>
      <c r="N1647" t="str">
        <f t="shared" si="176"/>
        <v>June</v>
      </c>
      <c r="O1647" s="18">
        <v>0</v>
      </c>
      <c r="P1647" t="str">
        <f t="shared" si="177"/>
        <v>Seed</v>
      </c>
      <c r="Q1647" t="str">
        <f t="shared" si="178"/>
        <v>Others</v>
      </c>
      <c r="R1647" t="str">
        <f t="shared" si="179"/>
        <v>Delhi-NCR</v>
      </c>
    </row>
    <row r="1648" spans="1:18" x14ac:dyDescent="0.3">
      <c r="A1648">
        <v>1647</v>
      </c>
      <c r="B1648" s="4">
        <v>42548</v>
      </c>
      <c r="C1648" t="s">
        <v>3969</v>
      </c>
      <c r="D1648" t="s">
        <v>575</v>
      </c>
      <c r="E1648" t="s">
        <v>3970</v>
      </c>
      <c r="F1648" t="s">
        <v>967</v>
      </c>
      <c r="G1648" t="s">
        <v>8242</v>
      </c>
      <c r="H1648" t="str">
        <f t="shared" si="180"/>
        <v>Gvfl Ltd</v>
      </c>
      <c r="I1648">
        <f t="shared" si="181"/>
        <v>1</v>
      </c>
      <c r="J1648" t="str">
        <f>IF(Table1[[#This Row],[Investor Count]]&gt;1,"Yes","No")</f>
        <v>No</v>
      </c>
      <c r="K1648" t="s">
        <v>394</v>
      </c>
      <c r="L1648" s="6">
        <v>3000000</v>
      </c>
      <c r="M1648">
        <f t="shared" si="175"/>
        <v>2016</v>
      </c>
      <c r="N1648" t="str">
        <f t="shared" si="176"/>
        <v>June</v>
      </c>
      <c r="O1648" s="18">
        <v>28.791149999999998</v>
      </c>
      <c r="P1648" t="str">
        <f t="shared" si="177"/>
        <v>Private Equity</v>
      </c>
      <c r="Q1648" t="str">
        <f t="shared" si="178"/>
        <v>Others</v>
      </c>
      <c r="R1648" t="str">
        <f t="shared" si="179"/>
        <v>Bangalore</v>
      </c>
    </row>
    <row r="1649" spans="1:18" x14ac:dyDescent="0.3">
      <c r="A1649">
        <v>1648</v>
      </c>
      <c r="B1649" s="4">
        <v>42549</v>
      </c>
      <c r="C1649" t="s">
        <v>322</v>
      </c>
      <c r="D1649" t="s">
        <v>575</v>
      </c>
      <c r="E1649" t="s">
        <v>4517</v>
      </c>
      <c r="F1649" t="s">
        <v>19</v>
      </c>
      <c r="G1649" t="s">
        <v>8243</v>
      </c>
      <c r="H1649" t="str">
        <f t="shared" si="180"/>
        <v>Accel Partners</v>
      </c>
      <c r="I1649">
        <f t="shared" si="181"/>
        <v>2</v>
      </c>
      <c r="J1649" t="str">
        <f>IF(Table1[[#This Row],[Investor Count]]&gt;1,"Yes","No")</f>
        <v>Yes</v>
      </c>
      <c r="K1649" t="s">
        <v>394</v>
      </c>
      <c r="L1649" s="6">
        <v>8000000</v>
      </c>
      <c r="M1649">
        <f t="shared" si="175"/>
        <v>2016</v>
      </c>
      <c r="N1649" t="str">
        <f t="shared" si="176"/>
        <v>June</v>
      </c>
      <c r="O1649" s="18">
        <v>76.776399999999995</v>
      </c>
      <c r="P1649" t="str">
        <f t="shared" si="177"/>
        <v>Private Equity</v>
      </c>
      <c r="Q1649" t="str">
        <f t="shared" si="178"/>
        <v>Others</v>
      </c>
      <c r="R1649" t="str">
        <f t="shared" si="179"/>
        <v>Delhi-NCR</v>
      </c>
    </row>
    <row r="1650" spans="1:18" x14ac:dyDescent="0.3">
      <c r="A1650">
        <v>1649</v>
      </c>
      <c r="B1650" s="4">
        <v>42549</v>
      </c>
      <c r="C1650" t="s">
        <v>4519</v>
      </c>
      <c r="D1650" t="s">
        <v>50</v>
      </c>
      <c r="E1650" t="s">
        <v>4520</v>
      </c>
      <c r="F1650" t="s">
        <v>1197</v>
      </c>
      <c r="G1650" t="s">
        <v>261</v>
      </c>
      <c r="H1650" t="str">
        <f t="shared" si="180"/>
        <v>Undisclosed</v>
      </c>
      <c r="I1650">
        <f t="shared" si="181"/>
        <v>1</v>
      </c>
      <c r="J1650" t="str">
        <f>IF(Table1[[#This Row],[Investor Count]]&gt;1,"Yes","No")</f>
        <v>No</v>
      </c>
      <c r="K1650" t="s">
        <v>126</v>
      </c>
      <c r="L1650" s="6">
        <v>300000</v>
      </c>
      <c r="M1650">
        <f t="shared" si="175"/>
        <v>2016</v>
      </c>
      <c r="N1650" t="str">
        <f t="shared" si="176"/>
        <v>June</v>
      </c>
      <c r="O1650" s="18">
        <v>2.8791150000000001</v>
      </c>
      <c r="P1650" t="str">
        <f t="shared" si="177"/>
        <v>Seed</v>
      </c>
      <c r="Q1650" t="str">
        <f t="shared" si="178"/>
        <v>Technology</v>
      </c>
      <c r="R1650" t="str">
        <f t="shared" si="179"/>
        <v>Ahmedabad</v>
      </c>
    </row>
    <row r="1651" spans="1:18" x14ac:dyDescent="0.3">
      <c r="A1651">
        <v>1650</v>
      </c>
      <c r="B1651" s="4">
        <v>42549</v>
      </c>
      <c r="C1651" t="s">
        <v>2201</v>
      </c>
      <c r="D1651" t="s">
        <v>575</v>
      </c>
      <c r="E1651" t="s">
        <v>4521</v>
      </c>
      <c r="F1651" t="s">
        <v>1197</v>
      </c>
      <c r="G1651" t="s">
        <v>4522</v>
      </c>
      <c r="H1651" t="str">
        <f t="shared" si="180"/>
        <v>Bertelsmann India Investments</v>
      </c>
      <c r="I1651">
        <f t="shared" si="181"/>
        <v>4</v>
      </c>
      <c r="J1651" t="str">
        <f>IF(Table1[[#This Row],[Investor Count]]&gt;1,"Yes","No")</f>
        <v>Yes</v>
      </c>
      <c r="K1651" t="s">
        <v>394</v>
      </c>
      <c r="L1651" s="6">
        <v>32000000</v>
      </c>
      <c r="M1651">
        <f t="shared" si="175"/>
        <v>2016</v>
      </c>
      <c r="N1651" t="str">
        <f t="shared" si="176"/>
        <v>June</v>
      </c>
      <c r="O1651" s="18">
        <v>307.10559999999998</v>
      </c>
      <c r="P1651" t="str">
        <f t="shared" si="177"/>
        <v>Private Equity</v>
      </c>
      <c r="Q1651" t="str">
        <f t="shared" si="178"/>
        <v>Others</v>
      </c>
      <c r="R1651" t="str">
        <f t="shared" si="179"/>
        <v>Ahmedabad</v>
      </c>
    </row>
    <row r="1652" spans="1:18" x14ac:dyDescent="0.3">
      <c r="A1652">
        <v>1651</v>
      </c>
      <c r="B1652" s="4">
        <v>42549</v>
      </c>
      <c r="C1652" t="s">
        <v>4523</v>
      </c>
      <c r="D1652" t="s">
        <v>575</v>
      </c>
      <c r="E1652" t="s">
        <v>4434</v>
      </c>
      <c r="F1652" t="s">
        <v>30</v>
      </c>
      <c r="G1652" t="s">
        <v>4524</v>
      </c>
      <c r="H1652" t="str">
        <f t="shared" si="180"/>
        <v>Sanjeev Sinha</v>
      </c>
      <c r="I1652">
        <f t="shared" si="181"/>
        <v>1</v>
      </c>
      <c r="J1652" t="str">
        <f>IF(Table1[[#This Row],[Investor Count]]&gt;1,"Yes","No")</f>
        <v>No</v>
      </c>
      <c r="K1652" t="s">
        <v>126</v>
      </c>
      <c r="L1652" s="6">
        <v>295000</v>
      </c>
      <c r="M1652">
        <f t="shared" si="175"/>
        <v>2016</v>
      </c>
      <c r="N1652" t="str">
        <f t="shared" si="176"/>
        <v>June</v>
      </c>
      <c r="O1652" s="18">
        <v>2.8311297500000001</v>
      </c>
      <c r="P1652" t="str">
        <f t="shared" si="177"/>
        <v>Seed</v>
      </c>
      <c r="Q1652" t="str">
        <f t="shared" si="178"/>
        <v>Others</v>
      </c>
      <c r="R1652" t="str">
        <f t="shared" si="179"/>
        <v>Delhi-NCR</v>
      </c>
    </row>
    <row r="1653" spans="1:18" x14ac:dyDescent="0.3">
      <c r="A1653">
        <v>1652</v>
      </c>
      <c r="B1653" s="4">
        <v>42549</v>
      </c>
      <c r="C1653" t="s">
        <v>4525</v>
      </c>
      <c r="D1653" t="s">
        <v>575</v>
      </c>
      <c r="E1653" t="s">
        <v>4526</v>
      </c>
      <c r="F1653" t="s">
        <v>184</v>
      </c>
      <c r="G1653" t="s">
        <v>4527</v>
      </c>
      <c r="H1653" t="str">
        <f t="shared" si="180"/>
        <v>Soniks Consulting</v>
      </c>
      <c r="I1653">
        <f t="shared" si="181"/>
        <v>1</v>
      </c>
      <c r="J1653" t="str">
        <f>IF(Table1[[#This Row],[Investor Count]]&gt;1,"Yes","No")</f>
        <v>No</v>
      </c>
      <c r="K1653" t="s">
        <v>126</v>
      </c>
      <c r="M1653">
        <f t="shared" si="175"/>
        <v>2016</v>
      </c>
      <c r="N1653" t="str">
        <f t="shared" si="176"/>
        <v>June</v>
      </c>
      <c r="O1653" s="18">
        <v>0</v>
      </c>
      <c r="P1653" t="str">
        <f t="shared" si="177"/>
        <v>Seed</v>
      </c>
      <c r="Q1653" t="str">
        <f t="shared" si="178"/>
        <v>Others</v>
      </c>
      <c r="R1653" t="str">
        <f t="shared" si="179"/>
        <v>Hyderabad</v>
      </c>
    </row>
    <row r="1654" spans="1:18" x14ac:dyDescent="0.3">
      <c r="A1654">
        <v>1653</v>
      </c>
      <c r="B1654" s="4">
        <v>42549</v>
      </c>
      <c r="C1654" t="s">
        <v>4528</v>
      </c>
      <c r="D1654" t="s">
        <v>575</v>
      </c>
      <c r="E1654" t="s">
        <v>4529</v>
      </c>
      <c r="F1654" t="s">
        <v>967</v>
      </c>
      <c r="G1654" t="s">
        <v>261</v>
      </c>
      <c r="H1654" t="str">
        <f t="shared" si="180"/>
        <v>Undisclosed</v>
      </c>
      <c r="I1654">
        <f t="shared" si="181"/>
        <v>1</v>
      </c>
      <c r="J1654" t="str">
        <f>IF(Table1[[#This Row],[Investor Count]]&gt;1,"Yes","No")</f>
        <v>No</v>
      </c>
      <c r="K1654" t="s">
        <v>126</v>
      </c>
      <c r="M1654">
        <f t="shared" si="175"/>
        <v>2016</v>
      </c>
      <c r="N1654" t="str">
        <f t="shared" si="176"/>
        <v>June</v>
      </c>
      <c r="O1654" s="18">
        <v>0</v>
      </c>
      <c r="P1654" t="str">
        <f t="shared" si="177"/>
        <v>Seed</v>
      </c>
      <c r="Q1654" t="str">
        <f t="shared" si="178"/>
        <v>Others</v>
      </c>
      <c r="R1654" t="str">
        <f t="shared" si="179"/>
        <v>Bangalore</v>
      </c>
    </row>
    <row r="1655" spans="1:18" x14ac:dyDescent="0.3">
      <c r="A1655">
        <v>1654</v>
      </c>
      <c r="B1655" s="4">
        <v>42550</v>
      </c>
      <c r="C1655" t="s">
        <v>4530</v>
      </c>
      <c r="D1655" t="s">
        <v>479</v>
      </c>
      <c r="E1655" t="s">
        <v>4531</v>
      </c>
      <c r="F1655" t="s">
        <v>30</v>
      </c>
      <c r="G1655" t="s">
        <v>8244</v>
      </c>
      <c r="H1655" t="str">
        <f t="shared" si="180"/>
        <v>Vcommission</v>
      </c>
      <c r="I1655">
        <f t="shared" si="181"/>
        <v>1</v>
      </c>
      <c r="J1655" t="str">
        <f>IF(Table1[[#This Row],[Investor Count]]&gt;1,"Yes","No")</f>
        <v>No</v>
      </c>
      <c r="K1655" t="s">
        <v>394</v>
      </c>
      <c r="L1655" s="6">
        <v>100000</v>
      </c>
      <c r="M1655">
        <f t="shared" si="175"/>
        <v>2016</v>
      </c>
      <c r="N1655" t="str">
        <f t="shared" si="176"/>
        <v>June</v>
      </c>
      <c r="O1655" s="18">
        <v>0.95970500000000003</v>
      </c>
      <c r="P1655" t="str">
        <f t="shared" si="177"/>
        <v>Private Equity</v>
      </c>
      <c r="Q1655" t="str">
        <f t="shared" si="178"/>
        <v>E-Commerce</v>
      </c>
      <c r="R1655" t="str">
        <f t="shared" si="179"/>
        <v>Delhi-NCR</v>
      </c>
    </row>
    <row r="1656" spans="1:18" x14ac:dyDescent="0.3">
      <c r="A1656">
        <v>1655</v>
      </c>
      <c r="B1656" s="4">
        <v>42550</v>
      </c>
      <c r="C1656" t="s">
        <v>4533</v>
      </c>
      <c r="D1656" t="s">
        <v>50</v>
      </c>
      <c r="E1656" t="s">
        <v>4534</v>
      </c>
      <c r="F1656" t="s">
        <v>919</v>
      </c>
      <c r="G1656" t="s">
        <v>4535</v>
      </c>
      <c r="H1656" t="str">
        <f t="shared" si="180"/>
        <v>Harsh Vardhan Hada</v>
      </c>
      <c r="I1656">
        <f t="shared" si="181"/>
        <v>1</v>
      </c>
      <c r="J1656" t="str">
        <f>IF(Table1[[#This Row],[Investor Count]]&gt;1,"Yes","No")</f>
        <v>No</v>
      </c>
      <c r="K1656" t="s">
        <v>126</v>
      </c>
      <c r="L1656" s="6">
        <v>50000</v>
      </c>
      <c r="M1656">
        <f t="shared" si="175"/>
        <v>2016</v>
      </c>
      <c r="N1656" t="str">
        <f t="shared" si="176"/>
        <v>June</v>
      </c>
      <c r="O1656" s="18">
        <v>0.47985250000000002</v>
      </c>
      <c r="P1656" t="str">
        <f t="shared" si="177"/>
        <v>Seed</v>
      </c>
      <c r="Q1656" t="str">
        <f t="shared" si="178"/>
        <v>Technology</v>
      </c>
      <c r="R1656" t="str">
        <f t="shared" si="179"/>
        <v>Kolkata</v>
      </c>
    </row>
    <row r="1657" spans="1:18" x14ac:dyDescent="0.3">
      <c r="A1657">
        <v>1656</v>
      </c>
      <c r="B1657" s="4">
        <v>42550</v>
      </c>
      <c r="C1657" t="s">
        <v>4536</v>
      </c>
      <c r="D1657" t="s">
        <v>575</v>
      </c>
      <c r="E1657" t="s">
        <v>3121</v>
      </c>
      <c r="F1657" t="s">
        <v>36</v>
      </c>
      <c r="G1657" t="s">
        <v>4537</v>
      </c>
      <c r="H1657" t="str">
        <f t="shared" si="180"/>
        <v>Piyush Jain</v>
      </c>
      <c r="I1657">
        <f t="shared" si="181"/>
        <v>1</v>
      </c>
      <c r="J1657" t="str">
        <f>IF(Table1[[#This Row],[Investor Count]]&gt;1,"Yes","No")</f>
        <v>No</v>
      </c>
      <c r="K1657" t="s">
        <v>126</v>
      </c>
      <c r="M1657">
        <f t="shared" si="175"/>
        <v>2016</v>
      </c>
      <c r="N1657" t="str">
        <f t="shared" si="176"/>
        <v>June</v>
      </c>
      <c r="O1657" s="18">
        <v>0</v>
      </c>
      <c r="P1657" t="str">
        <f t="shared" si="177"/>
        <v>Seed</v>
      </c>
      <c r="Q1657" t="str">
        <f t="shared" si="178"/>
        <v>Others</v>
      </c>
      <c r="R1657" t="str">
        <f t="shared" si="179"/>
        <v>Mumbai</v>
      </c>
    </row>
    <row r="1658" spans="1:18" x14ac:dyDescent="0.3">
      <c r="A1658">
        <v>1657</v>
      </c>
      <c r="B1658" s="4">
        <v>42550</v>
      </c>
      <c r="C1658" t="s">
        <v>4538</v>
      </c>
      <c r="D1658" t="s">
        <v>479</v>
      </c>
      <c r="E1658" t="s">
        <v>4539</v>
      </c>
      <c r="F1658" t="s">
        <v>36</v>
      </c>
      <c r="G1658" t="s">
        <v>9265</v>
      </c>
      <c r="H1658" t="str">
        <f t="shared" si="180"/>
        <v>Uniqorn Ventures Fund</v>
      </c>
      <c r="I1658">
        <f t="shared" si="181"/>
        <v>3</v>
      </c>
      <c r="J1658" t="str">
        <f>IF(Table1[[#This Row],[Investor Count]]&gt;1,"Yes","No")</f>
        <v>Yes</v>
      </c>
      <c r="K1658" t="s">
        <v>394</v>
      </c>
      <c r="L1658" s="6">
        <v>1500000</v>
      </c>
      <c r="M1658">
        <f t="shared" si="175"/>
        <v>2016</v>
      </c>
      <c r="N1658" t="str">
        <f t="shared" si="176"/>
        <v>June</v>
      </c>
      <c r="O1658" s="18">
        <v>14.395574999999999</v>
      </c>
      <c r="P1658" t="str">
        <f t="shared" si="177"/>
        <v>Private Equity</v>
      </c>
      <c r="Q1658" t="str">
        <f t="shared" si="178"/>
        <v>E-Commerce</v>
      </c>
      <c r="R1658" t="str">
        <f t="shared" si="179"/>
        <v>Mumbai</v>
      </c>
    </row>
    <row r="1659" spans="1:18" x14ac:dyDescent="0.3">
      <c r="A1659">
        <v>1658</v>
      </c>
      <c r="B1659" s="4">
        <v>42551</v>
      </c>
      <c r="C1659" t="s">
        <v>4541</v>
      </c>
      <c r="D1659" t="s">
        <v>575</v>
      </c>
      <c r="E1659" t="s">
        <v>4542</v>
      </c>
      <c r="F1659" t="s">
        <v>36</v>
      </c>
      <c r="G1659" t="s">
        <v>9139</v>
      </c>
      <c r="H1659" t="str">
        <f t="shared" si="180"/>
        <v>Br Capital</v>
      </c>
      <c r="I1659">
        <f t="shared" si="181"/>
        <v>1</v>
      </c>
      <c r="J1659" t="str">
        <f>IF(Table1[[#This Row],[Investor Count]]&gt;1,"Yes","No")</f>
        <v>No</v>
      </c>
      <c r="K1659" t="s">
        <v>394</v>
      </c>
      <c r="L1659" s="6">
        <v>25000000</v>
      </c>
      <c r="M1659">
        <f t="shared" si="175"/>
        <v>2016</v>
      </c>
      <c r="N1659" t="str">
        <f t="shared" si="176"/>
        <v>June</v>
      </c>
      <c r="O1659" s="18">
        <v>239.92625000000001</v>
      </c>
      <c r="P1659" t="str">
        <f t="shared" si="177"/>
        <v>Private Equity</v>
      </c>
      <c r="Q1659" t="str">
        <f t="shared" si="178"/>
        <v>Others</v>
      </c>
      <c r="R1659" t="str">
        <f t="shared" si="179"/>
        <v>Mumbai</v>
      </c>
    </row>
    <row r="1660" spans="1:18" x14ac:dyDescent="0.3">
      <c r="A1660">
        <v>1659</v>
      </c>
      <c r="B1660" s="4">
        <v>42551</v>
      </c>
      <c r="C1660" t="s">
        <v>4543</v>
      </c>
      <c r="D1660" t="s">
        <v>575</v>
      </c>
      <c r="E1660" t="s">
        <v>4544</v>
      </c>
      <c r="F1660" t="s">
        <v>967</v>
      </c>
      <c r="G1660" t="s">
        <v>4545</v>
      </c>
      <c r="H1660" t="str">
        <f t="shared" si="180"/>
        <v>Aarin Capital</v>
      </c>
      <c r="I1660">
        <f t="shared" si="181"/>
        <v>1</v>
      </c>
      <c r="J1660" t="str">
        <f>IF(Table1[[#This Row],[Investor Count]]&gt;1,"Yes","No")</f>
        <v>No</v>
      </c>
      <c r="K1660" t="s">
        <v>126</v>
      </c>
      <c r="L1660" s="6">
        <v>220000</v>
      </c>
      <c r="M1660">
        <f t="shared" si="175"/>
        <v>2016</v>
      </c>
      <c r="N1660" t="str">
        <f t="shared" si="176"/>
        <v>June</v>
      </c>
      <c r="O1660" s="18">
        <v>2.111351</v>
      </c>
      <c r="P1660" t="str">
        <f t="shared" si="177"/>
        <v>Seed</v>
      </c>
      <c r="Q1660" t="str">
        <f t="shared" si="178"/>
        <v>Others</v>
      </c>
      <c r="R1660" t="str">
        <f t="shared" si="179"/>
        <v>Bangalore</v>
      </c>
    </row>
    <row r="1661" spans="1:18" x14ac:dyDescent="0.3">
      <c r="A1661">
        <v>1660</v>
      </c>
      <c r="B1661" s="4">
        <v>42551</v>
      </c>
      <c r="C1661" t="s">
        <v>4546</v>
      </c>
      <c r="D1661" t="s">
        <v>575</v>
      </c>
      <c r="E1661" t="s">
        <v>4547</v>
      </c>
      <c r="F1661" t="s">
        <v>967</v>
      </c>
      <c r="G1661" t="s">
        <v>9364</v>
      </c>
      <c r="H1661" t="str">
        <f t="shared" si="180"/>
        <v>Omidyar Network</v>
      </c>
      <c r="I1661">
        <f t="shared" si="181"/>
        <v>2</v>
      </c>
      <c r="J1661" t="str">
        <f>IF(Table1[[#This Row],[Investor Count]]&gt;1,"Yes","No")</f>
        <v>Yes</v>
      </c>
      <c r="K1661" t="s">
        <v>394</v>
      </c>
      <c r="M1661">
        <f t="shared" si="175"/>
        <v>2016</v>
      </c>
      <c r="N1661" t="str">
        <f t="shared" si="176"/>
        <v>June</v>
      </c>
      <c r="O1661" s="18">
        <v>0</v>
      </c>
      <c r="P1661" t="str">
        <f t="shared" si="177"/>
        <v>Private Equity</v>
      </c>
      <c r="Q1661" t="str">
        <f t="shared" si="178"/>
        <v>Others</v>
      </c>
      <c r="R1661" t="str">
        <f t="shared" si="179"/>
        <v>Bangalore</v>
      </c>
    </row>
    <row r="1662" spans="1:18" x14ac:dyDescent="0.3">
      <c r="A1662">
        <v>1661</v>
      </c>
      <c r="B1662" s="4">
        <v>42551</v>
      </c>
      <c r="C1662" t="s">
        <v>4549</v>
      </c>
      <c r="D1662" t="s">
        <v>1701</v>
      </c>
      <c r="E1662" t="s">
        <v>4550</v>
      </c>
      <c r="F1662" t="s">
        <v>19</v>
      </c>
      <c r="G1662" t="s">
        <v>1632</v>
      </c>
      <c r="H1662" t="str">
        <f t="shared" si="180"/>
        <v>Carpediem Capital</v>
      </c>
      <c r="I1662">
        <f t="shared" si="181"/>
        <v>1</v>
      </c>
      <c r="J1662" t="str">
        <f>IF(Table1[[#This Row],[Investor Count]]&gt;1,"Yes","No")</f>
        <v>No</v>
      </c>
      <c r="K1662" t="s">
        <v>394</v>
      </c>
      <c r="L1662" s="6">
        <v>368000</v>
      </c>
      <c r="M1662">
        <f t="shared" si="175"/>
        <v>2016</v>
      </c>
      <c r="N1662" t="str">
        <f t="shared" si="176"/>
        <v>June</v>
      </c>
      <c r="O1662" s="18">
        <v>3.5317143999999998</v>
      </c>
      <c r="P1662" t="str">
        <f t="shared" si="177"/>
        <v>Private Equity</v>
      </c>
      <c r="Q1662" t="str">
        <f t="shared" si="178"/>
        <v>Food &amp; Beverage</v>
      </c>
      <c r="R1662" t="str">
        <f t="shared" si="179"/>
        <v>Delhi-NCR</v>
      </c>
    </row>
    <row r="1663" spans="1:18" x14ac:dyDescent="0.3">
      <c r="A1663">
        <v>1662</v>
      </c>
      <c r="B1663" s="4">
        <v>42491</v>
      </c>
      <c r="C1663" t="s">
        <v>4552</v>
      </c>
      <c r="D1663" t="s">
        <v>575</v>
      </c>
      <c r="E1663" t="s">
        <v>4553</v>
      </c>
      <c r="F1663" t="s">
        <v>36</v>
      </c>
      <c r="G1663" t="s">
        <v>4554</v>
      </c>
      <c r="H1663" t="str">
        <f t="shared" si="180"/>
        <v>Niloufer Dundh</v>
      </c>
      <c r="I1663">
        <f t="shared" si="181"/>
        <v>4</v>
      </c>
      <c r="J1663" t="str">
        <f>IF(Table1[[#This Row],[Investor Count]]&gt;1,"Yes","No")</f>
        <v>Yes</v>
      </c>
      <c r="K1663" t="s">
        <v>126</v>
      </c>
      <c r="M1663">
        <f t="shared" si="175"/>
        <v>2016</v>
      </c>
      <c r="N1663" t="str">
        <f t="shared" si="176"/>
        <v>May</v>
      </c>
      <c r="O1663" s="18">
        <v>0</v>
      </c>
      <c r="P1663" t="str">
        <f t="shared" si="177"/>
        <v>Seed</v>
      </c>
      <c r="Q1663" t="str">
        <f t="shared" si="178"/>
        <v>Others</v>
      </c>
      <c r="R1663" t="str">
        <f t="shared" si="179"/>
        <v>Mumbai</v>
      </c>
    </row>
    <row r="1664" spans="1:18" x14ac:dyDescent="0.3">
      <c r="A1664">
        <v>1663</v>
      </c>
      <c r="B1664" s="4">
        <v>42491</v>
      </c>
      <c r="C1664" t="s">
        <v>1810</v>
      </c>
      <c r="D1664" t="s">
        <v>50</v>
      </c>
      <c r="E1664" t="s">
        <v>4555</v>
      </c>
      <c r="F1664" t="s">
        <v>30</v>
      </c>
      <c r="G1664" t="s">
        <v>1299</v>
      </c>
      <c r="H1664" t="str">
        <f t="shared" si="180"/>
        <v>The Chennai Angels</v>
      </c>
      <c r="I1664">
        <f t="shared" si="181"/>
        <v>1</v>
      </c>
      <c r="J1664" t="str">
        <f>IF(Table1[[#This Row],[Investor Count]]&gt;1,"Yes","No")</f>
        <v>No</v>
      </c>
      <c r="K1664" t="s">
        <v>126</v>
      </c>
      <c r="L1664" s="6">
        <v>376000</v>
      </c>
      <c r="M1664">
        <f t="shared" si="175"/>
        <v>2016</v>
      </c>
      <c r="N1664" t="str">
        <f t="shared" si="176"/>
        <v>May</v>
      </c>
      <c r="O1664" s="18">
        <v>3.6084908000000002</v>
      </c>
      <c r="P1664" t="str">
        <f t="shared" si="177"/>
        <v>Seed</v>
      </c>
      <c r="Q1664" t="str">
        <f t="shared" si="178"/>
        <v>Technology</v>
      </c>
      <c r="R1664" t="str">
        <f t="shared" si="179"/>
        <v>Delhi-NCR</v>
      </c>
    </row>
    <row r="1665" spans="1:18" x14ac:dyDescent="0.3">
      <c r="A1665">
        <v>1664</v>
      </c>
      <c r="B1665" s="4">
        <v>42491</v>
      </c>
      <c r="C1665" t="s">
        <v>4556</v>
      </c>
      <c r="D1665" t="s">
        <v>575</v>
      </c>
      <c r="E1665" t="s">
        <v>1073</v>
      </c>
      <c r="F1665" t="s">
        <v>52</v>
      </c>
      <c r="G1665" t="s">
        <v>4557</v>
      </c>
      <c r="H1665" t="str">
        <f t="shared" si="180"/>
        <v>Ankush Mehta</v>
      </c>
      <c r="I1665">
        <f t="shared" si="181"/>
        <v>1</v>
      </c>
      <c r="J1665" t="str">
        <f>IF(Table1[[#This Row],[Investor Count]]&gt;1,"Yes","No")</f>
        <v>No</v>
      </c>
      <c r="K1665" t="s">
        <v>126</v>
      </c>
      <c r="L1665" s="6">
        <v>145000</v>
      </c>
      <c r="M1665">
        <f t="shared" si="175"/>
        <v>2016</v>
      </c>
      <c r="N1665" t="str">
        <f t="shared" si="176"/>
        <v>May</v>
      </c>
      <c r="O1665" s="18">
        <v>1.3915722500000001</v>
      </c>
      <c r="P1665" t="str">
        <f t="shared" si="177"/>
        <v>Seed</v>
      </c>
      <c r="Q1665" t="str">
        <f t="shared" si="178"/>
        <v>Others</v>
      </c>
      <c r="R1665" t="str">
        <f t="shared" si="179"/>
        <v>Pune</v>
      </c>
    </row>
    <row r="1666" spans="1:18" x14ac:dyDescent="0.3">
      <c r="A1666">
        <v>1665</v>
      </c>
      <c r="B1666" s="4">
        <v>42492</v>
      </c>
      <c r="C1666" t="s">
        <v>4558</v>
      </c>
      <c r="D1666" t="s">
        <v>50</v>
      </c>
      <c r="E1666" t="s">
        <v>4559</v>
      </c>
      <c r="F1666" t="s">
        <v>42</v>
      </c>
      <c r="G1666" t="s">
        <v>8245</v>
      </c>
      <c r="H1666" t="str">
        <f t="shared" si="180"/>
        <v>Startupxseed Ventures</v>
      </c>
      <c r="I1666">
        <f t="shared" si="181"/>
        <v>1</v>
      </c>
      <c r="J1666" t="str">
        <f>IF(Table1[[#This Row],[Investor Count]]&gt;1,"Yes","No")</f>
        <v>No</v>
      </c>
      <c r="K1666" t="s">
        <v>126</v>
      </c>
      <c r="M1666">
        <f t="shared" ref="M1666:M1729" si="182">YEAR(B1666)</f>
        <v>2016</v>
      </c>
      <c r="N1666" t="str">
        <f t="shared" ref="N1666:N1729" si="183">TEXT(B1666,"mmmm")</f>
        <v>May</v>
      </c>
      <c r="O1666" s="18">
        <v>0</v>
      </c>
      <c r="P1666" t="str">
        <f t="shared" ref="P1666:P1729" si="184">IF(ISBLANK(K1666),"Unknown",IF(OR(ISNUMBER(SEARCH("seed",K1666)),ISNUMBER(SEARCH("Seed",K1666))),"Seed",IF(ISNUMBER(SEARCH("Series A",K1666)),"Series A",IF(ISNUMBER(SEARCH("Series B",K1666)),"Series B",IF(ISNUMBER(SEARCH("Series C",K1666)),"Series C",IF(ISNUMBER(SEARCH("Series D",K1666)),"Series D",IF(ISNUMBER(SEARCH("Private Equity",K1666)),"Private Equity","Other")))))))</f>
        <v>Seed</v>
      </c>
      <c r="Q1666" t="str">
        <f t="shared" ref="Q1666:Q1729" si="185">IF(IFERROR(SEARCH("ecom",D1666),0)+IFERROR(SEARCH("commerce",D1666),0)+IFERROR(SEARCH("retail",D1666),0)&gt;0,"E-Commerce",
IF(IFERROR(SEARCH("fintech",D1666),0)+IFERROR(SEARCH("finance",D1666),0)+IFERROR(SEARCH("financial",D1666),0)+IFERROR(SEARCH("lending",D1666),0)+IFERROR(SEARCH("payment",D1666),0)+IFERROR(SEARCH("banking",D1666),0)+IFERROR(SEARCH("insurance",D1666),0)&gt;0,"FinTech",
IF(IFERROR(SEARCH("tech",D1666),0)+IFERROR(SEARCH("software",D1666),0)+IFERROR(SEARCH("saas",D1666),0)+IFERROR(SEARCH("ai",D1666),0)+IFERROR(SEARCH("iot",D1666),0)+IFERROR(SEARCH("cloud",D1666),0)+IFERROR(SEARCH("data",D1666),0)+IFERROR(SEARCH("analytics",D1666),0)&gt;0,"Technology",
IF(IFERROR(SEARCH("food",D1666),0)+IFERROR(SEARCH("restaurant",D1666),0)+IFERROR(SEARCH("hospitality",D1666),0)+IFERROR(SEARCH("beverage",D1666),0)+IFERROR(SEARCH("delivery",D1666),0)&gt;0,"Food &amp; Beverage",
IF(IFERROR(SEARCH("health",D1666),0)+IFERROR(SEARCH("medical",D1666),0)+IFERROR(SEARCH("pharma",D1666),0)+IFERROR(SEARCH("wellness",D1666),0)+IFERROR(SEARCH("fitness",D1666),0)&gt;0,"Healthcare",
IF(IFERROR(SEARCH("edu",D1666),0)+IFERROR(SEARCH("learning",D1666),0)+IFERROR(SEARCH("school",D1666),0)+IFERROR(SEARCH("e-tech",D1666),0)&gt;0,"Education",
IF(IFERROR(SEARCH("logistics",D1666),0)+IFERROR(SEARCH("transport",D1666),0)+IFERROR(SEARCH("delivery",D1666),0)+IFERROR(SEARCH("mobility",D1666),0)+IFERROR(SEARCH("automobile",D1666),0)&gt;0,"Logistics &amp; Transport",
IF(IFERROR(SEARCH("travel",D1666),0)+IFERROR(SEARCH("hotel",D1666),0)+IFERROR(SEARCH("booking",D1666),0)+IFERROR(SEARCH("tourism",D1666),0)&gt;0,"Travel &amp; Hospitality",
IF(IFERROR(SEARCH("fashion",D1666),0)+IFERROR(SEARCH("apparel",D1666),0)+IFERROR(SEARCH("clothing",D1666),0)+IFERROR(SEARCH("jewelry",D1666),0)+IFERROR(SEARCH("beauty",D1666),0)&gt;0,"Fashion &amp; Lifestyle",
IF(IFERROR(SEARCH("media",D1666),0)+IFERROR(SEARCH("entertainment",D1666),0)+IFERROR(SEARCH("video",D1666),0)+IFERROR(SEARCH("gaming",D1666),0)+IFERROR(SEARCH("music",D1666),0)+IFERROR(SEARCH("social",D1666),0)&gt;0,"Media &amp; Entertainment",
IF(IFERROR(SEARCH("agri",D1666),0)+IFERROR(SEARCH("farm",D1666),0)+IFERROR(SEARCH("agtech",D1666),0)&gt;0,"Agriculture",
IF(IFERROR(SEARCH("real estate",D1666),0)+IFERROR(SEARCH("property",D1666),0)+IFERROR(SEARCH("housing",D1666),0)&gt;0,"Real Estate",
IF(IFERROR(SEARCH("energy",D1666),0)+IFERROR(SEARCH("solar",D1666),0)+IFERROR(SEARCH("clean tech",D1666),0)+IFERROR(SEARCH("waste",D1666),0)&gt;0,"Energy &amp; Environment",
IF(IFERROR(SEARCH("hr",D1666),0)+IFERROR(SEARCH("recruit",D1666),0)+IFERROR(SEARCH("hiring",D1666),0)+IFERROR(SEARCH("job",D1666),0)&gt;0,"HR &amp; Recruitment",
"Others"))))))))))))))</f>
        <v>Technology</v>
      </c>
      <c r="R1666" t="str">
        <f t="shared" ref="R1666:R1729" si="186">IF(ISNUMBER(SEARCH("bang",F1666)),"Bangalore",IF(ISNUMBER(SEARCH("beng",F1666)),"Bangalore",IF(ISNUMBER(SEARCH("mumbai",F1666)),"Mumbai",IF(ISNUMBER(SEARCH("delhi",F1666)),"Delhi-NCR",IF(ISNUMBER(SEARCH("gurgaon",F1666)),"Delhi-NCR",IF(ISNUMBER(SEARCH("gurugram",F1666)),"Delhi-NCR",IF(ISNUMBER(SEARCH("noida",F1666)),"Delhi-NCR",IF(ISNUMBER(SEARCH("faridabad",F1666)),"Delhi-NCR",IF(ISNUMBER(SEARCH("chennai",F1666)),"Chennai",IF(ISNUMBER(SEARCH("hyderabad",F1666)),"Hyderabad",IF(ISNUMBER(SEARCH("pune",F1666)),"Pune",IF(ISNUMBER(SEARCH("kolkata",F1666)),"Kolkata",IF(ISNUMBER(SEARCH("ahmedabad",F1666)),"Ahmedabad",IF(ISNUMBER(SEARCH("jaipur",F1666)),"Jaipur",IF(ISNUMBER(SEARCH("coimbatore",F1666)),"Coimbatore",IF(ISNUMBER(SEARCH("kochi",F1666)),"Kerala Cities",IF(ISNUMBER(SEARCH("cochin",F1666)),"Kerala Cities",IF(ISNUMBER(SEARCH("francisco",F1666)),"USA",IF(ISNUMBER(SEARCH("new york",F1666)),"USA",IF(ISNUMBER(SEARCH("california",F1666)),"USA",IF(ISNUMBER(SEARCH("palo alto",F1666)),"USA",IF(ISNUMBER(SEARCH("santa",F1666)),"USA",IF(ISNUMBER(SEARCH("singapore",F1666)),"Singapore",IF(ISNUMBER(SEARCH("london",F1666)),"London/UK",IF(F1666="","Unknown","Other Cities")))))))))))))))))))))))))</f>
        <v>Chennai</v>
      </c>
    </row>
    <row r="1667" spans="1:18" x14ac:dyDescent="0.3">
      <c r="A1667">
        <v>1666</v>
      </c>
      <c r="B1667" s="4">
        <v>42493</v>
      </c>
      <c r="C1667" t="s">
        <v>4095</v>
      </c>
      <c r="D1667" t="s">
        <v>575</v>
      </c>
      <c r="E1667" t="s">
        <v>4561</v>
      </c>
      <c r="F1667" t="s">
        <v>19</v>
      </c>
      <c r="G1667" t="s">
        <v>8246</v>
      </c>
      <c r="H1667" t="str">
        <f t="shared" ref="H1667:H1730" si="187">IFERROR(TRIM(LEFT(G1667,FIND(",",G1667)-1)),TRIM(G1667))</f>
        <v>Gmo Payment Gateway</v>
      </c>
      <c r="I1667">
        <f t="shared" ref="I1667:I1730" si="188">IF(TRIM(G1667)="",0,LEN(G1667)-LEN(SUBSTITUTE(G1667,",",""))+1)</f>
        <v>2</v>
      </c>
      <c r="J1667" t="str">
        <f>IF(Table1[[#This Row],[Investor Count]]&gt;1,"Yes","No")</f>
        <v>Yes</v>
      </c>
      <c r="K1667" t="s">
        <v>394</v>
      </c>
      <c r="L1667" s="6">
        <v>50000000</v>
      </c>
      <c r="M1667">
        <f t="shared" si="182"/>
        <v>2016</v>
      </c>
      <c r="N1667" t="str">
        <f t="shared" si="183"/>
        <v>May</v>
      </c>
      <c r="O1667" s="18">
        <v>479.85250000000002</v>
      </c>
      <c r="P1667" t="str">
        <f t="shared" si="184"/>
        <v>Private Equity</v>
      </c>
      <c r="Q1667" t="str">
        <f t="shared" si="185"/>
        <v>Others</v>
      </c>
      <c r="R1667" t="str">
        <f t="shared" si="186"/>
        <v>Delhi-NCR</v>
      </c>
    </row>
    <row r="1668" spans="1:18" x14ac:dyDescent="0.3">
      <c r="A1668">
        <v>1667</v>
      </c>
      <c r="B1668" s="4">
        <v>42493</v>
      </c>
      <c r="C1668" t="s">
        <v>4563</v>
      </c>
      <c r="D1668" t="s">
        <v>575</v>
      </c>
      <c r="E1668" t="s">
        <v>4564</v>
      </c>
      <c r="F1668" t="s">
        <v>30</v>
      </c>
      <c r="G1668" t="s">
        <v>9139</v>
      </c>
      <c r="H1668" t="str">
        <f t="shared" si="187"/>
        <v>Br Capital</v>
      </c>
      <c r="I1668">
        <f t="shared" si="188"/>
        <v>1</v>
      </c>
      <c r="J1668" t="str">
        <f>IF(Table1[[#This Row],[Investor Count]]&gt;1,"Yes","No")</f>
        <v>No</v>
      </c>
      <c r="K1668" t="s">
        <v>394</v>
      </c>
      <c r="M1668">
        <f t="shared" si="182"/>
        <v>2016</v>
      </c>
      <c r="N1668" t="str">
        <f t="shared" si="183"/>
        <v>May</v>
      </c>
      <c r="O1668" s="18">
        <v>0</v>
      </c>
      <c r="P1668" t="str">
        <f t="shared" si="184"/>
        <v>Private Equity</v>
      </c>
      <c r="Q1668" t="str">
        <f t="shared" si="185"/>
        <v>Others</v>
      </c>
      <c r="R1668" t="str">
        <f t="shared" si="186"/>
        <v>Delhi-NCR</v>
      </c>
    </row>
    <row r="1669" spans="1:18" x14ac:dyDescent="0.3">
      <c r="A1669">
        <v>1668</v>
      </c>
      <c r="B1669" s="4">
        <v>42493</v>
      </c>
      <c r="C1669" t="s">
        <v>4565</v>
      </c>
      <c r="D1669" t="s">
        <v>575</v>
      </c>
      <c r="E1669" t="s">
        <v>4566</v>
      </c>
      <c r="F1669" t="s">
        <v>967</v>
      </c>
      <c r="G1669" t="s">
        <v>261</v>
      </c>
      <c r="H1669" t="str">
        <f t="shared" si="187"/>
        <v>Undisclosed</v>
      </c>
      <c r="I1669">
        <f t="shared" si="188"/>
        <v>1</v>
      </c>
      <c r="J1669" t="str">
        <f>IF(Table1[[#This Row],[Investor Count]]&gt;1,"Yes","No")</f>
        <v>No</v>
      </c>
      <c r="K1669" t="s">
        <v>126</v>
      </c>
      <c r="L1669" s="6">
        <v>250000</v>
      </c>
      <c r="M1669">
        <f t="shared" si="182"/>
        <v>2016</v>
      </c>
      <c r="N1669" t="str">
        <f t="shared" si="183"/>
        <v>May</v>
      </c>
      <c r="O1669" s="18">
        <v>2.3992624999999999</v>
      </c>
      <c r="P1669" t="str">
        <f t="shared" si="184"/>
        <v>Seed</v>
      </c>
      <c r="Q1669" t="str">
        <f t="shared" si="185"/>
        <v>Others</v>
      </c>
      <c r="R1669" t="str">
        <f t="shared" si="186"/>
        <v>Bangalore</v>
      </c>
    </row>
    <row r="1670" spans="1:18" x14ac:dyDescent="0.3">
      <c r="A1670">
        <v>1669</v>
      </c>
      <c r="B1670" s="4">
        <v>42493</v>
      </c>
      <c r="C1670" t="s">
        <v>4567</v>
      </c>
      <c r="D1670" t="s">
        <v>575</v>
      </c>
      <c r="E1670" t="s">
        <v>4568</v>
      </c>
      <c r="F1670" t="s">
        <v>1982</v>
      </c>
      <c r="G1670" t="s">
        <v>261</v>
      </c>
      <c r="H1670" t="str">
        <f t="shared" si="187"/>
        <v>Undisclosed</v>
      </c>
      <c r="I1670">
        <f t="shared" si="188"/>
        <v>1</v>
      </c>
      <c r="J1670" t="str">
        <f>IF(Table1[[#This Row],[Investor Count]]&gt;1,"Yes","No")</f>
        <v>No</v>
      </c>
      <c r="K1670" t="s">
        <v>126</v>
      </c>
      <c r="M1670">
        <f t="shared" si="182"/>
        <v>2016</v>
      </c>
      <c r="N1670" t="str">
        <f t="shared" si="183"/>
        <v>May</v>
      </c>
      <c r="O1670" s="18">
        <v>0</v>
      </c>
      <c r="P1670" t="str">
        <f t="shared" si="184"/>
        <v>Seed</v>
      </c>
      <c r="Q1670" t="str">
        <f t="shared" si="185"/>
        <v>Others</v>
      </c>
      <c r="R1670" t="str">
        <f t="shared" si="186"/>
        <v>Other Cities</v>
      </c>
    </row>
    <row r="1671" spans="1:18" x14ac:dyDescent="0.3">
      <c r="A1671">
        <v>1670</v>
      </c>
      <c r="B1671" s="4">
        <v>42493</v>
      </c>
      <c r="C1671" t="s">
        <v>4569</v>
      </c>
      <c r="D1671" t="s">
        <v>575</v>
      </c>
      <c r="E1671" t="s">
        <v>4570</v>
      </c>
      <c r="F1671" t="s">
        <v>36</v>
      </c>
      <c r="G1671" t="s">
        <v>4571</v>
      </c>
      <c r="H1671" t="str">
        <f t="shared" si="187"/>
        <v>Shruth &amp; Smith Group</v>
      </c>
      <c r="I1671">
        <f t="shared" si="188"/>
        <v>2</v>
      </c>
      <c r="J1671" t="str">
        <f>IF(Table1[[#This Row],[Investor Count]]&gt;1,"Yes","No")</f>
        <v>Yes</v>
      </c>
      <c r="K1671" t="s">
        <v>126</v>
      </c>
      <c r="L1671" s="6">
        <v>180000</v>
      </c>
      <c r="M1671">
        <f t="shared" si="182"/>
        <v>2016</v>
      </c>
      <c r="N1671" t="str">
        <f t="shared" si="183"/>
        <v>May</v>
      </c>
      <c r="O1671" s="18">
        <v>1.7274689999999999</v>
      </c>
      <c r="P1671" t="str">
        <f t="shared" si="184"/>
        <v>Seed</v>
      </c>
      <c r="Q1671" t="str">
        <f t="shared" si="185"/>
        <v>Others</v>
      </c>
      <c r="R1671" t="str">
        <f t="shared" si="186"/>
        <v>Mumbai</v>
      </c>
    </row>
    <row r="1672" spans="1:18" x14ac:dyDescent="0.3">
      <c r="A1672">
        <v>1671</v>
      </c>
      <c r="B1672" s="4">
        <v>42493</v>
      </c>
      <c r="C1672" t="s">
        <v>4572</v>
      </c>
      <c r="D1672" t="s">
        <v>105</v>
      </c>
      <c r="E1672" t="s">
        <v>4573</v>
      </c>
      <c r="F1672" t="s">
        <v>36</v>
      </c>
      <c r="G1672" t="s">
        <v>306</v>
      </c>
      <c r="H1672" t="str">
        <f t="shared" si="187"/>
        <v>Blume Ventures</v>
      </c>
      <c r="I1672">
        <f t="shared" si="188"/>
        <v>1</v>
      </c>
      <c r="J1672" t="str">
        <f>IF(Table1[[#This Row],[Investor Count]]&gt;1,"Yes","No")</f>
        <v>No</v>
      </c>
      <c r="K1672" t="s">
        <v>394</v>
      </c>
      <c r="M1672">
        <f t="shared" si="182"/>
        <v>2016</v>
      </c>
      <c r="N1672" t="str">
        <f t="shared" si="183"/>
        <v>May</v>
      </c>
      <c r="O1672" s="18">
        <v>0</v>
      </c>
      <c r="P1672" t="str">
        <f t="shared" si="184"/>
        <v>Private Equity</v>
      </c>
      <c r="Q1672" t="str">
        <f t="shared" si="185"/>
        <v>Education</v>
      </c>
      <c r="R1672" t="str">
        <f t="shared" si="186"/>
        <v>Mumbai</v>
      </c>
    </row>
    <row r="1673" spans="1:18" x14ac:dyDescent="0.3">
      <c r="A1673">
        <v>1672</v>
      </c>
      <c r="B1673" s="4">
        <v>42494</v>
      </c>
      <c r="C1673" t="s">
        <v>4574</v>
      </c>
      <c r="D1673" t="s">
        <v>575</v>
      </c>
      <c r="E1673" t="s">
        <v>4575</v>
      </c>
      <c r="F1673" t="s">
        <v>36</v>
      </c>
      <c r="G1673" t="s">
        <v>4576</v>
      </c>
      <c r="H1673" t="str">
        <f t="shared" si="187"/>
        <v>Rohan Angrish</v>
      </c>
      <c r="I1673">
        <f t="shared" si="188"/>
        <v>5</v>
      </c>
      <c r="J1673" t="str">
        <f>IF(Table1[[#This Row],[Investor Count]]&gt;1,"Yes","No")</f>
        <v>Yes</v>
      </c>
      <c r="K1673" t="s">
        <v>126</v>
      </c>
      <c r="L1673" s="6">
        <v>200000</v>
      </c>
      <c r="M1673">
        <f t="shared" si="182"/>
        <v>2016</v>
      </c>
      <c r="N1673" t="str">
        <f t="shared" si="183"/>
        <v>May</v>
      </c>
      <c r="O1673" s="18">
        <v>1.9194100000000001</v>
      </c>
      <c r="P1673" t="str">
        <f t="shared" si="184"/>
        <v>Seed</v>
      </c>
      <c r="Q1673" t="str">
        <f t="shared" si="185"/>
        <v>Others</v>
      </c>
      <c r="R1673" t="str">
        <f t="shared" si="186"/>
        <v>Mumbai</v>
      </c>
    </row>
    <row r="1674" spans="1:18" x14ac:dyDescent="0.3">
      <c r="A1674">
        <v>1673</v>
      </c>
      <c r="B1674" s="4">
        <v>42494</v>
      </c>
      <c r="C1674" t="s">
        <v>1004</v>
      </c>
      <c r="D1674" t="s">
        <v>479</v>
      </c>
      <c r="E1674" t="s">
        <v>4577</v>
      </c>
      <c r="F1674" t="s">
        <v>30</v>
      </c>
      <c r="G1674" t="s">
        <v>8247</v>
      </c>
      <c r="H1674" t="str">
        <f t="shared" si="187"/>
        <v>International Finance Corp</v>
      </c>
      <c r="I1674">
        <f t="shared" si="188"/>
        <v>6</v>
      </c>
      <c r="J1674" t="str">
        <f>IF(Table1[[#This Row],[Investor Count]]&gt;1,"Yes","No")</f>
        <v>Yes</v>
      </c>
      <c r="K1674" t="s">
        <v>394</v>
      </c>
      <c r="L1674" s="6">
        <v>60000000</v>
      </c>
      <c r="M1674">
        <f t="shared" si="182"/>
        <v>2016</v>
      </c>
      <c r="N1674" t="str">
        <f t="shared" si="183"/>
        <v>May</v>
      </c>
      <c r="O1674" s="18">
        <v>575.82299999999998</v>
      </c>
      <c r="P1674" t="str">
        <f t="shared" si="184"/>
        <v>Private Equity</v>
      </c>
      <c r="Q1674" t="str">
        <f t="shared" si="185"/>
        <v>E-Commerce</v>
      </c>
      <c r="R1674" t="str">
        <f t="shared" si="186"/>
        <v>Delhi-NCR</v>
      </c>
    </row>
    <row r="1675" spans="1:18" x14ac:dyDescent="0.3">
      <c r="A1675">
        <v>1674</v>
      </c>
      <c r="B1675" s="4">
        <v>42494</v>
      </c>
      <c r="C1675" t="s">
        <v>4579</v>
      </c>
      <c r="D1675" t="s">
        <v>50</v>
      </c>
      <c r="E1675" t="s">
        <v>4580</v>
      </c>
      <c r="F1675" t="s">
        <v>36</v>
      </c>
      <c r="G1675" t="s">
        <v>8248</v>
      </c>
      <c r="H1675" t="str">
        <f t="shared" si="187"/>
        <v>Sistema Asia Fund</v>
      </c>
      <c r="I1675">
        <f t="shared" si="188"/>
        <v>4</v>
      </c>
      <c r="J1675" t="str">
        <f>IF(Table1[[#This Row],[Investor Count]]&gt;1,"Yes","No")</f>
        <v>Yes</v>
      </c>
      <c r="K1675" t="s">
        <v>394</v>
      </c>
      <c r="L1675" s="6">
        <v>12000000</v>
      </c>
      <c r="M1675">
        <f t="shared" si="182"/>
        <v>2016</v>
      </c>
      <c r="N1675" t="str">
        <f t="shared" si="183"/>
        <v>May</v>
      </c>
      <c r="O1675" s="18">
        <v>115.16459999999999</v>
      </c>
      <c r="P1675" t="str">
        <f t="shared" si="184"/>
        <v>Private Equity</v>
      </c>
      <c r="Q1675" t="str">
        <f t="shared" si="185"/>
        <v>Technology</v>
      </c>
      <c r="R1675" t="str">
        <f t="shared" si="186"/>
        <v>Mumbai</v>
      </c>
    </row>
    <row r="1676" spans="1:18" x14ac:dyDescent="0.3">
      <c r="A1676">
        <v>1675</v>
      </c>
      <c r="B1676" s="4">
        <v>42494</v>
      </c>
      <c r="C1676" t="s">
        <v>4582</v>
      </c>
      <c r="D1676" t="s">
        <v>50</v>
      </c>
      <c r="E1676" t="s">
        <v>4583</v>
      </c>
      <c r="F1676" t="s">
        <v>42</v>
      </c>
      <c r="G1676" t="s">
        <v>9107</v>
      </c>
      <c r="H1676" t="str">
        <f t="shared" si="187"/>
        <v>Grex In</v>
      </c>
      <c r="I1676">
        <f t="shared" si="188"/>
        <v>1</v>
      </c>
      <c r="J1676" t="str">
        <f>IF(Table1[[#This Row],[Investor Count]]&gt;1,"Yes","No")</f>
        <v>No</v>
      </c>
      <c r="K1676" t="s">
        <v>126</v>
      </c>
      <c r="L1676" s="6">
        <v>200000</v>
      </c>
      <c r="M1676">
        <f t="shared" si="182"/>
        <v>2016</v>
      </c>
      <c r="N1676" t="str">
        <f t="shared" si="183"/>
        <v>May</v>
      </c>
      <c r="O1676" s="18">
        <v>1.9194100000000001</v>
      </c>
      <c r="P1676" t="str">
        <f t="shared" si="184"/>
        <v>Seed</v>
      </c>
      <c r="Q1676" t="str">
        <f t="shared" si="185"/>
        <v>Technology</v>
      </c>
      <c r="R1676" t="str">
        <f t="shared" si="186"/>
        <v>Chennai</v>
      </c>
    </row>
    <row r="1677" spans="1:18" x14ac:dyDescent="0.3">
      <c r="A1677">
        <v>1676</v>
      </c>
      <c r="B1677" s="4">
        <v>42494</v>
      </c>
      <c r="C1677" t="s">
        <v>4585</v>
      </c>
      <c r="D1677" t="s">
        <v>50</v>
      </c>
      <c r="E1677" t="s">
        <v>4586</v>
      </c>
      <c r="F1677" t="s">
        <v>52</v>
      </c>
      <c r="G1677" t="s">
        <v>9107</v>
      </c>
      <c r="H1677" t="str">
        <f t="shared" si="187"/>
        <v>Grex In</v>
      </c>
      <c r="I1677">
        <f t="shared" si="188"/>
        <v>1</v>
      </c>
      <c r="J1677" t="str">
        <f>IF(Table1[[#This Row],[Investor Count]]&gt;1,"Yes","No")</f>
        <v>No</v>
      </c>
      <c r="K1677" t="s">
        <v>126</v>
      </c>
      <c r="L1677" s="6">
        <v>200000</v>
      </c>
      <c r="M1677">
        <f t="shared" si="182"/>
        <v>2016</v>
      </c>
      <c r="N1677" t="str">
        <f t="shared" si="183"/>
        <v>May</v>
      </c>
      <c r="O1677" s="18">
        <v>1.9194100000000001</v>
      </c>
      <c r="P1677" t="str">
        <f t="shared" si="184"/>
        <v>Seed</v>
      </c>
      <c r="Q1677" t="str">
        <f t="shared" si="185"/>
        <v>Technology</v>
      </c>
      <c r="R1677" t="str">
        <f t="shared" si="186"/>
        <v>Pune</v>
      </c>
    </row>
    <row r="1678" spans="1:18" x14ac:dyDescent="0.3">
      <c r="A1678">
        <v>1677</v>
      </c>
      <c r="B1678" s="4">
        <v>42494</v>
      </c>
      <c r="C1678" t="s">
        <v>4587</v>
      </c>
      <c r="D1678" t="s">
        <v>479</v>
      </c>
      <c r="E1678" t="s">
        <v>4588</v>
      </c>
      <c r="F1678" t="s">
        <v>184</v>
      </c>
      <c r="G1678" t="s">
        <v>261</v>
      </c>
      <c r="H1678" t="str">
        <f t="shared" si="187"/>
        <v>Undisclosed</v>
      </c>
      <c r="I1678">
        <f t="shared" si="188"/>
        <v>1</v>
      </c>
      <c r="J1678" t="str">
        <f>IF(Table1[[#This Row],[Investor Count]]&gt;1,"Yes","No")</f>
        <v>No</v>
      </c>
      <c r="K1678" t="s">
        <v>126</v>
      </c>
      <c r="L1678" s="6">
        <v>150000</v>
      </c>
      <c r="M1678">
        <f t="shared" si="182"/>
        <v>2016</v>
      </c>
      <c r="N1678" t="str">
        <f t="shared" si="183"/>
        <v>May</v>
      </c>
      <c r="O1678" s="18">
        <v>1.4395575</v>
      </c>
      <c r="P1678" t="str">
        <f t="shared" si="184"/>
        <v>Seed</v>
      </c>
      <c r="Q1678" t="str">
        <f t="shared" si="185"/>
        <v>E-Commerce</v>
      </c>
      <c r="R1678" t="str">
        <f t="shared" si="186"/>
        <v>Hyderabad</v>
      </c>
    </row>
    <row r="1679" spans="1:18" x14ac:dyDescent="0.3">
      <c r="A1679">
        <v>1678</v>
      </c>
      <c r="B1679" s="4">
        <v>42494</v>
      </c>
      <c r="C1679" t="s">
        <v>3400</v>
      </c>
      <c r="D1679" t="s">
        <v>50</v>
      </c>
      <c r="E1679" t="s">
        <v>4589</v>
      </c>
      <c r="F1679" t="s">
        <v>273</v>
      </c>
      <c r="G1679" t="s">
        <v>4590</v>
      </c>
      <c r="H1679" t="str">
        <f t="shared" si="187"/>
        <v>Kalaari Capital Accelerator Program</v>
      </c>
      <c r="I1679">
        <f t="shared" si="188"/>
        <v>1</v>
      </c>
      <c r="J1679" t="str">
        <f>IF(Table1[[#This Row],[Investor Count]]&gt;1,"Yes","No")</f>
        <v>No</v>
      </c>
      <c r="K1679" t="s">
        <v>126</v>
      </c>
      <c r="L1679" s="6">
        <v>500000</v>
      </c>
      <c r="M1679">
        <f t="shared" si="182"/>
        <v>2016</v>
      </c>
      <c r="N1679" t="str">
        <f t="shared" si="183"/>
        <v>May</v>
      </c>
      <c r="O1679" s="18">
        <v>4.7985249999999997</v>
      </c>
      <c r="P1679" t="str">
        <f t="shared" si="184"/>
        <v>Seed</v>
      </c>
      <c r="Q1679" t="str">
        <f t="shared" si="185"/>
        <v>Technology</v>
      </c>
      <c r="R1679" t="str">
        <f t="shared" si="186"/>
        <v>Singapore</v>
      </c>
    </row>
    <row r="1680" spans="1:18" x14ac:dyDescent="0.3">
      <c r="A1680">
        <v>1679</v>
      </c>
      <c r="B1680" s="4">
        <v>42494</v>
      </c>
      <c r="C1680" t="s">
        <v>3495</v>
      </c>
      <c r="D1680" t="s">
        <v>50</v>
      </c>
      <c r="E1680" t="s">
        <v>4591</v>
      </c>
      <c r="F1680" t="s">
        <v>30</v>
      </c>
      <c r="G1680" t="s">
        <v>4590</v>
      </c>
      <c r="H1680" t="str">
        <f t="shared" si="187"/>
        <v>Kalaari Capital Accelerator Program</v>
      </c>
      <c r="I1680">
        <f t="shared" si="188"/>
        <v>1</v>
      </c>
      <c r="J1680" t="str">
        <f>IF(Table1[[#This Row],[Investor Count]]&gt;1,"Yes","No")</f>
        <v>No</v>
      </c>
      <c r="K1680" t="s">
        <v>126</v>
      </c>
      <c r="L1680" s="6">
        <v>500000</v>
      </c>
      <c r="M1680">
        <f t="shared" si="182"/>
        <v>2016</v>
      </c>
      <c r="N1680" t="str">
        <f t="shared" si="183"/>
        <v>May</v>
      </c>
      <c r="O1680" s="18">
        <v>4.7985249999999997</v>
      </c>
      <c r="P1680" t="str">
        <f t="shared" si="184"/>
        <v>Seed</v>
      </c>
      <c r="Q1680" t="str">
        <f t="shared" si="185"/>
        <v>Technology</v>
      </c>
      <c r="R1680" t="str">
        <f t="shared" si="186"/>
        <v>Delhi-NCR</v>
      </c>
    </row>
    <row r="1681" spans="1:18" x14ac:dyDescent="0.3">
      <c r="A1681">
        <v>1680</v>
      </c>
      <c r="B1681" s="4">
        <v>42494</v>
      </c>
      <c r="C1681" t="s">
        <v>4592</v>
      </c>
      <c r="D1681" t="s">
        <v>575</v>
      </c>
      <c r="E1681" t="s">
        <v>4593</v>
      </c>
      <c r="F1681" t="s">
        <v>967</v>
      </c>
      <c r="G1681" t="s">
        <v>4590</v>
      </c>
      <c r="H1681" t="str">
        <f t="shared" si="187"/>
        <v>Kalaari Capital Accelerator Program</v>
      </c>
      <c r="I1681">
        <f t="shared" si="188"/>
        <v>1</v>
      </c>
      <c r="J1681" t="str">
        <f>IF(Table1[[#This Row],[Investor Count]]&gt;1,"Yes","No")</f>
        <v>No</v>
      </c>
      <c r="K1681" t="s">
        <v>126</v>
      </c>
      <c r="L1681" s="6">
        <v>500000</v>
      </c>
      <c r="M1681">
        <f t="shared" si="182"/>
        <v>2016</v>
      </c>
      <c r="N1681" t="str">
        <f t="shared" si="183"/>
        <v>May</v>
      </c>
      <c r="O1681" s="18">
        <v>4.7985249999999997</v>
      </c>
      <c r="P1681" t="str">
        <f t="shared" si="184"/>
        <v>Seed</v>
      </c>
      <c r="Q1681" t="str">
        <f t="shared" si="185"/>
        <v>Others</v>
      </c>
      <c r="R1681" t="str">
        <f t="shared" si="186"/>
        <v>Bangalore</v>
      </c>
    </row>
    <row r="1682" spans="1:18" x14ac:dyDescent="0.3">
      <c r="A1682">
        <v>1681</v>
      </c>
      <c r="B1682" s="4">
        <v>42495</v>
      </c>
      <c r="C1682" t="s">
        <v>2248</v>
      </c>
      <c r="D1682" t="s">
        <v>50</v>
      </c>
      <c r="E1682" t="s">
        <v>4594</v>
      </c>
      <c r="F1682" t="s">
        <v>30</v>
      </c>
      <c r="G1682" t="s">
        <v>8249</v>
      </c>
      <c r="H1682" t="str">
        <f t="shared" si="187"/>
        <v>Idg Ventures</v>
      </c>
      <c r="I1682">
        <f t="shared" si="188"/>
        <v>3</v>
      </c>
      <c r="J1682" t="str">
        <f>IF(Table1[[#This Row],[Investor Count]]&gt;1,"Yes","No")</f>
        <v>Yes</v>
      </c>
      <c r="K1682" t="s">
        <v>394</v>
      </c>
      <c r="M1682">
        <f t="shared" si="182"/>
        <v>2016</v>
      </c>
      <c r="N1682" t="str">
        <f t="shared" si="183"/>
        <v>May</v>
      </c>
      <c r="O1682" s="18">
        <v>0</v>
      </c>
      <c r="P1682" t="str">
        <f t="shared" si="184"/>
        <v>Private Equity</v>
      </c>
      <c r="Q1682" t="str">
        <f t="shared" si="185"/>
        <v>Technology</v>
      </c>
      <c r="R1682" t="str">
        <f t="shared" si="186"/>
        <v>Delhi-NCR</v>
      </c>
    </row>
    <row r="1683" spans="1:18" x14ac:dyDescent="0.3">
      <c r="A1683">
        <v>1682</v>
      </c>
      <c r="B1683" s="4">
        <v>42495</v>
      </c>
      <c r="C1683" t="s">
        <v>4596</v>
      </c>
      <c r="D1683" t="s">
        <v>575</v>
      </c>
      <c r="E1683" t="s">
        <v>4597</v>
      </c>
      <c r="F1683" t="s">
        <v>967</v>
      </c>
      <c r="G1683" t="s">
        <v>9246</v>
      </c>
      <c r="H1683" t="str">
        <f t="shared" si="187"/>
        <v>Group Of Angel &amp; Hnis</v>
      </c>
      <c r="I1683">
        <f t="shared" si="188"/>
        <v>1</v>
      </c>
      <c r="J1683" t="str">
        <f>IF(Table1[[#This Row],[Investor Count]]&gt;1,"Yes","No")</f>
        <v>No</v>
      </c>
      <c r="K1683" t="s">
        <v>126</v>
      </c>
      <c r="L1683" s="6">
        <v>375000</v>
      </c>
      <c r="M1683">
        <f t="shared" si="182"/>
        <v>2016</v>
      </c>
      <c r="N1683" t="str">
        <f t="shared" si="183"/>
        <v>May</v>
      </c>
      <c r="O1683" s="18">
        <v>3.5988937499999998</v>
      </c>
      <c r="P1683" t="str">
        <f t="shared" si="184"/>
        <v>Seed</v>
      </c>
      <c r="Q1683" t="str">
        <f t="shared" si="185"/>
        <v>Others</v>
      </c>
      <c r="R1683" t="str">
        <f t="shared" si="186"/>
        <v>Bangalore</v>
      </c>
    </row>
    <row r="1684" spans="1:18" x14ac:dyDescent="0.3">
      <c r="A1684">
        <v>1683</v>
      </c>
      <c r="B1684" s="4">
        <v>42496</v>
      </c>
      <c r="C1684" t="s">
        <v>4599</v>
      </c>
      <c r="D1684" t="s">
        <v>105</v>
      </c>
      <c r="E1684" t="s">
        <v>4600</v>
      </c>
      <c r="F1684" t="s">
        <v>4601</v>
      </c>
      <c r="G1684" t="s">
        <v>8250</v>
      </c>
      <c r="H1684" t="str">
        <f t="shared" si="187"/>
        <v>Momagic Technologies</v>
      </c>
      <c r="I1684">
        <f t="shared" si="188"/>
        <v>1</v>
      </c>
      <c r="J1684" t="str">
        <f>IF(Table1[[#This Row],[Investor Count]]&gt;1,"Yes","No")</f>
        <v>No</v>
      </c>
      <c r="K1684" t="s">
        <v>394</v>
      </c>
      <c r="L1684" s="6">
        <v>1000000</v>
      </c>
      <c r="M1684">
        <f t="shared" si="182"/>
        <v>2016</v>
      </c>
      <c r="N1684" t="str">
        <f t="shared" si="183"/>
        <v>May</v>
      </c>
      <c r="O1684" s="18">
        <v>9.5970499999999994</v>
      </c>
      <c r="P1684" t="str">
        <f t="shared" si="184"/>
        <v>Private Equity</v>
      </c>
      <c r="Q1684" t="str">
        <f t="shared" si="185"/>
        <v>Education</v>
      </c>
      <c r="R1684" t="str">
        <f t="shared" si="186"/>
        <v>Other Cities</v>
      </c>
    </row>
    <row r="1685" spans="1:18" x14ac:dyDescent="0.3">
      <c r="A1685">
        <v>1684</v>
      </c>
      <c r="B1685" s="4">
        <v>42496</v>
      </c>
      <c r="C1685" t="s">
        <v>225</v>
      </c>
      <c r="D1685" t="s">
        <v>479</v>
      </c>
      <c r="E1685" t="s">
        <v>4603</v>
      </c>
      <c r="F1685" t="s">
        <v>967</v>
      </c>
      <c r="G1685" t="s">
        <v>8251</v>
      </c>
      <c r="H1685" t="str">
        <f t="shared" si="187"/>
        <v>Rajul Garg</v>
      </c>
      <c r="I1685">
        <f t="shared" si="188"/>
        <v>1</v>
      </c>
      <c r="J1685" t="str">
        <f>IF(Table1[[#This Row],[Investor Count]]&gt;1,"Yes","No")</f>
        <v>No</v>
      </c>
      <c r="K1685" t="s">
        <v>126</v>
      </c>
      <c r="M1685">
        <f t="shared" si="182"/>
        <v>2016</v>
      </c>
      <c r="N1685" t="str">
        <f t="shared" si="183"/>
        <v>May</v>
      </c>
      <c r="O1685" s="18">
        <v>0</v>
      </c>
      <c r="P1685" t="str">
        <f t="shared" si="184"/>
        <v>Seed</v>
      </c>
      <c r="Q1685" t="str">
        <f t="shared" si="185"/>
        <v>E-Commerce</v>
      </c>
      <c r="R1685" t="str">
        <f t="shared" si="186"/>
        <v>Bangalore</v>
      </c>
    </row>
    <row r="1686" spans="1:18" x14ac:dyDescent="0.3">
      <c r="A1686">
        <v>1685</v>
      </c>
      <c r="B1686" s="4">
        <v>42497</v>
      </c>
      <c r="C1686" t="s">
        <v>4605</v>
      </c>
      <c r="D1686" t="s">
        <v>40</v>
      </c>
      <c r="E1686" t="s">
        <v>8812</v>
      </c>
      <c r="F1686" t="s">
        <v>184</v>
      </c>
      <c r="G1686" t="s">
        <v>261</v>
      </c>
      <c r="H1686" t="str">
        <f t="shared" si="187"/>
        <v>Undisclosed</v>
      </c>
      <c r="I1686">
        <f t="shared" si="188"/>
        <v>1</v>
      </c>
      <c r="J1686" t="str">
        <f>IF(Table1[[#This Row],[Investor Count]]&gt;1,"Yes","No")</f>
        <v>No</v>
      </c>
      <c r="K1686" t="s">
        <v>126</v>
      </c>
      <c r="L1686" s="6">
        <v>75000</v>
      </c>
      <c r="M1686">
        <f t="shared" si="182"/>
        <v>2016</v>
      </c>
      <c r="N1686" t="str">
        <f t="shared" si="183"/>
        <v>May</v>
      </c>
      <c r="O1686" s="18">
        <v>0.71977875000000002</v>
      </c>
      <c r="P1686" t="str">
        <f t="shared" si="184"/>
        <v>Seed</v>
      </c>
      <c r="Q1686" t="str">
        <f t="shared" si="185"/>
        <v>Logistics &amp; Transport</v>
      </c>
      <c r="R1686" t="str">
        <f t="shared" si="186"/>
        <v>Hyderabad</v>
      </c>
    </row>
    <row r="1687" spans="1:18" x14ac:dyDescent="0.3">
      <c r="A1687">
        <v>1686</v>
      </c>
      <c r="B1687" s="4">
        <v>42499</v>
      </c>
      <c r="C1687" t="s">
        <v>4607</v>
      </c>
      <c r="D1687" t="s">
        <v>50</v>
      </c>
      <c r="E1687" t="s">
        <v>4608</v>
      </c>
      <c r="F1687" t="s">
        <v>967</v>
      </c>
      <c r="G1687" t="s">
        <v>8252</v>
      </c>
      <c r="H1687" t="str">
        <f t="shared" si="187"/>
        <v>Exfinity Venture Partners</v>
      </c>
      <c r="I1687">
        <f t="shared" si="188"/>
        <v>4</v>
      </c>
      <c r="J1687" t="str">
        <f>IF(Table1[[#This Row],[Investor Count]]&gt;1,"Yes","No")</f>
        <v>Yes</v>
      </c>
      <c r="K1687" t="s">
        <v>394</v>
      </c>
      <c r="L1687" s="6">
        <v>2750000</v>
      </c>
      <c r="M1687">
        <f t="shared" si="182"/>
        <v>2016</v>
      </c>
      <c r="N1687" t="str">
        <f t="shared" si="183"/>
        <v>May</v>
      </c>
      <c r="O1687" s="18">
        <v>26.391887499999999</v>
      </c>
      <c r="P1687" t="str">
        <f t="shared" si="184"/>
        <v>Private Equity</v>
      </c>
      <c r="Q1687" t="str">
        <f t="shared" si="185"/>
        <v>Technology</v>
      </c>
      <c r="R1687" t="str">
        <f t="shared" si="186"/>
        <v>Bangalore</v>
      </c>
    </row>
    <row r="1688" spans="1:18" x14ac:dyDescent="0.3">
      <c r="A1688">
        <v>1687</v>
      </c>
      <c r="B1688" s="4">
        <v>42499</v>
      </c>
      <c r="C1688" t="s">
        <v>4610</v>
      </c>
      <c r="D1688" t="s">
        <v>575</v>
      </c>
      <c r="E1688" t="s">
        <v>7884</v>
      </c>
      <c r="F1688" t="s">
        <v>967</v>
      </c>
      <c r="G1688" t="s">
        <v>4612</v>
      </c>
      <c r="H1688" t="str">
        <f t="shared" si="187"/>
        <v>Roopak Saluja</v>
      </c>
      <c r="I1688">
        <f t="shared" si="188"/>
        <v>2</v>
      </c>
      <c r="J1688" t="str">
        <f>IF(Table1[[#This Row],[Investor Count]]&gt;1,"Yes","No")</f>
        <v>Yes</v>
      </c>
      <c r="K1688" t="s">
        <v>126</v>
      </c>
      <c r="L1688" s="6">
        <v>450000</v>
      </c>
      <c r="M1688">
        <f t="shared" si="182"/>
        <v>2016</v>
      </c>
      <c r="N1688" t="str">
        <f t="shared" si="183"/>
        <v>May</v>
      </c>
      <c r="O1688" s="18">
        <v>4.3186724999999999</v>
      </c>
      <c r="P1688" t="str">
        <f t="shared" si="184"/>
        <v>Seed</v>
      </c>
      <c r="Q1688" t="str">
        <f t="shared" si="185"/>
        <v>Others</v>
      </c>
      <c r="R1688" t="str">
        <f t="shared" si="186"/>
        <v>Bangalore</v>
      </c>
    </row>
    <row r="1689" spans="1:18" x14ac:dyDescent="0.3">
      <c r="A1689">
        <v>1688</v>
      </c>
      <c r="B1689" s="4">
        <v>42499</v>
      </c>
      <c r="C1689" t="s">
        <v>4613</v>
      </c>
      <c r="D1689" t="s">
        <v>479</v>
      </c>
      <c r="E1689" t="s">
        <v>4614</v>
      </c>
      <c r="F1689" t="s">
        <v>30</v>
      </c>
      <c r="G1689" t="s">
        <v>9225</v>
      </c>
      <c r="H1689" t="str">
        <f t="shared" si="187"/>
        <v>Manish Kheterpal</v>
      </c>
      <c r="I1689">
        <f t="shared" si="188"/>
        <v>4</v>
      </c>
      <c r="J1689" t="str">
        <f>IF(Table1[[#This Row],[Investor Count]]&gt;1,"Yes","No")</f>
        <v>Yes</v>
      </c>
      <c r="K1689" t="s">
        <v>126</v>
      </c>
      <c r="L1689" s="6">
        <v>250000</v>
      </c>
      <c r="M1689">
        <f t="shared" si="182"/>
        <v>2016</v>
      </c>
      <c r="N1689" t="str">
        <f t="shared" si="183"/>
        <v>May</v>
      </c>
      <c r="O1689" s="18">
        <v>2.3992624999999999</v>
      </c>
      <c r="P1689" t="str">
        <f t="shared" si="184"/>
        <v>Seed</v>
      </c>
      <c r="Q1689" t="str">
        <f t="shared" si="185"/>
        <v>E-Commerce</v>
      </c>
      <c r="R1689" t="str">
        <f t="shared" si="186"/>
        <v>Delhi-NCR</v>
      </c>
    </row>
    <row r="1690" spans="1:18" x14ac:dyDescent="0.3">
      <c r="A1690">
        <v>1689</v>
      </c>
      <c r="B1690" s="4">
        <v>42500</v>
      </c>
      <c r="C1690" t="s">
        <v>522</v>
      </c>
      <c r="D1690" t="s">
        <v>575</v>
      </c>
      <c r="E1690" t="s">
        <v>4616</v>
      </c>
      <c r="F1690" t="s">
        <v>967</v>
      </c>
      <c r="G1690" t="s">
        <v>8253</v>
      </c>
      <c r="H1690" t="str">
        <f t="shared" si="187"/>
        <v>Idg Ventures India</v>
      </c>
      <c r="I1690">
        <f t="shared" si="188"/>
        <v>3</v>
      </c>
      <c r="J1690" t="str">
        <f>IF(Table1[[#This Row],[Investor Count]]&gt;1,"Yes","No")</f>
        <v>Yes</v>
      </c>
      <c r="K1690" t="s">
        <v>394</v>
      </c>
      <c r="L1690" s="6">
        <v>6000000</v>
      </c>
      <c r="M1690">
        <f t="shared" si="182"/>
        <v>2016</v>
      </c>
      <c r="N1690" t="str">
        <f t="shared" si="183"/>
        <v>May</v>
      </c>
      <c r="O1690" s="18">
        <v>57.582299999999996</v>
      </c>
      <c r="P1690" t="str">
        <f t="shared" si="184"/>
        <v>Private Equity</v>
      </c>
      <c r="Q1690" t="str">
        <f t="shared" si="185"/>
        <v>Others</v>
      </c>
      <c r="R1690" t="str">
        <f t="shared" si="186"/>
        <v>Bangalore</v>
      </c>
    </row>
    <row r="1691" spans="1:18" x14ac:dyDescent="0.3">
      <c r="A1691">
        <v>1690</v>
      </c>
      <c r="B1691" s="4">
        <v>42500</v>
      </c>
      <c r="C1691" t="s">
        <v>3353</v>
      </c>
      <c r="D1691" t="s">
        <v>575</v>
      </c>
      <c r="E1691" t="s">
        <v>4618</v>
      </c>
      <c r="F1691" t="s">
        <v>42</v>
      </c>
      <c r="G1691" t="s">
        <v>4619</v>
      </c>
      <c r="H1691" t="str">
        <f t="shared" si="187"/>
        <v>Accel Partners</v>
      </c>
      <c r="I1691">
        <f t="shared" si="188"/>
        <v>3</v>
      </c>
      <c r="J1691" t="str">
        <f>IF(Table1[[#This Row],[Investor Count]]&gt;1,"Yes","No")</f>
        <v>Yes</v>
      </c>
      <c r="K1691" t="s">
        <v>394</v>
      </c>
      <c r="L1691" s="6">
        <v>1500000</v>
      </c>
      <c r="M1691">
        <f t="shared" si="182"/>
        <v>2016</v>
      </c>
      <c r="N1691" t="str">
        <f t="shared" si="183"/>
        <v>May</v>
      </c>
      <c r="O1691" s="18">
        <v>14.395574999999999</v>
      </c>
      <c r="P1691" t="str">
        <f t="shared" si="184"/>
        <v>Private Equity</v>
      </c>
      <c r="Q1691" t="str">
        <f t="shared" si="185"/>
        <v>Others</v>
      </c>
      <c r="R1691" t="str">
        <f t="shared" si="186"/>
        <v>Chennai</v>
      </c>
    </row>
    <row r="1692" spans="1:18" x14ac:dyDescent="0.3">
      <c r="A1692">
        <v>1691</v>
      </c>
      <c r="B1692" s="4">
        <v>42500</v>
      </c>
      <c r="C1692" t="s">
        <v>4620</v>
      </c>
      <c r="D1692" t="s">
        <v>50</v>
      </c>
      <c r="E1692" t="s">
        <v>4621</v>
      </c>
      <c r="F1692" t="s">
        <v>42</v>
      </c>
      <c r="G1692" t="s">
        <v>8254</v>
      </c>
      <c r="H1692" t="str">
        <f t="shared" si="187"/>
        <v>Nanoholdings</v>
      </c>
      <c r="I1692">
        <f t="shared" si="188"/>
        <v>1</v>
      </c>
      <c r="J1692" t="str">
        <f>IF(Table1[[#This Row],[Investor Count]]&gt;1,"Yes","No")</f>
        <v>No</v>
      </c>
      <c r="K1692" t="s">
        <v>394</v>
      </c>
      <c r="L1692" s="6">
        <v>18000000</v>
      </c>
      <c r="M1692">
        <f t="shared" si="182"/>
        <v>2016</v>
      </c>
      <c r="N1692" t="str">
        <f t="shared" si="183"/>
        <v>May</v>
      </c>
      <c r="O1692" s="18">
        <v>172.74690000000001</v>
      </c>
      <c r="P1692" t="str">
        <f t="shared" si="184"/>
        <v>Private Equity</v>
      </c>
      <c r="Q1692" t="str">
        <f t="shared" si="185"/>
        <v>Technology</v>
      </c>
      <c r="R1692" t="str">
        <f t="shared" si="186"/>
        <v>Chennai</v>
      </c>
    </row>
    <row r="1693" spans="1:18" x14ac:dyDescent="0.3">
      <c r="A1693">
        <v>1692</v>
      </c>
      <c r="B1693" s="4">
        <v>42500</v>
      </c>
      <c r="C1693" t="s">
        <v>4623</v>
      </c>
      <c r="D1693" t="s">
        <v>479</v>
      </c>
      <c r="E1693" t="s">
        <v>4624</v>
      </c>
      <c r="F1693" t="s">
        <v>36</v>
      </c>
      <c r="G1693" t="s">
        <v>261</v>
      </c>
      <c r="H1693" t="str">
        <f t="shared" si="187"/>
        <v>Undisclosed</v>
      </c>
      <c r="I1693">
        <f t="shared" si="188"/>
        <v>1</v>
      </c>
      <c r="J1693" t="str">
        <f>IF(Table1[[#This Row],[Investor Count]]&gt;1,"Yes","No")</f>
        <v>No</v>
      </c>
      <c r="K1693" t="s">
        <v>126</v>
      </c>
      <c r="L1693" s="6">
        <v>1500000</v>
      </c>
      <c r="M1693">
        <f t="shared" si="182"/>
        <v>2016</v>
      </c>
      <c r="N1693" t="str">
        <f t="shared" si="183"/>
        <v>May</v>
      </c>
      <c r="O1693" s="18">
        <v>14.395574999999999</v>
      </c>
      <c r="P1693" t="str">
        <f t="shared" si="184"/>
        <v>Seed</v>
      </c>
      <c r="Q1693" t="str">
        <f t="shared" si="185"/>
        <v>E-Commerce</v>
      </c>
      <c r="R1693" t="str">
        <f t="shared" si="186"/>
        <v>Mumbai</v>
      </c>
    </row>
    <row r="1694" spans="1:18" x14ac:dyDescent="0.3">
      <c r="A1694">
        <v>1693</v>
      </c>
      <c r="B1694" s="4">
        <v>42500</v>
      </c>
      <c r="C1694" t="s">
        <v>1165</v>
      </c>
      <c r="D1694" t="s">
        <v>575</v>
      </c>
      <c r="E1694" t="s">
        <v>2457</v>
      </c>
      <c r="F1694" t="s">
        <v>967</v>
      </c>
      <c r="G1694" t="s">
        <v>8255</v>
      </c>
      <c r="H1694" t="str">
        <f t="shared" si="187"/>
        <v>Norwest Venture Partners</v>
      </c>
      <c r="I1694">
        <f t="shared" si="188"/>
        <v>3</v>
      </c>
      <c r="J1694" t="str">
        <f>IF(Table1[[#This Row],[Investor Count]]&gt;1,"Yes","No")</f>
        <v>Yes</v>
      </c>
      <c r="K1694" t="s">
        <v>394</v>
      </c>
      <c r="L1694" s="6">
        <v>7000000</v>
      </c>
      <c r="M1694">
        <f t="shared" si="182"/>
        <v>2016</v>
      </c>
      <c r="N1694" t="str">
        <f t="shared" si="183"/>
        <v>May</v>
      </c>
      <c r="O1694" s="18">
        <v>67.179349999999999</v>
      </c>
      <c r="P1694" t="str">
        <f t="shared" si="184"/>
        <v>Private Equity</v>
      </c>
      <c r="Q1694" t="str">
        <f t="shared" si="185"/>
        <v>Others</v>
      </c>
      <c r="R1694" t="str">
        <f t="shared" si="186"/>
        <v>Bangalore</v>
      </c>
    </row>
    <row r="1695" spans="1:18" x14ac:dyDescent="0.3">
      <c r="A1695">
        <v>1694</v>
      </c>
      <c r="B1695" s="4">
        <v>42501</v>
      </c>
      <c r="C1695" t="s">
        <v>4626</v>
      </c>
      <c r="D1695" t="s">
        <v>575</v>
      </c>
      <c r="E1695" t="s">
        <v>4627</v>
      </c>
      <c r="F1695" t="s">
        <v>967</v>
      </c>
      <c r="G1695" t="s">
        <v>261</v>
      </c>
      <c r="H1695" t="str">
        <f t="shared" si="187"/>
        <v>Undisclosed</v>
      </c>
      <c r="I1695">
        <f t="shared" si="188"/>
        <v>1</v>
      </c>
      <c r="J1695" t="str">
        <f>IF(Table1[[#This Row],[Investor Count]]&gt;1,"Yes","No")</f>
        <v>No</v>
      </c>
      <c r="K1695" t="s">
        <v>394</v>
      </c>
      <c r="L1695" s="6">
        <v>900000</v>
      </c>
      <c r="M1695">
        <f t="shared" si="182"/>
        <v>2016</v>
      </c>
      <c r="N1695" t="str">
        <f t="shared" si="183"/>
        <v>May</v>
      </c>
      <c r="O1695" s="18">
        <v>8.6373449999999998</v>
      </c>
      <c r="P1695" t="str">
        <f t="shared" si="184"/>
        <v>Private Equity</v>
      </c>
      <c r="Q1695" t="str">
        <f t="shared" si="185"/>
        <v>Others</v>
      </c>
      <c r="R1695" t="str">
        <f t="shared" si="186"/>
        <v>Bangalore</v>
      </c>
    </row>
    <row r="1696" spans="1:18" x14ac:dyDescent="0.3">
      <c r="A1696">
        <v>1695</v>
      </c>
      <c r="B1696" s="4">
        <v>42501</v>
      </c>
      <c r="C1696" t="s">
        <v>4628</v>
      </c>
      <c r="D1696" t="s">
        <v>575</v>
      </c>
      <c r="E1696" t="s">
        <v>4629</v>
      </c>
      <c r="F1696" t="s">
        <v>19</v>
      </c>
      <c r="G1696" t="s">
        <v>8813</v>
      </c>
      <c r="H1696" t="str">
        <f t="shared" si="187"/>
        <v>Jm Financial Products Ltd</v>
      </c>
      <c r="I1696">
        <f t="shared" si="188"/>
        <v>5</v>
      </c>
      <c r="J1696" t="str">
        <f>IF(Table1[[#This Row],[Investor Count]]&gt;1,"Yes","No")</f>
        <v>Yes</v>
      </c>
      <c r="K1696" t="s">
        <v>394</v>
      </c>
      <c r="M1696">
        <f t="shared" si="182"/>
        <v>2016</v>
      </c>
      <c r="N1696" t="str">
        <f t="shared" si="183"/>
        <v>May</v>
      </c>
      <c r="O1696" s="18">
        <v>0</v>
      </c>
      <c r="P1696" t="str">
        <f t="shared" si="184"/>
        <v>Private Equity</v>
      </c>
      <c r="Q1696" t="str">
        <f t="shared" si="185"/>
        <v>Others</v>
      </c>
      <c r="R1696" t="str">
        <f t="shared" si="186"/>
        <v>Delhi-NCR</v>
      </c>
    </row>
    <row r="1697" spans="1:18" x14ac:dyDescent="0.3">
      <c r="A1697">
        <v>1696</v>
      </c>
      <c r="B1697" s="4">
        <v>42501</v>
      </c>
      <c r="C1697" t="s">
        <v>4631</v>
      </c>
      <c r="D1697" t="s">
        <v>50</v>
      </c>
      <c r="E1697" t="s">
        <v>4632</v>
      </c>
      <c r="F1697" t="s">
        <v>36</v>
      </c>
      <c r="G1697" t="s">
        <v>4633</v>
      </c>
      <c r="H1697" t="str">
        <f t="shared" si="187"/>
        <v>Khazanah Nasional Berhad</v>
      </c>
      <c r="I1697">
        <f t="shared" si="188"/>
        <v>1</v>
      </c>
      <c r="J1697" t="str">
        <f>IF(Table1[[#This Row],[Investor Count]]&gt;1,"Yes","No")</f>
        <v>No</v>
      </c>
      <c r="K1697" t="s">
        <v>394</v>
      </c>
      <c r="L1697" s="6">
        <v>100000000</v>
      </c>
      <c r="M1697">
        <f t="shared" si="182"/>
        <v>2016</v>
      </c>
      <c r="N1697" t="str">
        <f t="shared" si="183"/>
        <v>May</v>
      </c>
      <c r="O1697" s="18">
        <v>959.70500000000004</v>
      </c>
      <c r="P1697" t="str">
        <f t="shared" si="184"/>
        <v>Private Equity</v>
      </c>
      <c r="Q1697" t="str">
        <f t="shared" si="185"/>
        <v>Technology</v>
      </c>
      <c r="R1697" t="str">
        <f t="shared" si="186"/>
        <v>Mumbai</v>
      </c>
    </row>
    <row r="1698" spans="1:18" x14ac:dyDescent="0.3">
      <c r="A1698">
        <v>1697</v>
      </c>
      <c r="B1698" s="4">
        <v>42502</v>
      </c>
      <c r="C1698" t="s">
        <v>417</v>
      </c>
      <c r="D1698" t="s">
        <v>575</v>
      </c>
      <c r="E1698" t="s">
        <v>4634</v>
      </c>
      <c r="F1698" t="s">
        <v>967</v>
      </c>
      <c r="G1698" t="s">
        <v>9365</v>
      </c>
      <c r="H1698" t="str">
        <f t="shared" si="187"/>
        <v>Blume Ventures</v>
      </c>
      <c r="I1698">
        <f t="shared" si="188"/>
        <v>6</v>
      </c>
      <c r="J1698" t="str">
        <f>IF(Table1[[#This Row],[Investor Count]]&gt;1,"Yes","No")</f>
        <v>Yes</v>
      </c>
      <c r="K1698" t="s">
        <v>126</v>
      </c>
      <c r="L1698" s="6">
        <v>500000</v>
      </c>
      <c r="M1698">
        <f t="shared" si="182"/>
        <v>2016</v>
      </c>
      <c r="N1698" t="str">
        <f t="shared" si="183"/>
        <v>May</v>
      </c>
      <c r="O1698" s="18">
        <v>4.7985249999999997</v>
      </c>
      <c r="P1698" t="str">
        <f t="shared" si="184"/>
        <v>Seed</v>
      </c>
      <c r="Q1698" t="str">
        <f t="shared" si="185"/>
        <v>Others</v>
      </c>
      <c r="R1698" t="str">
        <f t="shared" si="186"/>
        <v>Bangalore</v>
      </c>
    </row>
    <row r="1699" spans="1:18" x14ac:dyDescent="0.3">
      <c r="A1699">
        <v>1698</v>
      </c>
      <c r="B1699" s="4">
        <v>42502</v>
      </c>
      <c r="C1699" t="s">
        <v>1025</v>
      </c>
      <c r="D1699" t="s">
        <v>575</v>
      </c>
      <c r="E1699" t="s">
        <v>355</v>
      </c>
      <c r="F1699" t="s">
        <v>967</v>
      </c>
      <c r="G1699" t="s">
        <v>8256</v>
      </c>
      <c r="H1699" t="str">
        <f t="shared" si="187"/>
        <v>Creation Investments Capital Management</v>
      </c>
      <c r="I1699">
        <f t="shared" si="188"/>
        <v>4</v>
      </c>
      <c r="J1699" t="str">
        <f>IF(Table1[[#This Row],[Investor Count]]&gt;1,"Yes","No")</f>
        <v>Yes</v>
      </c>
      <c r="K1699" t="s">
        <v>394</v>
      </c>
      <c r="L1699" s="6">
        <v>25000000</v>
      </c>
      <c r="M1699">
        <f t="shared" si="182"/>
        <v>2016</v>
      </c>
      <c r="N1699" t="str">
        <f t="shared" si="183"/>
        <v>May</v>
      </c>
      <c r="O1699" s="18">
        <v>239.92625000000001</v>
      </c>
      <c r="P1699" t="str">
        <f t="shared" si="184"/>
        <v>Private Equity</v>
      </c>
      <c r="Q1699" t="str">
        <f t="shared" si="185"/>
        <v>Others</v>
      </c>
      <c r="R1699" t="str">
        <f t="shared" si="186"/>
        <v>Bangalore</v>
      </c>
    </row>
    <row r="1700" spans="1:18" x14ac:dyDescent="0.3">
      <c r="A1700">
        <v>1699</v>
      </c>
      <c r="B1700" s="4">
        <v>42502</v>
      </c>
      <c r="C1700" t="s">
        <v>4637</v>
      </c>
      <c r="D1700" t="s">
        <v>142</v>
      </c>
      <c r="E1700" t="s">
        <v>4638</v>
      </c>
      <c r="F1700" t="s">
        <v>184</v>
      </c>
      <c r="G1700" t="s">
        <v>8257</v>
      </c>
      <c r="H1700" t="str">
        <f t="shared" si="187"/>
        <v>Groupe Sos</v>
      </c>
      <c r="I1700">
        <f t="shared" si="188"/>
        <v>1</v>
      </c>
      <c r="J1700" t="str">
        <f>IF(Table1[[#This Row],[Investor Count]]&gt;1,"Yes","No")</f>
        <v>No</v>
      </c>
      <c r="K1700" t="s">
        <v>394</v>
      </c>
      <c r="L1700" s="6">
        <v>150000</v>
      </c>
      <c r="M1700">
        <f t="shared" si="182"/>
        <v>2016</v>
      </c>
      <c r="N1700" t="str">
        <f t="shared" si="183"/>
        <v>May</v>
      </c>
      <c r="O1700" s="18">
        <v>1.4395575</v>
      </c>
      <c r="P1700" t="str">
        <f t="shared" si="184"/>
        <v>Private Equity</v>
      </c>
      <c r="Q1700" t="str">
        <f t="shared" si="185"/>
        <v>Healthcare</v>
      </c>
      <c r="R1700" t="str">
        <f t="shared" si="186"/>
        <v>Hyderabad</v>
      </c>
    </row>
    <row r="1701" spans="1:18" x14ac:dyDescent="0.3">
      <c r="A1701">
        <v>1700</v>
      </c>
      <c r="B1701" s="4">
        <v>42502</v>
      </c>
      <c r="C1701" t="s">
        <v>4640</v>
      </c>
      <c r="D1701" t="s">
        <v>575</v>
      </c>
      <c r="E1701" t="s">
        <v>4641</v>
      </c>
      <c r="F1701" t="s">
        <v>454</v>
      </c>
      <c r="G1701" t="s">
        <v>8814</v>
      </c>
      <c r="H1701" t="str">
        <f t="shared" si="187"/>
        <v>Rakesh Gupta</v>
      </c>
      <c r="I1701">
        <f t="shared" si="188"/>
        <v>8</v>
      </c>
      <c r="J1701" t="str">
        <f>IF(Table1[[#This Row],[Investor Count]]&gt;1,"Yes","No")</f>
        <v>Yes</v>
      </c>
      <c r="K1701" t="s">
        <v>126</v>
      </c>
      <c r="M1701">
        <f t="shared" si="182"/>
        <v>2016</v>
      </c>
      <c r="N1701" t="str">
        <f t="shared" si="183"/>
        <v>May</v>
      </c>
      <c r="O1701" s="18">
        <v>0</v>
      </c>
      <c r="P1701" t="str">
        <f t="shared" si="184"/>
        <v>Seed</v>
      </c>
      <c r="Q1701" t="str">
        <f t="shared" si="185"/>
        <v>Others</v>
      </c>
      <c r="R1701" t="str">
        <f t="shared" si="186"/>
        <v>Jaipur</v>
      </c>
    </row>
    <row r="1702" spans="1:18" x14ac:dyDescent="0.3">
      <c r="A1702">
        <v>1701</v>
      </c>
      <c r="B1702" s="4">
        <v>42502</v>
      </c>
      <c r="C1702" t="s">
        <v>4643</v>
      </c>
      <c r="D1702" t="s">
        <v>575</v>
      </c>
      <c r="E1702" t="s">
        <v>4644</v>
      </c>
      <c r="F1702" t="s">
        <v>4645</v>
      </c>
      <c r="G1702" t="s">
        <v>8258</v>
      </c>
      <c r="H1702" t="str">
        <f t="shared" si="187"/>
        <v>Ah! Ventures</v>
      </c>
      <c r="I1702">
        <f t="shared" si="188"/>
        <v>1</v>
      </c>
      <c r="J1702" t="str">
        <f>IF(Table1[[#This Row],[Investor Count]]&gt;1,"Yes","No")</f>
        <v>No</v>
      </c>
      <c r="K1702" t="s">
        <v>126</v>
      </c>
      <c r="M1702">
        <f t="shared" si="182"/>
        <v>2016</v>
      </c>
      <c r="N1702" t="str">
        <f t="shared" si="183"/>
        <v>May</v>
      </c>
      <c r="O1702" s="18">
        <v>0</v>
      </c>
      <c r="P1702" t="str">
        <f t="shared" si="184"/>
        <v>Seed</v>
      </c>
      <c r="Q1702" t="str">
        <f t="shared" si="185"/>
        <v>Others</v>
      </c>
      <c r="R1702" t="str">
        <f t="shared" si="186"/>
        <v>Other Cities</v>
      </c>
    </row>
    <row r="1703" spans="1:18" x14ac:dyDescent="0.3">
      <c r="A1703">
        <v>1702</v>
      </c>
      <c r="B1703" s="4">
        <v>42502</v>
      </c>
      <c r="C1703" t="s">
        <v>4647</v>
      </c>
      <c r="D1703" t="s">
        <v>575</v>
      </c>
      <c r="E1703" t="s">
        <v>4648</v>
      </c>
      <c r="F1703" t="s">
        <v>967</v>
      </c>
      <c r="G1703" t="s">
        <v>8815</v>
      </c>
      <c r="H1703" t="str">
        <f t="shared" si="187"/>
        <v>Phanindra Sama</v>
      </c>
      <c r="I1703">
        <f t="shared" si="188"/>
        <v>4</v>
      </c>
      <c r="J1703" t="str">
        <f>IF(Table1[[#This Row],[Investor Count]]&gt;1,"Yes","No")</f>
        <v>Yes</v>
      </c>
      <c r="K1703" t="s">
        <v>126</v>
      </c>
      <c r="M1703">
        <f t="shared" si="182"/>
        <v>2016</v>
      </c>
      <c r="N1703" t="str">
        <f t="shared" si="183"/>
        <v>May</v>
      </c>
      <c r="O1703" s="18">
        <v>0</v>
      </c>
      <c r="P1703" t="str">
        <f t="shared" si="184"/>
        <v>Seed</v>
      </c>
      <c r="Q1703" t="str">
        <f t="shared" si="185"/>
        <v>Others</v>
      </c>
      <c r="R1703" t="str">
        <f t="shared" si="186"/>
        <v>Bangalore</v>
      </c>
    </row>
    <row r="1704" spans="1:18" x14ac:dyDescent="0.3">
      <c r="A1704">
        <v>1703</v>
      </c>
      <c r="B1704" s="4">
        <v>42502</v>
      </c>
      <c r="C1704" t="s">
        <v>4650</v>
      </c>
      <c r="D1704" t="s">
        <v>40</v>
      </c>
      <c r="E1704" t="s">
        <v>4651</v>
      </c>
      <c r="F1704" t="s">
        <v>19</v>
      </c>
      <c r="G1704" t="s">
        <v>4652</v>
      </c>
      <c r="H1704" t="str">
        <f t="shared" si="187"/>
        <v>Anurag Chauhan</v>
      </c>
      <c r="I1704">
        <f t="shared" si="188"/>
        <v>1</v>
      </c>
      <c r="J1704" t="str">
        <f>IF(Table1[[#This Row],[Investor Count]]&gt;1,"Yes","No")</f>
        <v>No</v>
      </c>
      <c r="K1704" t="s">
        <v>126</v>
      </c>
      <c r="M1704">
        <f t="shared" si="182"/>
        <v>2016</v>
      </c>
      <c r="N1704" t="str">
        <f t="shared" si="183"/>
        <v>May</v>
      </c>
      <c r="O1704" s="18">
        <v>0</v>
      </c>
      <c r="P1704" t="str">
        <f t="shared" si="184"/>
        <v>Seed</v>
      </c>
      <c r="Q1704" t="str">
        <f t="shared" si="185"/>
        <v>Logistics &amp; Transport</v>
      </c>
      <c r="R1704" t="str">
        <f t="shared" si="186"/>
        <v>Delhi-NCR</v>
      </c>
    </row>
    <row r="1705" spans="1:18" x14ac:dyDescent="0.3">
      <c r="A1705">
        <v>1704</v>
      </c>
      <c r="B1705" s="4">
        <v>42503</v>
      </c>
      <c r="C1705" t="s">
        <v>4653</v>
      </c>
      <c r="D1705" t="s">
        <v>575</v>
      </c>
      <c r="E1705" t="s">
        <v>4654</v>
      </c>
      <c r="F1705" t="s">
        <v>42</v>
      </c>
      <c r="G1705" t="s">
        <v>4655</v>
      </c>
      <c r="H1705" t="str">
        <f t="shared" si="187"/>
        <v>Matrix Partners</v>
      </c>
      <c r="I1705">
        <f t="shared" si="188"/>
        <v>2</v>
      </c>
      <c r="J1705" t="str">
        <f>IF(Table1[[#This Row],[Investor Count]]&gt;1,"Yes","No")</f>
        <v>Yes</v>
      </c>
      <c r="K1705" t="s">
        <v>394</v>
      </c>
      <c r="L1705" s="6">
        <v>13500000</v>
      </c>
      <c r="M1705">
        <f t="shared" si="182"/>
        <v>2016</v>
      </c>
      <c r="N1705" t="str">
        <f t="shared" si="183"/>
        <v>May</v>
      </c>
      <c r="O1705" s="18">
        <v>129.56017499999999</v>
      </c>
      <c r="P1705" t="str">
        <f t="shared" si="184"/>
        <v>Private Equity</v>
      </c>
      <c r="Q1705" t="str">
        <f t="shared" si="185"/>
        <v>Others</v>
      </c>
      <c r="R1705" t="str">
        <f t="shared" si="186"/>
        <v>Chennai</v>
      </c>
    </row>
    <row r="1706" spans="1:18" x14ac:dyDescent="0.3">
      <c r="A1706">
        <v>1705</v>
      </c>
      <c r="B1706" s="4">
        <v>42503</v>
      </c>
      <c r="C1706" t="s">
        <v>4656</v>
      </c>
      <c r="D1706" t="s">
        <v>40</v>
      </c>
      <c r="E1706" t="s">
        <v>4657</v>
      </c>
      <c r="F1706" t="s">
        <v>36</v>
      </c>
      <c r="G1706" t="s">
        <v>6980</v>
      </c>
      <c r="H1706" t="str">
        <f t="shared" si="187"/>
        <v>Tamarind Family Private Trust</v>
      </c>
      <c r="I1706">
        <f t="shared" si="188"/>
        <v>1</v>
      </c>
      <c r="J1706" t="str">
        <f>IF(Table1[[#This Row],[Investor Count]]&gt;1,"Yes","No")</f>
        <v>No</v>
      </c>
      <c r="K1706" t="s">
        <v>394</v>
      </c>
      <c r="L1706" s="6">
        <v>2200000</v>
      </c>
      <c r="M1706">
        <f t="shared" si="182"/>
        <v>2016</v>
      </c>
      <c r="N1706" t="str">
        <f t="shared" si="183"/>
        <v>May</v>
      </c>
      <c r="O1706" s="18">
        <v>21.113510000000002</v>
      </c>
      <c r="P1706" t="str">
        <f t="shared" si="184"/>
        <v>Private Equity</v>
      </c>
      <c r="Q1706" t="str">
        <f t="shared" si="185"/>
        <v>Logistics &amp; Transport</v>
      </c>
      <c r="R1706" t="str">
        <f t="shared" si="186"/>
        <v>Mumbai</v>
      </c>
    </row>
    <row r="1707" spans="1:18" x14ac:dyDescent="0.3">
      <c r="A1707">
        <v>1706</v>
      </c>
      <c r="B1707" s="4">
        <v>42506</v>
      </c>
      <c r="C1707" t="s">
        <v>921</v>
      </c>
      <c r="D1707" t="s">
        <v>479</v>
      </c>
      <c r="E1707" t="s">
        <v>4659</v>
      </c>
      <c r="F1707" t="s">
        <v>139</v>
      </c>
      <c r="G1707" t="s">
        <v>9160</v>
      </c>
      <c r="H1707" t="str">
        <f t="shared" si="187"/>
        <v>S Ch Advantedge Partners</v>
      </c>
      <c r="I1707">
        <f t="shared" si="188"/>
        <v>1</v>
      </c>
      <c r="J1707" t="str">
        <f>IF(Table1[[#This Row],[Investor Count]]&gt;1,"Yes","No")</f>
        <v>No</v>
      </c>
      <c r="K1707" t="s">
        <v>394</v>
      </c>
      <c r="L1707" s="6">
        <v>1000000</v>
      </c>
      <c r="M1707">
        <f t="shared" si="182"/>
        <v>2016</v>
      </c>
      <c r="N1707" t="str">
        <f t="shared" si="183"/>
        <v>May</v>
      </c>
      <c r="O1707" s="18">
        <v>9.5970499999999994</v>
      </c>
      <c r="P1707" t="str">
        <f t="shared" si="184"/>
        <v>Private Equity</v>
      </c>
      <c r="Q1707" t="str">
        <f t="shared" si="185"/>
        <v>E-Commerce</v>
      </c>
      <c r="R1707" t="str">
        <f t="shared" si="186"/>
        <v>Delhi-NCR</v>
      </c>
    </row>
    <row r="1708" spans="1:18" x14ac:dyDescent="0.3">
      <c r="A1708">
        <v>1707</v>
      </c>
      <c r="B1708" s="4">
        <v>42506</v>
      </c>
      <c r="C1708" t="s">
        <v>4661</v>
      </c>
      <c r="D1708" t="s">
        <v>575</v>
      </c>
      <c r="E1708" t="s">
        <v>4662</v>
      </c>
      <c r="F1708" t="s">
        <v>36</v>
      </c>
      <c r="G1708" t="s">
        <v>4663</v>
      </c>
      <c r="H1708" t="str">
        <f t="shared" si="187"/>
        <v>Kinnevik Group</v>
      </c>
      <c r="I1708">
        <f t="shared" si="188"/>
        <v>2</v>
      </c>
      <c r="J1708" t="str">
        <f>IF(Table1[[#This Row],[Investor Count]]&gt;1,"Yes","No")</f>
        <v>Yes</v>
      </c>
      <c r="K1708" t="s">
        <v>394</v>
      </c>
      <c r="M1708">
        <f t="shared" si="182"/>
        <v>2016</v>
      </c>
      <c r="N1708" t="str">
        <f t="shared" si="183"/>
        <v>May</v>
      </c>
      <c r="O1708" s="18">
        <v>0</v>
      </c>
      <c r="P1708" t="str">
        <f t="shared" si="184"/>
        <v>Private Equity</v>
      </c>
      <c r="Q1708" t="str">
        <f t="shared" si="185"/>
        <v>Others</v>
      </c>
      <c r="R1708" t="str">
        <f t="shared" si="186"/>
        <v>Mumbai</v>
      </c>
    </row>
    <row r="1709" spans="1:18" x14ac:dyDescent="0.3">
      <c r="A1709">
        <v>1708</v>
      </c>
      <c r="B1709" s="4">
        <v>42507</v>
      </c>
      <c r="C1709" t="s">
        <v>4664</v>
      </c>
      <c r="D1709" t="s">
        <v>575</v>
      </c>
      <c r="E1709" t="s">
        <v>4665</v>
      </c>
      <c r="F1709" t="s">
        <v>36</v>
      </c>
      <c r="G1709" t="s">
        <v>4666</v>
      </c>
      <c r="H1709" t="str">
        <f t="shared" si="187"/>
        <v>Rata Tata</v>
      </c>
      <c r="I1709">
        <f t="shared" si="188"/>
        <v>1</v>
      </c>
      <c r="J1709" t="str">
        <f>IF(Table1[[#This Row],[Investor Count]]&gt;1,"Yes","No")</f>
        <v>No</v>
      </c>
      <c r="K1709" t="s">
        <v>394</v>
      </c>
      <c r="M1709">
        <f t="shared" si="182"/>
        <v>2016</v>
      </c>
      <c r="N1709" t="str">
        <f t="shared" si="183"/>
        <v>May</v>
      </c>
      <c r="O1709" s="18">
        <v>0</v>
      </c>
      <c r="P1709" t="str">
        <f t="shared" si="184"/>
        <v>Private Equity</v>
      </c>
      <c r="Q1709" t="str">
        <f t="shared" si="185"/>
        <v>Others</v>
      </c>
      <c r="R1709" t="str">
        <f t="shared" si="186"/>
        <v>Mumbai</v>
      </c>
    </row>
    <row r="1710" spans="1:18" x14ac:dyDescent="0.3">
      <c r="A1710">
        <v>1709</v>
      </c>
      <c r="B1710" s="4">
        <v>42507</v>
      </c>
      <c r="C1710" t="s">
        <v>4667</v>
      </c>
      <c r="D1710" t="s">
        <v>575</v>
      </c>
      <c r="E1710" t="s">
        <v>4668</v>
      </c>
      <c r="F1710" t="s">
        <v>19</v>
      </c>
      <c r="G1710" t="s">
        <v>6969</v>
      </c>
      <c r="H1710" t="str">
        <f t="shared" si="187"/>
        <v>Accel Partners</v>
      </c>
      <c r="I1710">
        <f t="shared" si="188"/>
        <v>2</v>
      </c>
      <c r="J1710" t="str">
        <f>IF(Table1[[#This Row],[Investor Count]]&gt;1,"Yes","No")</f>
        <v>Yes</v>
      </c>
      <c r="K1710" t="s">
        <v>394</v>
      </c>
      <c r="M1710">
        <f t="shared" si="182"/>
        <v>2016</v>
      </c>
      <c r="N1710" t="str">
        <f t="shared" si="183"/>
        <v>May</v>
      </c>
      <c r="O1710" s="18">
        <v>0</v>
      </c>
      <c r="P1710" t="str">
        <f t="shared" si="184"/>
        <v>Private Equity</v>
      </c>
      <c r="Q1710" t="str">
        <f t="shared" si="185"/>
        <v>Others</v>
      </c>
      <c r="R1710" t="str">
        <f t="shared" si="186"/>
        <v>Delhi-NCR</v>
      </c>
    </row>
    <row r="1711" spans="1:18" x14ac:dyDescent="0.3">
      <c r="A1711">
        <v>1710</v>
      </c>
      <c r="B1711" s="4">
        <v>42507</v>
      </c>
      <c r="C1711" t="s">
        <v>4670</v>
      </c>
      <c r="D1711" t="s">
        <v>479</v>
      </c>
      <c r="E1711" t="s">
        <v>4671</v>
      </c>
      <c r="F1711" t="s">
        <v>36</v>
      </c>
      <c r="G1711" t="s">
        <v>4672</v>
      </c>
      <c r="H1711" t="str">
        <f t="shared" si="187"/>
        <v>Anupam Mittal</v>
      </c>
      <c r="I1711">
        <f t="shared" si="188"/>
        <v>3</v>
      </c>
      <c r="J1711" t="str">
        <f>IF(Table1[[#This Row],[Investor Count]]&gt;1,"Yes","No")</f>
        <v>Yes</v>
      </c>
      <c r="K1711" t="s">
        <v>126</v>
      </c>
      <c r="M1711">
        <f t="shared" si="182"/>
        <v>2016</v>
      </c>
      <c r="N1711" t="str">
        <f t="shared" si="183"/>
        <v>May</v>
      </c>
      <c r="O1711" s="18">
        <v>0</v>
      </c>
      <c r="P1711" t="str">
        <f t="shared" si="184"/>
        <v>Seed</v>
      </c>
      <c r="Q1711" t="str">
        <f t="shared" si="185"/>
        <v>E-Commerce</v>
      </c>
      <c r="R1711" t="str">
        <f t="shared" si="186"/>
        <v>Mumbai</v>
      </c>
    </row>
    <row r="1712" spans="1:18" x14ac:dyDescent="0.3">
      <c r="A1712">
        <v>1711</v>
      </c>
      <c r="B1712" s="4">
        <v>42508</v>
      </c>
      <c r="C1712" t="s">
        <v>4673</v>
      </c>
      <c r="D1712" t="s">
        <v>575</v>
      </c>
      <c r="E1712" t="s">
        <v>4674</v>
      </c>
      <c r="F1712" t="s">
        <v>967</v>
      </c>
      <c r="G1712" t="s">
        <v>8006</v>
      </c>
      <c r="H1712" t="str">
        <f t="shared" si="187"/>
        <v>Yournest Angel Fund</v>
      </c>
      <c r="I1712">
        <f t="shared" si="188"/>
        <v>1</v>
      </c>
      <c r="J1712" t="str">
        <f>IF(Table1[[#This Row],[Investor Count]]&gt;1,"Yes","No")</f>
        <v>No</v>
      </c>
      <c r="K1712" t="s">
        <v>126</v>
      </c>
      <c r="L1712" s="6">
        <v>250000</v>
      </c>
      <c r="M1712">
        <f t="shared" si="182"/>
        <v>2016</v>
      </c>
      <c r="N1712" t="str">
        <f t="shared" si="183"/>
        <v>May</v>
      </c>
      <c r="O1712" s="18">
        <v>2.3992624999999999</v>
      </c>
      <c r="P1712" t="str">
        <f t="shared" si="184"/>
        <v>Seed</v>
      </c>
      <c r="Q1712" t="str">
        <f t="shared" si="185"/>
        <v>Others</v>
      </c>
      <c r="R1712" t="str">
        <f t="shared" si="186"/>
        <v>Bangalore</v>
      </c>
    </row>
    <row r="1713" spans="1:18" x14ac:dyDescent="0.3">
      <c r="A1713">
        <v>1712</v>
      </c>
      <c r="B1713" s="4">
        <v>42508</v>
      </c>
      <c r="C1713" t="s">
        <v>4675</v>
      </c>
      <c r="D1713" t="s">
        <v>575</v>
      </c>
      <c r="E1713" t="s">
        <v>8816</v>
      </c>
      <c r="F1713" t="s">
        <v>8714</v>
      </c>
      <c r="G1713" t="s">
        <v>4677</v>
      </c>
      <c r="H1713" t="str">
        <f t="shared" si="187"/>
        <v>Katabole Technology Venture</v>
      </c>
      <c r="I1713">
        <f t="shared" si="188"/>
        <v>1</v>
      </c>
      <c r="J1713" t="str">
        <f>IF(Table1[[#This Row],[Investor Count]]&gt;1,"Yes","No")</f>
        <v>No</v>
      </c>
      <c r="K1713" t="s">
        <v>126</v>
      </c>
      <c r="L1713" s="6">
        <v>100000</v>
      </c>
      <c r="M1713">
        <f t="shared" si="182"/>
        <v>2016</v>
      </c>
      <c r="N1713" t="str">
        <f t="shared" si="183"/>
        <v>May</v>
      </c>
      <c r="O1713" s="18">
        <v>0.95970500000000003</v>
      </c>
      <c r="P1713" t="str">
        <f t="shared" si="184"/>
        <v>Seed</v>
      </c>
      <c r="Q1713" t="str">
        <f t="shared" si="185"/>
        <v>Others</v>
      </c>
      <c r="R1713" t="str">
        <f t="shared" si="186"/>
        <v>Other Cities</v>
      </c>
    </row>
    <row r="1714" spans="1:18" x14ac:dyDescent="0.3">
      <c r="A1714">
        <v>1713</v>
      </c>
      <c r="B1714" s="4">
        <v>42508</v>
      </c>
      <c r="C1714" t="s">
        <v>4678</v>
      </c>
      <c r="D1714" t="s">
        <v>105</v>
      </c>
      <c r="E1714" t="s">
        <v>4679</v>
      </c>
      <c r="F1714" t="s">
        <v>52</v>
      </c>
      <c r="G1714" t="s">
        <v>8259</v>
      </c>
      <c r="H1714" t="str">
        <f t="shared" si="187"/>
        <v>Subramanya Sv</v>
      </c>
      <c r="I1714">
        <f t="shared" si="188"/>
        <v>1</v>
      </c>
      <c r="J1714" t="str">
        <f>IF(Table1[[#This Row],[Investor Count]]&gt;1,"Yes","No")</f>
        <v>No</v>
      </c>
      <c r="K1714" t="s">
        <v>126</v>
      </c>
      <c r="M1714">
        <f t="shared" si="182"/>
        <v>2016</v>
      </c>
      <c r="N1714" t="str">
        <f t="shared" si="183"/>
        <v>May</v>
      </c>
      <c r="O1714" s="18">
        <v>0</v>
      </c>
      <c r="P1714" t="str">
        <f t="shared" si="184"/>
        <v>Seed</v>
      </c>
      <c r="Q1714" t="str">
        <f t="shared" si="185"/>
        <v>Education</v>
      </c>
      <c r="R1714" t="str">
        <f t="shared" si="186"/>
        <v>Pune</v>
      </c>
    </row>
    <row r="1715" spans="1:18" x14ac:dyDescent="0.3">
      <c r="A1715">
        <v>1714</v>
      </c>
      <c r="B1715" s="4">
        <v>42508</v>
      </c>
      <c r="C1715" t="s">
        <v>4681</v>
      </c>
      <c r="D1715" t="s">
        <v>105</v>
      </c>
      <c r="E1715" t="s">
        <v>4682</v>
      </c>
      <c r="F1715" t="s">
        <v>36</v>
      </c>
      <c r="G1715" t="s">
        <v>8260</v>
      </c>
      <c r="H1715" t="str">
        <f t="shared" si="187"/>
        <v>Kaizen Management Advisors</v>
      </c>
      <c r="I1715">
        <f t="shared" si="188"/>
        <v>2</v>
      </c>
      <c r="J1715" t="str">
        <f>IF(Table1[[#This Row],[Investor Count]]&gt;1,"Yes","No")</f>
        <v>Yes</v>
      </c>
      <c r="K1715" t="s">
        <v>394</v>
      </c>
      <c r="L1715" s="6">
        <v>10000000</v>
      </c>
      <c r="M1715">
        <f t="shared" si="182"/>
        <v>2016</v>
      </c>
      <c r="N1715" t="str">
        <f t="shared" si="183"/>
        <v>May</v>
      </c>
      <c r="O1715" s="18">
        <v>95.970500000000001</v>
      </c>
      <c r="P1715" t="str">
        <f t="shared" si="184"/>
        <v>Private Equity</v>
      </c>
      <c r="Q1715" t="str">
        <f t="shared" si="185"/>
        <v>Education</v>
      </c>
      <c r="R1715" t="str">
        <f t="shared" si="186"/>
        <v>Mumbai</v>
      </c>
    </row>
    <row r="1716" spans="1:18" x14ac:dyDescent="0.3">
      <c r="A1716">
        <v>1715</v>
      </c>
      <c r="B1716" s="4">
        <v>42508</v>
      </c>
      <c r="C1716" t="s">
        <v>4684</v>
      </c>
      <c r="D1716" t="s">
        <v>4685</v>
      </c>
      <c r="E1716" t="s">
        <v>4355</v>
      </c>
      <c r="F1716" t="s">
        <v>967</v>
      </c>
      <c r="G1716" t="s">
        <v>306</v>
      </c>
      <c r="H1716" t="str">
        <f t="shared" si="187"/>
        <v>Blume Ventures</v>
      </c>
      <c r="I1716">
        <f t="shared" si="188"/>
        <v>1</v>
      </c>
      <c r="J1716" t="str">
        <f>IF(Table1[[#This Row],[Investor Count]]&gt;1,"Yes","No")</f>
        <v>No</v>
      </c>
      <c r="K1716" t="s">
        <v>394</v>
      </c>
      <c r="L1716" s="6">
        <v>1000000</v>
      </c>
      <c r="M1716">
        <f t="shared" si="182"/>
        <v>2016</v>
      </c>
      <c r="N1716" t="str">
        <f t="shared" si="183"/>
        <v>May</v>
      </c>
      <c r="O1716" s="18">
        <v>9.5970499999999994</v>
      </c>
      <c r="P1716" t="str">
        <f t="shared" si="184"/>
        <v>Private Equity</v>
      </c>
      <c r="Q1716" t="str">
        <f t="shared" si="185"/>
        <v>Others</v>
      </c>
      <c r="R1716" t="str">
        <f t="shared" si="186"/>
        <v>Bangalore</v>
      </c>
    </row>
    <row r="1717" spans="1:18" x14ac:dyDescent="0.3">
      <c r="A1717">
        <v>1716</v>
      </c>
      <c r="B1717" s="4">
        <v>42508</v>
      </c>
      <c r="C1717" t="s">
        <v>3867</v>
      </c>
      <c r="D1717" t="s">
        <v>575</v>
      </c>
      <c r="E1717" t="s">
        <v>4686</v>
      </c>
      <c r="F1717" t="s">
        <v>967</v>
      </c>
      <c r="G1717" t="s">
        <v>4687</v>
      </c>
      <c r="H1717" t="str">
        <f t="shared" si="187"/>
        <v>Sujeet Kumar</v>
      </c>
      <c r="I1717">
        <f t="shared" si="188"/>
        <v>8</v>
      </c>
      <c r="J1717" t="str">
        <f>IF(Table1[[#This Row],[Investor Count]]&gt;1,"Yes","No")</f>
        <v>Yes</v>
      </c>
      <c r="K1717" t="s">
        <v>126</v>
      </c>
      <c r="M1717">
        <f t="shared" si="182"/>
        <v>2016</v>
      </c>
      <c r="N1717" t="str">
        <f t="shared" si="183"/>
        <v>May</v>
      </c>
      <c r="O1717" s="18">
        <v>0</v>
      </c>
      <c r="P1717" t="str">
        <f t="shared" si="184"/>
        <v>Seed</v>
      </c>
      <c r="Q1717" t="str">
        <f t="shared" si="185"/>
        <v>Others</v>
      </c>
      <c r="R1717" t="str">
        <f t="shared" si="186"/>
        <v>Bangalore</v>
      </c>
    </row>
    <row r="1718" spans="1:18" x14ac:dyDescent="0.3">
      <c r="A1718">
        <v>1717</v>
      </c>
      <c r="B1718" s="4">
        <v>42509</v>
      </c>
      <c r="C1718" t="s">
        <v>4688</v>
      </c>
      <c r="D1718" t="s">
        <v>575</v>
      </c>
      <c r="E1718" t="s">
        <v>4689</v>
      </c>
      <c r="F1718" t="s">
        <v>36</v>
      </c>
      <c r="G1718" t="s">
        <v>261</v>
      </c>
      <c r="H1718" t="str">
        <f t="shared" si="187"/>
        <v>Undisclosed</v>
      </c>
      <c r="I1718">
        <f t="shared" si="188"/>
        <v>1</v>
      </c>
      <c r="J1718" t="str">
        <f>IF(Table1[[#This Row],[Investor Count]]&gt;1,"Yes","No")</f>
        <v>No</v>
      </c>
      <c r="K1718" t="s">
        <v>126</v>
      </c>
      <c r="L1718" s="6">
        <v>1000000</v>
      </c>
      <c r="M1718">
        <f t="shared" si="182"/>
        <v>2016</v>
      </c>
      <c r="N1718" t="str">
        <f t="shared" si="183"/>
        <v>May</v>
      </c>
      <c r="O1718" s="18">
        <v>9.5970499999999994</v>
      </c>
      <c r="P1718" t="str">
        <f t="shared" si="184"/>
        <v>Seed</v>
      </c>
      <c r="Q1718" t="str">
        <f t="shared" si="185"/>
        <v>Others</v>
      </c>
      <c r="R1718" t="str">
        <f t="shared" si="186"/>
        <v>Mumbai</v>
      </c>
    </row>
    <row r="1719" spans="1:18" x14ac:dyDescent="0.3">
      <c r="A1719">
        <v>1718</v>
      </c>
      <c r="B1719" s="4">
        <v>42509</v>
      </c>
      <c r="C1719" t="s">
        <v>2306</v>
      </c>
      <c r="D1719" t="s">
        <v>50</v>
      </c>
      <c r="E1719" t="s">
        <v>4690</v>
      </c>
      <c r="F1719" t="s">
        <v>967</v>
      </c>
      <c r="G1719" t="s">
        <v>1136</v>
      </c>
      <c r="H1719" t="str">
        <f t="shared" si="187"/>
        <v>Ratan Tata</v>
      </c>
      <c r="I1719">
        <f t="shared" si="188"/>
        <v>1</v>
      </c>
      <c r="J1719" t="str">
        <f>IF(Table1[[#This Row],[Investor Count]]&gt;1,"Yes","No")</f>
        <v>No</v>
      </c>
      <c r="K1719" t="s">
        <v>394</v>
      </c>
      <c r="M1719">
        <f t="shared" si="182"/>
        <v>2016</v>
      </c>
      <c r="N1719" t="str">
        <f t="shared" si="183"/>
        <v>May</v>
      </c>
      <c r="O1719" s="18">
        <v>0</v>
      </c>
      <c r="P1719" t="str">
        <f t="shared" si="184"/>
        <v>Private Equity</v>
      </c>
      <c r="Q1719" t="str">
        <f t="shared" si="185"/>
        <v>Technology</v>
      </c>
      <c r="R1719" t="str">
        <f t="shared" si="186"/>
        <v>Bangalore</v>
      </c>
    </row>
    <row r="1720" spans="1:18" x14ac:dyDescent="0.3">
      <c r="A1720">
        <v>1719</v>
      </c>
      <c r="B1720" s="4">
        <v>42509</v>
      </c>
      <c r="C1720" t="s">
        <v>4691</v>
      </c>
      <c r="D1720" t="s">
        <v>575</v>
      </c>
      <c r="E1720" t="s">
        <v>4692</v>
      </c>
      <c r="F1720" t="s">
        <v>30</v>
      </c>
      <c r="G1720" t="s">
        <v>8198</v>
      </c>
      <c r="H1720" t="str">
        <f t="shared" si="187"/>
        <v>Hnis</v>
      </c>
      <c r="I1720">
        <f t="shared" si="188"/>
        <v>1</v>
      </c>
      <c r="J1720" t="str">
        <f>IF(Table1[[#This Row],[Investor Count]]&gt;1,"Yes","No")</f>
        <v>No</v>
      </c>
      <c r="K1720" t="s">
        <v>126</v>
      </c>
      <c r="L1720" s="6">
        <v>500000</v>
      </c>
      <c r="M1720">
        <f t="shared" si="182"/>
        <v>2016</v>
      </c>
      <c r="N1720" t="str">
        <f t="shared" si="183"/>
        <v>May</v>
      </c>
      <c r="O1720" s="18">
        <v>4.7985249999999997</v>
      </c>
      <c r="P1720" t="str">
        <f t="shared" si="184"/>
        <v>Seed</v>
      </c>
      <c r="Q1720" t="str">
        <f t="shared" si="185"/>
        <v>Others</v>
      </c>
      <c r="R1720" t="str">
        <f t="shared" si="186"/>
        <v>Delhi-NCR</v>
      </c>
    </row>
    <row r="1721" spans="1:18" x14ac:dyDescent="0.3">
      <c r="A1721">
        <v>1720</v>
      </c>
      <c r="B1721" s="4">
        <v>42509</v>
      </c>
      <c r="C1721" t="s">
        <v>4693</v>
      </c>
      <c r="D1721" t="s">
        <v>575</v>
      </c>
      <c r="E1721" t="s">
        <v>8817</v>
      </c>
      <c r="F1721" t="s">
        <v>30</v>
      </c>
      <c r="G1721" t="s">
        <v>8261</v>
      </c>
      <c r="H1721" t="str">
        <f t="shared" si="187"/>
        <v>Chatsworth Management</v>
      </c>
      <c r="I1721">
        <f t="shared" si="188"/>
        <v>2</v>
      </c>
      <c r="J1721" t="str">
        <f>IF(Table1[[#This Row],[Investor Count]]&gt;1,"Yes","No")</f>
        <v>Yes</v>
      </c>
      <c r="K1721" t="s">
        <v>126</v>
      </c>
      <c r="L1721" s="6">
        <v>500000</v>
      </c>
      <c r="M1721">
        <f t="shared" si="182"/>
        <v>2016</v>
      </c>
      <c r="N1721" t="str">
        <f t="shared" si="183"/>
        <v>May</v>
      </c>
      <c r="O1721" s="18">
        <v>4.7985249999999997</v>
      </c>
      <c r="P1721" t="str">
        <f t="shared" si="184"/>
        <v>Seed</v>
      </c>
      <c r="Q1721" t="str">
        <f t="shared" si="185"/>
        <v>Others</v>
      </c>
      <c r="R1721" t="str">
        <f t="shared" si="186"/>
        <v>Delhi-NCR</v>
      </c>
    </row>
    <row r="1722" spans="1:18" x14ac:dyDescent="0.3">
      <c r="A1722">
        <v>1721</v>
      </c>
      <c r="B1722" s="4">
        <v>42510</v>
      </c>
      <c r="C1722" t="s">
        <v>4696</v>
      </c>
      <c r="D1722" t="s">
        <v>575</v>
      </c>
      <c r="E1722" t="s">
        <v>4697</v>
      </c>
      <c r="F1722" t="s">
        <v>87</v>
      </c>
      <c r="G1722" t="s">
        <v>261</v>
      </c>
      <c r="H1722" t="str">
        <f t="shared" si="187"/>
        <v>Undisclosed</v>
      </c>
      <c r="I1722">
        <f t="shared" si="188"/>
        <v>1</v>
      </c>
      <c r="J1722" t="str">
        <f>IF(Table1[[#This Row],[Investor Count]]&gt;1,"Yes","No")</f>
        <v>No</v>
      </c>
      <c r="K1722" t="s">
        <v>126</v>
      </c>
      <c r="L1722" s="6">
        <v>300000</v>
      </c>
      <c r="M1722">
        <f t="shared" si="182"/>
        <v>2016</v>
      </c>
      <c r="N1722" t="str">
        <f t="shared" si="183"/>
        <v>May</v>
      </c>
      <c r="O1722" s="18">
        <v>2.8791150000000001</v>
      </c>
      <c r="P1722" t="str">
        <f t="shared" si="184"/>
        <v>Seed</v>
      </c>
      <c r="Q1722" t="str">
        <f t="shared" si="185"/>
        <v>Others</v>
      </c>
      <c r="R1722" t="str">
        <f t="shared" si="186"/>
        <v>Delhi-NCR</v>
      </c>
    </row>
    <row r="1723" spans="1:18" x14ac:dyDescent="0.3">
      <c r="A1723">
        <v>1722</v>
      </c>
      <c r="B1723" s="4">
        <v>42513</v>
      </c>
      <c r="C1723" t="s">
        <v>4698</v>
      </c>
      <c r="D1723" t="s">
        <v>575</v>
      </c>
      <c r="E1723" t="s">
        <v>1718</v>
      </c>
      <c r="F1723" t="s">
        <v>19</v>
      </c>
      <c r="G1723" t="s">
        <v>4699</v>
      </c>
      <c r="H1723" t="str">
        <f t="shared" si="187"/>
        <v>Pradeep Reddy Kamasan</v>
      </c>
      <c r="I1723">
        <f t="shared" si="188"/>
        <v>1</v>
      </c>
      <c r="J1723" t="str">
        <f>IF(Table1[[#This Row],[Investor Count]]&gt;1,"Yes","No")</f>
        <v>No</v>
      </c>
      <c r="K1723" t="s">
        <v>126</v>
      </c>
      <c r="M1723">
        <f t="shared" si="182"/>
        <v>2016</v>
      </c>
      <c r="N1723" t="str">
        <f t="shared" si="183"/>
        <v>May</v>
      </c>
      <c r="O1723" s="18">
        <v>0</v>
      </c>
      <c r="P1723" t="str">
        <f t="shared" si="184"/>
        <v>Seed</v>
      </c>
      <c r="Q1723" t="str">
        <f t="shared" si="185"/>
        <v>Others</v>
      </c>
      <c r="R1723" t="str">
        <f t="shared" si="186"/>
        <v>Delhi-NCR</v>
      </c>
    </row>
    <row r="1724" spans="1:18" x14ac:dyDescent="0.3">
      <c r="A1724">
        <v>1723</v>
      </c>
      <c r="B1724" s="4">
        <v>42513</v>
      </c>
      <c r="C1724" t="s">
        <v>4700</v>
      </c>
      <c r="D1724" t="s">
        <v>575</v>
      </c>
      <c r="E1724" t="s">
        <v>4701</v>
      </c>
      <c r="F1724" t="s">
        <v>30</v>
      </c>
      <c r="G1724" t="s">
        <v>8244</v>
      </c>
      <c r="H1724" t="str">
        <f t="shared" si="187"/>
        <v>Vcommission</v>
      </c>
      <c r="I1724">
        <f t="shared" si="188"/>
        <v>1</v>
      </c>
      <c r="J1724" t="str">
        <f>IF(Table1[[#This Row],[Investor Count]]&gt;1,"Yes","No")</f>
        <v>No</v>
      </c>
      <c r="K1724" t="s">
        <v>126</v>
      </c>
      <c r="L1724" s="6">
        <v>89000</v>
      </c>
      <c r="M1724">
        <f t="shared" si="182"/>
        <v>2016</v>
      </c>
      <c r="N1724" t="str">
        <f t="shared" si="183"/>
        <v>May</v>
      </c>
      <c r="O1724" s="18">
        <v>0.85413744999999996</v>
      </c>
      <c r="P1724" t="str">
        <f t="shared" si="184"/>
        <v>Seed</v>
      </c>
      <c r="Q1724" t="str">
        <f t="shared" si="185"/>
        <v>Others</v>
      </c>
      <c r="R1724" t="str">
        <f t="shared" si="186"/>
        <v>Delhi-NCR</v>
      </c>
    </row>
    <row r="1725" spans="1:18" x14ac:dyDescent="0.3">
      <c r="A1725">
        <v>1724</v>
      </c>
      <c r="B1725" s="4">
        <v>42514</v>
      </c>
      <c r="C1725" t="s">
        <v>4702</v>
      </c>
      <c r="D1725" t="s">
        <v>575</v>
      </c>
      <c r="E1725" t="s">
        <v>2457</v>
      </c>
      <c r="F1725" t="s">
        <v>19</v>
      </c>
      <c r="G1725" t="s">
        <v>8262</v>
      </c>
      <c r="H1725" t="str">
        <f t="shared" si="187"/>
        <v>Mcube Capital Advisors Pvt Ltd</v>
      </c>
      <c r="I1725">
        <f t="shared" si="188"/>
        <v>1</v>
      </c>
      <c r="J1725" t="str">
        <f>IF(Table1[[#This Row],[Investor Count]]&gt;1,"Yes","No")</f>
        <v>No</v>
      </c>
      <c r="K1725" t="s">
        <v>126</v>
      </c>
      <c r="M1725">
        <f t="shared" si="182"/>
        <v>2016</v>
      </c>
      <c r="N1725" t="str">
        <f t="shared" si="183"/>
        <v>May</v>
      </c>
      <c r="O1725" s="18">
        <v>0</v>
      </c>
      <c r="P1725" t="str">
        <f t="shared" si="184"/>
        <v>Seed</v>
      </c>
      <c r="Q1725" t="str">
        <f t="shared" si="185"/>
        <v>Others</v>
      </c>
      <c r="R1725" t="str">
        <f t="shared" si="186"/>
        <v>Delhi-NCR</v>
      </c>
    </row>
    <row r="1726" spans="1:18" x14ac:dyDescent="0.3">
      <c r="A1726">
        <v>1725</v>
      </c>
      <c r="B1726" s="4">
        <v>42514</v>
      </c>
      <c r="C1726" t="s">
        <v>4704</v>
      </c>
      <c r="D1726" t="s">
        <v>575</v>
      </c>
      <c r="E1726" t="s">
        <v>4705</v>
      </c>
      <c r="F1726" t="s">
        <v>967</v>
      </c>
      <c r="G1726" t="s">
        <v>8198</v>
      </c>
      <c r="H1726" t="str">
        <f t="shared" si="187"/>
        <v>Hnis</v>
      </c>
      <c r="I1726">
        <f t="shared" si="188"/>
        <v>1</v>
      </c>
      <c r="J1726" t="str">
        <f>IF(Table1[[#This Row],[Investor Count]]&gt;1,"Yes","No")</f>
        <v>No</v>
      </c>
      <c r="K1726" t="s">
        <v>126</v>
      </c>
      <c r="L1726" s="6">
        <v>1000000</v>
      </c>
      <c r="M1726">
        <f t="shared" si="182"/>
        <v>2016</v>
      </c>
      <c r="N1726" t="str">
        <f t="shared" si="183"/>
        <v>May</v>
      </c>
      <c r="O1726" s="18">
        <v>9.5970499999999994</v>
      </c>
      <c r="P1726" t="str">
        <f t="shared" si="184"/>
        <v>Seed</v>
      </c>
      <c r="Q1726" t="str">
        <f t="shared" si="185"/>
        <v>Others</v>
      </c>
      <c r="R1726" t="str">
        <f t="shared" si="186"/>
        <v>Bangalore</v>
      </c>
    </row>
    <row r="1727" spans="1:18" x14ac:dyDescent="0.3">
      <c r="A1727">
        <v>1726</v>
      </c>
      <c r="B1727" s="4">
        <v>42515</v>
      </c>
      <c r="C1727" t="s">
        <v>4706</v>
      </c>
      <c r="D1727" t="s">
        <v>575</v>
      </c>
      <c r="E1727" t="s">
        <v>4707</v>
      </c>
      <c r="F1727" t="s">
        <v>30</v>
      </c>
      <c r="G1727" t="s">
        <v>2077</v>
      </c>
      <c r="H1727" t="str">
        <f t="shared" si="187"/>
        <v>Indian Angel Network</v>
      </c>
      <c r="I1727">
        <f t="shared" si="188"/>
        <v>1</v>
      </c>
      <c r="J1727" t="str">
        <f>IF(Table1[[#This Row],[Investor Count]]&gt;1,"Yes","No")</f>
        <v>No</v>
      </c>
      <c r="K1727" t="s">
        <v>126</v>
      </c>
      <c r="M1727">
        <f t="shared" si="182"/>
        <v>2016</v>
      </c>
      <c r="N1727" t="str">
        <f t="shared" si="183"/>
        <v>May</v>
      </c>
      <c r="O1727" s="18">
        <v>0</v>
      </c>
      <c r="P1727" t="str">
        <f t="shared" si="184"/>
        <v>Seed</v>
      </c>
      <c r="Q1727" t="str">
        <f t="shared" si="185"/>
        <v>Others</v>
      </c>
      <c r="R1727" t="str">
        <f t="shared" si="186"/>
        <v>Delhi-NCR</v>
      </c>
    </row>
    <row r="1728" spans="1:18" x14ac:dyDescent="0.3">
      <c r="A1728">
        <v>1727</v>
      </c>
      <c r="B1728" s="4">
        <v>42515</v>
      </c>
      <c r="C1728" t="s">
        <v>4708</v>
      </c>
      <c r="D1728" t="s">
        <v>142</v>
      </c>
      <c r="E1728" t="s">
        <v>4709</v>
      </c>
      <c r="F1728" t="s">
        <v>967</v>
      </c>
      <c r="G1728" t="s">
        <v>3626</v>
      </c>
      <c r="H1728" t="str">
        <f t="shared" si="187"/>
        <v>Gray Matters Capital</v>
      </c>
      <c r="I1728">
        <f t="shared" si="188"/>
        <v>1</v>
      </c>
      <c r="J1728" t="str">
        <f>IF(Table1[[#This Row],[Investor Count]]&gt;1,"Yes","No")</f>
        <v>No</v>
      </c>
      <c r="K1728" t="s">
        <v>394</v>
      </c>
      <c r="L1728" s="6">
        <v>1500000</v>
      </c>
      <c r="M1728">
        <f t="shared" si="182"/>
        <v>2016</v>
      </c>
      <c r="N1728" t="str">
        <f t="shared" si="183"/>
        <v>May</v>
      </c>
      <c r="O1728" s="18">
        <v>14.395574999999999</v>
      </c>
      <c r="P1728" t="str">
        <f t="shared" si="184"/>
        <v>Private Equity</v>
      </c>
      <c r="Q1728" t="str">
        <f t="shared" si="185"/>
        <v>Healthcare</v>
      </c>
      <c r="R1728" t="str">
        <f t="shared" si="186"/>
        <v>Bangalore</v>
      </c>
    </row>
    <row r="1729" spans="1:18" x14ac:dyDescent="0.3">
      <c r="A1729">
        <v>1728</v>
      </c>
      <c r="B1729" s="4">
        <v>42515</v>
      </c>
      <c r="C1729" t="s">
        <v>4710</v>
      </c>
      <c r="D1729" t="s">
        <v>50</v>
      </c>
      <c r="E1729" t="s">
        <v>4711</v>
      </c>
      <c r="F1729" t="s">
        <v>52</v>
      </c>
      <c r="G1729" t="s">
        <v>4712</v>
      </c>
      <c r="H1729" t="str">
        <f t="shared" si="187"/>
        <v>Sudhir Mehta</v>
      </c>
      <c r="I1729">
        <f t="shared" si="188"/>
        <v>1</v>
      </c>
      <c r="J1729" t="str">
        <f>IF(Table1[[#This Row],[Investor Count]]&gt;1,"Yes","No")</f>
        <v>No</v>
      </c>
      <c r="K1729" t="s">
        <v>126</v>
      </c>
      <c r="L1729" s="6">
        <v>100000</v>
      </c>
      <c r="M1729">
        <f t="shared" si="182"/>
        <v>2016</v>
      </c>
      <c r="N1729" t="str">
        <f t="shared" si="183"/>
        <v>May</v>
      </c>
      <c r="O1729" s="18">
        <v>0.95970500000000003</v>
      </c>
      <c r="P1729" t="str">
        <f t="shared" si="184"/>
        <v>Seed</v>
      </c>
      <c r="Q1729" t="str">
        <f t="shared" si="185"/>
        <v>Technology</v>
      </c>
      <c r="R1729" t="str">
        <f t="shared" si="186"/>
        <v>Pune</v>
      </c>
    </row>
    <row r="1730" spans="1:18" x14ac:dyDescent="0.3">
      <c r="A1730">
        <v>1729</v>
      </c>
      <c r="B1730" s="4">
        <v>42515</v>
      </c>
      <c r="C1730" t="s">
        <v>4713</v>
      </c>
      <c r="D1730" t="s">
        <v>575</v>
      </c>
      <c r="E1730" t="s">
        <v>4714</v>
      </c>
      <c r="F1730" t="s">
        <v>30</v>
      </c>
      <c r="G1730" t="s">
        <v>9161</v>
      </c>
      <c r="H1730" t="str">
        <f t="shared" si="187"/>
        <v>An Mahindra</v>
      </c>
      <c r="I1730">
        <f t="shared" si="188"/>
        <v>1</v>
      </c>
      <c r="J1730" t="str">
        <f>IF(Table1[[#This Row],[Investor Count]]&gt;1,"Yes","No")</f>
        <v>No</v>
      </c>
      <c r="K1730" t="s">
        <v>126</v>
      </c>
      <c r="M1730">
        <f t="shared" ref="M1730:M1793" si="189">YEAR(B1730)</f>
        <v>2016</v>
      </c>
      <c r="N1730" t="str">
        <f t="shared" ref="N1730:N1793" si="190">TEXT(B1730,"mmmm")</f>
        <v>May</v>
      </c>
      <c r="O1730" s="18">
        <v>0</v>
      </c>
      <c r="P1730" t="str">
        <f t="shared" ref="P1730:P1793" si="191">IF(ISBLANK(K1730),"Unknown",IF(OR(ISNUMBER(SEARCH("seed",K1730)),ISNUMBER(SEARCH("Seed",K1730))),"Seed",IF(ISNUMBER(SEARCH("Series A",K1730)),"Series A",IF(ISNUMBER(SEARCH("Series B",K1730)),"Series B",IF(ISNUMBER(SEARCH("Series C",K1730)),"Series C",IF(ISNUMBER(SEARCH("Series D",K1730)),"Series D",IF(ISNUMBER(SEARCH("Private Equity",K1730)),"Private Equity","Other")))))))</f>
        <v>Seed</v>
      </c>
      <c r="Q1730" t="str">
        <f t="shared" ref="Q1730:Q1793" si="192">IF(IFERROR(SEARCH("ecom",D1730),0)+IFERROR(SEARCH("commerce",D1730),0)+IFERROR(SEARCH("retail",D1730),0)&gt;0,"E-Commerce",
IF(IFERROR(SEARCH("fintech",D1730),0)+IFERROR(SEARCH("finance",D1730),0)+IFERROR(SEARCH("financial",D1730),0)+IFERROR(SEARCH("lending",D1730),0)+IFERROR(SEARCH("payment",D1730),0)+IFERROR(SEARCH("banking",D1730),0)+IFERROR(SEARCH("insurance",D1730),0)&gt;0,"FinTech",
IF(IFERROR(SEARCH("tech",D1730),0)+IFERROR(SEARCH("software",D1730),0)+IFERROR(SEARCH("saas",D1730),0)+IFERROR(SEARCH("ai",D1730),0)+IFERROR(SEARCH("iot",D1730),0)+IFERROR(SEARCH("cloud",D1730),0)+IFERROR(SEARCH("data",D1730),0)+IFERROR(SEARCH("analytics",D1730),0)&gt;0,"Technology",
IF(IFERROR(SEARCH("food",D1730),0)+IFERROR(SEARCH("restaurant",D1730),0)+IFERROR(SEARCH("hospitality",D1730),0)+IFERROR(SEARCH("beverage",D1730),0)+IFERROR(SEARCH("delivery",D1730),0)&gt;0,"Food &amp; Beverage",
IF(IFERROR(SEARCH("health",D1730),0)+IFERROR(SEARCH("medical",D1730),0)+IFERROR(SEARCH("pharma",D1730),0)+IFERROR(SEARCH("wellness",D1730),0)+IFERROR(SEARCH("fitness",D1730),0)&gt;0,"Healthcare",
IF(IFERROR(SEARCH("edu",D1730),0)+IFERROR(SEARCH("learning",D1730),0)+IFERROR(SEARCH("school",D1730),0)+IFERROR(SEARCH("e-tech",D1730),0)&gt;0,"Education",
IF(IFERROR(SEARCH("logistics",D1730),0)+IFERROR(SEARCH("transport",D1730),0)+IFERROR(SEARCH("delivery",D1730),0)+IFERROR(SEARCH("mobility",D1730),0)+IFERROR(SEARCH("automobile",D1730),0)&gt;0,"Logistics &amp; Transport",
IF(IFERROR(SEARCH("travel",D1730),0)+IFERROR(SEARCH("hotel",D1730),0)+IFERROR(SEARCH("booking",D1730),0)+IFERROR(SEARCH("tourism",D1730),0)&gt;0,"Travel &amp; Hospitality",
IF(IFERROR(SEARCH("fashion",D1730),0)+IFERROR(SEARCH("apparel",D1730),0)+IFERROR(SEARCH("clothing",D1730),0)+IFERROR(SEARCH("jewelry",D1730),0)+IFERROR(SEARCH("beauty",D1730),0)&gt;0,"Fashion &amp; Lifestyle",
IF(IFERROR(SEARCH("media",D1730),0)+IFERROR(SEARCH("entertainment",D1730),0)+IFERROR(SEARCH("video",D1730),0)+IFERROR(SEARCH("gaming",D1730),0)+IFERROR(SEARCH("music",D1730),0)+IFERROR(SEARCH("social",D1730),0)&gt;0,"Media &amp; Entertainment",
IF(IFERROR(SEARCH("agri",D1730),0)+IFERROR(SEARCH("farm",D1730),0)+IFERROR(SEARCH("agtech",D1730),0)&gt;0,"Agriculture",
IF(IFERROR(SEARCH("real estate",D1730),0)+IFERROR(SEARCH("property",D1730),0)+IFERROR(SEARCH("housing",D1730),0)&gt;0,"Real Estate",
IF(IFERROR(SEARCH("energy",D1730),0)+IFERROR(SEARCH("solar",D1730),0)+IFERROR(SEARCH("clean tech",D1730),0)+IFERROR(SEARCH("waste",D1730),0)&gt;0,"Energy &amp; Environment",
IF(IFERROR(SEARCH("hr",D1730),0)+IFERROR(SEARCH("recruit",D1730),0)+IFERROR(SEARCH("hiring",D1730),0)+IFERROR(SEARCH("job",D1730),0)&gt;0,"HR &amp; Recruitment",
"Others"))))))))))))))</f>
        <v>Others</v>
      </c>
      <c r="R1730" t="str">
        <f t="shared" ref="R1730:R1793" si="193">IF(ISNUMBER(SEARCH("bang",F1730)),"Bangalore",IF(ISNUMBER(SEARCH("beng",F1730)),"Bangalore",IF(ISNUMBER(SEARCH("mumbai",F1730)),"Mumbai",IF(ISNUMBER(SEARCH("delhi",F1730)),"Delhi-NCR",IF(ISNUMBER(SEARCH("gurgaon",F1730)),"Delhi-NCR",IF(ISNUMBER(SEARCH("gurugram",F1730)),"Delhi-NCR",IF(ISNUMBER(SEARCH("noida",F1730)),"Delhi-NCR",IF(ISNUMBER(SEARCH("faridabad",F1730)),"Delhi-NCR",IF(ISNUMBER(SEARCH("chennai",F1730)),"Chennai",IF(ISNUMBER(SEARCH("hyderabad",F1730)),"Hyderabad",IF(ISNUMBER(SEARCH("pune",F1730)),"Pune",IF(ISNUMBER(SEARCH("kolkata",F1730)),"Kolkata",IF(ISNUMBER(SEARCH("ahmedabad",F1730)),"Ahmedabad",IF(ISNUMBER(SEARCH("jaipur",F1730)),"Jaipur",IF(ISNUMBER(SEARCH("coimbatore",F1730)),"Coimbatore",IF(ISNUMBER(SEARCH("kochi",F1730)),"Kerala Cities",IF(ISNUMBER(SEARCH("cochin",F1730)),"Kerala Cities",IF(ISNUMBER(SEARCH("francisco",F1730)),"USA",IF(ISNUMBER(SEARCH("new york",F1730)),"USA",IF(ISNUMBER(SEARCH("california",F1730)),"USA",IF(ISNUMBER(SEARCH("palo alto",F1730)),"USA",IF(ISNUMBER(SEARCH("santa",F1730)),"USA",IF(ISNUMBER(SEARCH("singapore",F1730)),"Singapore",IF(ISNUMBER(SEARCH("london",F1730)),"London/UK",IF(F1730="","Unknown","Other Cities")))))))))))))))))))))))))</f>
        <v>Delhi-NCR</v>
      </c>
    </row>
    <row r="1731" spans="1:18" x14ac:dyDescent="0.3">
      <c r="A1731">
        <v>1730</v>
      </c>
      <c r="B1731" s="4">
        <v>42516</v>
      </c>
      <c r="C1731" t="s">
        <v>4433</v>
      </c>
      <c r="D1731" t="s">
        <v>575</v>
      </c>
      <c r="E1731" t="s">
        <v>4716</v>
      </c>
      <c r="F1731" t="s">
        <v>967</v>
      </c>
      <c r="G1731" t="s">
        <v>8263</v>
      </c>
      <c r="H1731" t="str">
        <f t="shared" ref="H1731:H1794" si="194">IFERROR(TRIM(LEFT(G1731,FIND(",",G1731)-1)),TRIM(G1731))</f>
        <v>Ff Angel</v>
      </c>
      <c r="I1731">
        <f t="shared" ref="I1731:I1794" si="195">IF(TRIM(G1731)="",0,LEN(G1731)-LEN(SUBSTITUTE(G1731,",",""))+1)</f>
        <v>2</v>
      </c>
      <c r="J1731" t="str">
        <f>IF(Table1[[#This Row],[Investor Count]]&gt;1,"Yes","No")</f>
        <v>Yes</v>
      </c>
      <c r="K1731" t="s">
        <v>394</v>
      </c>
      <c r="L1731" s="6">
        <v>2000000</v>
      </c>
      <c r="M1731">
        <f t="shared" si="189"/>
        <v>2016</v>
      </c>
      <c r="N1731" t="str">
        <f t="shared" si="190"/>
        <v>May</v>
      </c>
      <c r="O1731" s="18">
        <v>19.194099999999999</v>
      </c>
      <c r="P1731" t="str">
        <f t="shared" si="191"/>
        <v>Private Equity</v>
      </c>
      <c r="Q1731" t="str">
        <f t="shared" si="192"/>
        <v>Others</v>
      </c>
      <c r="R1731" t="str">
        <f t="shared" si="193"/>
        <v>Bangalore</v>
      </c>
    </row>
    <row r="1732" spans="1:18" x14ac:dyDescent="0.3">
      <c r="A1732">
        <v>1731</v>
      </c>
      <c r="B1732" s="4">
        <v>42516</v>
      </c>
      <c r="C1732" t="s">
        <v>4718</v>
      </c>
      <c r="D1732" t="s">
        <v>142</v>
      </c>
      <c r="E1732" t="s">
        <v>4719</v>
      </c>
      <c r="F1732" t="s">
        <v>30</v>
      </c>
      <c r="G1732" t="s">
        <v>4720</v>
      </c>
      <c r="H1732" t="str">
        <f t="shared" si="194"/>
        <v>Accel Partners</v>
      </c>
      <c r="I1732">
        <f t="shared" si="195"/>
        <v>3</v>
      </c>
      <c r="J1732" t="str">
        <f>IF(Table1[[#This Row],[Investor Count]]&gt;1,"Yes","No")</f>
        <v>Yes</v>
      </c>
      <c r="K1732" t="s">
        <v>394</v>
      </c>
      <c r="M1732">
        <f t="shared" si="189"/>
        <v>2016</v>
      </c>
      <c r="N1732" t="str">
        <f t="shared" si="190"/>
        <v>May</v>
      </c>
      <c r="O1732" s="18">
        <v>0</v>
      </c>
      <c r="P1732" t="str">
        <f t="shared" si="191"/>
        <v>Private Equity</v>
      </c>
      <c r="Q1732" t="str">
        <f t="shared" si="192"/>
        <v>Healthcare</v>
      </c>
      <c r="R1732" t="str">
        <f t="shared" si="193"/>
        <v>Delhi-NCR</v>
      </c>
    </row>
    <row r="1733" spans="1:18" x14ac:dyDescent="0.3">
      <c r="A1733">
        <v>1732</v>
      </c>
      <c r="B1733" s="4">
        <v>42516</v>
      </c>
      <c r="C1733" t="s">
        <v>4721</v>
      </c>
      <c r="D1733" t="s">
        <v>575</v>
      </c>
      <c r="E1733" t="s">
        <v>4722</v>
      </c>
      <c r="F1733" t="s">
        <v>30</v>
      </c>
      <c r="G1733" t="s">
        <v>8250</v>
      </c>
      <c r="H1733" t="str">
        <f t="shared" si="194"/>
        <v>Momagic Technologies</v>
      </c>
      <c r="I1733">
        <f t="shared" si="195"/>
        <v>1</v>
      </c>
      <c r="J1733" t="str">
        <f>IF(Table1[[#This Row],[Investor Count]]&gt;1,"Yes","No")</f>
        <v>No</v>
      </c>
      <c r="K1733" t="s">
        <v>126</v>
      </c>
      <c r="L1733" s="6">
        <v>475000</v>
      </c>
      <c r="M1733">
        <f t="shared" si="189"/>
        <v>2016</v>
      </c>
      <c r="N1733" t="str">
        <f t="shared" si="190"/>
        <v>May</v>
      </c>
      <c r="O1733" s="18">
        <v>4.5585987499999998</v>
      </c>
      <c r="P1733" t="str">
        <f t="shared" si="191"/>
        <v>Seed</v>
      </c>
      <c r="Q1733" t="str">
        <f t="shared" si="192"/>
        <v>Others</v>
      </c>
      <c r="R1733" t="str">
        <f t="shared" si="193"/>
        <v>Delhi-NCR</v>
      </c>
    </row>
    <row r="1734" spans="1:18" x14ac:dyDescent="0.3">
      <c r="A1734">
        <v>1733</v>
      </c>
      <c r="B1734" s="4">
        <v>42517</v>
      </c>
      <c r="C1734" t="s">
        <v>4723</v>
      </c>
      <c r="D1734" t="s">
        <v>575</v>
      </c>
      <c r="E1734" t="s">
        <v>4724</v>
      </c>
      <c r="F1734" t="s">
        <v>967</v>
      </c>
      <c r="G1734" t="s">
        <v>9226</v>
      </c>
      <c r="H1734" t="str">
        <f t="shared" si="194"/>
        <v>Kunal Shah</v>
      </c>
      <c r="I1734">
        <f t="shared" si="195"/>
        <v>3</v>
      </c>
      <c r="J1734" t="str">
        <f>IF(Table1[[#This Row],[Investor Count]]&gt;1,"Yes","No")</f>
        <v>Yes</v>
      </c>
      <c r="K1734" t="s">
        <v>126</v>
      </c>
      <c r="M1734">
        <f t="shared" si="189"/>
        <v>2016</v>
      </c>
      <c r="N1734" t="str">
        <f t="shared" si="190"/>
        <v>May</v>
      </c>
      <c r="O1734" s="18">
        <v>0</v>
      </c>
      <c r="P1734" t="str">
        <f t="shared" si="191"/>
        <v>Seed</v>
      </c>
      <c r="Q1734" t="str">
        <f t="shared" si="192"/>
        <v>Others</v>
      </c>
      <c r="R1734" t="str">
        <f t="shared" si="193"/>
        <v>Bangalore</v>
      </c>
    </row>
    <row r="1735" spans="1:18" x14ac:dyDescent="0.3">
      <c r="A1735">
        <v>1734</v>
      </c>
      <c r="B1735" s="4">
        <v>42520</v>
      </c>
      <c r="C1735" t="s">
        <v>4726</v>
      </c>
      <c r="D1735" t="s">
        <v>50</v>
      </c>
      <c r="E1735" t="s">
        <v>4727</v>
      </c>
      <c r="F1735" t="s">
        <v>36</v>
      </c>
      <c r="G1735" t="s">
        <v>4728</v>
      </c>
      <c r="H1735" t="str">
        <f t="shared" si="194"/>
        <v>Anirudh Damani</v>
      </c>
      <c r="I1735">
        <f t="shared" si="195"/>
        <v>2</v>
      </c>
      <c r="J1735" t="str">
        <f>IF(Table1[[#This Row],[Investor Count]]&gt;1,"Yes","No")</f>
        <v>Yes</v>
      </c>
      <c r="K1735" t="s">
        <v>126</v>
      </c>
      <c r="L1735" s="6">
        <v>200000</v>
      </c>
      <c r="M1735">
        <f t="shared" si="189"/>
        <v>2016</v>
      </c>
      <c r="N1735" t="str">
        <f t="shared" si="190"/>
        <v>May</v>
      </c>
      <c r="O1735" s="18">
        <v>1.9194100000000001</v>
      </c>
      <c r="P1735" t="str">
        <f t="shared" si="191"/>
        <v>Seed</v>
      </c>
      <c r="Q1735" t="str">
        <f t="shared" si="192"/>
        <v>Technology</v>
      </c>
      <c r="R1735" t="str">
        <f t="shared" si="193"/>
        <v>Mumbai</v>
      </c>
    </row>
    <row r="1736" spans="1:18" x14ac:dyDescent="0.3">
      <c r="A1736">
        <v>1735</v>
      </c>
      <c r="B1736" s="4">
        <v>42521</v>
      </c>
      <c r="C1736" t="s">
        <v>4729</v>
      </c>
      <c r="D1736" t="s">
        <v>575</v>
      </c>
      <c r="E1736" t="s">
        <v>4730</v>
      </c>
      <c r="F1736" t="s">
        <v>30</v>
      </c>
      <c r="G1736" t="s">
        <v>9366</v>
      </c>
      <c r="H1736" t="str">
        <f t="shared" si="194"/>
        <v>Ashish Gupta</v>
      </c>
      <c r="I1736">
        <f t="shared" si="195"/>
        <v>2</v>
      </c>
      <c r="J1736" t="str">
        <f>IF(Table1[[#This Row],[Investor Count]]&gt;1,"Yes","No")</f>
        <v>Yes</v>
      </c>
      <c r="K1736" t="s">
        <v>126</v>
      </c>
      <c r="M1736">
        <f t="shared" si="189"/>
        <v>2016</v>
      </c>
      <c r="N1736" t="str">
        <f t="shared" si="190"/>
        <v>May</v>
      </c>
      <c r="O1736" s="18">
        <v>0</v>
      </c>
      <c r="P1736" t="str">
        <f t="shared" si="191"/>
        <v>Seed</v>
      </c>
      <c r="Q1736" t="str">
        <f t="shared" si="192"/>
        <v>Others</v>
      </c>
      <c r="R1736" t="str">
        <f t="shared" si="193"/>
        <v>Delhi-NCR</v>
      </c>
    </row>
    <row r="1737" spans="1:18" x14ac:dyDescent="0.3">
      <c r="A1737">
        <v>1736</v>
      </c>
      <c r="B1737" s="4">
        <v>42521</v>
      </c>
      <c r="C1737" t="s">
        <v>3416</v>
      </c>
      <c r="D1737" t="s">
        <v>479</v>
      </c>
      <c r="E1737" t="s">
        <v>4732</v>
      </c>
      <c r="F1737" t="s">
        <v>30</v>
      </c>
      <c r="G1737" t="s">
        <v>8264</v>
      </c>
      <c r="H1737" t="str">
        <f t="shared" si="194"/>
        <v>Ht Media Ltd</v>
      </c>
      <c r="I1737">
        <f t="shared" si="195"/>
        <v>1</v>
      </c>
      <c r="J1737" t="str">
        <f>IF(Table1[[#This Row],[Investor Count]]&gt;1,"Yes","No")</f>
        <v>No</v>
      </c>
      <c r="K1737" t="s">
        <v>394</v>
      </c>
      <c r="L1737" s="6">
        <v>4400000</v>
      </c>
      <c r="M1737">
        <f t="shared" si="189"/>
        <v>2016</v>
      </c>
      <c r="N1737" t="str">
        <f t="shared" si="190"/>
        <v>May</v>
      </c>
      <c r="O1737" s="18">
        <v>42.227020000000003</v>
      </c>
      <c r="P1737" t="str">
        <f t="shared" si="191"/>
        <v>Private Equity</v>
      </c>
      <c r="Q1737" t="str">
        <f t="shared" si="192"/>
        <v>E-Commerce</v>
      </c>
      <c r="R1737" t="str">
        <f t="shared" si="193"/>
        <v>Delhi-NCR</v>
      </c>
    </row>
    <row r="1738" spans="1:18" x14ac:dyDescent="0.3">
      <c r="A1738">
        <v>1737</v>
      </c>
      <c r="B1738" s="4">
        <v>42521</v>
      </c>
      <c r="C1738" t="s">
        <v>4734</v>
      </c>
      <c r="D1738" t="s">
        <v>575</v>
      </c>
      <c r="E1738" t="s">
        <v>1284</v>
      </c>
      <c r="F1738" t="s">
        <v>36</v>
      </c>
      <c r="G1738" t="s">
        <v>9252</v>
      </c>
      <c r="H1738" t="str">
        <f t="shared" si="194"/>
        <v>Nsi Infinium Global Pvt Ltd</v>
      </c>
      <c r="I1738">
        <f t="shared" si="195"/>
        <v>1</v>
      </c>
      <c r="J1738" t="str">
        <f>IF(Table1[[#This Row],[Investor Count]]&gt;1,"Yes","No")</f>
        <v>No</v>
      </c>
      <c r="K1738" t="s">
        <v>394</v>
      </c>
      <c r="L1738" s="6">
        <v>8900000</v>
      </c>
      <c r="M1738">
        <f t="shared" si="189"/>
        <v>2016</v>
      </c>
      <c r="N1738" t="str">
        <f t="shared" si="190"/>
        <v>May</v>
      </c>
      <c r="O1738" s="18">
        <v>85.413745000000006</v>
      </c>
      <c r="P1738" t="str">
        <f t="shared" si="191"/>
        <v>Private Equity</v>
      </c>
      <c r="Q1738" t="str">
        <f t="shared" si="192"/>
        <v>Others</v>
      </c>
      <c r="R1738" t="str">
        <f t="shared" si="193"/>
        <v>Mumbai</v>
      </c>
    </row>
    <row r="1739" spans="1:18" x14ac:dyDescent="0.3">
      <c r="A1739">
        <v>1738</v>
      </c>
      <c r="B1739" s="4">
        <v>42521</v>
      </c>
      <c r="C1739" t="s">
        <v>1035</v>
      </c>
      <c r="D1739" t="s">
        <v>479</v>
      </c>
      <c r="E1739" t="s">
        <v>1745</v>
      </c>
      <c r="F1739" t="s">
        <v>19</v>
      </c>
      <c r="G1739" t="s">
        <v>8265</v>
      </c>
      <c r="H1739" t="str">
        <f t="shared" si="194"/>
        <v>Hbm Healthcare Investments</v>
      </c>
      <c r="I1739">
        <f t="shared" si="195"/>
        <v>1</v>
      </c>
      <c r="J1739" t="str">
        <f>IF(Table1[[#This Row],[Investor Count]]&gt;1,"Yes","No")</f>
        <v>No</v>
      </c>
      <c r="K1739" t="s">
        <v>394</v>
      </c>
      <c r="M1739">
        <f t="shared" si="189"/>
        <v>2016</v>
      </c>
      <c r="N1739" t="str">
        <f t="shared" si="190"/>
        <v>May</v>
      </c>
      <c r="O1739" s="18">
        <v>0</v>
      </c>
      <c r="P1739" t="str">
        <f t="shared" si="191"/>
        <v>Private Equity</v>
      </c>
      <c r="Q1739" t="str">
        <f t="shared" si="192"/>
        <v>E-Commerce</v>
      </c>
      <c r="R1739" t="str">
        <f t="shared" si="193"/>
        <v>Delhi-NCR</v>
      </c>
    </row>
    <row r="1740" spans="1:18" x14ac:dyDescent="0.3">
      <c r="A1740">
        <v>1739</v>
      </c>
      <c r="B1740" s="4">
        <v>42521</v>
      </c>
      <c r="C1740" t="s">
        <v>4737</v>
      </c>
      <c r="D1740" t="s">
        <v>1701</v>
      </c>
      <c r="E1740" t="s">
        <v>4550</v>
      </c>
      <c r="F1740" t="s">
        <v>19</v>
      </c>
      <c r="G1740" t="s">
        <v>4738</v>
      </c>
      <c r="H1740" t="str">
        <f t="shared" si="194"/>
        <v>Ashish Gupta</v>
      </c>
      <c r="I1740">
        <f t="shared" si="195"/>
        <v>1</v>
      </c>
      <c r="J1740" t="str">
        <f>IF(Table1[[#This Row],[Investor Count]]&gt;1,"Yes","No")</f>
        <v>No</v>
      </c>
      <c r="K1740" t="s">
        <v>126</v>
      </c>
      <c r="M1740">
        <f t="shared" si="189"/>
        <v>2016</v>
      </c>
      <c r="N1740" t="str">
        <f t="shared" si="190"/>
        <v>May</v>
      </c>
      <c r="O1740" s="18">
        <v>0</v>
      </c>
      <c r="P1740" t="str">
        <f t="shared" si="191"/>
        <v>Seed</v>
      </c>
      <c r="Q1740" t="str">
        <f t="shared" si="192"/>
        <v>Food &amp; Beverage</v>
      </c>
      <c r="R1740" t="str">
        <f t="shared" si="193"/>
        <v>Delhi-NCR</v>
      </c>
    </row>
    <row r="1741" spans="1:18" x14ac:dyDescent="0.3">
      <c r="A1741">
        <v>1740</v>
      </c>
      <c r="B1741" s="4">
        <v>42521</v>
      </c>
      <c r="C1741" t="s">
        <v>4739</v>
      </c>
      <c r="D1741" t="s">
        <v>575</v>
      </c>
      <c r="E1741" t="s">
        <v>4740</v>
      </c>
      <c r="F1741" t="s">
        <v>36</v>
      </c>
      <c r="G1741" t="s">
        <v>9158</v>
      </c>
      <c r="H1741" t="str">
        <f t="shared" si="194"/>
        <v>Undisclosed</v>
      </c>
      <c r="I1741">
        <f t="shared" si="195"/>
        <v>1</v>
      </c>
      <c r="J1741" t="str">
        <f>IF(Table1[[#This Row],[Investor Count]]&gt;1,"Yes","No")</f>
        <v>No</v>
      </c>
      <c r="K1741" t="s">
        <v>126</v>
      </c>
      <c r="L1741" s="6">
        <v>175000</v>
      </c>
      <c r="M1741">
        <f t="shared" si="189"/>
        <v>2016</v>
      </c>
      <c r="N1741" t="str">
        <f t="shared" si="190"/>
        <v>May</v>
      </c>
      <c r="O1741" s="18">
        <v>1.6794837499999999</v>
      </c>
      <c r="P1741" t="str">
        <f t="shared" si="191"/>
        <v>Seed</v>
      </c>
      <c r="Q1741" t="str">
        <f t="shared" si="192"/>
        <v>Others</v>
      </c>
      <c r="R1741" t="str">
        <f t="shared" si="193"/>
        <v>Mumbai</v>
      </c>
    </row>
    <row r="1742" spans="1:18" x14ac:dyDescent="0.3">
      <c r="A1742">
        <v>1741</v>
      </c>
      <c r="B1742" s="4">
        <v>42461</v>
      </c>
      <c r="C1742" t="s">
        <v>4741</v>
      </c>
      <c r="D1742" t="s">
        <v>575</v>
      </c>
      <c r="E1742" t="s">
        <v>4742</v>
      </c>
      <c r="F1742" t="s">
        <v>4743</v>
      </c>
      <c r="G1742" t="s">
        <v>9367</v>
      </c>
      <c r="H1742" t="str">
        <f t="shared" si="194"/>
        <v>Nelstone Ventures</v>
      </c>
      <c r="I1742">
        <f t="shared" si="195"/>
        <v>4</v>
      </c>
      <c r="J1742" t="str">
        <f>IF(Table1[[#This Row],[Investor Count]]&gt;1,"Yes","No")</f>
        <v>Yes</v>
      </c>
      <c r="K1742" t="s">
        <v>394</v>
      </c>
      <c r="L1742" s="6">
        <v>2700000</v>
      </c>
      <c r="M1742">
        <f t="shared" si="189"/>
        <v>2016</v>
      </c>
      <c r="N1742" t="str">
        <f t="shared" si="190"/>
        <v>April</v>
      </c>
      <c r="O1742" s="18">
        <v>25.912034999999999</v>
      </c>
      <c r="P1742" t="str">
        <f t="shared" si="191"/>
        <v>Private Equity</v>
      </c>
      <c r="Q1742" t="str">
        <f t="shared" si="192"/>
        <v>Others</v>
      </c>
      <c r="R1742" t="str">
        <f t="shared" si="193"/>
        <v>Bangalore</v>
      </c>
    </row>
    <row r="1743" spans="1:18" x14ac:dyDescent="0.3">
      <c r="A1743">
        <v>1742</v>
      </c>
      <c r="B1743" s="4">
        <v>42461</v>
      </c>
      <c r="C1743" t="s">
        <v>4745</v>
      </c>
      <c r="D1743" t="s">
        <v>575</v>
      </c>
      <c r="E1743" t="s">
        <v>4746</v>
      </c>
      <c r="F1743" t="s">
        <v>139</v>
      </c>
      <c r="G1743" t="s">
        <v>4747</v>
      </c>
      <c r="H1743" t="str">
        <f t="shared" si="194"/>
        <v>Raman Roy</v>
      </c>
      <c r="I1743">
        <f t="shared" si="195"/>
        <v>1</v>
      </c>
      <c r="J1743" t="str">
        <f>IF(Table1[[#This Row],[Investor Count]]&gt;1,"Yes","No")</f>
        <v>No</v>
      </c>
      <c r="K1743" t="s">
        <v>126</v>
      </c>
      <c r="M1743">
        <f t="shared" si="189"/>
        <v>2016</v>
      </c>
      <c r="N1743" t="str">
        <f t="shared" si="190"/>
        <v>April</v>
      </c>
      <c r="O1743" s="18">
        <v>0</v>
      </c>
      <c r="P1743" t="str">
        <f t="shared" si="191"/>
        <v>Seed</v>
      </c>
      <c r="Q1743" t="str">
        <f t="shared" si="192"/>
        <v>Others</v>
      </c>
      <c r="R1743" t="str">
        <f t="shared" si="193"/>
        <v>Delhi-NCR</v>
      </c>
    </row>
    <row r="1744" spans="1:18" x14ac:dyDescent="0.3">
      <c r="A1744">
        <v>1743</v>
      </c>
      <c r="B1744" s="4">
        <v>42461</v>
      </c>
      <c r="C1744" t="s">
        <v>4748</v>
      </c>
      <c r="D1744" t="s">
        <v>575</v>
      </c>
      <c r="E1744" t="s">
        <v>8818</v>
      </c>
      <c r="F1744" t="s">
        <v>19</v>
      </c>
      <c r="G1744" t="s">
        <v>8819</v>
      </c>
      <c r="H1744" t="str">
        <f t="shared" si="194"/>
        <v>Indian Angel Network</v>
      </c>
      <c r="I1744">
        <f t="shared" si="195"/>
        <v>6</v>
      </c>
      <c r="J1744" t="str">
        <f>IF(Table1[[#This Row],[Investor Count]]&gt;1,"Yes","No")</f>
        <v>Yes</v>
      </c>
      <c r="K1744" t="s">
        <v>126</v>
      </c>
      <c r="M1744">
        <f t="shared" si="189"/>
        <v>2016</v>
      </c>
      <c r="N1744" t="str">
        <f t="shared" si="190"/>
        <v>April</v>
      </c>
      <c r="O1744" s="18">
        <v>0</v>
      </c>
      <c r="P1744" t="str">
        <f t="shared" si="191"/>
        <v>Seed</v>
      </c>
      <c r="Q1744" t="str">
        <f t="shared" si="192"/>
        <v>Others</v>
      </c>
      <c r="R1744" t="str">
        <f t="shared" si="193"/>
        <v>Delhi-NCR</v>
      </c>
    </row>
    <row r="1745" spans="1:18" x14ac:dyDescent="0.3">
      <c r="A1745">
        <v>1744</v>
      </c>
      <c r="B1745" s="4">
        <v>42464</v>
      </c>
      <c r="C1745" t="s">
        <v>4751</v>
      </c>
      <c r="D1745" t="s">
        <v>575</v>
      </c>
      <c r="E1745" t="s">
        <v>3441</v>
      </c>
      <c r="F1745" t="s">
        <v>36</v>
      </c>
      <c r="G1745" t="s">
        <v>4752</v>
      </c>
      <c r="H1745" t="str">
        <f t="shared" si="194"/>
        <v>Vineet Singh</v>
      </c>
      <c r="I1745">
        <f t="shared" si="195"/>
        <v>1</v>
      </c>
      <c r="J1745" t="str">
        <f>IF(Table1[[#This Row],[Investor Count]]&gt;1,"Yes","No")</f>
        <v>No</v>
      </c>
      <c r="K1745" t="s">
        <v>394</v>
      </c>
      <c r="M1745">
        <f t="shared" si="189"/>
        <v>2016</v>
      </c>
      <c r="N1745" t="str">
        <f t="shared" si="190"/>
        <v>April</v>
      </c>
      <c r="O1745" s="18">
        <v>0</v>
      </c>
      <c r="P1745" t="str">
        <f t="shared" si="191"/>
        <v>Private Equity</v>
      </c>
      <c r="Q1745" t="str">
        <f t="shared" si="192"/>
        <v>Others</v>
      </c>
      <c r="R1745" t="str">
        <f t="shared" si="193"/>
        <v>Mumbai</v>
      </c>
    </row>
    <row r="1746" spans="1:18" x14ac:dyDescent="0.3">
      <c r="A1746">
        <v>1745</v>
      </c>
      <c r="B1746" s="4">
        <v>42464</v>
      </c>
      <c r="C1746" t="s">
        <v>4753</v>
      </c>
      <c r="D1746" t="s">
        <v>1701</v>
      </c>
      <c r="E1746" t="s">
        <v>4754</v>
      </c>
      <c r="F1746" t="s">
        <v>52</v>
      </c>
      <c r="G1746" t="s">
        <v>9368</v>
      </c>
      <c r="H1746" t="str">
        <f t="shared" si="194"/>
        <v>Equentia Natural Resource &amp; Other</v>
      </c>
      <c r="I1746">
        <f t="shared" si="195"/>
        <v>1</v>
      </c>
      <c r="J1746" t="str">
        <f>IF(Table1[[#This Row],[Investor Count]]&gt;1,"Yes","No")</f>
        <v>No</v>
      </c>
      <c r="K1746" t="s">
        <v>126</v>
      </c>
      <c r="M1746">
        <f t="shared" si="189"/>
        <v>2016</v>
      </c>
      <c r="N1746" t="str">
        <f t="shared" si="190"/>
        <v>April</v>
      </c>
      <c r="O1746" s="18">
        <v>0</v>
      </c>
      <c r="P1746" t="str">
        <f t="shared" si="191"/>
        <v>Seed</v>
      </c>
      <c r="Q1746" t="str">
        <f t="shared" si="192"/>
        <v>Food &amp; Beverage</v>
      </c>
      <c r="R1746" t="str">
        <f t="shared" si="193"/>
        <v>Pune</v>
      </c>
    </row>
    <row r="1747" spans="1:18" x14ac:dyDescent="0.3">
      <c r="A1747">
        <v>1746</v>
      </c>
      <c r="B1747" s="4">
        <v>42464</v>
      </c>
      <c r="C1747" t="s">
        <v>4756</v>
      </c>
      <c r="D1747" t="s">
        <v>575</v>
      </c>
      <c r="E1747" t="s">
        <v>4757</v>
      </c>
      <c r="F1747" t="s">
        <v>36</v>
      </c>
      <c r="G1747" t="s">
        <v>4758</v>
      </c>
      <c r="H1747" t="str">
        <f t="shared" si="194"/>
        <v>Xiaomi Inc</v>
      </c>
      <c r="I1747">
        <f t="shared" si="195"/>
        <v>1</v>
      </c>
      <c r="J1747" t="str">
        <f>IF(Table1[[#This Row],[Investor Count]]&gt;1,"Yes","No")</f>
        <v>No</v>
      </c>
      <c r="K1747" t="s">
        <v>394</v>
      </c>
      <c r="L1747" s="6">
        <v>25000000</v>
      </c>
      <c r="M1747">
        <f t="shared" si="189"/>
        <v>2016</v>
      </c>
      <c r="N1747" t="str">
        <f t="shared" si="190"/>
        <v>April</v>
      </c>
      <c r="O1747" s="18">
        <v>239.92625000000001</v>
      </c>
      <c r="P1747" t="str">
        <f t="shared" si="191"/>
        <v>Private Equity</v>
      </c>
      <c r="Q1747" t="str">
        <f t="shared" si="192"/>
        <v>Others</v>
      </c>
      <c r="R1747" t="str">
        <f t="shared" si="193"/>
        <v>Mumbai</v>
      </c>
    </row>
    <row r="1748" spans="1:18" x14ac:dyDescent="0.3">
      <c r="A1748">
        <v>1747</v>
      </c>
      <c r="B1748" s="4">
        <v>42464</v>
      </c>
      <c r="C1748" t="s">
        <v>4759</v>
      </c>
      <c r="D1748" t="s">
        <v>575</v>
      </c>
      <c r="E1748" t="s">
        <v>4760</v>
      </c>
      <c r="F1748" t="s">
        <v>967</v>
      </c>
      <c r="G1748" t="s">
        <v>9251</v>
      </c>
      <c r="H1748" t="str">
        <f t="shared" si="194"/>
        <v>N S Raghavan Centre For Entrepreneurial Learning</v>
      </c>
      <c r="I1748">
        <f t="shared" si="195"/>
        <v>1</v>
      </c>
      <c r="J1748" t="str">
        <f>IF(Table1[[#This Row],[Investor Count]]&gt;1,"Yes","No")</f>
        <v>No</v>
      </c>
      <c r="K1748" t="s">
        <v>126</v>
      </c>
      <c r="M1748">
        <f t="shared" si="189"/>
        <v>2016</v>
      </c>
      <c r="N1748" t="str">
        <f t="shared" si="190"/>
        <v>April</v>
      </c>
      <c r="O1748" s="18">
        <v>0</v>
      </c>
      <c r="P1748" t="str">
        <f t="shared" si="191"/>
        <v>Seed</v>
      </c>
      <c r="Q1748" t="str">
        <f t="shared" si="192"/>
        <v>Others</v>
      </c>
      <c r="R1748" t="str">
        <f t="shared" si="193"/>
        <v>Bangalore</v>
      </c>
    </row>
    <row r="1749" spans="1:18" x14ac:dyDescent="0.3">
      <c r="A1749">
        <v>1748</v>
      </c>
      <c r="B1749" s="4">
        <v>42465</v>
      </c>
      <c r="C1749" t="s">
        <v>4762</v>
      </c>
      <c r="D1749" t="s">
        <v>142</v>
      </c>
      <c r="E1749" t="s">
        <v>4763</v>
      </c>
      <c r="F1749" t="s">
        <v>967</v>
      </c>
      <c r="G1749" t="s">
        <v>4764</v>
      </c>
      <c r="H1749" t="str">
        <f t="shared" si="194"/>
        <v>Mukesh Bansal</v>
      </c>
      <c r="I1749">
        <f t="shared" si="195"/>
        <v>1</v>
      </c>
      <c r="J1749" t="str">
        <f>IF(Table1[[#This Row],[Investor Count]]&gt;1,"Yes","No")</f>
        <v>No</v>
      </c>
      <c r="K1749" t="s">
        <v>126</v>
      </c>
      <c r="M1749">
        <f t="shared" si="189"/>
        <v>2016</v>
      </c>
      <c r="N1749" t="str">
        <f t="shared" si="190"/>
        <v>April</v>
      </c>
      <c r="O1749" s="18">
        <v>0</v>
      </c>
      <c r="P1749" t="str">
        <f t="shared" si="191"/>
        <v>Seed</v>
      </c>
      <c r="Q1749" t="str">
        <f t="shared" si="192"/>
        <v>Healthcare</v>
      </c>
      <c r="R1749" t="str">
        <f t="shared" si="193"/>
        <v>Bangalore</v>
      </c>
    </row>
    <row r="1750" spans="1:18" x14ac:dyDescent="0.3">
      <c r="A1750">
        <v>1749</v>
      </c>
      <c r="B1750" s="4">
        <v>42465</v>
      </c>
      <c r="C1750" t="s">
        <v>4765</v>
      </c>
      <c r="D1750" t="s">
        <v>50</v>
      </c>
      <c r="E1750" t="s">
        <v>4766</v>
      </c>
      <c r="F1750" t="s">
        <v>36</v>
      </c>
      <c r="G1750" t="s">
        <v>2746</v>
      </c>
      <c r="H1750" t="str">
        <f t="shared" si="194"/>
        <v>Times Internet Ltd</v>
      </c>
      <c r="I1750">
        <f t="shared" si="195"/>
        <v>1</v>
      </c>
      <c r="J1750" t="str">
        <f>IF(Table1[[#This Row],[Investor Count]]&gt;1,"Yes","No")</f>
        <v>No</v>
      </c>
      <c r="K1750" t="s">
        <v>394</v>
      </c>
      <c r="M1750">
        <f t="shared" si="189"/>
        <v>2016</v>
      </c>
      <c r="N1750" t="str">
        <f t="shared" si="190"/>
        <v>April</v>
      </c>
      <c r="O1750" s="18">
        <v>0</v>
      </c>
      <c r="P1750" t="str">
        <f t="shared" si="191"/>
        <v>Private Equity</v>
      </c>
      <c r="Q1750" t="str">
        <f t="shared" si="192"/>
        <v>Technology</v>
      </c>
      <c r="R1750" t="str">
        <f t="shared" si="193"/>
        <v>Mumbai</v>
      </c>
    </row>
    <row r="1751" spans="1:18" x14ac:dyDescent="0.3">
      <c r="A1751">
        <v>1750</v>
      </c>
      <c r="B1751" s="4">
        <v>42465</v>
      </c>
      <c r="C1751" t="s">
        <v>3474</v>
      </c>
      <c r="D1751" t="s">
        <v>575</v>
      </c>
      <c r="E1751" t="s">
        <v>4767</v>
      </c>
      <c r="F1751" t="s">
        <v>36</v>
      </c>
      <c r="G1751" t="s">
        <v>8266</v>
      </c>
      <c r="H1751" t="str">
        <f t="shared" si="194"/>
        <v>Blume Ventures</v>
      </c>
      <c r="I1751">
        <f t="shared" si="195"/>
        <v>3</v>
      </c>
      <c r="J1751" t="str">
        <f>IF(Table1[[#This Row],[Investor Count]]&gt;1,"Yes","No")</f>
        <v>Yes</v>
      </c>
      <c r="K1751" t="s">
        <v>394</v>
      </c>
      <c r="M1751">
        <f t="shared" si="189"/>
        <v>2016</v>
      </c>
      <c r="N1751" t="str">
        <f t="shared" si="190"/>
        <v>April</v>
      </c>
      <c r="O1751" s="18">
        <v>0</v>
      </c>
      <c r="P1751" t="str">
        <f t="shared" si="191"/>
        <v>Private Equity</v>
      </c>
      <c r="Q1751" t="str">
        <f t="shared" si="192"/>
        <v>Others</v>
      </c>
      <c r="R1751" t="str">
        <f t="shared" si="193"/>
        <v>Mumbai</v>
      </c>
    </row>
    <row r="1752" spans="1:18" x14ac:dyDescent="0.3">
      <c r="A1752">
        <v>1751</v>
      </c>
      <c r="B1752" s="4">
        <v>42466</v>
      </c>
      <c r="C1752" t="s">
        <v>4769</v>
      </c>
      <c r="D1752" t="s">
        <v>40</v>
      </c>
      <c r="E1752" t="s">
        <v>4770</v>
      </c>
      <c r="F1752" t="s">
        <v>19</v>
      </c>
      <c r="G1752" t="s">
        <v>8267</v>
      </c>
      <c r="H1752" t="str">
        <f t="shared" si="194"/>
        <v>Dtdc Express Ltd</v>
      </c>
      <c r="I1752">
        <f t="shared" si="195"/>
        <v>1</v>
      </c>
      <c r="J1752" t="str">
        <f>IF(Table1[[#This Row],[Investor Count]]&gt;1,"Yes","No")</f>
        <v>No</v>
      </c>
      <c r="K1752" t="s">
        <v>394</v>
      </c>
      <c r="L1752" s="6">
        <v>1000000</v>
      </c>
      <c r="M1752">
        <f t="shared" si="189"/>
        <v>2016</v>
      </c>
      <c r="N1752" t="str">
        <f t="shared" si="190"/>
        <v>April</v>
      </c>
      <c r="O1752" s="18">
        <v>9.5970499999999994</v>
      </c>
      <c r="P1752" t="str">
        <f t="shared" si="191"/>
        <v>Private Equity</v>
      </c>
      <c r="Q1752" t="str">
        <f t="shared" si="192"/>
        <v>Logistics &amp; Transport</v>
      </c>
      <c r="R1752" t="str">
        <f t="shared" si="193"/>
        <v>Delhi-NCR</v>
      </c>
    </row>
    <row r="1753" spans="1:18" x14ac:dyDescent="0.3">
      <c r="A1753">
        <v>1752</v>
      </c>
      <c r="B1753" s="4">
        <v>42466</v>
      </c>
      <c r="C1753" t="s">
        <v>4772</v>
      </c>
      <c r="D1753" t="s">
        <v>575</v>
      </c>
      <c r="E1753" t="s">
        <v>8820</v>
      </c>
      <c r="F1753" t="s">
        <v>967</v>
      </c>
      <c r="G1753" t="s">
        <v>4774</v>
      </c>
      <c r="H1753" t="str">
        <f t="shared" si="194"/>
        <v>Ninestarter</v>
      </c>
      <c r="I1753">
        <f t="shared" si="195"/>
        <v>1</v>
      </c>
      <c r="J1753" t="str">
        <f>IF(Table1[[#This Row],[Investor Count]]&gt;1,"Yes","No")</f>
        <v>No</v>
      </c>
      <c r="K1753" t="s">
        <v>126</v>
      </c>
      <c r="L1753" s="6">
        <v>500000</v>
      </c>
      <c r="M1753">
        <f t="shared" si="189"/>
        <v>2016</v>
      </c>
      <c r="N1753" t="str">
        <f t="shared" si="190"/>
        <v>April</v>
      </c>
      <c r="O1753" s="18">
        <v>4.7985249999999997</v>
      </c>
      <c r="P1753" t="str">
        <f t="shared" si="191"/>
        <v>Seed</v>
      </c>
      <c r="Q1753" t="str">
        <f t="shared" si="192"/>
        <v>Others</v>
      </c>
      <c r="R1753" t="str">
        <f t="shared" si="193"/>
        <v>Bangalore</v>
      </c>
    </row>
    <row r="1754" spans="1:18" x14ac:dyDescent="0.3">
      <c r="A1754">
        <v>1753</v>
      </c>
      <c r="B1754" s="4">
        <v>42466</v>
      </c>
      <c r="C1754" t="s">
        <v>2782</v>
      </c>
      <c r="D1754" t="s">
        <v>575</v>
      </c>
      <c r="E1754" t="s">
        <v>8821</v>
      </c>
      <c r="F1754" t="s">
        <v>36</v>
      </c>
      <c r="G1754" t="s">
        <v>261</v>
      </c>
      <c r="H1754" t="str">
        <f t="shared" si="194"/>
        <v>Undisclosed</v>
      </c>
      <c r="I1754">
        <f t="shared" si="195"/>
        <v>1</v>
      </c>
      <c r="J1754" t="str">
        <f>IF(Table1[[#This Row],[Investor Count]]&gt;1,"Yes","No")</f>
        <v>No</v>
      </c>
      <c r="K1754" t="s">
        <v>394</v>
      </c>
      <c r="L1754" s="6">
        <v>6000000</v>
      </c>
      <c r="M1754">
        <f t="shared" si="189"/>
        <v>2016</v>
      </c>
      <c r="N1754" t="str">
        <f t="shared" si="190"/>
        <v>April</v>
      </c>
      <c r="O1754" s="18">
        <v>57.582299999999996</v>
      </c>
      <c r="P1754" t="str">
        <f t="shared" si="191"/>
        <v>Private Equity</v>
      </c>
      <c r="Q1754" t="str">
        <f t="shared" si="192"/>
        <v>Others</v>
      </c>
      <c r="R1754" t="str">
        <f t="shared" si="193"/>
        <v>Mumbai</v>
      </c>
    </row>
    <row r="1755" spans="1:18" x14ac:dyDescent="0.3">
      <c r="A1755">
        <v>1754</v>
      </c>
      <c r="B1755" s="4">
        <v>42466</v>
      </c>
      <c r="C1755" t="s">
        <v>3939</v>
      </c>
      <c r="D1755" t="s">
        <v>575</v>
      </c>
      <c r="E1755" t="s">
        <v>47</v>
      </c>
      <c r="F1755" t="s">
        <v>967</v>
      </c>
      <c r="G1755" t="s">
        <v>1576</v>
      </c>
      <c r="H1755" t="str">
        <f t="shared" si="194"/>
        <v>Axilor Ventures</v>
      </c>
      <c r="I1755">
        <f t="shared" si="195"/>
        <v>1</v>
      </c>
      <c r="J1755" t="str">
        <f>IF(Table1[[#This Row],[Investor Count]]&gt;1,"Yes","No")</f>
        <v>No</v>
      </c>
      <c r="K1755" t="s">
        <v>394</v>
      </c>
      <c r="L1755" s="6">
        <v>1000000</v>
      </c>
      <c r="M1755">
        <f t="shared" si="189"/>
        <v>2016</v>
      </c>
      <c r="N1755" t="str">
        <f t="shared" si="190"/>
        <v>April</v>
      </c>
      <c r="O1755" s="18">
        <v>9.5970499999999994</v>
      </c>
      <c r="P1755" t="str">
        <f t="shared" si="191"/>
        <v>Private Equity</v>
      </c>
      <c r="Q1755" t="str">
        <f t="shared" si="192"/>
        <v>Others</v>
      </c>
      <c r="R1755" t="str">
        <f t="shared" si="193"/>
        <v>Bangalore</v>
      </c>
    </row>
    <row r="1756" spans="1:18" x14ac:dyDescent="0.3">
      <c r="A1756">
        <v>1755</v>
      </c>
      <c r="B1756" s="4">
        <v>42467</v>
      </c>
      <c r="C1756" t="s">
        <v>4776</v>
      </c>
      <c r="D1756" t="s">
        <v>575</v>
      </c>
      <c r="E1756" t="s">
        <v>4777</v>
      </c>
      <c r="F1756" t="s">
        <v>4778</v>
      </c>
      <c r="G1756" t="s">
        <v>4779</v>
      </c>
      <c r="H1756" t="str">
        <f t="shared" si="194"/>
        <v>Nazara Technologies Pvt Ltd</v>
      </c>
      <c r="I1756">
        <f t="shared" si="195"/>
        <v>1</v>
      </c>
      <c r="J1756" t="str">
        <f>IF(Table1[[#This Row],[Investor Count]]&gt;1,"Yes","No")</f>
        <v>No</v>
      </c>
      <c r="K1756" t="s">
        <v>394</v>
      </c>
      <c r="M1756">
        <f t="shared" si="189"/>
        <v>2016</v>
      </c>
      <c r="N1756" t="str">
        <f t="shared" si="190"/>
        <v>April</v>
      </c>
      <c r="O1756" s="18">
        <v>0</v>
      </c>
      <c r="P1756" t="str">
        <f t="shared" si="191"/>
        <v>Private Equity</v>
      </c>
      <c r="Q1756" t="str">
        <f t="shared" si="192"/>
        <v>Others</v>
      </c>
      <c r="R1756" t="str">
        <f t="shared" si="193"/>
        <v>London/UK</v>
      </c>
    </row>
    <row r="1757" spans="1:18" x14ac:dyDescent="0.3">
      <c r="A1757">
        <v>1756</v>
      </c>
      <c r="B1757" s="4">
        <v>42468</v>
      </c>
      <c r="C1757" t="s">
        <v>1621</v>
      </c>
      <c r="D1757" t="s">
        <v>575</v>
      </c>
      <c r="E1757" t="s">
        <v>4780</v>
      </c>
      <c r="F1757" t="s">
        <v>30</v>
      </c>
      <c r="G1757" t="s">
        <v>8268</v>
      </c>
      <c r="H1757" t="str">
        <f t="shared" si="194"/>
        <v>Idg</v>
      </c>
      <c r="I1757">
        <f t="shared" si="195"/>
        <v>2</v>
      </c>
      <c r="J1757" t="str">
        <f>IF(Table1[[#This Row],[Investor Count]]&gt;1,"Yes","No")</f>
        <v>Yes</v>
      </c>
      <c r="K1757" t="s">
        <v>126</v>
      </c>
      <c r="M1757">
        <f t="shared" si="189"/>
        <v>2016</v>
      </c>
      <c r="N1757" t="str">
        <f t="shared" si="190"/>
        <v>April</v>
      </c>
      <c r="O1757" s="18">
        <v>0</v>
      </c>
      <c r="P1757" t="str">
        <f t="shared" si="191"/>
        <v>Seed</v>
      </c>
      <c r="Q1757" t="str">
        <f t="shared" si="192"/>
        <v>Others</v>
      </c>
      <c r="R1757" t="str">
        <f t="shared" si="193"/>
        <v>Delhi-NCR</v>
      </c>
    </row>
    <row r="1758" spans="1:18" x14ac:dyDescent="0.3">
      <c r="A1758">
        <v>1757</v>
      </c>
      <c r="B1758" s="4">
        <v>42468</v>
      </c>
      <c r="C1758" t="s">
        <v>4782</v>
      </c>
      <c r="D1758" t="s">
        <v>105</v>
      </c>
      <c r="E1758" t="s">
        <v>4783</v>
      </c>
      <c r="F1758" t="s">
        <v>42</v>
      </c>
      <c r="G1758" t="s">
        <v>4784</v>
      </c>
      <c r="H1758" t="str">
        <f t="shared" si="194"/>
        <v>Villgro</v>
      </c>
      <c r="I1758">
        <f t="shared" si="195"/>
        <v>1</v>
      </c>
      <c r="J1758" t="str">
        <f>IF(Table1[[#This Row],[Investor Count]]&gt;1,"Yes","No")</f>
        <v>No</v>
      </c>
      <c r="K1758" t="s">
        <v>126</v>
      </c>
      <c r="M1758">
        <f t="shared" si="189"/>
        <v>2016</v>
      </c>
      <c r="N1758" t="str">
        <f t="shared" si="190"/>
        <v>April</v>
      </c>
      <c r="O1758" s="18">
        <v>0</v>
      </c>
      <c r="P1758" t="str">
        <f t="shared" si="191"/>
        <v>Seed</v>
      </c>
      <c r="Q1758" t="str">
        <f t="shared" si="192"/>
        <v>Education</v>
      </c>
      <c r="R1758" t="str">
        <f t="shared" si="193"/>
        <v>Chennai</v>
      </c>
    </row>
    <row r="1759" spans="1:18" x14ac:dyDescent="0.3">
      <c r="A1759">
        <v>1758</v>
      </c>
      <c r="B1759" s="4">
        <v>42468</v>
      </c>
      <c r="C1759" t="s">
        <v>4785</v>
      </c>
      <c r="D1759" t="s">
        <v>575</v>
      </c>
      <c r="E1759" t="s">
        <v>4786</v>
      </c>
      <c r="F1759" t="s">
        <v>30</v>
      </c>
      <c r="G1759" t="s">
        <v>4787</v>
      </c>
      <c r="H1759" t="str">
        <f t="shared" si="194"/>
        <v>Mahendra Patel</v>
      </c>
      <c r="I1759">
        <f t="shared" si="195"/>
        <v>2</v>
      </c>
      <c r="J1759" t="str">
        <f>IF(Table1[[#This Row],[Investor Count]]&gt;1,"Yes","No")</f>
        <v>Yes</v>
      </c>
      <c r="K1759" t="s">
        <v>126</v>
      </c>
      <c r="L1759" s="6">
        <v>40000</v>
      </c>
      <c r="M1759">
        <f t="shared" si="189"/>
        <v>2016</v>
      </c>
      <c r="N1759" t="str">
        <f t="shared" si="190"/>
        <v>April</v>
      </c>
      <c r="O1759" s="18">
        <v>0.383882</v>
      </c>
      <c r="P1759" t="str">
        <f t="shared" si="191"/>
        <v>Seed</v>
      </c>
      <c r="Q1759" t="str">
        <f t="shared" si="192"/>
        <v>Others</v>
      </c>
      <c r="R1759" t="str">
        <f t="shared" si="193"/>
        <v>Delhi-NCR</v>
      </c>
    </row>
    <row r="1760" spans="1:18" x14ac:dyDescent="0.3">
      <c r="A1760">
        <v>1759</v>
      </c>
      <c r="B1760" s="4">
        <v>42471</v>
      </c>
      <c r="C1760" t="s">
        <v>4788</v>
      </c>
      <c r="D1760" t="s">
        <v>575</v>
      </c>
      <c r="E1760" t="s">
        <v>4789</v>
      </c>
      <c r="F1760" t="s">
        <v>36</v>
      </c>
      <c r="G1760" t="s">
        <v>4790</v>
      </c>
      <c r="H1760" t="str">
        <f t="shared" si="194"/>
        <v>Rattan Chadha</v>
      </c>
      <c r="I1760">
        <f t="shared" si="195"/>
        <v>1</v>
      </c>
      <c r="J1760" t="str">
        <f>IF(Table1[[#This Row],[Investor Count]]&gt;1,"Yes","No")</f>
        <v>No</v>
      </c>
      <c r="K1760" t="s">
        <v>126</v>
      </c>
      <c r="L1760" s="6">
        <v>200000</v>
      </c>
      <c r="M1760">
        <f t="shared" si="189"/>
        <v>2016</v>
      </c>
      <c r="N1760" t="str">
        <f t="shared" si="190"/>
        <v>April</v>
      </c>
      <c r="O1760" s="18">
        <v>1.9194100000000001</v>
      </c>
      <c r="P1760" t="str">
        <f t="shared" si="191"/>
        <v>Seed</v>
      </c>
      <c r="Q1760" t="str">
        <f t="shared" si="192"/>
        <v>Others</v>
      </c>
      <c r="R1760" t="str">
        <f t="shared" si="193"/>
        <v>Mumbai</v>
      </c>
    </row>
    <row r="1761" spans="1:18" x14ac:dyDescent="0.3">
      <c r="A1761">
        <v>1760</v>
      </c>
      <c r="B1761" s="4">
        <v>42471</v>
      </c>
      <c r="C1761" t="s">
        <v>4791</v>
      </c>
      <c r="D1761" t="s">
        <v>479</v>
      </c>
      <c r="E1761" t="s">
        <v>4792</v>
      </c>
      <c r="F1761" t="s">
        <v>30</v>
      </c>
      <c r="G1761" t="s">
        <v>4793</v>
      </c>
      <c r="H1761" t="str">
        <f t="shared" si="194"/>
        <v>Wingify</v>
      </c>
      <c r="I1761">
        <f t="shared" si="195"/>
        <v>1</v>
      </c>
      <c r="J1761" t="str">
        <f>IF(Table1[[#This Row],[Investor Count]]&gt;1,"Yes","No")</f>
        <v>No</v>
      </c>
      <c r="K1761" t="s">
        <v>126</v>
      </c>
      <c r="M1761">
        <f t="shared" si="189"/>
        <v>2016</v>
      </c>
      <c r="N1761" t="str">
        <f t="shared" si="190"/>
        <v>April</v>
      </c>
      <c r="O1761" s="18">
        <v>0</v>
      </c>
      <c r="P1761" t="str">
        <f t="shared" si="191"/>
        <v>Seed</v>
      </c>
      <c r="Q1761" t="str">
        <f t="shared" si="192"/>
        <v>E-Commerce</v>
      </c>
      <c r="R1761" t="str">
        <f t="shared" si="193"/>
        <v>Delhi-NCR</v>
      </c>
    </row>
    <row r="1762" spans="1:18" x14ac:dyDescent="0.3">
      <c r="A1762">
        <v>1761</v>
      </c>
      <c r="B1762" s="4">
        <v>42471</v>
      </c>
      <c r="C1762" t="s">
        <v>4794</v>
      </c>
      <c r="D1762" t="s">
        <v>575</v>
      </c>
      <c r="E1762" t="s">
        <v>8822</v>
      </c>
      <c r="F1762" t="s">
        <v>30</v>
      </c>
      <c r="G1762" t="s">
        <v>8823</v>
      </c>
      <c r="H1762" t="str">
        <f t="shared" si="194"/>
        <v>Softbank</v>
      </c>
      <c r="I1762">
        <f t="shared" si="195"/>
        <v>6</v>
      </c>
      <c r="J1762" t="str">
        <f>IF(Table1[[#This Row],[Investor Count]]&gt;1,"Yes","No")</f>
        <v>Yes</v>
      </c>
      <c r="K1762" t="s">
        <v>394</v>
      </c>
      <c r="L1762" s="6">
        <v>100000000</v>
      </c>
      <c r="M1762">
        <f t="shared" si="189"/>
        <v>2016</v>
      </c>
      <c r="N1762" t="str">
        <f t="shared" si="190"/>
        <v>April</v>
      </c>
      <c r="O1762" s="18">
        <v>959.70500000000004</v>
      </c>
      <c r="P1762" t="str">
        <f t="shared" si="191"/>
        <v>Private Equity</v>
      </c>
      <c r="Q1762" t="str">
        <f t="shared" si="192"/>
        <v>Others</v>
      </c>
      <c r="R1762" t="str">
        <f t="shared" si="193"/>
        <v>Delhi-NCR</v>
      </c>
    </row>
    <row r="1763" spans="1:18" x14ac:dyDescent="0.3">
      <c r="A1763">
        <v>1762</v>
      </c>
      <c r="B1763" s="4">
        <v>42471</v>
      </c>
      <c r="C1763" t="s">
        <v>4797</v>
      </c>
      <c r="D1763" t="s">
        <v>575</v>
      </c>
      <c r="E1763" t="s">
        <v>4798</v>
      </c>
      <c r="F1763" t="s">
        <v>19</v>
      </c>
      <c r="G1763" t="s">
        <v>4799</v>
      </c>
      <c r="H1763" t="str">
        <f t="shared" si="194"/>
        <v>Prashant Puri</v>
      </c>
      <c r="I1763">
        <f t="shared" si="195"/>
        <v>1</v>
      </c>
      <c r="J1763" t="str">
        <f>IF(Table1[[#This Row],[Investor Count]]&gt;1,"Yes","No")</f>
        <v>No</v>
      </c>
      <c r="K1763" t="s">
        <v>126</v>
      </c>
      <c r="L1763" s="6">
        <v>300000</v>
      </c>
      <c r="M1763">
        <f t="shared" si="189"/>
        <v>2016</v>
      </c>
      <c r="N1763" t="str">
        <f t="shared" si="190"/>
        <v>April</v>
      </c>
      <c r="O1763" s="18">
        <v>2.8791150000000001</v>
      </c>
      <c r="P1763" t="str">
        <f t="shared" si="191"/>
        <v>Seed</v>
      </c>
      <c r="Q1763" t="str">
        <f t="shared" si="192"/>
        <v>Others</v>
      </c>
      <c r="R1763" t="str">
        <f t="shared" si="193"/>
        <v>Delhi-NCR</v>
      </c>
    </row>
    <row r="1764" spans="1:18" x14ac:dyDescent="0.3">
      <c r="A1764">
        <v>1763</v>
      </c>
      <c r="B1764" s="4">
        <v>42472</v>
      </c>
      <c r="C1764" t="s">
        <v>4800</v>
      </c>
      <c r="D1764" t="s">
        <v>575</v>
      </c>
      <c r="E1764" t="s">
        <v>8824</v>
      </c>
      <c r="F1764" t="s">
        <v>967</v>
      </c>
      <c r="G1764" t="s">
        <v>9369</v>
      </c>
      <c r="H1764" t="str">
        <f t="shared" si="194"/>
        <v>Kris Gopalakrishnan</v>
      </c>
      <c r="I1764">
        <f t="shared" si="195"/>
        <v>2</v>
      </c>
      <c r="J1764" t="str">
        <f>IF(Table1[[#This Row],[Investor Count]]&gt;1,"Yes","No")</f>
        <v>Yes</v>
      </c>
      <c r="K1764" t="s">
        <v>126</v>
      </c>
      <c r="L1764" s="6">
        <v>1000000</v>
      </c>
      <c r="M1764">
        <f t="shared" si="189"/>
        <v>2016</v>
      </c>
      <c r="N1764" t="str">
        <f t="shared" si="190"/>
        <v>April</v>
      </c>
      <c r="O1764" s="18">
        <v>9.5970499999999994</v>
      </c>
      <c r="P1764" t="str">
        <f t="shared" si="191"/>
        <v>Seed</v>
      </c>
      <c r="Q1764" t="str">
        <f t="shared" si="192"/>
        <v>Others</v>
      </c>
      <c r="R1764" t="str">
        <f t="shared" si="193"/>
        <v>Bangalore</v>
      </c>
    </row>
    <row r="1765" spans="1:18" x14ac:dyDescent="0.3">
      <c r="A1765">
        <v>1764</v>
      </c>
      <c r="B1765" s="4">
        <v>42472</v>
      </c>
      <c r="C1765" t="s">
        <v>4803</v>
      </c>
      <c r="D1765" t="s">
        <v>575</v>
      </c>
      <c r="E1765" t="s">
        <v>4804</v>
      </c>
      <c r="F1765" t="s">
        <v>36</v>
      </c>
      <c r="G1765" t="s">
        <v>4805</v>
      </c>
      <c r="H1765" t="str">
        <f t="shared" si="194"/>
        <v>Shaan</v>
      </c>
      <c r="I1765">
        <f t="shared" si="195"/>
        <v>1</v>
      </c>
      <c r="J1765" t="str">
        <f>IF(Table1[[#This Row],[Investor Count]]&gt;1,"Yes","No")</f>
        <v>No</v>
      </c>
      <c r="K1765" t="s">
        <v>126</v>
      </c>
      <c r="M1765">
        <f t="shared" si="189"/>
        <v>2016</v>
      </c>
      <c r="N1765" t="str">
        <f t="shared" si="190"/>
        <v>April</v>
      </c>
      <c r="O1765" s="18">
        <v>0</v>
      </c>
      <c r="P1765" t="str">
        <f t="shared" si="191"/>
        <v>Seed</v>
      </c>
      <c r="Q1765" t="str">
        <f t="shared" si="192"/>
        <v>Others</v>
      </c>
      <c r="R1765" t="str">
        <f t="shared" si="193"/>
        <v>Mumbai</v>
      </c>
    </row>
    <row r="1766" spans="1:18" x14ac:dyDescent="0.3">
      <c r="A1766">
        <v>1765</v>
      </c>
      <c r="B1766" s="4">
        <v>42472</v>
      </c>
      <c r="C1766" t="s">
        <v>4806</v>
      </c>
      <c r="D1766" t="s">
        <v>77</v>
      </c>
      <c r="E1766" t="s">
        <v>4807</v>
      </c>
      <c r="F1766" t="s">
        <v>36</v>
      </c>
      <c r="G1766" t="s">
        <v>4808</v>
      </c>
      <c r="H1766" t="str">
        <f t="shared" si="194"/>
        <v>Anirudh Damani</v>
      </c>
      <c r="I1766">
        <f t="shared" si="195"/>
        <v>7</v>
      </c>
      <c r="J1766" t="str">
        <f>IF(Table1[[#This Row],[Investor Count]]&gt;1,"Yes","No")</f>
        <v>Yes</v>
      </c>
      <c r="K1766" t="s">
        <v>126</v>
      </c>
      <c r="M1766">
        <f t="shared" si="189"/>
        <v>2016</v>
      </c>
      <c r="N1766" t="str">
        <f t="shared" si="190"/>
        <v>April</v>
      </c>
      <c r="O1766" s="18">
        <v>0</v>
      </c>
      <c r="P1766" t="str">
        <f t="shared" si="191"/>
        <v>Seed</v>
      </c>
      <c r="Q1766" t="str">
        <f t="shared" si="192"/>
        <v>FinTech</v>
      </c>
      <c r="R1766" t="str">
        <f t="shared" si="193"/>
        <v>Mumbai</v>
      </c>
    </row>
    <row r="1767" spans="1:18" x14ac:dyDescent="0.3">
      <c r="A1767">
        <v>1766</v>
      </c>
      <c r="B1767" s="4">
        <v>42472</v>
      </c>
      <c r="C1767" t="s">
        <v>4809</v>
      </c>
      <c r="D1767" t="s">
        <v>575</v>
      </c>
      <c r="E1767" t="s">
        <v>4810</v>
      </c>
      <c r="F1767" t="s">
        <v>9031</v>
      </c>
      <c r="G1767" t="s">
        <v>4811</v>
      </c>
      <c r="H1767" t="str">
        <f t="shared" si="194"/>
        <v>Anil Kapoor</v>
      </c>
      <c r="I1767">
        <f t="shared" si="195"/>
        <v>1</v>
      </c>
      <c r="J1767" t="str">
        <f>IF(Table1[[#This Row],[Investor Count]]&gt;1,"Yes","No")</f>
        <v>No</v>
      </c>
      <c r="K1767" t="s">
        <v>126</v>
      </c>
      <c r="M1767">
        <f t="shared" si="189"/>
        <v>2016</v>
      </c>
      <c r="N1767" t="str">
        <f t="shared" si="190"/>
        <v>April</v>
      </c>
      <c r="O1767" s="18">
        <v>0</v>
      </c>
      <c r="P1767" t="str">
        <f t="shared" si="191"/>
        <v>Seed</v>
      </c>
      <c r="Q1767" t="str">
        <f t="shared" si="192"/>
        <v>Others</v>
      </c>
      <c r="R1767" t="str">
        <f t="shared" si="193"/>
        <v>Other Cities</v>
      </c>
    </row>
    <row r="1768" spans="1:18" x14ac:dyDescent="0.3">
      <c r="A1768">
        <v>1767</v>
      </c>
      <c r="B1768" s="4">
        <v>42473</v>
      </c>
      <c r="C1768" t="s">
        <v>4812</v>
      </c>
      <c r="D1768" t="s">
        <v>575</v>
      </c>
      <c r="E1768" t="s">
        <v>4813</v>
      </c>
      <c r="F1768" t="s">
        <v>30</v>
      </c>
      <c r="G1768" t="s">
        <v>8825</v>
      </c>
      <c r="H1768" t="str">
        <f t="shared" si="194"/>
        <v>Pravin Kh</v>
      </c>
      <c r="I1768">
        <f t="shared" si="195"/>
        <v>3</v>
      </c>
      <c r="J1768" t="str">
        <f>IF(Table1[[#This Row],[Investor Count]]&gt;1,"Yes","No")</f>
        <v>Yes</v>
      </c>
      <c r="K1768" t="s">
        <v>126</v>
      </c>
      <c r="L1768" s="6">
        <v>1000000</v>
      </c>
      <c r="M1768">
        <f t="shared" si="189"/>
        <v>2016</v>
      </c>
      <c r="N1768" t="str">
        <f t="shared" si="190"/>
        <v>April</v>
      </c>
      <c r="O1768" s="18">
        <v>9.5970499999999994</v>
      </c>
      <c r="P1768" t="str">
        <f t="shared" si="191"/>
        <v>Seed</v>
      </c>
      <c r="Q1768" t="str">
        <f t="shared" si="192"/>
        <v>Others</v>
      </c>
      <c r="R1768" t="str">
        <f t="shared" si="193"/>
        <v>Delhi-NCR</v>
      </c>
    </row>
    <row r="1769" spans="1:18" x14ac:dyDescent="0.3">
      <c r="A1769">
        <v>1768</v>
      </c>
      <c r="B1769" s="4">
        <v>42473</v>
      </c>
      <c r="C1769" t="s">
        <v>4815</v>
      </c>
      <c r="D1769" t="s">
        <v>575</v>
      </c>
      <c r="E1769" t="s">
        <v>4816</v>
      </c>
      <c r="F1769" t="s">
        <v>52</v>
      </c>
      <c r="G1769" t="s">
        <v>9237</v>
      </c>
      <c r="H1769" t="str">
        <f t="shared" si="194"/>
        <v>Dr Aniruddha Malpani</v>
      </c>
      <c r="I1769">
        <f t="shared" si="195"/>
        <v>1</v>
      </c>
      <c r="J1769" t="str">
        <f>IF(Table1[[#This Row],[Investor Count]]&gt;1,"Yes","No")</f>
        <v>No</v>
      </c>
      <c r="K1769" t="s">
        <v>126</v>
      </c>
      <c r="L1769" s="6">
        <v>150000</v>
      </c>
      <c r="M1769">
        <f t="shared" si="189"/>
        <v>2016</v>
      </c>
      <c r="N1769" t="str">
        <f t="shared" si="190"/>
        <v>April</v>
      </c>
      <c r="O1769" s="18">
        <v>1.4395575</v>
      </c>
      <c r="P1769" t="str">
        <f t="shared" si="191"/>
        <v>Seed</v>
      </c>
      <c r="Q1769" t="str">
        <f t="shared" si="192"/>
        <v>Others</v>
      </c>
      <c r="R1769" t="str">
        <f t="shared" si="193"/>
        <v>Pune</v>
      </c>
    </row>
    <row r="1770" spans="1:18" x14ac:dyDescent="0.3">
      <c r="A1770">
        <v>1769</v>
      </c>
      <c r="B1770" s="4">
        <v>42473</v>
      </c>
      <c r="C1770" t="s">
        <v>4818</v>
      </c>
      <c r="D1770" t="s">
        <v>479</v>
      </c>
      <c r="E1770" t="s">
        <v>4819</v>
      </c>
      <c r="F1770" t="s">
        <v>36</v>
      </c>
      <c r="G1770" t="s">
        <v>9370</v>
      </c>
      <c r="H1770" t="str">
        <f t="shared" si="194"/>
        <v>Dr Sridhar Ramaswamy</v>
      </c>
      <c r="I1770">
        <f t="shared" si="195"/>
        <v>2</v>
      </c>
      <c r="J1770" t="str">
        <f>IF(Table1[[#This Row],[Investor Count]]&gt;1,"Yes","No")</f>
        <v>Yes</v>
      </c>
      <c r="K1770" t="s">
        <v>126</v>
      </c>
      <c r="L1770" s="6">
        <v>250000</v>
      </c>
      <c r="M1770">
        <f t="shared" si="189"/>
        <v>2016</v>
      </c>
      <c r="N1770" t="str">
        <f t="shared" si="190"/>
        <v>April</v>
      </c>
      <c r="O1770" s="18">
        <v>2.3992624999999999</v>
      </c>
      <c r="P1770" t="str">
        <f t="shared" si="191"/>
        <v>Seed</v>
      </c>
      <c r="Q1770" t="str">
        <f t="shared" si="192"/>
        <v>E-Commerce</v>
      </c>
      <c r="R1770" t="str">
        <f t="shared" si="193"/>
        <v>Mumbai</v>
      </c>
    </row>
    <row r="1771" spans="1:18" x14ac:dyDescent="0.3">
      <c r="A1771">
        <v>1770</v>
      </c>
      <c r="B1771" s="4">
        <v>42473</v>
      </c>
      <c r="C1771" t="s">
        <v>4821</v>
      </c>
      <c r="D1771" t="s">
        <v>479</v>
      </c>
      <c r="E1771" t="s">
        <v>7838</v>
      </c>
      <c r="F1771" t="s">
        <v>967</v>
      </c>
      <c r="G1771" t="s">
        <v>4823</v>
      </c>
      <c r="H1771" t="str">
        <f t="shared" si="194"/>
        <v>Prime Venture Partners</v>
      </c>
      <c r="I1771">
        <f t="shared" si="195"/>
        <v>2</v>
      </c>
      <c r="J1771" t="str">
        <f>IF(Table1[[#This Row],[Investor Count]]&gt;1,"Yes","No")</f>
        <v>Yes</v>
      </c>
      <c r="K1771" t="s">
        <v>126</v>
      </c>
      <c r="L1771" s="6">
        <v>750000</v>
      </c>
      <c r="M1771">
        <f t="shared" si="189"/>
        <v>2016</v>
      </c>
      <c r="N1771" t="str">
        <f t="shared" si="190"/>
        <v>April</v>
      </c>
      <c r="O1771" s="18">
        <v>7.1977874999999996</v>
      </c>
      <c r="P1771" t="str">
        <f t="shared" si="191"/>
        <v>Seed</v>
      </c>
      <c r="Q1771" t="str">
        <f t="shared" si="192"/>
        <v>E-Commerce</v>
      </c>
      <c r="R1771" t="str">
        <f t="shared" si="193"/>
        <v>Bangalore</v>
      </c>
    </row>
    <row r="1772" spans="1:18" x14ac:dyDescent="0.3">
      <c r="A1772">
        <v>1771</v>
      </c>
      <c r="B1772" s="4">
        <v>42474</v>
      </c>
      <c r="C1772" t="s">
        <v>4824</v>
      </c>
      <c r="D1772" t="s">
        <v>575</v>
      </c>
      <c r="E1772" t="s">
        <v>4825</v>
      </c>
      <c r="F1772" t="s">
        <v>30</v>
      </c>
      <c r="G1772" t="s">
        <v>8269</v>
      </c>
      <c r="H1772" t="str">
        <f t="shared" si="194"/>
        <v>Startup Equity Partners</v>
      </c>
      <c r="I1772">
        <f t="shared" si="195"/>
        <v>1</v>
      </c>
      <c r="J1772" t="str">
        <f>IF(Table1[[#This Row],[Investor Count]]&gt;1,"Yes","No")</f>
        <v>No</v>
      </c>
      <c r="K1772" t="s">
        <v>126</v>
      </c>
      <c r="M1772">
        <f t="shared" si="189"/>
        <v>2016</v>
      </c>
      <c r="N1772" t="str">
        <f t="shared" si="190"/>
        <v>April</v>
      </c>
      <c r="O1772" s="18">
        <v>0</v>
      </c>
      <c r="P1772" t="str">
        <f t="shared" si="191"/>
        <v>Seed</v>
      </c>
      <c r="Q1772" t="str">
        <f t="shared" si="192"/>
        <v>Others</v>
      </c>
      <c r="R1772" t="str">
        <f t="shared" si="193"/>
        <v>Delhi-NCR</v>
      </c>
    </row>
    <row r="1773" spans="1:18" x14ac:dyDescent="0.3">
      <c r="A1773">
        <v>1772</v>
      </c>
      <c r="B1773" s="4">
        <v>42474</v>
      </c>
      <c r="C1773" t="s">
        <v>4827</v>
      </c>
      <c r="D1773" t="s">
        <v>50</v>
      </c>
      <c r="E1773" t="s">
        <v>4828</v>
      </c>
      <c r="F1773" t="s">
        <v>36</v>
      </c>
      <c r="G1773" t="s">
        <v>4829</v>
      </c>
      <c r="H1773" t="str">
        <f t="shared" si="194"/>
        <v>Rajeev Agrawal</v>
      </c>
      <c r="I1773">
        <f t="shared" si="195"/>
        <v>2</v>
      </c>
      <c r="J1773" t="str">
        <f>IF(Table1[[#This Row],[Investor Count]]&gt;1,"Yes","No")</f>
        <v>Yes</v>
      </c>
      <c r="K1773" t="s">
        <v>126</v>
      </c>
      <c r="L1773" s="6">
        <v>100000</v>
      </c>
      <c r="M1773">
        <f t="shared" si="189"/>
        <v>2016</v>
      </c>
      <c r="N1773" t="str">
        <f t="shared" si="190"/>
        <v>April</v>
      </c>
      <c r="O1773" s="18">
        <v>0.95970500000000003</v>
      </c>
      <c r="P1773" t="str">
        <f t="shared" si="191"/>
        <v>Seed</v>
      </c>
      <c r="Q1773" t="str">
        <f t="shared" si="192"/>
        <v>Technology</v>
      </c>
      <c r="R1773" t="str">
        <f t="shared" si="193"/>
        <v>Mumbai</v>
      </c>
    </row>
    <row r="1774" spans="1:18" x14ac:dyDescent="0.3">
      <c r="A1774">
        <v>1773</v>
      </c>
      <c r="B1774" s="4">
        <v>42475</v>
      </c>
      <c r="C1774" t="s">
        <v>4830</v>
      </c>
      <c r="D1774" t="s">
        <v>575</v>
      </c>
      <c r="E1774" t="s">
        <v>4831</v>
      </c>
      <c r="F1774" t="s">
        <v>87</v>
      </c>
      <c r="G1774" t="s">
        <v>4832</v>
      </c>
      <c r="H1774" t="str">
        <f t="shared" si="194"/>
        <v>Ram Shriram</v>
      </c>
      <c r="I1774">
        <f t="shared" si="195"/>
        <v>3</v>
      </c>
      <c r="J1774" t="str">
        <f>IF(Table1[[#This Row],[Investor Count]]&gt;1,"Yes","No")</f>
        <v>Yes</v>
      </c>
      <c r="K1774" t="s">
        <v>126</v>
      </c>
      <c r="M1774">
        <f t="shared" si="189"/>
        <v>2016</v>
      </c>
      <c r="N1774" t="str">
        <f t="shared" si="190"/>
        <v>April</v>
      </c>
      <c r="O1774" s="18">
        <v>0</v>
      </c>
      <c r="P1774" t="str">
        <f t="shared" si="191"/>
        <v>Seed</v>
      </c>
      <c r="Q1774" t="str">
        <f t="shared" si="192"/>
        <v>Others</v>
      </c>
      <c r="R1774" t="str">
        <f t="shared" si="193"/>
        <v>Delhi-NCR</v>
      </c>
    </row>
    <row r="1775" spans="1:18" x14ac:dyDescent="0.3">
      <c r="A1775">
        <v>1774</v>
      </c>
      <c r="B1775" s="4">
        <v>42475</v>
      </c>
      <c r="C1775" t="s">
        <v>268</v>
      </c>
      <c r="D1775" t="s">
        <v>575</v>
      </c>
      <c r="E1775" t="s">
        <v>4833</v>
      </c>
      <c r="F1775" t="s">
        <v>30</v>
      </c>
      <c r="G1775" t="s">
        <v>4834</v>
      </c>
      <c r="H1775" t="str">
        <f t="shared" si="194"/>
        <v>Mount Nathan Advisors</v>
      </c>
      <c r="I1775">
        <f t="shared" si="195"/>
        <v>1</v>
      </c>
      <c r="J1775" t="str">
        <f>IF(Table1[[#This Row],[Investor Count]]&gt;1,"Yes","No")</f>
        <v>No</v>
      </c>
      <c r="K1775" t="s">
        <v>126</v>
      </c>
      <c r="L1775" s="6">
        <v>1000000</v>
      </c>
      <c r="M1775">
        <f t="shared" si="189"/>
        <v>2016</v>
      </c>
      <c r="N1775" t="str">
        <f t="shared" si="190"/>
        <v>April</v>
      </c>
      <c r="O1775" s="18">
        <v>9.5970499999999994</v>
      </c>
      <c r="P1775" t="str">
        <f t="shared" si="191"/>
        <v>Seed</v>
      </c>
      <c r="Q1775" t="str">
        <f t="shared" si="192"/>
        <v>Others</v>
      </c>
      <c r="R1775" t="str">
        <f t="shared" si="193"/>
        <v>Delhi-NCR</v>
      </c>
    </row>
    <row r="1776" spans="1:18" x14ac:dyDescent="0.3">
      <c r="A1776">
        <v>1775</v>
      </c>
      <c r="B1776" s="4">
        <v>42475</v>
      </c>
      <c r="C1776" t="s">
        <v>4835</v>
      </c>
      <c r="D1776" t="s">
        <v>575</v>
      </c>
      <c r="E1776" t="s">
        <v>4836</v>
      </c>
      <c r="F1776" t="s">
        <v>454</v>
      </c>
      <c r="G1776" t="s">
        <v>4837</v>
      </c>
      <c r="H1776" t="str">
        <f t="shared" si="194"/>
        <v>Mahavir Pratap Sharma</v>
      </c>
      <c r="I1776">
        <f t="shared" si="195"/>
        <v>6</v>
      </c>
      <c r="J1776" t="str">
        <f>IF(Table1[[#This Row],[Investor Count]]&gt;1,"Yes","No")</f>
        <v>Yes</v>
      </c>
      <c r="K1776" t="s">
        <v>126</v>
      </c>
      <c r="M1776">
        <f t="shared" si="189"/>
        <v>2016</v>
      </c>
      <c r="N1776" t="str">
        <f t="shared" si="190"/>
        <v>April</v>
      </c>
      <c r="O1776" s="18">
        <v>0</v>
      </c>
      <c r="P1776" t="str">
        <f t="shared" si="191"/>
        <v>Seed</v>
      </c>
      <c r="Q1776" t="str">
        <f t="shared" si="192"/>
        <v>Others</v>
      </c>
      <c r="R1776" t="str">
        <f t="shared" si="193"/>
        <v>Jaipur</v>
      </c>
    </row>
    <row r="1777" spans="1:18" x14ac:dyDescent="0.3">
      <c r="A1777">
        <v>1776</v>
      </c>
      <c r="B1777" s="4">
        <v>42475</v>
      </c>
      <c r="C1777" t="s">
        <v>4838</v>
      </c>
      <c r="D1777" t="s">
        <v>575</v>
      </c>
      <c r="E1777" t="s">
        <v>8826</v>
      </c>
      <c r="F1777" t="s">
        <v>30</v>
      </c>
      <c r="G1777" t="s">
        <v>4840</v>
      </c>
      <c r="H1777" t="str">
        <f t="shared" si="194"/>
        <v>Naturals Salon Chain</v>
      </c>
      <c r="I1777">
        <f t="shared" si="195"/>
        <v>1</v>
      </c>
      <c r="J1777" t="str">
        <f>IF(Table1[[#This Row],[Investor Count]]&gt;1,"Yes","No")</f>
        <v>No</v>
      </c>
      <c r="K1777" t="s">
        <v>394</v>
      </c>
      <c r="L1777" s="6">
        <v>15000000</v>
      </c>
      <c r="M1777">
        <f t="shared" si="189"/>
        <v>2016</v>
      </c>
      <c r="N1777" t="str">
        <f t="shared" si="190"/>
        <v>April</v>
      </c>
      <c r="O1777" s="18">
        <v>143.95574999999999</v>
      </c>
      <c r="P1777" t="str">
        <f t="shared" si="191"/>
        <v>Private Equity</v>
      </c>
      <c r="Q1777" t="str">
        <f t="shared" si="192"/>
        <v>Others</v>
      </c>
      <c r="R1777" t="str">
        <f t="shared" si="193"/>
        <v>Delhi-NCR</v>
      </c>
    </row>
    <row r="1778" spans="1:18" x14ac:dyDescent="0.3">
      <c r="A1778">
        <v>1777</v>
      </c>
      <c r="B1778" s="4">
        <v>42475</v>
      </c>
      <c r="C1778" t="s">
        <v>4841</v>
      </c>
      <c r="D1778" t="s">
        <v>479</v>
      </c>
      <c r="E1778" t="s">
        <v>4842</v>
      </c>
      <c r="F1778" t="s">
        <v>454</v>
      </c>
      <c r="G1778" t="s">
        <v>4843</v>
      </c>
      <c r="H1778" t="str">
        <f t="shared" si="194"/>
        <v>Vivek Nathani</v>
      </c>
      <c r="I1778">
        <f t="shared" si="195"/>
        <v>5</v>
      </c>
      <c r="J1778" t="str">
        <f>IF(Table1[[#This Row],[Investor Count]]&gt;1,"Yes","No")</f>
        <v>Yes</v>
      </c>
      <c r="K1778" t="s">
        <v>126</v>
      </c>
      <c r="M1778">
        <f t="shared" si="189"/>
        <v>2016</v>
      </c>
      <c r="N1778" t="str">
        <f t="shared" si="190"/>
        <v>April</v>
      </c>
      <c r="O1778" s="18">
        <v>0</v>
      </c>
      <c r="P1778" t="str">
        <f t="shared" si="191"/>
        <v>Seed</v>
      </c>
      <c r="Q1778" t="str">
        <f t="shared" si="192"/>
        <v>E-Commerce</v>
      </c>
      <c r="R1778" t="str">
        <f t="shared" si="193"/>
        <v>Jaipur</v>
      </c>
    </row>
    <row r="1779" spans="1:18" x14ac:dyDescent="0.3">
      <c r="A1779">
        <v>1778</v>
      </c>
      <c r="B1779" s="4">
        <v>42475</v>
      </c>
      <c r="C1779" t="s">
        <v>4844</v>
      </c>
      <c r="D1779" t="s">
        <v>575</v>
      </c>
      <c r="E1779" t="s">
        <v>4845</v>
      </c>
      <c r="F1779" t="s">
        <v>87</v>
      </c>
      <c r="G1779" t="s">
        <v>261</v>
      </c>
      <c r="H1779" t="str">
        <f t="shared" si="194"/>
        <v>Undisclosed</v>
      </c>
      <c r="I1779">
        <f t="shared" si="195"/>
        <v>1</v>
      </c>
      <c r="J1779" t="str">
        <f>IF(Table1[[#This Row],[Investor Count]]&gt;1,"Yes","No")</f>
        <v>No</v>
      </c>
      <c r="K1779" t="s">
        <v>126</v>
      </c>
      <c r="M1779">
        <f t="shared" si="189"/>
        <v>2016</v>
      </c>
      <c r="N1779" t="str">
        <f t="shared" si="190"/>
        <v>April</v>
      </c>
      <c r="O1779" s="18">
        <v>0</v>
      </c>
      <c r="P1779" t="str">
        <f t="shared" si="191"/>
        <v>Seed</v>
      </c>
      <c r="Q1779" t="str">
        <f t="shared" si="192"/>
        <v>Others</v>
      </c>
      <c r="R1779" t="str">
        <f t="shared" si="193"/>
        <v>Delhi-NCR</v>
      </c>
    </row>
    <row r="1780" spans="1:18" x14ac:dyDescent="0.3">
      <c r="A1780">
        <v>1779</v>
      </c>
      <c r="B1780" s="4">
        <v>42475</v>
      </c>
      <c r="C1780" t="s">
        <v>4846</v>
      </c>
      <c r="D1780" t="s">
        <v>575</v>
      </c>
      <c r="E1780" t="s">
        <v>4847</v>
      </c>
      <c r="F1780" t="s">
        <v>967</v>
      </c>
      <c r="G1780" t="s">
        <v>507</v>
      </c>
      <c r="H1780" t="str">
        <f t="shared" si="194"/>
        <v>Tiger Global</v>
      </c>
      <c r="I1780">
        <f t="shared" si="195"/>
        <v>1</v>
      </c>
      <c r="J1780" t="str">
        <f>IF(Table1[[#This Row],[Investor Count]]&gt;1,"Yes","No")</f>
        <v>No</v>
      </c>
      <c r="K1780" t="s">
        <v>394</v>
      </c>
      <c r="L1780" s="6">
        <v>30000000</v>
      </c>
      <c r="M1780">
        <f t="shared" si="189"/>
        <v>2016</v>
      </c>
      <c r="N1780" t="str">
        <f t="shared" si="190"/>
        <v>April</v>
      </c>
      <c r="O1780" s="18">
        <v>287.91149999999999</v>
      </c>
      <c r="P1780" t="str">
        <f t="shared" si="191"/>
        <v>Private Equity</v>
      </c>
      <c r="Q1780" t="str">
        <f t="shared" si="192"/>
        <v>Others</v>
      </c>
      <c r="R1780" t="str">
        <f t="shared" si="193"/>
        <v>Bangalore</v>
      </c>
    </row>
    <row r="1781" spans="1:18" x14ac:dyDescent="0.3">
      <c r="A1781">
        <v>1780</v>
      </c>
      <c r="B1781" s="4">
        <v>42475</v>
      </c>
      <c r="C1781" t="s">
        <v>4848</v>
      </c>
      <c r="D1781" t="s">
        <v>575</v>
      </c>
      <c r="E1781" t="s">
        <v>4849</v>
      </c>
      <c r="F1781" t="s">
        <v>967</v>
      </c>
      <c r="G1781" t="s">
        <v>155</v>
      </c>
      <c r="H1781" t="str">
        <f t="shared" si="194"/>
        <v>Vijay Shekhar Sharma</v>
      </c>
      <c r="I1781">
        <f t="shared" si="195"/>
        <v>1</v>
      </c>
      <c r="J1781" t="str">
        <f>IF(Table1[[#This Row],[Investor Count]]&gt;1,"Yes","No")</f>
        <v>No</v>
      </c>
      <c r="K1781" t="s">
        <v>126</v>
      </c>
      <c r="L1781" s="6">
        <v>150000</v>
      </c>
      <c r="M1781">
        <f t="shared" si="189"/>
        <v>2016</v>
      </c>
      <c r="N1781" t="str">
        <f t="shared" si="190"/>
        <v>April</v>
      </c>
      <c r="O1781" s="18">
        <v>1.4395575</v>
      </c>
      <c r="P1781" t="str">
        <f t="shared" si="191"/>
        <v>Seed</v>
      </c>
      <c r="Q1781" t="str">
        <f t="shared" si="192"/>
        <v>Others</v>
      </c>
      <c r="R1781" t="str">
        <f t="shared" si="193"/>
        <v>Bangalore</v>
      </c>
    </row>
    <row r="1782" spans="1:18" x14ac:dyDescent="0.3">
      <c r="A1782">
        <v>1781</v>
      </c>
      <c r="B1782" s="4">
        <v>42478</v>
      </c>
      <c r="C1782" t="s">
        <v>1554</v>
      </c>
      <c r="D1782" t="s">
        <v>575</v>
      </c>
      <c r="E1782" t="s">
        <v>4850</v>
      </c>
      <c r="F1782" t="s">
        <v>967</v>
      </c>
      <c r="G1782" t="s">
        <v>8270</v>
      </c>
      <c r="H1782" t="str">
        <f t="shared" si="194"/>
        <v>Pawan Munjal</v>
      </c>
      <c r="I1782">
        <f t="shared" si="195"/>
        <v>3</v>
      </c>
      <c r="J1782" t="str">
        <f>IF(Table1[[#This Row],[Investor Count]]&gt;1,"Yes","No")</f>
        <v>Yes</v>
      </c>
      <c r="K1782" t="s">
        <v>394</v>
      </c>
      <c r="M1782">
        <f t="shared" si="189"/>
        <v>2016</v>
      </c>
      <c r="N1782" t="str">
        <f t="shared" si="190"/>
        <v>April</v>
      </c>
      <c r="O1782" s="18">
        <v>0</v>
      </c>
      <c r="P1782" t="str">
        <f t="shared" si="191"/>
        <v>Private Equity</v>
      </c>
      <c r="Q1782" t="str">
        <f t="shared" si="192"/>
        <v>Others</v>
      </c>
      <c r="R1782" t="str">
        <f t="shared" si="193"/>
        <v>Bangalore</v>
      </c>
    </row>
    <row r="1783" spans="1:18" x14ac:dyDescent="0.3">
      <c r="A1783">
        <v>1782</v>
      </c>
      <c r="B1783" s="4">
        <v>42478</v>
      </c>
      <c r="C1783" t="s">
        <v>4852</v>
      </c>
      <c r="D1783" t="s">
        <v>479</v>
      </c>
      <c r="E1783" t="s">
        <v>7885</v>
      </c>
      <c r="F1783" t="s">
        <v>967</v>
      </c>
      <c r="G1783" t="s">
        <v>8271</v>
      </c>
      <c r="H1783" t="str">
        <f t="shared" si="194"/>
        <v>Ajay Data &amp; Other Hnis</v>
      </c>
      <c r="I1783">
        <f t="shared" si="195"/>
        <v>1</v>
      </c>
      <c r="J1783" t="str">
        <f>IF(Table1[[#This Row],[Investor Count]]&gt;1,"Yes","No")</f>
        <v>No</v>
      </c>
      <c r="K1783" t="s">
        <v>126</v>
      </c>
      <c r="M1783">
        <f t="shared" si="189"/>
        <v>2016</v>
      </c>
      <c r="N1783" t="str">
        <f t="shared" si="190"/>
        <v>April</v>
      </c>
      <c r="O1783" s="18">
        <v>0</v>
      </c>
      <c r="P1783" t="str">
        <f t="shared" si="191"/>
        <v>Seed</v>
      </c>
      <c r="Q1783" t="str">
        <f t="shared" si="192"/>
        <v>E-Commerce</v>
      </c>
      <c r="R1783" t="str">
        <f t="shared" si="193"/>
        <v>Bangalore</v>
      </c>
    </row>
    <row r="1784" spans="1:18" x14ac:dyDescent="0.3">
      <c r="A1784">
        <v>1783</v>
      </c>
      <c r="B1784" s="4">
        <v>42478</v>
      </c>
      <c r="C1784" t="s">
        <v>4855</v>
      </c>
      <c r="D1784" t="s">
        <v>479</v>
      </c>
      <c r="E1784" t="s">
        <v>8827</v>
      </c>
      <c r="F1784" t="s">
        <v>19</v>
      </c>
      <c r="G1784" t="s">
        <v>9352</v>
      </c>
      <c r="H1784" t="str">
        <f t="shared" si="194"/>
        <v>Rajan</v>
      </c>
      <c r="I1784">
        <f t="shared" si="195"/>
        <v>1</v>
      </c>
      <c r="J1784" t="str">
        <f>IF(Table1[[#This Row],[Investor Count]]&gt;1,"Yes","No")</f>
        <v>No</v>
      </c>
      <c r="K1784" t="s">
        <v>126</v>
      </c>
      <c r="M1784">
        <f t="shared" si="189"/>
        <v>2016</v>
      </c>
      <c r="N1784" t="str">
        <f t="shared" si="190"/>
        <v>April</v>
      </c>
      <c r="O1784" s="18">
        <v>0</v>
      </c>
      <c r="P1784" t="str">
        <f t="shared" si="191"/>
        <v>Seed</v>
      </c>
      <c r="Q1784" t="str">
        <f t="shared" si="192"/>
        <v>E-Commerce</v>
      </c>
      <c r="R1784" t="str">
        <f t="shared" si="193"/>
        <v>Delhi-NCR</v>
      </c>
    </row>
    <row r="1785" spans="1:18" x14ac:dyDescent="0.3">
      <c r="A1785">
        <v>1784</v>
      </c>
      <c r="B1785" s="4">
        <v>42478</v>
      </c>
      <c r="C1785" t="s">
        <v>4857</v>
      </c>
      <c r="D1785" t="s">
        <v>575</v>
      </c>
      <c r="E1785" t="s">
        <v>8828</v>
      </c>
      <c r="F1785" t="s">
        <v>454</v>
      </c>
      <c r="G1785" t="s">
        <v>4859</v>
      </c>
      <c r="H1785" t="str">
        <f t="shared" si="194"/>
        <v>Mitin Patel</v>
      </c>
      <c r="I1785">
        <f t="shared" si="195"/>
        <v>2</v>
      </c>
      <c r="J1785" t="str">
        <f>IF(Table1[[#This Row],[Investor Count]]&gt;1,"Yes","No")</f>
        <v>Yes</v>
      </c>
      <c r="K1785" t="s">
        <v>126</v>
      </c>
      <c r="M1785">
        <f t="shared" si="189"/>
        <v>2016</v>
      </c>
      <c r="N1785" t="str">
        <f t="shared" si="190"/>
        <v>April</v>
      </c>
      <c r="O1785" s="18">
        <v>0</v>
      </c>
      <c r="P1785" t="str">
        <f t="shared" si="191"/>
        <v>Seed</v>
      </c>
      <c r="Q1785" t="str">
        <f t="shared" si="192"/>
        <v>Others</v>
      </c>
      <c r="R1785" t="str">
        <f t="shared" si="193"/>
        <v>Jaipur</v>
      </c>
    </row>
    <row r="1786" spans="1:18" x14ac:dyDescent="0.3">
      <c r="A1786">
        <v>1785</v>
      </c>
      <c r="B1786" s="4">
        <v>42478</v>
      </c>
      <c r="C1786" t="s">
        <v>4860</v>
      </c>
      <c r="D1786" t="s">
        <v>575</v>
      </c>
      <c r="E1786" t="s">
        <v>8829</v>
      </c>
      <c r="F1786" t="s">
        <v>8615</v>
      </c>
      <c r="G1786" t="s">
        <v>9371</v>
      </c>
      <c r="H1786" t="str">
        <f t="shared" si="194"/>
        <v>Paytm &amp; Existing</v>
      </c>
      <c r="I1786">
        <f t="shared" si="195"/>
        <v>1</v>
      </c>
      <c r="J1786" t="str">
        <f>IF(Table1[[#This Row],[Investor Count]]&gt;1,"Yes","No")</f>
        <v>No</v>
      </c>
      <c r="K1786" t="s">
        <v>394</v>
      </c>
      <c r="L1786" s="6">
        <v>10000000</v>
      </c>
      <c r="M1786">
        <f t="shared" si="189"/>
        <v>2016</v>
      </c>
      <c r="N1786" t="str">
        <f t="shared" si="190"/>
        <v>April</v>
      </c>
      <c r="O1786" s="18">
        <v>95.970500000000001</v>
      </c>
      <c r="P1786" t="str">
        <f t="shared" si="191"/>
        <v>Private Equity</v>
      </c>
      <c r="Q1786" t="str">
        <f t="shared" si="192"/>
        <v>Others</v>
      </c>
      <c r="R1786" t="str">
        <f t="shared" si="193"/>
        <v>Other Cities</v>
      </c>
    </row>
    <row r="1787" spans="1:18" x14ac:dyDescent="0.3">
      <c r="A1787">
        <v>1786</v>
      </c>
      <c r="B1787" s="4">
        <v>42478</v>
      </c>
      <c r="C1787" t="s">
        <v>4863</v>
      </c>
      <c r="D1787" t="s">
        <v>4864</v>
      </c>
      <c r="E1787" t="s">
        <v>4865</v>
      </c>
      <c r="F1787" t="s">
        <v>52</v>
      </c>
      <c r="G1787" t="s">
        <v>4866</v>
      </c>
      <c r="H1787" t="str">
        <f t="shared" si="194"/>
        <v>Bhavish Aggarwal</v>
      </c>
      <c r="I1787">
        <f t="shared" si="195"/>
        <v>2</v>
      </c>
      <c r="J1787" t="str">
        <f>IF(Table1[[#This Row],[Investor Count]]&gt;1,"Yes","No")</f>
        <v>Yes</v>
      </c>
      <c r="K1787" t="s">
        <v>126</v>
      </c>
      <c r="M1787">
        <f t="shared" si="189"/>
        <v>2016</v>
      </c>
      <c r="N1787" t="str">
        <f t="shared" si="190"/>
        <v>April</v>
      </c>
      <c r="O1787" s="18">
        <v>0</v>
      </c>
      <c r="P1787" t="str">
        <f t="shared" si="191"/>
        <v>Seed</v>
      </c>
      <c r="Q1787" t="str">
        <f t="shared" si="192"/>
        <v>Others</v>
      </c>
      <c r="R1787" t="str">
        <f t="shared" si="193"/>
        <v>Pune</v>
      </c>
    </row>
    <row r="1788" spans="1:18" x14ac:dyDescent="0.3">
      <c r="A1788">
        <v>1787</v>
      </c>
      <c r="B1788" s="4">
        <v>42479</v>
      </c>
      <c r="C1788" t="s">
        <v>4867</v>
      </c>
      <c r="D1788" t="s">
        <v>479</v>
      </c>
      <c r="E1788" t="s">
        <v>8830</v>
      </c>
      <c r="F1788" t="s">
        <v>87</v>
      </c>
      <c r="G1788" t="s">
        <v>8272</v>
      </c>
      <c r="H1788" t="str">
        <f t="shared" si="194"/>
        <v>Stanford Angels</v>
      </c>
      <c r="I1788">
        <f t="shared" si="195"/>
        <v>5</v>
      </c>
      <c r="J1788" t="str">
        <f>IF(Table1[[#This Row],[Investor Count]]&gt;1,"Yes","No")</f>
        <v>Yes</v>
      </c>
      <c r="K1788" t="s">
        <v>394</v>
      </c>
      <c r="L1788" s="6">
        <v>1500000</v>
      </c>
      <c r="M1788">
        <f t="shared" si="189"/>
        <v>2016</v>
      </c>
      <c r="N1788" t="str">
        <f t="shared" si="190"/>
        <v>April</v>
      </c>
      <c r="O1788" s="18">
        <v>14.395574999999999</v>
      </c>
      <c r="P1788" t="str">
        <f t="shared" si="191"/>
        <v>Private Equity</v>
      </c>
      <c r="Q1788" t="str">
        <f t="shared" si="192"/>
        <v>E-Commerce</v>
      </c>
      <c r="R1788" t="str">
        <f t="shared" si="193"/>
        <v>Delhi-NCR</v>
      </c>
    </row>
    <row r="1789" spans="1:18" x14ac:dyDescent="0.3">
      <c r="A1789">
        <v>1788</v>
      </c>
      <c r="B1789" s="4">
        <v>42479</v>
      </c>
      <c r="C1789" t="s">
        <v>4870</v>
      </c>
      <c r="D1789" t="s">
        <v>575</v>
      </c>
      <c r="E1789" t="s">
        <v>8831</v>
      </c>
      <c r="F1789" t="s">
        <v>42</v>
      </c>
      <c r="G1789" t="s">
        <v>8258</v>
      </c>
      <c r="H1789" t="str">
        <f t="shared" si="194"/>
        <v>Ah! Ventures</v>
      </c>
      <c r="I1789">
        <f t="shared" si="195"/>
        <v>1</v>
      </c>
      <c r="J1789" t="str">
        <f>IF(Table1[[#This Row],[Investor Count]]&gt;1,"Yes","No")</f>
        <v>No</v>
      </c>
      <c r="K1789" t="s">
        <v>126</v>
      </c>
      <c r="L1789" s="6">
        <v>450000</v>
      </c>
      <c r="M1789">
        <f t="shared" si="189"/>
        <v>2016</v>
      </c>
      <c r="N1789" t="str">
        <f t="shared" si="190"/>
        <v>April</v>
      </c>
      <c r="O1789" s="18">
        <v>4.3186724999999999</v>
      </c>
      <c r="P1789" t="str">
        <f t="shared" si="191"/>
        <v>Seed</v>
      </c>
      <c r="Q1789" t="str">
        <f t="shared" si="192"/>
        <v>Others</v>
      </c>
      <c r="R1789" t="str">
        <f t="shared" si="193"/>
        <v>Chennai</v>
      </c>
    </row>
    <row r="1790" spans="1:18" x14ac:dyDescent="0.3">
      <c r="A1790">
        <v>1789</v>
      </c>
      <c r="B1790" s="4">
        <v>42479</v>
      </c>
      <c r="C1790" t="s">
        <v>3011</v>
      </c>
      <c r="D1790" t="s">
        <v>479</v>
      </c>
      <c r="E1790" t="s">
        <v>4872</v>
      </c>
      <c r="F1790" t="s">
        <v>30</v>
      </c>
      <c r="G1790" t="s">
        <v>1136</v>
      </c>
      <c r="H1790" t="str">
        <f t="shared" si="194"/>
        <v>Ratan Tata</v>
      </c>
      <c r="I1790">
        <f t="shared" si="195"/>
        <v>1</v>
      </c>
      <c r="J1790" t="str">
        <f>IF(Table1[[#This Row],[Investor Count]]&gt;1,"Yes","No")</f>
        <v>No</v>
      </c>
      <c r="K1790" t="s">
        <v>394</v>
      </c>
      <c r="M1790">
        <f t="shared" si="189"/>
        <v>2016</v>
      </c>
      <c r="N1790" t="str">
        <f t="shared" si="190"/>
        <v>April</v>
      </c>
      <c r="O1790" s="18">
        <v>0</v>
      </c>
      <c r="P1790" t="str">
        <f t="shared" si="191"/>
        <v>Private Equity</v>
      </c>
      <c r="Q1790" t="str">
        <f t="shared" si="192"/>
        <v>E-Commerce</v>
      </c>
      <c r="R1790" t="str">
        <f t="shared" si="193"/>
        <v>Delhi-NCR</v>
      </c>
    </row>
    <row r="1791" spans="1:18" x14ac:dyDescent="0.3">
      <c r="A1791">
        <v>1790</v>
      </c>
      <c r="B1791" s="4">
        <v>42479</v>
      </c>
      <c r="C1791" t="s">
        <v>1154</v>
      </c>
      <c r="D1791" t="s">
        <v>575</v>
      </c>
      <c r="E1791" t="s">
        <v>4873</v>
      </c>
      <c r="F1791" t="s">
        <v>30</v>
      </c>
      <c r="G1791" t="s">
        <v>4874</v>
      </c>
      <c r="H1791" t="str">
        <f t="shared" si="194"/>
        <v>Man Capital</v>
      </c>
      <c r="I1791">
        <f t="shared" si="195"/>
        <v>1</v>
      </c>
      <c r="J1791" t="str">
        <f>IF(Table1[[#This Row],[Investor Count]]&gt;1,"Yes","No")</f>
        <v>No</v>
      </c>
      <c r="K1791" t="s">
        <v>394</v>
      </c>
      <c r="L1791" s="6">
        <v>2000000</v>
      </c>
      <c r="M1791">
        <f t="shared" si="189"/>
        <v>2016</v>
      </c>
      <c r="N1791" t="str">
        <f t="shared" si="190"/>
        <v>April</v>
      </c>
      <c r="O1791" s="18">
        <v>19.194099999999999</v>
      </c>
      <c r="P1791" t="str">
        <f t="shared" si="191"/>
        <v>Private Equity</v>
      </c>
      <c r="Q1791" t="str">
        <f t="shared" si="192"/>
        <v>Others</v>
      </c>
      <c r="R1791" t="str">
        <f t="shared" si="193"/>
        <v>Delhi-NCR</v>
      </c>
    </row>
    <row r="1792" spans="1:18" x14ac:dyDescent="0.3">
      <c r="A1792">
        <v>1791</v>
      </c>
      <c r="B1792" s="4">
        <v>42479</v>
      </c>
      <c r="C1792" t="s">
        <v>4875</v>
      </c>
      <c r="D1792" t="s">
        <v>575</v>
      </c>
      <c r="E1792" t="s">
        <v>4876</v>
      </c>
      <c r="F1792" t="s">
        <v>967</v>
      </c>
      <c r="G1792" t="s">
        <v>8273</v>
      </c>
      <c r="H1792" t="str">
        <f t="shared" si="194"/>
        <v>Rn Agarwal</v>
      </c>
      <c r="I1792">
        <f t="shared" si="195"/>
        <v>1</v>
      </c>
      <c r="J1792" t="str">
        <f>IF(Table1[[#This Row],[Investor Count]]&gt;1,"Yes","No")</f>
        <v>No</v>
      </c>
      <c r="K1792" t="s">
        <v>126</v>
      </c>
      <c r="M1792">
        <f t="shared" si="189"/>
        <v>2016</v>
      </c>
      <c r="N1792" t="str">
        <f t="shared" si="190"/>
        <v>April</v>
      </c>
      <c r="O1792" s="18">
        <v>0</v>
      </c>
      <c r="P1792" t="str">
        <f t="shared" si="191"/>
        <v>Seed</v>
      </c>
      <c r="Q1792" t="str">
        <f t="shared" si="192"/>
        <v>Others</v>
      </c>
      <c r="R1792" t="str">
        <f t="shared" si="193"/>
        <v>Bangalore</v>
      </c>
    </row>
    <row r="1793" spans="1:18" x14ac:dyDescent="0.3">
      <c r="A1793">
        <v>1792</v>
      </c>
      <c r="B1793" s="4">
        <v>42479</v>
      </c>
      <c r="C1793" t="s">
        <v>4878</v>
      </c>
      <c r="D1793" t="s">
        <v>575</v>
      </c>
      <c r="E1793" t="s">
        <v>4879</v>
      </c>
      <c r="F1793" t="s">
        <v>967</v>
      </c>
      <c r="G1793" t="s">
        <v>3105</v>
      </c>
      <c r="H1793" t="str">
        <f t="shared" si="194"/>
        <v>India Educational Investment Fund</v>
      </c>
      <c r="I1793">
        <f t="shared" si="195"/>
        <v>1</v>
      </c>
      <c r="J1793" t="str">
        <f>IF(Table1[[#This Row],[Investor Count]]&gt;1,"Yes","No")</f>
        <v>No</v>
      </c>
      <c r="K1793" t="s">
        <v>394</v>
      </c>
      <c r="M1793">
        <f t="shared" si="189"/>
        <v>2016</v>
      </c>
      <c r="N1793" t="str">
        <f t="shared" si="190"/>
        <v>April</v>
      </c>
      <c r="O1793" s="18">
        <v>0</v>
      </c>
      <c r="P1793" t="str">
        <f t="shared" si="191"/>
        <v>Private Equity</v>
      </c>
      <c r="Q1793" t="str">
        <f t="shared" si="192"/>
        <v>Others</v>
      </c>
      <c r="R1793" t="str">
        <f t="shared" si="193"/>
        <v>Bangalore</v>
      </c>
    </row>
    <row r="1794" spans="1:18" x14ac:dyDescent="0.3">
      <c r="A1794">
        <v>1793</v>
      </c>
      <c r="B1794" s="4">
        <v>42479</v>
      </c>
      <c r="C1794" t="s">
        <v>3758</v>
      </c>
      <c r="D1794" t="s">
        <v>575</v>
      </c>
      <c r="E1794" t="s">
        <v>4880</v>
      </c>
      <c r="F1794" t="s">
        <v>967</v>
      </c>
      <c r="G1794" t="s">
        <v>9139</v>
      </c>
      <c r="H1794" t="str">
        <f t="shared" si="194"/>
        <v>Br Capital</v>
      </c>
      <c r="I1794">
        <f t="shared" si="195"/>
        <v>1</v>
      </c>
      <c r="J1794" t="str">
        <f>IF(Table1[[#This Row],[Investor Count]]&gt;1,"Yes","No")</f>
        <v>No</v>
      </c>
      <c r="K1794" t="s">
        <v>394</v>
      </c>
      <c r="M1794">
        <f t="shared" ref="M1794:M1857" si="196">YEAR(B1794)</f>
        <v>2016</v>
      </c>
      <c r="N1794" t="str">
        <f t="shared" ref="N1794:N1857" si="197">TEXT(B1794,"mmmm")</f>
        <v>April</v>
      </c>
      <c r="O1794" s="18">
        <v>0</v>
      </c>
      <c r="P1794" t="str">
        <f t="shared" ref="P1794:P1857" si="198">IF(ISBLANK(K1794),"Unknown",IF(OR(ISNUMBER(SEARCH("seed",K1794)),ISNUMBER(SEARCH("Seed",K1794))),"Seed",IF(ISNUMBER(SEARCH("Series A",K1794)),"Series A",IF(ISNUMBER(SEARCH("Series B",K1794)),"Series B",IF(ISNUMBER(SEARCH("Series C",K1794)),"Series C",IF(ISNUMBER(SEARCH("Series D",K1794)),"Series D",IF(ISNUMBER(SEARCH("Private Equity",K1794)),"Private Equity","Other")))))))</f>
        <v>Private Equity</v>
      </c>
      <c r="Q1794" t="str">
        <f t="shared" ref="Q1794:Q1857" si="199">IF(IFERROR(SEARCH("ecom",D1794),0)+IFERROR(SEARCH("commerce",D1794),0)+IFERROR(SEARCH("retail",D1794),0)&gt;0,"E-Commerce",
IF(IFERROR(SEARCH("fintech",D1794),0)+IFERROR(SEARCH("finance",D1794),0)+IFERROR(SEARCH("financial",D1794),0)+IFERROR(SEARCH("lending",D1794),0)+IFERROR(SEARCH("payment",D1794),0)+IFERROR(SEARCH("banking",D1794),0)+IFERROR(SEARCH("insurance",D1794),0)&gt;0,"FinTech",
IF(IFERROR(SEARCH("tech",D1794),0)+IFERROR(SEARCH("software",D1794),0)+IFERROR(SEARCH("saas",D1794),0)+IFERROR(SEARCH("ai",D1794),0)+IFERROR(SEARCH("iot",D1794),0)+IFERROR(SEARCH("cloud",D1794),0)+IFERROR(SEARCH("data",D1794),0)+IFERROR(SEARCH("analytics",D1794),0)&gt;0,"Technology",
IF(IFERROR(SEARCH("food",D1794),0)+IFERROR(SEARCH("restaurant",D1794),0)+IFERROR(SEARCH("hospitality",D1794),0)+IFERROR(SEARCH("beverage",D1794),0)+IFERROR(SEARCH("delivery",D1794),0)&gt;0,"Food &amp; Beverage",
IF(IFERROR(SEARCH("health",D1794),0)+IFERROR(SEARCH("medical",D1794),0)+IFERROR(SEARCH("pharma",D1794),0)+IFERROR(SEARCH("wellness",D1794),0)+IFERROR(SEARCH("fitness",D1794),0)&gt;0,"Healthcare",
IF(IFERROR(SEARCH("edu",D1794),0)+IFERROR(SEARCH("learning",D1794),0)+IFERROR(SEARCH("school",D1794),0)+IFERROR(SEARCH("e-tech",D1794),0)&gt;0,"Education",
IF(IFERROR(SEARCH("logistics",D1794),0)+IFERROR(SEARCH("transport",D1794),0)+IFERROR(SEARCH("delivery",D1794),0)+IFERROR(SEARCH("mobility",D1794),0)+IFERROR(SEARCH("automobile",D1794),0)&gt;0,"Logistics &amp; Transport",
IF(IFERROR(SEARCH("travel",D1794),0)+IFERROR(SEARCH("hotel",D1794),0)+IFERROR(SEARCH("booking",D1794),0)+IFERROR(SEARCH("tourism",D1794),0)&gt;0,"Travel &amp; Hospitality",
IF(IFERROR(SEARCH("fashion",D1794),0)+IFERROR(SEARCH("apparel",D1794),0)+IFERROR(SEARCH("clothing",D1794),0)+IFERROR(SEARCH("jewelry",D1794),0)+IFERROR(SEARCH("beauty",D1794),0)&gt;0,"Fashion &amp; Lifestyle",
IF(IFERROR(SEARCH("media",D1794),0)+IFERROR(SEARCH("entertainment",D1794),0)+IFERROR(SEARCH("video",D1794),0)+IFERROR(SEARCH("gaming",D1794),0)+IFERROR(SEARCH("music",D1794),0)+IFERROR(SEARCH("social",D1794),0)&gt;0,"Media &amp; Entertainment",
IF(IFERROR(SEARCH("agri",D1794),0)+IFERROR(SEARCH("farm",D1794),0)+IFERROR(SEARCH("agtech",D1794),0)&gt;0,"Agriculture",
IF(IFERROR(SEARCH("real estate",D1794),0)+IFERROR(SEARCH("property",D1794),0)+IFERROR(SEARCH("housing",D1794),0)&gt;0,"Real Estate",
IF(IFERROR(SEARCH("energy",D1794),0)+IFERROR(SEARCH("solar",D1794),0)+IFERROR(SEARCH("clean tech",D1794),0)+IFERROR(SEARCH("waste",D1794),0)&gt;0,"Energy &amp; Environment",
IF(IFERROR(SEARCH("hr",D1794),0)+IFERROR(SEARCH("recruit",D1794),0)+IFERROR(SEARCH("hiring",D1794),0)+IFERROR(SEARCH("job",D1794),0)&gt;0,"HR &amp; Recruitment",
"Others"))))))))))))))</f>
        <v>Others</v>
      </c>
      <c r="R1794" t="str">
        <f t="shared" ref="R1794:R1857" si="200">IF(ISNUMBER(SEARCH("bang",F1794)),"Bangalore",IF(ISNUMBER(SEARCH("beng",F1794)),"Bangalore",IF(ISNUMBER(SEARCH("mumbai",F1794)),"Mumbai",IF(ISNUMBER(SEARCH("delhi",F1794)),"Delhi-NCR",IF(ISNUMBER(SEARCH("gurgaon",F1794)),"Delhi-NCR",IF(ISNUMBER(SEARCH("gurugram",F1794)),"Delhi-NCR",IF(ISNUMBER(SEARCH("noida",F1794)),"Delhi-NCR",IF(ISNUMBER(SEARCH("faridabad",F1794)),"Delhi-NCR",IF(ISNUMBER(SEARCH("chennai",F1794)),"Chennai",IF(ISNUMBER(SEARCH("hyderabad",F1794)),"Hyderabad",IF(ISNUMBER(SEARCH("pune",F1794)),"Pune",IF(ISNUMBER(SEARCH("kolkata",F1794)),"Kolkata",IF(ISNUMBER(SEARCH("ahmedabad",F1794)),"Ahmedabad",IF(ISNUMBER(SEARCH("jaipur",F1794)),"Jaipur",IF(ISNUMBER(SEARCH("coimbatore",F1794)),"Coimbatore",IF(ISNUMBER(SEARCH("kochi",F1794)),"Kerala Cities",IF(ISNUMBER(SEARCH("cochin",F1794)),"Kerala Cities",IF(ISNUMBER(SEARCH("francisco",F1794)),"USA",IF(ISNUMBER(SEARCH("new york",F1794)),"USA",IF(ISNUMBER(SEARCH("california",F1794)),"USA",IF(ISNUMBER(SEARCH("palo alto",F1794)),"USA",IF(ISNUMBER(SEARCH("santa",F1794)),"USA",IF(ISNUMBER(SEARCH("singapore",F1794)),"Singapore",IF(ISNUMBER(SEARCH("london",F1794)),"London/UK",IF(F1794="","Unknown","Other Cities")))))))))))))))))))))))))</f>
        <v>Bangalore</v>
      </c>
    </row>
    <row r="1795" spans="1:18" x14ac:dyDescent="0.3">
      <c r="A1795">
        <v>1794</v>
      </c>
      <c r="B1795" s="4">
        <v>42480</v>
      </c>
      <c r="C1795" t="s">
        <v>1035</v>
      </c>
      <c r="D1795" t="s">
        <v>479</v>
      </c>
      <c r="E1795" t="s">
        <v>1745</v>
      </c>
      <c r="F1795" t="s">
        <v>19</v>
      </c>
      <c r="G1795" t="s">
        <v>4881</v>
      </c>
      <c r="H1795" t="str">
        <f t="shared" ref="H1795:H1858" si="201">IFERROR(TRIM(LEFT(G1795,FIND(",",G1795)-1)),TRIM(G1795))</f>
        <v>Maverick Capital Ventures</v>
      </c>
      <c r="I1795">
        <f t="shared" ref="I1795:I1858" si="202">IF(TRIM(G1795)="",0,LEN(G1795)-LEN(SUBSTITUTE(G1795,",",""))+1)</f>
        <v>3</v>
      </c>
      <c r="J1795" t="str">
        <f>IF(Table1[[#This Row],[Investor Count]]&gt;1,"Yes","No")</f>
        <v>Yes</v>
      </c>
      <c r="K1795" t="s">
        <v>394</v>
      </c>
      <c r="L1795" s="6">
        <v>15000000</v>
      </c>
      <c r="M1795">
        <f t="shared" si="196"/>
        <v>2016</v>
      </c>
      <c r="N1795" t="str">
        <f t="shared" si="197"/>
        <v>April</v>
      </c>
      <c r="O1795" s="18">
        <v>143.95574999999999</v>
      </c>
      <c r="P1795" t="str">
        <f t="shared" si="198"/>
        <v>Private Equity</v>
      </c>
      <c r="Q1795" t="str">
        <f t="shared" si="199"/>
        <v>E-Commerce</v>
      </c>
      <c r="R1795" t="str">
        <f t="shared" si="200"/>
        <v>Delhi-NCR</v>
      </c>
    </row>
    <row r="1796" spans="1:18" x14ac:dyDescent="0.3">
      <c r="A1796">
        <v>1795</v>
      </c>
      <c r="B1796" s="4">
        <v>42480</v>
      </c>
      <c r="C1796" t="s">
        <v>1894</v>
      </c>
      <c r="D1796" t="s">
        <v>575</v>
      </c>
      <c r="E1796" t="s">
        <v>8832</v>
      </c>
      <c r="F1796" t="s">
        <v>30</v>
      </c>
      <c r="G1796" t="s">
        <v>8274</v>
      </c>
      <c r="H1796" t="str">
        <f t="shared" si="201"/>
        <v>Yournest Angel Fund</v>
      </c>
      <c r="I1796">
        <f t="shared" si="202"/>
        <v>2</v>
      </c>
      <c r="J1796" t="str">
        <f>IF(Table1[[#This Row],[Investor Count]]&gt;1,"Yes","No")</f>
        <v>Yes</v>
      </c>
      <c r="K1796" t="s">
        <v>126</v>
      </c>
      <c r="M1796">
        <f t="shared" si="196"/>
        <v>2016</v>
      </c>
      <c r="N1796" t="str">
        <f t="shared" si="197"/>
        <v>April</v>
      </c>
      <c r="O1796" s="18">
        <v>0</v>
      </c>
      <c r="P1796" t="str">
        <f t="shared" si="198"/>
        <v>Seed</v>
      </c>
      <c r="Q1796" t="str">
        <f t="shared" si="199"/>
        <v>Others</v>
      </c>
      <c r="R1796" t="str">
        <f t="shared" si="200"/>
        <v>Delhi-NCR</v>
      </c>
    </row>
    <row r="1797" spans="1:18" x14ac:dyDescent="0.3">
      <c r="A1797">
        <v>1796</v>
      </c>
      <c r="B1797" s="4">
        <v>42480</v>
      </c>
      <c r="C1797" t="s">
        <v>4884</v>
      </c>
      <c r="D1797" t="s">
        <v>575</v>
      </c>
      <c r="E1797" t="s">
        <v>4885</v>
      </c>
      <c r="F1797" t="s">
        <v>30</v>
      </c>
      <c r="G1797" t="s">
        <v>9234</v>
      </c>
      <c r="H1797" t="str">
        <f t="shared" si="201"/>
        <v>Angel &amp; Hnis</v>
      </c>
      <c r="I1797">
        <f t="shared" si="202"/>
        <v>1</v>
      </c>
      <c r="J1797" t="str">
        <f>IF(Table1[[#This Row],[Investor Count]]&gt;1,"Yes","No")</f>
        <v>No</v>
      </c>
      <c r="K1797" t="s">
        <v>126</v>
      </c>
      <c r="M1797">
        <f t="shared" si="196"/>
        <v>2016</v>
      </c>
      <c r="N1797" t="str">
        <f t="shared" si="197"/>
        <v>April</v>
      </c>
      <c r="O1797" s="18">
        <v>0</v>
      </c>
      <c r="P1797" t="str">
        <f t="shared" si="198"/>
        <v>Seed</v>
      </c>
      <c r="Q1797" t="str">
        <f t="shared" si="199"/>
        <v>Others</v>
      </c>
      <c r="R1797" t="str">
        <f t="shared" si="200"/>
        <v>Delhi-NCR</v>
      </c>
    </row>
    <row r="1798" spans="1:18" x14ac:dyDescent="0.3">
      <c r="A1798">
        <v>1797</v>
      </c>
      <c r="B1798" s="4">
        <v>42481</v>
      </c>
      <c r="C1798" t="s">
        <v>4887</v>
      </c>
      <c r="D1798" t="s">
        <v>575</v>
      </c>
      <c r="E1798" t="s">
        <v>4888</v>
      </c>
      <c r="F1798" t="s">
        <v>36</v>
      </c>
      <c r="G1798" t="s">
        <v>4889</v>
      </c>
      <c r="H1798" t="str">
        <f t="shared" si="201"/>
        <v>Blume Ventures</v>
      </c>
      <c r="I1798">
        <f t="shared" si="202"/>
        <v>5</v>
      </c>
      <c r="J1798" t="str">
        <f>IF(Table1[[#This Row],[Investor Count]]&gt;1,"Yes","No")</f>
        <v>Yes</v>
      </c>
      <c r="K1798" t="s">
        <v>126</v>
      </c>
      <c r="M1798">
        <f t="shared" si="196"/>
        <v>2016</v>
      </c>
      <c r="N1798" t="str">
        <f t="shared" si="197"/>
        <v>April</v>
      </c>
      <c r="O1798" s="18">
        <v>0</v>
      </c>
      <c r="P1798" t="str">
        <f t="shared" si="198"/>
        <v>Seed</v>
      </c>
      <c r="Q1798" t="str">
        <f t="shared" si="199"/>
        <v>Others</v>
      </c>
      <c r="R1798" t="str">
        <f t="shared" si="200"/>
        <v>Mumbai</v>
      </c>
    </row>
    <row r="1799" spans="1:18" x14ac:dyDescent="0.3">
      <c r="A1799">
        <v>1798</v>
      </c>
      <c r="B1799" s="4">
        <v>42481</v>
      </c>
      <c r="C1799" t="s">
        <v>4852</v>
      </c>
      <c r="D1799" t="s">
        <v>479</v>
      </c>
      <c r="E1799" t="s">
        <v>4890</v>
      </c>
      <c r="F1799" t="s">
        <v>454</v>
      </c>
      <c r="G1799" t="s">
        <v>8275</v>
      </c>
      <c r="H1799" t="str">
        <f t="shared" si="201"/>
        <v>Ajay Data &amp; Hnis</v>
      </c>
      <c r="I1799">
        <f t="shared" si="202"/>
        <v>1</v>
      </c>
      <c r="J1799" t="str">
        <f>IF(Table1[[#This Row],[Investor Count]]&gt;1,"Yes","No")</f>
        <v>No</v>
      </c>
      <c r="K1799" t="s">
        <v>126</v>
      </c>
      <c r="M1799">
        <f t="shared" si="196"/>
        <v>2016</v>
      </c>
      <c r="N1799" t="str">
        <f t="shared" si="197"/>
        <v>April</v>
      </c>
      <c r="O1799" s="18">
        <v>0</v>
      </c>
      <c r="P1799" t="str">
        <f t="shared" si="198"/>
        <v>Seed</v>
      </c>
      <c r="Q1799" t="str">
        <f t="shared" si="199"/>
        <v>E-Commerce</v>
      </c>
      <c r="R1799" t="str">
        <f t="shared" si="200"/>
        <v>Jaipur</v>
      </c>
    </row>
    <row r="1800" spans="1:18" x14ac:dyDescent="0.3">
      <c r="A1800">
        <v>1799</v>
      </c>
      <c r="B1800" s="4">
        <v>42481</v>
      </c>
      <c r="C1800" t="s">
        <v>4892</v>
      </c>
      <c r="D1800" t="s">
        <v>575</v>
      </c>
      <c r="E1800" t="s">
        <v>4893</v>
      </c>
      <c r="F1800" t="s">
        <v>30</v>
      </c>
      <c r="G1800" t="s">
        <v>8276</v>
      </c>
      <c r="H1800" t="str">
        <f t="shared" si="201"/>
        <v>M&amp;Y Partners</v>
      </c>
      <c r="I1800">
        <f t="shared" si="202"/>
        <v>3</v>
      </c>
      <c r="J1800" t="str">
        <f>IF(Table1[[#This Row],[Investor Count]]&gt;1,"Yes","No")</f>
        <v>Yes</v>
      </c>
      <c r="K1800" t="s">
        <v>126</v>
      </c>
      <c r="M1800">
        <f t="shared" si="196"/>
        <v>2016</v>
      </c>
      <c r="N1800" t="str">
        <f t="shared" si="197"/>
        <v>April</v>
      </c>
      <c r="O1800" s="18">
        <v>0</v>
      </c>
      <c r="P1800" t="str">
        <f t="shared" si="198"/>
        <v>Seed</v>
      </c>
      <c r="Q1800" t="str">
        <f t="shared" si="199"/>
        <v>Others</v>
      </c>
      <c r="R1800" t="str">
        <f t="shared" si="200"/>
        <v>Delhi-NCR</v>
      </c>
    </row>
    <row r="1801" spans="1:18" x14ac:dyDescent="0.3">
      <c r="A1801">
        <v>1800</v>
      </c>
      <c r="B1801" s="4">
        <v>42481</v>
      </c>
      <c r="C1801" t="s">
        <v>4895</v>
      </c>
      <c r="D1801" t="s">
        <v>4864</v>
      </c>
      <c r="E1801" t="s">
        <v>8833</v>
      </c>
      <c r="F1801" t="s">
        <v>967</v>
      </c>
      <c r="G1801" t="s">
        <v>8277</v>
      </c>
      <c r="H1801" t="str">
        <f t="shared" si="201"/>
        <v>Girnarsoft</v>
      </c>
      <c r="I1801">
        <f t="shared" si="202"/>
        <v>1</v>
      </c>
      <c r="J1801" t="str">
        <f>IF(Table1[[#This Row],[Investor Count]]&gt;1,"Yes","No")</f>
        <v>No</v>
      </c>
      <c r="K1801" t="s">
        <v>394</v>
      </c>
      <c r="M1801">
        <f t="shared" si="196"/>
        <v>2016</v>
      </c>
      <c r="N1801" t="str">
        <f t="shared" si="197"/>
        <v>April</v>
      </c>
      <c r="O1801" s="18">
        <v>0</v>
      </c>
      <c r="P1801" t="str">
        <f t="shared" si="198"/>
        <v>Private Equity</v>
      </c>
      <c r="Q1801" t="str">
        <f t="shared" si="199"/>
        <v>Others</v>
      </c>
      <c r="R1801" t="str">
        <f t="shared" si="200"/>
        <v>Bangalore</v>
      </c>
    </row>
    <row r="1802" spans="1:18" x14ac:dyDescent="0.3">
      <c r="A1802">
        <v>1801</v>
      </c>
      <c r="B1802" s="4">
        <v>42482</v>
      </c>
      <c r="C1802" t="s">
        <v>72</v>
      </c>
      <c r="D1802" t="s">
        <v>479</v>
      </c>
      <c r="E1802" t="s">
        <v>4898</v>
      </c>
      <c r="F1802" t="s">
        <v>967</v>
      </c>
      <c r="G1802" t="s">
        <v>8278</v>
      </c>
      <c r="H1802" t="str">
        <f t="shared" si="201"/>
        <v>Mayfield India Ii Management Ltd</v>
      </c>
      <c r="I1802">
        <f t="shared" si="202"/>
        <v>1</v>
      </c>
      <c r="J1802" t="str">
        <f>IF(Table1[[#This Row],[Investor Count]]&gt;1,"Yes","No")</f>
        <v>No</v>
      </c>
      <c r="K1802" t="s">
        <v>394</v>
      </c>
      <c r="L1802" s="6">
        <v>3000000</v>
      </c>
      <c r="M1802">
        <f t="shared" si="196"/>
        <v>2016</v>
      </c>
      <c r="N1802" t="str">
        <f t="shared" si="197"/>
        <v>April</v>
      </c>
      <c r="O1802" s="18">
        <v>28.791149999999998</v>
      </c>
      <c r="P1802" t="str">
        <f t="shared" si="198"/>
        <v>Private Equity</v>
      </c>
      <c r="Q1802" t="str">
        <f t="shared" si="199"/>
        <v>E-Commerce</v>
      </c>
      <c r="R1802" t="str">
        <f t="shared" si="200"/>
        <v>Bangalore</v>
      </c>
    </row>
    <row r="1803" spans="1:18" x14ac:dyDescent="0.3">
      <c r="A1803">
        <v>1802</v>
      </c>
      <c r="B1803" s="4">
        <v>42482</v>
      </c>
      <c r="C1803" t="s">
        <v>4900</v>
      </c>
      <c r="D1803" t="s">
        <v>575</v>
      </c>
      <c r="E1803" t="s">
        <v>4901</v>
      </c>
      <c r="F1803" t="s">
        <v>967</v>
      </c>
      <c r="G1803" t="s">
        <v>8279</v>
      </c>
      <c r="H1803" t="str">
        <f t="shared" si="201"/>
        <v>Inventus Capital Partners</v>
      </c>
      <c r="I1803">
        <f t="shared" si="202"/>
        <v>2</v>
      </c>
      <c r="J1803" t="str">
        <f>IF(Table1[[#This Row],[Investor Count]]&gt;1,"Yes","No")</f>
        <v>Yes</v>
      </c>
      <c r="K1803" t="s">
        <v>394</v>
      </c>
      <c r="M1803">
        <f t="shared" si="196"/>
        <v>2016</v>
      </c>
      <c r="N1803" t="str">
        <f t="shared" si="197"/>
        <v>April</v>
      </c>
      <c r="O1803" s="18">
        <v>0</v>
      </c>
      <c r="P1803" t="str">
        <f t="shared" si="198"/>
        <v>Private Equity</v>
      </c>
      <c r="Q1803" t="str">
        <f t="shared" si="199"/>
        <v>Others</v>
      </c>
      <c r="R1803" t="str">
        <f t="shared" si="200"/>
        <v>Bangalore</v>
      </c>
    </row>
    <row r="1804" spans="1:18" x14ac:dyDescent="0.3">
      <c r="A1804">
        <v>1803</v>
      </c>
      <c r="B1804" s="4">
        <v>42482</v>
      </c>
      <c r="C1804" t="s">
        <v>3893</v>
      </c>
      <c r="D1804" t="s">
        <v>50</v>
      </c>
      <c r="E1804" t="s">
        <v>4903</v>
      </c>
      <c r="F1804" t="s">
        <v>52</v>
      </c>
      <c r="G1804" t="s">
        <v>8280</v>
      </c>
      <c r="H1804" t="str">
        <f t="shared" si="201"/>
        <v>Ntt Finance</v>
      </c>
      <c r="I1804">
        <f t="shared" si="202"/>
        <v>2</v>
      </c>
      <c r="J1804" t="str">
        <f>IF(Table1[[#This Row],[Investor Count]]&gt;1,"Yes","No")</f>
        <v>Yes</v>
      </c>
      <c r="K1804" t="s">
        <v>394</v>
      </c>
      <c r="M1804">
        <f t="shared" si="196"/>
        <v>2016</v>
      </c>
      <c r="N1804" t="str">
        <f t="shared" si="197"/>
        <v>April</v>
      </c>
      <c r="O1804" s="18">
        <v>0</v>
      </c>
      <c r="P1804" t="str">
        <f t="shared" si="198"/>
        <v>Private Equity</v>
      </c>
      <c r="Q1804" t="str">
        <f t="shared" si="199"/>
        <v>Technology</v>
      </c>
      <c r="R1804" t="str">
        <f t="shared" si="200"/>
        <v>Pune</v>
      </c>
    </row>
    <row r="1805" spans="1:18" x14ac:dyDescent="0.3">
      <c r="A1805">
        <v>1804</v>
      </c>
      <c r="B1805" s="4">
        <v>42482</v>
      </c>
      <c r="C1805" t="s">
        <v>4905</v>
      </c>
      <c r="D1805" t="s">
        <v>575</v>
      </c>
      <c r="E1805" t="s">
        <v>4906</v>
      </c>
      <c r="F1805" t="s">
        <v>30</v>
      </c>
      <c r="G1805" t="s">
        <v>2077</v>
      </c>
      <c r="H1805" t="str">
        <f t="shared" si="201"/>
        <v>Indian Angel Network</v>
      </c>
      <c r="I1805">
        <f t="shared" si="202"/>
        <v>1</v>
      </c>
      <c r="J1805" t="str">
        <f>IF(Table1[[#This Row],[Investor Count]]&gt;1,"Yes","No")</f>
        <v>No</v>
      </c>
      <c r="K1805" t="s">
        <v>126</v>
      </c>
      <c r="L1805" s="6">
        <v>450000</v>
      </c>
      <c r="M1805">
        <f t="shared" si="196"/>
        <v>2016</v>
      </c>
      <c r="N1805" t="str">
        <f t="shared" si="197"/>
        <v>April</v>
      </c>
      <c r="O1805" s="18">
        <v>4.3186724999999999</v>
      </c>
      <c r="P1805" t="str">
        <f t="shared" si="198"/>
        <v>Seed</v>
      </c>
      <c r="Q1805" t="str">
        <f t="shared" si="199"/>
        <v>Others</v>
      </c>
      <c r="R1805" t="str">
        <f t="shared" si="200"/>
        <v>Delhi-NCR</v>
      </c>
    </row>
    <row r="1806" spans="1:18" x14ac:dyDescent="0.3">
      <c r="A1806">
        <v>1805</v>
      </c>
      <c r="B1806" s="4">
        <v>42485</v>
      </c>
      <c r="C1806" t="s">
        <v>4908</v>
      </c>
      <c r="D1806" t="s">
        <v>575</v>
      </c>
      <c r="E1806" t="s">
        <v>4909</v>
      </c>
      <c r="F1806" t="s">
        <v>184</v>
      </c>
      <c r="G1806" t="s">
        <v>2347</v>
      </c>
      <c r="H1806" t="str">
        <f t="shared" si="201"/>
        <v>50K Ventures</v>
      </c>
      <c r="I1806">
        <f t="shared" si="202"/>
        <v>1</v>
      </c>
      <c r="J1806" t="str">
        <f>IF(Table1[[#This Row],[Investor Count]]&gt;1,"Yes","No")</f>
        <v>No</v>
      </c>
      <c r="K1806" t="s">
        <v>126</v>
      </c>
      <c r="L1806" s="6">
        <v>200000</v>
      </c>
      <c r="M1806">
        <f t="shared" si="196"/>
        <v>2016</v>
      </c>
      <c r="N1806" t="str">
        <f t="shared" si="197"/>
        <v>April</v>
      </c>
      <c r="O1806" s="18">
        <v>1.9194100000000001</v>
      </c>
      <c r="P1806" t="str">
        <f t="shared" si="198"/>
        <v>Seed</v>
      </c>
      <c r="Q1806" t="str">
        <f t="shared" si="199"/>
        <v>Others</v>
      </c>
      <c r="R1806" t="str">
        <f t="shared" si="200"/>
        <v>Hyderabad</v>
      </c>
    </row>
    <row r="1807" spans="1:18" x14ac:dyDescent="0.3">
      <c r="A1807">
        <v>1806</v>
      </c>
      <c r="B1807" s="4">
        <v>42485</v>
      </c>
      <c r="C1807" t="s">
        <v>4910</v>
      </c>
      <c r="D1807" t="s">
        <v>575</v>
      </c>
      <c r="E1807" t="s">
        <v>4420</v>
      </c>
      <c r="F1807" t="s">
        <v>52</v>
      </c>
      <c r="G1807" t="s">
        <v>306</v>
      </c>
      <c r="H1807" t="str">
        <f t="shared" si="201"/>
        <v>Blume Ventures</v>
      </c>
      <c r="I1807">
        <f t="shared" si="202"/>
        <v>1</v>
      </c>
      <c r="J1807" t="str">
        <f>IF(Table1[[#This Row],[Investor Count]]&gt;1,"Yes","No")</f>
        <v>No</v>
      </c>
      <c r="K1807" t="s">
        <v>126</v>
      </c>
      <c r="M1807">
        <f t="shared" si="196"/>
        <v>2016</v>
      </c>
      <c r="N1807" t="str">
        <f t="shared" si="197"/>
        <v>April</v>
      </c>
      <c r="O1807" s="18">
        <v>0</v>
      </c>
      <c r="P1807" t="str">
        <f t="shared" si="198"/>
        <v>Seed</v>
      </c>
      <c r="Q1807" t="str">
        <f t="shared" si="199"/>
        <v>Others</v>
      </c>
      <c r="R1807" t="str">
        <f t="shared" si="200"/>
        <v>Pune</v>
      </c>
    </row>
    <row r="1808" spans="1:18" x14ac:dyDescent="0.3">
      <c r="A1808">
        <v>1807</v>
      </c>
      <c r="B1808" s="4">
        <v>42485</v>
      </c>
      <c r="C1808" t="s">
        <v>4911</v>
      </c>
      <c r="D1808" t="s">
        <v>1701</v>
      </c>
      <c r="E1808" t="s">
        <v>4912</v>
      </c>
      <c r="F1808" t="s">
        <v>967</v>
      </c>
      <c r="G1808" t="s">
        <v>8281</v>
      </c>
      <c r="H1808" t="str">
        <f t="shared" si="201"/>
        <v>Growthstory</v>
      </c>
      <c r="I1808">
        <f t="shared" si="202"/>
        <v>5</v>
      </c>
      <c r="J1808" t="str">
        <f>IF(Table1[[#This Row],[Investor Count]]&gt;1,"Yes","No")</f>
        <v>Yes</v>
      </c>
      <c r="K1808" t="s">
        <v>126</v>
      </c>
      <c r="L1808" s="6">
        <v>550000</v>
      </c>
      <c r="M1808">
        <f t="shared" si="196"/>
        <v>2016</v>
      </c>
      <c r="N1808" t="str">
        <f t="shared" si="197"/>
        <v>April</v>
      </c>
      <c r="O1808" s="18">
        <v>5.2783775000000004</v>
      </c>
      <c r="P1808" t="str">
        <f t="shared" si="198"/>
        <v>Seed</v>
      </c>
      <c r="Q1808" t="str">
        <f t="shared" si="199"/>
        <v>Food &amp; Beverage</v>
      </c>
      <c r="R1808" t="str">
        <f t="shared" si="200"/>
        <v>Bangalore</v>
      </c>
    </row>
    <row r="1809" spans="1:18" x14ac:dyDescent="0.3">
      <c r="A1809">
        <v>1808</v>
      </c>
      <c r="B1809" s="4">
        <v>42486</v>
      </c>
      <c r="C1809" t="s">
        <v>4914</v>
      </c>
      <c r="D1809" t="s">
        <v>575</v>
      </c>
      <c r="E1809" t="s">
        <v>4915</v>
      </c>
      <c r="F1809" t="s">
        <v>36</v>
      </c>
      <c r="G1809" t="s">
        <v>8282</v>
      </c>
      <c r="H1809" t="str">
        <f t="shared" si="201"/>
        <v>Idfc Spice Fund</v>
      </c>
      <c r="I1809">
        <f t="shared" si="202"/>
        <v>2</v>
      </c>
      <c r="J1809" t="str">
        <f>IF(Table1[[#This Row],[Investor Count]]&gt;1,"Yes","No")</f>
        <v>Yes</v>
      </c>
      <c r="K1809" t="s">
        <v>394</v>
      </c>
      <c r="L1809" s="6">
        <v>15000000</v>
      </c>
      <c r="M1809">
        <f t="shared" si="196"/>
        <v>2016</v>
      </c>
      <c r="N1809" t="str">
        <f t="shared" si="197"/>
        <v>April</v>
      </c>
      <c r="O1809" s="18">
        <v>143.95574999999999</v>
      </c>
      <c r="P1809" t="str">
        <f t="shared" si="198"/>
        <v>Private Equity</v>
      </c>
      <c r="Q1809" t="str">
        <f t="shared" si="199"/>
        <v>Others</v>
      </c>
      <c r="R1809" t="str">
        <f t="shared" si="200"/>
        <v>Mumbai</v>
      </c>
    </row>
    <row r="1810" spans="1:18" x14ac:dyDescent="0.3">
      <c r="A1810">
        <v>1809</v>
      </c>
      <c r="B1810" s="4">
        <v>42486</v>
      </c>
      <c r="C1810" t="s">
        <v>4917</v>
      </c>
      <c r="D1810" t="s">
        <v>575</v>
      </c>
      <c r="E1810" t="s">
        <v>4918</v>
      </c>
      <c r="F1810" t="s">
        <v>967</v>
      </c>
      <c r="G1810" t="s">
        <v>4919</v>
      </c>
      <c r="H1810" t="str">
        <f t="shared" si="201"/>
        <v>Max Levchin</v>
      </c>
      <c r="I1810">
        <f t="shared" si="202"/>
        <v>2</v>
      </c>
      <c r="J1810" t="str">
        <f>IF(Table1[[#This Row],[Investor Count]]&gt;1,"Yes","No")</f>
        <v>Yes</v>
      </c>
      <c r="K1810" t="s">
        <v>394</v>
      </c>
      <c r="L1810" s="6">
        <v>1300000</v>
      </c>
      <c r="M1810">
        <f t="shared" si="196"/>
        <v>2016</v>
      </c>
      <c r="N1810" t="str">
        <f t="shared" si="197"/>
        <v>April</v>
      </c>
      <c r="O1810" s="18">
        <v>12.476165</v>
      </c>
      <c r="P1810" t="str">
        <f t="shared" si="198"/>
        <v>Private Equity</v>
      </c>
      <c r="Q1810" t="str">
        <f t="shared" si="199"/>
        <v>Others</v>
      </c>
      <c r="R1810" t="str">
        <f t="shared" si="200"/>
        <v>Bangalore</v>
      </c>
    </row>
    <row r="1811" spans="1:18" x14ac:dyDescent="0.3">
      <c r="A1811">
        <v>1810</v>
      </c>
      <c r="B1811" s="4">
        <v>42486</v>
      </c>
      <c r="C1811" t="s">
        <v>548</v>
      </c>
      <c r="D1811" t="s">
        <v>479</v>
      </c>
      <c r="E1811" t="s">
        <v>4920</v>
      </c>
      <c r="F1811" t="s">
        <v>19</v>
      </c>
      <c r="G1811" t="s">
        <v>550</v>
      </c>
      <c r="H1811" t="str">
        <f t="shared" si="201"/>
        <v>Bertelsmann India Investments</v>
      </c>
      <c r="I1811">
        <f t="shared" si="202"/>
        <v>1</v>
      </c>
      <c r="J1811" t="str">
        <f>IF(Table1[[#This Row],[Investor Count]]&gt;1,"Yes","No")</f>
        <v>No</v>
      </c>
      <c r="K1811" t="s">
        <v>394</v>
      </c>
      <c r="L1811" s="6">
        <v>15000000</v>
      </c>
      <c r="M1811">
        <f t="shared" si="196"/>
        <v>2016</v>
      </c>
      <c r="N1811" t="str">
        <f t="shared" si="197"/>
        <v>April</v>
      </c>
      <c r="O1811" s="18">
        <v>143.95574999999999</v>
      </c>
      <c r="P1811" t="str">
        <f t="shared" si="198"/>
        <v>Private Equity</v>
      </c>
      <c r="Q1811" t="str">
        <f t="shared" si="199"/>
        <v>E-Commerce</v>
      </c>
      <c r="R1811" t="str">
        <f t="shared" si="200"/>
        <v>Delhi-NCR</v>
      </c>
    </row>
    <row r="1812" spans="1:18" x14ac:dyDescent="0.3">
      <c r="A1812">
        <v>1811</v>
      </c>
      <c r="B1812" s="4">
        <v>42487</v>
      </c>
      <c r="C1812" t="s">
        <v>906</v>
      </c>
      <c r="D1812" t="s">
        <v>575</v>
      </c>
      <c r="E1812" t="s">
        <v>4921</v>
      </c>
      <c r="F1812" t="s">
        <v>19</v>
      </c>
      <c r="G1812" t="s">
        <v>8234</v>
      </c>
      <c r="H1812" t="str">
        <f t="shared" si="201"/>
        <v>Evc Ventures</v>
      </c>
      <c r="I1812">
        <f t="shared" si="202"/>
        <v>1</v>
      </c>
      <c r="J1812" t="str">
        <f>IF(Table1[[#This Row],[Investor Count]]&gt;1,"Yes","No")</f>
        <v>No</v>
      </c>
      <c r="K1812" t="s">
        <v>126</v>
      </c>
      <c r="L1812" s="6">
        <v>500000</v>
      </c>
      <c r="M1812">
        <f t="shared" si="196"/>
        <v>2016</v>
      </c>
      <c r="N1812" t="str">
        <f t="shared" si="197"/>
        <v>April</v>
      </c>
      <c r="O1812" s="18">
        <v>4.7985249999999997</v>
      </c>
      <c r="P1812" t="str">
        <f t="shared" si="198"/>
        <v>Seed</v>
      </c>
      <c r="Q1812" t="str">
        <f t="shared" si="199"/>
        <v>Others</v>
      </c>
      <c r="R1812" t="str">
        <f t="shared" si="200"/>
        <v>Delhi-NCR</v>
      </c>
    </row>
    <row r="1813" spans="1:18" x14ac:dyDescent="0.3">
      <c r="A1813">
        <v>1812</v>
      </c>
      <c r="B1813" s="4">
        <v>42487</v>
      </c>
      <c r="C1813" t="s">
        <v>4922</v>
      </c>
      <c r="D1813" t="s">
        <v>575</v>
      </c>
      <c r="E1813" t="s">
        <v>1745</v>
      </c>
      <c r="F1813" t="s">
        <v>9031</v>
      </c>
      <c r="G1813" t="s">
        <v>9448</v>
      </c>
      <c r="H1813" t="str">
        <f t="shared" si="201"/>
        <v>Farooq Oomerbhoy</v>
      </c>
      <c r="I1813">
        <f t="shared" si="202"/>
        <v>7</v>
      </c>
      <c r="J1813" t="str">
        <f>IF(Table1[[#This Row],[Investor Count]]&gt;1,"Yes","No")</f>
        <v>Yes</v>
      </c>
      <c r="K1813" t="s">
        <v>126</v>
      </c>
      <c r="M1813">
        <f t="shared" si="196"/>
        <v>2016</v>
      </c>
      <c r="N1813" t="str">
        <f t="shared" si="197"/>
        <v>April</v>
      </c>
      <c r="O1813" s="18">
        <v>0</v>
      </c>
      <c r="P1813" t="str">
        <f t="shared" si="198"/>
        <v>Seed</v>
      </c>
      <c r="Q1813" t="str">
        <f t="shared" si="199"/>
        <v>Others</v>
      </c>
      <c r="R1813" t="str">
        <f t="shared" si="200"/>
        <v>Other Cities</v>
      </c>
    </row>
    <row r="1814" spans="1:18" x14ac:dyDescent="0.3">
      <c r="A1814">
        <v>1813</v>
      </c>
      <c r="B1814" s="4">
        <v>42487</v>
      </c>
      <c r="C1814" t="s">
        <v>1032</v>
      </c>
      <c r="D1814" t="s">
        <v>575</v>
      </c>
      <c r="E1814" t="s">
        <v>4924</v>
      </c>
      <c r="F1814" t="s">
        <v>87</v>
      </c>
      <c r="G1814" t="s">
        <v>9204</v>
      </c>
      <c r="H1814" t="str">
        <f t="shared" si="201"/>
        <v>Nan Nilekani</v>
      </c>
      <c r="I1814">
        <f t="shared" si="202"/>
        <v>4</v>
      </c>
      <c r="J1814" t="str">
        <f>IF(Table1[[#This Row],[Investor Count]]&gt;1,"Yes","No")</f>
        <v>Yes</v>
      </c>
      <c r="K1814" t="s">
        <v>394</v>
      </c>
      <c r="M1814">
        <f t="shared" si="196"/>
        <v>2016</v>
      </c>
      <c r="N1814" t="str">
        <f t="shared" si="197"/>
        <v>April</v>
      </c>
      <c r="O1814" s="18">
        <v>0</v>
      </c>
      <c r="P1814" t="str">
        <f t="shared" si="198"/>
        <v>Private Equity</v>
      </c>
      <c r="Q1814" t="str">
        <f t="shared" si="199"/>
        <v>Others</v>
      </c>
      <c r="R1814" t="str">
        <f t="shared" si="200"/>
        <v>Delhi-NCR</v>
      </c>
    </row>
    <row r="1815" spans="1:18" x14ac:dyDescent="0.3">
      <c r="A1815">
        <v>1814</v>
      </c>
      <c r="B1815" s="4">
        <v>42487</v>
      </c>
      <c r="C1815" t="s">
        <v>4926</v>
      </c>
      <c r="D1815" t="s">
        <v>575</v>
      </c>
      <c r="E1815" t="s">
        <v>4927</v>
      </c>
      <c r="F1815" t="s">
        <v>30</v>
      </c>
      <c r="G1815" t="s">
        <v>261</v>
      </c>
      <c r="H1815" t="str">
        <f t="shared" si="201"/>
        <v>Undisclosed</v>
      </c>
      <c r="I1815">
        <f t="shared" si="202"/>
        <v>1</v>
      </c>
      <c r="J1815" t="str">
        <f>IF(Table1[[#This Row],[Investor Count]]&gt;1,"Yes","No")</f>
        <v>No</v>
      </c>
      <c r="K1815" t="s">
        <v>126</v>
      </c>
      <c r="L1815" s="6">
        <v>450000</v>
      </c>
      <c r="M1815">
        <f t="shared" si="196"/>
        <v>2016</v>
      </c>
      <c r="N1815" t="str">
        <f t="shared" si="197"/>
        <v>April</v>
      </c>
      <c r="O1815" s="18">
        <v>4.3186724999999999</v>
      </c>
      <c r="P1815" t="str">
        <f t="shared" si="198"/>
        <v>Seed</v>
      </c>
      <c r="Q1815" t="str">
        <f t="shared" si="199"/>
        <v>Others</v>
      </c>
      <c r="R1815" t="str">
        <f t="shared" si="200"/>
        <v>Delhi-NCR</v>
      </c>
    </row>
    <row r="1816" spans="1:18" x14ac:dyDescent="0.3">
      <c r="A1816">
        <v>1815</v>
      </c>
      <c r="B1816" s="4">
        <v>42487</v>
      </c>
      <c r="C1816" t="s">
        <v>4664</v>
      </c>
      <c r="D1816" t="s">
        <v>575</v>
      </c>
      <c r="E1816" t="s">
        <v>4665</v>
      </c>
      <c r="F1816" t="s">
        <v>36</v>
      </c>
      <c r="G1816" t="s">
        <v>1576</v>
      </c>
      <c r="H1816" t="str">
        <f t="shared" si="201"/>
        <v>Axilor Ventures</v>
      </c>
      <c r="I1816">
        <f t="shared" si="202"/>
        <v>1</v>
      </c>
      <c r="J1816" t="str">
        <f>IF(Table1[[#This Row],[Investor Count]]&gt;1,"Yes","No")</f>
        <v>No</v>
      </c>
      <c r="K1816" t="s">
        <v>394</v>
      </c>
      <c r="M1816">
        <f t="shared" si="196"/>
        <v>2016</v>
      </c>
      <c r="N1816" t="str">
        <f t="shared" si="197"/>
        <v>April</v>
      </c>
      <c r="O1816" s="18">
        <v>0</v>
      </c>
      <c r="P1816" t="str">
        <f t="shared" si="198"/>
        <v>Private Equity</v>
      </c>
      <c r="Q1816" t="str">
        <f t="shared" si="199"/>
        <v>Others</v>
      </c>
      <c r="R1816" t="str">
        <f t="shared" si="200"/>
        <v>Mumbai</v>
      </c>
    </row>
    <row r="1817" spans="1:18" x14ac:dyDescent="0.3">
      <c r="A1817">
        <v>1816</v>
      </c>
      <c r="B1817" s="4">
        <v>42488</v>
      </c>
      <c r="C1817" t="s">
        <v>1331</v>
      </c>
      <c r="D1817" t="s">
        <v>575</v>
      </c>
      <c r="E1817" t="s">
        <v>4928</v>
      </c>
      <c r="F1817" t="s">
        <v>36</v>
      </c>
      <c r="G1817" t="s">
        <v>9372</v>
      </c>
      <c r="H1817" t="str">
        <f t="shared" si="201"/>
        <v>Blume Ventures &amp; Other Unnamed</v>
      </c>
      <c r="I1817">
        <f t="shared" si="202"/>
        <v>1</v>
      </c>
      <c r="J1817" t="str">
        <f>IF(Table1[[#This Row],[Investor Count]]&gt;1,"Yes","No")</f>
        <v>No</v>
      </c>
      <c r="K1817" t="s">
        <v>126</v>
      </c>
      <c r="L1817" s="6">
        <v>600000</v>
      </c>
      <c r="M1817">
        <f t="shared" si="196"/>
        <v>2016</v>
      </c>
      <c r="N1817" t="str">
        <f t="shared" si="197"/>
        <v>April</v>
      </c>
      <c r="O1817" s="18">
        <v>5.7582300000000002</v>
      </c>
      <c r="P1817" t="str">
        <f t="shared" si="198"/>
        <v>Seed</v>
      </c>
      <c r="Q1817" t="str">
        <f t="shared" si="199"/>
        <v>Others</v>
      </c>
      <c r="R1817" t="str">
        <f t="shared" si="200"/>
        <v>Mumbai</v>
      </c>
    </row>
    <row r="1818" spans="1:18" x14ac:dyDescent="0.3">
      <c r="A1818">
        <v>1817</v>
      </c>
      <c r="B1818" s="4">
        <v>42488</v>
      </c>
      <c r="C1818" t="s">
        <v>1411</v>
      </c>
      <c r="D1818" t="s">
        <v>575</v>
      </c>
      <c r="E1818" t="s">
        <v>4930</v>
      </c>
      <c r="F1818" t="s">
        <v>967</v>
      </c>
      <c r="G1818" t="s">
        <v>9449</v>
      </c>
      <c r="H1818" t="str">
        <f t="shared" si="201"/>
        <v>Rebright Partners</v>
      </c>
      <c r="I1818">
        <f t="shared" si="202"/>
        <v>3</v>
      </c>
      <c r="J1818" t="str">
        <f>IF(Table1[[#This Row],[Investor Count]]&gt;1,"Yes","No")</f>
        <v>Yes</v>
      </c>
      <c r="K1818" t="s">
        <v>394</v>
      </c>
      <c r="L1818" s="6">
        <v>1200000</v>
      </c>
      <c r="M1818">
        <f t="shared" si="196"/>
        <v>2016</v>
      </c>
      <c r="N1818" t="str">
        <f t="shared" si="197"/>
        <v>April</v>
      </c>
      <c r="O1818" s="18">
        <v>11.51646</v>
      </c>
      <c r="P1818" t="str">
        <f t="shared" si="198"/>
        <v>Private Equity</v>
      </c>
      <c r="Q1818" t="str">
        <f t="shared" si="199"/>
        <v>Others</v>
      </c>
      <c r="R1818" t="str">
        <f t="shared" si="200"/>
        <v>Bangalore</v>
      </c>
    </row>
    <row r="1819" spans="1:18" x14ac:dyDescent="0.3">
      <c r="A1819">
        <v>1818</v>
      </c>
      <c r="B1819" s="4">
        <v>42489</v>
      </c>
      <c r="C1819" t="s">
        <v>4932</v>
      </c>
      <c r="D1819" t="s">
        <v>575</v>
      </c>
      <c r="E1819" t="s">
        <v>4933</v>
      </c>
      <c r="F1819" t="s">
        <v>36</v>
      </c>
      <c r="G1819" t="s">
        <v>8283</v>
      </c>
      <c r="H1819" t="str">
        <f t="shared" si="201"/>
        <v>Rb Investments</v>
      </c>
      <c r="I1819">
        <f t="shared" si="202"/>
        <v>2</v>
      </c>
      <c r="J1819" t="str">
        <f>IF(Table1[[#This Row],[Investor Count]]&gt;1,"Yes","No")</f>
        <v>Yes</v>
      </c>
      <c r="K1819" t="s">
        <v>126</v>
      </c>
      <c r="L1819" s="6">
        <v>500000</v>
      </c>
      <c r="M1819">
        <f t="shared" si="196"/>
        <v>2016</v>
      </c>
      <c r="N1819" t="str">
        <f t="shared" si="197"/>
        <v>April</v>
      </c>
      <c r="O1819" s="18">
        <v>4.7985249999999997</v>
      </c>
      <c r="P1819" t="str">
        <f t="shared" si="198"/>
        <v>Seed</v>
      </c>
      <c r="Q1819" t="str">
        <f t="shared" si="199"/>
        <v>Others</v>
      </c>
      <c r="R1819" t="str">
        <f t="shared" si="200"/>
        <v>Mumbai</v>
      </c>
    </row>
    <row r="1820" spans="1:18" x14ac:dyDescent="0.3">
      <c r="A1820">
        <v>1819</v>
      </c>
      <c r="B1820" s="4">
        <v>42489</v>
      </c>
      <c r="C1820" t="s">
        <v>4530</v>
      </c>
      <c r="D1820" t="s">
        <v>479</v>
      </c>
      <c r="E1820" t="s">
        <v>4531</v>
      </c>
      <c r="F1820" t="s">
        <v>30</v>
      </c>
      <c r="G1820" t="s">
        <v>8244</v>
      </c>
      <c r="H1820" t="str">
        <f t="shared" si="201"/>
        <v>Vcommission</v>
      </c>
      <c r="I1820">
        <f t="shared" si="202"/>
        <v>1</v>
      </c>
      <c r="J1820" t="str">
        <f>IF(Table1[[#This Row],[Investor Count]]&gt;1,"Yes","No")</f>
        <v>No</v>
      </c>
      <c r="K1820" t="s">
        <v>394</v>
      </c>
      <c r="L1820" s="6">
        <v>100000</v>
      </c>
      <c r="M1820">
        <f t="shared" si="196"/>
        <v>2016</v>
      </c>
      <c r="N1820" t="str">
        <f t="shared" si="197"/>
        <v>April</v>
      </c>
      <c r="O1820" s="18">
        <v>0.95970500000000003</v>
      </c>
      <c r="P1820" t="str">
        <f t="shared" si="198"/>
        <v>Private Equity</v>
      </c>
      <c r="Q1820" t="str">
        <f t="shared" si="199"/>
        <v>E-Commerce</v>
      </c>
      <c r="R1820" t="str">
        <f t="shared" si="200"/>
        <v>Delhi-NCR</v>
      </c>
    </row>
    <row r="1821" spans="1:18" x14ac:dyDescent="0.3">
      <c r="A1821">
        <v>1820</v>
      </c>
      <c r="B1821" s="4">
        <v>42430</v>
      </c>
      <c r="C1821" t="s">
        <v>511</v>
      </c>
      <c r="D1821" t="s">
        <v>575</v>
      </c>
      <c r="E1821" t="s">
        <v>4935</v>
      </c>
      <c r="F1821" t="s">
        <v>967</v>
      </c>
      <c r="G1821" t="s">
        <v>1252</v>
      </c>
      <c r="H1821" t="str">
        <f t="shared" si="201"/>
        <v>Unitus Seed Fund</v>
      </c>
      <c r="I1821">
        <f t="shared" si="202"/>
        <v>1</v>
      </c>
      <c r="J1821" t="str">
        <f>IF(Table1[[#This Row],[Investor Count]]&gt;1,"Yes","No")</f>
        <v>No</v>
      </c>
      <c r="K1821" t="s">
        <v>126</v>
      </c>
      <c r="M1821">
        <f t="shared" si="196"/>
        <v>2016</v>
      </c>
      <c r="N1821" t="str">
        <f t="shared" si="197"/>
        <v>March</v>
      </c>
      <c r="O1821" s="18">
        <v>0</v>
      </c>
      <c r="P1821" t="str">
        <f t="shared" si="198"/>
        <v>Seed</v>
      </c>
      <c r="Q1821" t="str">
        <f t="shared" si="199"/>
        <v>Others</v>
      </c>
      <c r="R1821" t="str">
        <f t="shared" si="200"/>
        <v>Bangalore</v>
      </c>
    </row>
    <row r="1822" spans="1:18" x14ac:dyDescent="0.3">
      <c r="A1822">
        <v>1821</v>
      </c>
      <c r="B1822" s="4">
        <v>42430</v>
      </c>
      <c r="C1822" t="s">
        <v>4936</v>
      </c>
      <c r="D1822" t="s">
        <v>575</v>
      </c>
      <c r="E1822" t="s">
        <v>4937</v>
      </c>
      <c r="F1822" t="s">
        <v>967</v>
      </c>
      <c r="G1822" t="s">
        <v>8045</v>
      </c>
      <c r="H1822" t="str">
        <f t="shared" si="201"/>
        <v>Roundglass Partners</v>
      </c>
      <c r="I1822">
        <f t="shared" si="202"/>
        <v>1</v>
      </c>
      <c r="J1822" t="str">
        <f>IF(Table1[[#This Row],[Investor Count]]&gt;1,"Yes","No")</f>
        <v>No</v>
      </c>
      <c r="K1822" t="s">
        <v>394</v>
      </c>
      <c r="M1822">
        <f t="shared" si="196"/>
        <v>2016</v>
      </c>
      <c r="N1822" t="str">
        <f t="shared" si="197"/>
        <v>March</v>
      </c>
      <c r="O1822" s="18">
        <v>0</v>
      </c>
      <c r="P1822" t="str">
        <f t="shared" si="198"/>
        <v>Private Equity</v>
      </c>
      <c r="Q1822" t="str">
        <f t="shared" si="199"/>
        <v>Others</v>
      </c>
      <c r="R1822" t="str">
        <f t="shared" si="200"/>
        <v>Bangalore</v>
      </c>
    </row>
    <row r="1823" spans="1:18" x14ac:dyDescent="0.3">
      <c r="A1823">
        <v>1822</v>
      </c>
      <c r="B1823" s="4">
        <v>42430</v>
      </c>
      <c r="C1823" t="s">
        <v>4938</v>
      </c>
      <c r="D1823" t="s">
        <v>575</v>
      </c>
      <c r="E1823" t="s">
        <v>2490</v>
      </c>
      <c r="F1823" t="s">
        <v>36</v>
      </c>
      <c r="G1823" t="s">
        <v>9258</v>
      </c>
      <c r="H1823" t="str">
        <f t="shared" si="201"/>
        <v>S Ch &amp; Co</v>
      </c>
      <c r="I1823">
        <f t="shared" si="202"/>
        <v>1</v>
      </c>
      <c r="J1823" t="str">
        <f>IF(Table1[[#This Row],[Investor Count]]&gt;1,"Yes","No")</f>
        <v>No</v>
      </c>
      <c r="K1823" t="s">
        <v>394</v>
      </c>
      <c r="M1823">
        <f t="shared" si="196"/>
        <v>2016</v>
      </c>
      <c r="N1823" t="str">
        <f t="shared" si="197"/>
        <v>March</v>
      </c>
      <c r="O1823" s="18">
        <v>0</v>
      </c>
      <c r="P1823" t="str">
        <f t="shared" si="198"/>
        <v>Private Equity</v>
      </c>
      <c r="Q1823" t="str">
        <f t="shared" si="199"/>
        <v>Others</v>
      </c>
      <c r="R1823" t="str">
        <f t="shared" si="200"/>
        <v>Mumbai</v>
      </c>
    </row>
    <row r="1824" spans="1:18" x14ac:dyDescent="0.3">
      <c r="A1824">
        <v>1823</v>
      </c>
      <c r="B1824" s="4">
        <v>42430</v>
      </c>
      <c r="C1824" t="s">
        <v>4940</v>
      </c>
      <c r="D1824" t="s">
        <v>50</v>
      </c>
      <c r="E1824" t="s">
        <v>1558</v>
      </c>
      <c r="F1824" t="s">
        <v>967</v>
      </c>
      <c r="G1824" t="s">
        <v>4941</v>
      </c>
      <c r="H1824" t="str">
        <f t="shared" si="201"/>
        <v>Lip-Bu Tan</v>
      </c>
      <c r="I1824">
        <f t="shared" si="202"/>
        <v>3</v>
      </c>
      <c r="J1824" t="str">
        <f>IF(Table1[[#This Row],[Investor Count]]&gt;1,"Yes","No")</f>
        <v>Yes</v>
      </c>
      <c r="K1824" t="s">
        <v>394</v>
      </c>
      <c r="M1824">
        <f t="shared" si="196"/>
        <v>2016</v>
      </c>
      <c r="N1824" t="str">
        <f t="shared" si="197"/>
        <v>March</v>
      </c>
      <c r="O1824" s="18">
        <v>0</v>
      </c>
      <c r="P1824" t="str">
        <f t="shared" si="198"/>
        <v>Private Equity</v>
      </c>
      <c r="Q1824" t="str">
        <f t="shared" si="199"/>
        <v>Technology</v>
      </c>
      <c r="R1824" t="str">
        <f t="shared" si="200"/>
        <v>Bangalore</v>
      </c>
    </row>
    <row r="1825" spans="1:18" x14ac:dyDescent="0.3">
      <c r="A1825">
        <v>1824</v>
      </c>
      <c r="B1825" s="4">
        <v>42431</v>
      </c>
      <c r="C1825" t="s">
        <v>4942</v>
      </c>
      <c r="D1825" t="s">
        <v>575</v>
      </c>
      <c r="E1825" t="s">
        <v>4943</v>
      </c>
      <c r="F1825" t="s">
        <v>87</v>
      </c>
      <c r="G1825" t="s">
        <v>8006</v>
      </c>
      <c r="H1825" t="str">
        <f t="shared" si="201"/>
        <v>Yournest Angel Fund</v>
      </c>
      <c r="I1825">
        <f t="shared" si="202"/>
        <v>1</v>
      </c>
      <c r="J1825" t="str">
        <f>IF(Table1[[#This Row],[Investor Count]]&gt;1,"Yes","No")</f>
        <v>No</v>
      </c>
      <c r="K1825" t="s">
        <v>394</v>
      </c>
      <c r="L1825" s="6">
        <v>600000</v>
      </c>
      <c r="M1825">
        <f t="shared" si="196"/>
        <v>2016</v>
      </c>
      <c r="N1825" t="str">
        <f t="shared" si="197"/>
        <v>March</v>
      </c>
      <c r="O1825" s="18">
        <v>5.7582300000000002</v>
      </c>
      <c r="P1825" t="str">
        <f t="shared" si="198"/>
        <v>Private Equity</v>
      </c>
      <c r="Q1825" t="str">
        <f t="shared" si="199"/>
        <v>Others</v>
      </c>
      <c r="R1825" t="str">
        <f t="shared" si="200"/>
        <v>Delhi-NCR</v>
      </c>
    </row>
    <row r="1826" spans="1:18" x14ac:dyDescent="0.3">
      <c r="A1826">
        <v>1825</v>
      </c>
      <c r="B1826" s="4">
        <v>42431</v>
      </c>
      <c r="C1826" t="s">
        <v>4944</v>
      </c>
      <c r="D1826" t="s">
        <v>575</v>
      </c>
      <c r="E1826" t="s">
        <v>4945</v>
      </c>
      <c r="F1826" t="s">
        <v>4946</v>
      </c>
      <c r="G1826" t="s">
        <v>8834</v>
      </c>
      <c r="H1826" t="str">
        <f t="shared" si="201"/>
        <v>Kludein Llcnphanindra Sama</v>
      </c>
      <c r="I1826">
        <f t="shared" si="202"/>
        <v>4</v>
      </c>
      <c r="J1826" t="str">
        <f>IF(Table1[[#This Row],[Investor Count]]&gt;1,"Yes","No")</f>
        <v>Yes</v>
      </c>
      <c r="K1826" t="s">
        <v>126</v>
      </c>
      <c r="M1826">
        <f t="shared" si="196"/>
        <v>2016</v>
      </c>
      <c r="N1826" t="str">
        <f t="shared" si="197"/>
        <v>March</v>
      </c>
      <c r="O1826" s="18">
        <v>0</v>
      </c>
      <c r="P1826" t="str">
        <f t="shared" si="198"/>
        <v>Seed</v>
      </c>
      <c r="Q1826" t="str">
        <f t="shared" si="199"/>
        <v>Others</v>
      </c>
      <c r="R1826" t="str">
        <f t="shared" si="200"/>
        <v>Bangalore</v>
      </c>
    </row>
    <row r="1827" spans="1:18" x14ac:dyDescent="0.3">
      <c r="A1827">
        <v>1826</v>
      </c>
      <c r="B1827" s="4">
        <v>42431</v>
      </c>
      <c r="C1827" t="s">
        <v>4948</v>
      </c>
      <c r="D1827" t="s">
        <v>50</v>
      </c>
      <c r="E1827" t="s">
        <v>4949</v>
      </c>
      <c r="F1827" t="s">
        <v>967</v>
      </c>
      <c r="G1827" t="s">
        <v>9159</v>
      </c>
      <c r="H1827" t="str">
        <f t="shared" si="201"/>
        <v>Nan Nilekani</v>
      </c>
      <c r="I1827">
        <f t="shared" si="202"/>
        <v>2</v>
      </c>
      <c r="J1827" t="str">
        <f>IF(Table1[[#This Row],[Investor Count]]&gt;1,"Yes","No")</f>
        <v>Yes</v>
      </c>
      <c r="K1827" t="s">
        <v>394</v>
      </c>
      <c r="L1827" s="6">
        <v>1400000</v>
      </c>
      <c r="M1827">
        <f t="shared" si="196"/>
        <v>2016</v>
      </c>
      <c r="N1827" t="str">
        <f t="shared" si="197"/>
        <v>March</v>
      </c>
      <c r="O1827" s="18">
        <v>13.43587</v>
      </c>
      <c r="P1827" t="str">
        <f t="shared" si="198"/>
        <v>Private Equity</v>
      </c>
      <c r="Q1827" t="str">
        <f t="shared" si="199"/>
        <v>Technology</v>
      </c>
      <c r="R1827" t="str">
        <f t="shared" si="200"/>
        <v>Bangalore</v>
      </c>
    </row>
    <row r="1828" spans="1:18" x14ac:dyDescent="0.3">
      <c r="A1828">
        <v>1827</v>
      </c>
      <c r="B1828" s="4">
        <v>42432</v>
      </c>
      <c r="C1828" t="s">
        <v>4951</v>
      </c>
      <c r="D1828" t="s">
        <v>50</v>
      </c>
      <c r="E1828" t="s">
        <v>8835</v>
      </c>
      <c r="F1828" t="s">
        <v>36</v>
      </c>
      <c r="G1828" t="s">
        <v>4953</v>
      </c>
      <c r="H1828" t="str">
        <f t="shared" si="201"/>
        <v>Dino Morea</v>
      </c>
      <c r="I1828">
        <f t="shared" si="202"/>
        <v>1</v>
      </c>
      <c r="J1828" t="str">
        <f>IF(Table1[[#This Row],[Investor Count]]&gt;1,"Yes","No")</f>
        <v>No</v>
      </c>
      <c r="K1828" t="s">
        <v>126</v>
      </c>
      <c r="M1828">
        <f t="shared" si="196"/>
        <v>2016</v>
      </c>
      <c r="N1828" t="str">
        <f t="shared" si="197"/>
        <v>March</v>
      </c>
      <c r="O1828" s="18">
        <v>0</v>
      </c>
      <c r="P1828" t="str">
        <f t="shared" si="198"/>
        <v>Seed</v>
      </c>
      <c r="Q1828" t="str">
        <f t="shared" si="199"/>
        <v>Technology</v>
      </c>
      <c r="R1828" t="str">
        <f t="shared" si="200"/>
        <v>Mumbai</v>
      </c>
    </row>
    <row r="1829" spans="1:18" x14ac:dyDescent="0.3">
      <c r="A1829">
        <v>1828</v>
      </c>
      <c r="B1829" s="4">
        <v>42432</v>
      </c>
      <c r="C1829" t="s">
        <v>4954</v>
      </c>
      <c r="D1829" t="s">
        <v>105</v>
      </c>
      <c r="E1829" t="s">
        <v>4955</v>
      </c>
      <c r="F1829" t="s">
        <v>36</v>
      </c>
      <c r="G1829" t="s">
        <v>4956</v>
      </c>
      <c r="H1829" t="str">
        <f t="shared" si="201"/>
        <v>Blinc Advisors</v>
      </c>
      <c r="I1829">
        <f t="shared" si="202"/>
        <v>5</v>
      </c>
      <c r="J1829" t="str">
        <f>IF(Table1[[#This Row],[Investor Count]]&gt;1,"Yes","No")</f>
        <v>Yes</v>
      </c>
      <c r="K1829" t="s">
        <v>394</v>
      </c>
      <c r="L1829" s="6">
        <v>1000000</v>
      </c>
      <c r="M1829">
        <f t="shared" si="196"/>
        <v>2016</v>
      </c>
      <c r="N1829" t="str">
        <f t="shared" si="197"/>
        <v>March</v>
      </c>
      <c r="O1829" s="18">
        <v>9.5970499999999994</v>
      </c>
      <c r="P1829" t="str">
        <f t="shared" si="198"/>
        <v>Private Equity</v>
      </c>
      <c r="Q1829" t="str">
        <f t="shared" si="199"/>
        <v>Education</v>
      </c>
      <c r="R1829" t="str">
        <f t="shared" si="200"/>
        <v>Mumbai</v>
      </c>
    </row>
    <row r="1830" spans="1:18" x14ac:dyDescent="0.3">
      <c r="A1830">
        <v>1829</v>
      </c>
      <c r="B1830" s="4">
        <v>42432</v>
      </c>
      <c r="C1830" t="s">
        <v>4957</v>
      </c>
      <c r="D1830" t="s">
        <v>575</v>
      </c>
      <c r="E1830" t="s">
        <v>4958</v>
      </c>
      <c r="F1830" t="s">
        <v>30</v>
      </c>
      <c r="G1830" t="s">
        <v>261</v>
      </c>
      <c r="H1830" t="str">
        <f t="shared" si="201"/>
        <v>Undisclosed</v>
      </c>
      <c r="I1830">
        <f t="shared" si="202"/>
        <v>1</v>
      </c>
      <c r="J1830" t="str">
        <f>IF(Table1[[#This Row],[Investor Count]]&gt;1,"Yes","No")</f>
        <v>No</v>
      </c>
      <c r="K1830" t="s">
        <v>126</v>
      </c>
      <c r="L1830" s="6">
        <v>500000</v>
      </c>
      <c r="M1830">
        <f t="shared" si="196"/>
        <v>2016</v>
      </c>
      <c r="N1830" t="str">
        <f t="shared" si="197"/>
        <v>March</v>
      </c>
      <c r="O1830" s="18">
        <v>4.7985249999999997</v>
      </c>
      <c r="P1830" t="str">
        <f t="shared" si="198"/>
        <v>Seed</v>
      </c>
      <c r="Q1830" t="str">
        <f t="shared" si="199"/>
        <v>Others</v>
      </c>
      <c r="R1830" t="str">
        <f t="shared" si="200"/>
        <v>Delhi-NCR</v>
      </c>
    </row>
    <row r="1831" spans="1:18" x14ac:dyDescent="0.3">
      <c r="A1831">
        <v>1830</v>
      </c>
      <c r="B1831" s="4">
        <v>42433</v>
      </c>
      <c r="C1831" t="s">
        <v>3048</v>
      </c>
      <c r="D1831" t="s">
        <v>575</v>
      </c>
      <c r="E1831" t="s">
        <v>4959</v>
      </c>
      <c r="F1831" t="s">
        <v>967</v>
      </c>
      <c r="G1831" t="s">
        <v>4960</v>
      </c>
      <c r="H1831" t="str">
        <f t="shared" si="201"/>
        <v>Matt Glickman</v>
      </c>
      <c r="I1831">
        <f t="shared" si="202"/>
        <v>1</v>
      </c>
      <c r="J1831" t="str">
        <f>IF(Table1[[#This Row],[Investor Count]]&gt;1,"Yes","No")</f>
        <v>No</v>
      </c>
      <c r="K1831" t="s">
        <v>394</v>
      </c>
      <c r="M1831">
        <f t="shared" si="196"/>
        <v>2016</v>
      </c>
      <c r="N1831" t="str">
        <f t="shared" si="197"/>
        <v>March</v>
      </c>
      <c r="O1831" s="18">
        <v>0</v>
      </c>
      <c r="P1831" t="str">
        <f t="shared" si="198"/>
        <v>Private Equity</v>
      </c>
      <c r="Q1831" t="str">
        <f t="shared" si="199"/>
        <v>Others</v>
      </c>
      <c r="R1831" t="str">
        <f t="shared" si="200"/>
        <v>Bangalore</v>
      </c>
    </row>
    <row r="1832" spans="1:18" x14ac:dyDescent="0.3">
      <c r="A1832">
        <v>1831</v>
      </c>
      <c r="B1832" s="4">
        <v>42433</v>
      </c>
      <c r="C1832" t="s">
        <v>4961</v>
      </c>
      <c r="D1832" t="s">
        <v>1471</v>
      </c>
      <c r="E1832" t="s">
        <v>4962</v>
      </c>
      <c r="F1832" t="s">
        <v>42</v>
      </c>
      <c r="G1832" t="s">
        <v>8284</v>
      </c>
      <c r="H1832" t="str">
        <f t="shared" si="201"/>
        <v>Yournest Angel Fund</v>
      </c>
      <c r="I1832">
        <f t="shared" si="202"/>
        <v>2</v>
      </c>
      <c r="J1832" t="str">
        <f>IF(Table1[[#This Row],[Investor Count]]&gt;1,"Yes","No")</f>
        <v>Yes</v>
      </c>
      <c r="K1832" t="s">
        <v>394</v>
      </c>
      <c r="L1832" s="6">
        <v>1000000</v>
      </c>
      <c r="M1832">
        <f t="shared" si="196"/>
        <v>2016</v>
      </c>
      <c r="N1832" t="str">
        <f t="shared" si="197"/>
        <v>March</v>
      </c>
      <c r="O1832" s="18">
        <v>9.5970499999999994</v>
      </c>
      <c r="P1832" t="str">
        <f t="shared" si="198"/>
        <v>Private Equity</v>
      </c>
      <c r="Q1832" t="str">
        <f t="shared" si="199"/>
        <v>E-Commerce</v>
      </c>
      <c r="R1832" t="str">
        <f t="shared" si="200"/>
        <v>Chennai</v>
      </c>
    </row>
    <row r="1833" spans="1:18" x14ac:dyDescent="0.3">
      <c r="A1833">
        <v>1832</v>
      </c>
      <c r="B1833" s="4">
        <v>42433</v>
      </c>
      <c r="C1833" t="s">
        <v>4710</v>
      </c>
      <c r="D1833" t="s">
        <v>50</v>
      </c>
      <c r="E1833" t="s">
        <v>8836</v>
      </c>
      <c r="F1833" t="s">
        <v>52</v>
      </c>
      <c r="G1833" t="s">
        <v>4965</v>
      </c>
      <c r="H1833" t="str">
        <f t="shared" si="201"/>
        <v>Sudhir Mehta</v>
      </c>
      <c r="I1833">
        <f t="shared" si="202"/>
        <v>2</v>
      </c>
      <c r="J1833" t="str">
        <f>IF(Table1[[#This Row],[Investor Count]]&gt;1,"Yes","No")</f>
        <v>Yes</v>
      </c>
      <c r="K1833" t="s">
        <v>126</v>
      </c>
      <c r="M1833">
        <f t="shared" si="196"/>
        <v>2016</v>
      </c>
      <c r="N1833" t="str">
        <f t="shared" si="197"/>
        <v>March</v>
      </c>
      <c r="O1833" s="18">
        <v>0</v>
      </c>
      <c r="P1833" t="str">
        <f t="shared" si="198"/>
        <v>Seed</v>
      </c>
      <c r="Q1833" t="str">
        <f t="shared" si="199"/>
        <v>Technology</v>
      </c>
      <c r="R1833" t="str">
        <f t="shared" si="200"/>
        <v>Pune</v>
      </c>
    </row>
    <row r="1834" spans="1:18" x14ac:dyDescent="0.3">
      <c r="A1834">
        <v>1833</v>
      </c>
      <c r="B1834" s="4">
        <v>42433</v>
      </c>
      <c r="C1834" t="s">
        <v>4966</v>
      </c>
      <c r="D1834" t="s">
        <v>575</v>
      </c>
      <c r="E1834" t="s">
        <v>4967</v>
      </c>
      <c r="F1834" t="s">
        <v>919</v>
      </c>
      <c r="G1834" t="s">
        <v>8136</v>
      </c>
      <c r="H1834" t="str">
        <f t="shared" si="201"/>
        <v>Ivycap Ventures</v>
      </c>
      <c r="I1834">
        <f t="shared" si="202"/>
        <v>1</v>
      </c>
      <c r="J1834" t="str">
        <f>IF(Table1[[#This Row],[Investor Count]]&gt;1,"Yes","No")</f>
        <v>No</v>
      </c>
      <c r="K1834" t="s">
        <v>126</v>
      </c>
      <c r="L1834" s="6">
        <v>150000</v>
      </c>
      <c r="M1834">
        <f t="shared" si="196"/>
        <v>2016</v>
      </c>
      <c r="N1834" t="str">
        <f t="shared" si="197"/>
        <v>March</v>
      </c>
      <c r="O1834" s="18">
        <v>1.4395575</v>
      </c>
      <c r="P1834" t="str">
        <f t="shared" si="198"/>
        <v>Seed</v>
      </c>
      <c r="Q1834" t="str">
        <f t="shared" si="199"/>
        <v>Others</v>
      </c>
      <c r="R1834" t="str">
        <f t="shared" si="200"/>
        <v>Kolkata</v>
      </c>
    </row>
    <row r="1835" spans="1:18" x14ac:dyDescent="0.3">
      <c r="A1835">
        <v>1834</v>
      </c>
      <c r="B1835" s="4">
        <v>42433</v>
      </c>
      <c r="C1835" t="s">
        <v>4968</v>
      </c>
      <c r="D1835" t="s">
        <v>575</v>
      </c>
      <c r="E1835" t="s">
        <v>4969</v>
      </c>
      <c r="F1835" t="s">
        <v>30</v>
      </c>
      <c r="G1835" t="s">
        <v>9373</v>
      </c>
      <c r="H1835" t="str">
        <f t="shared" si="201"/>
        <v>Manoj Kumar &amp; Other</v>
      </c>
      <c r="I1835">
        <f t="shared" si="202"/>
        <v>1</v>
      </c>
      <c r="J1835" t="str">
        <f>IF(Table1[[#This Row],[Investor Count]]&gt;1,"Yes","No")</f>
        <v>No</v>
      </c>
      <c r="K1835" t="s">
        <v>126</v>
      </c>
      <c r="M1835">
        <f t="shared" si="196"/>
        <v>2016</v>
      </c>
      <c r="N1835" t="str">
        <f t="shared" si="197"/>
        <v>March</v>
      </c>
      <c r="O1835" s="18">
        <v>0</v>
      </c>
      <c r="P1835" t="str">
        <f t="shared" si="198"/>
        <v>Seed</v>
      </c>
      <c r="Q1835" t="str">
        <f t="shared" si="199"/>
        <v>Others</v>
      </c>
      <c r="R1835" t="str">
        <f t="shared" si="200"/>
        <v>Delhi-NCR</v>
      </c>
    </row>
    <row r="1836" spans="1:18" x14ac:dyDescent="0.3">
      <c r="A1836">
        <v>1835</v>
      </c>
      <c r="B1836" s="4">
        <v>42433</v>
      </c>
      <c r="C1836" t="s">
        <v>4971</v>
      </c>
      <c r="D1836" t="s">
        <v>575</v>
      </c>
      <c r="E1836" t="s">
        <v>8837</v>
      </c>
      <c r="F1836" t="s">
        <v>19</v>
      </c>
      <c r="G1836" t="s">
        <v>8285</v>
      </c>
      <c r="H1836" t="str">
        <f t="shared" si="201"/>
        <v>Daman Soni</v>
      </c>
      <c r="I1836">
        <f t="shared" si="202"/>
        <v>2</v>
      </c>
      <c r="J1836" t="str">
        <f>IF(Table1[[#This Row],[Investor Count]]&gt;1,"Yes","No")</f>
        <v>Yes</v>
      </c>
      <c r="K1836" t="s">
        <v>126</v>
      </c>
      <c r="L1836" s="6">
        <v>100000</v>
      </c>
      <c r="M1836">
        <f t="shared" si="196"/>
        <v>2016</v>
      </c>
      <c r="N1836" t="str">
        <f t="shared" si="197"/>
        <v>March</v>
      </c>
      <c r="O1836" s="18">
        <v>0.95970500000000003</v>
      </c>
      <c r="P1836" t="str">
        <f t="shared" si="198"/>
        <v>Seed</v>
      </c>
      <c r="Q1836" t="str">
        <f t="shared" si="199"/>
        <v>Others</v>
      </c>
      <c r="R1836" t="str">
        <f t="shared" si="200"/>
        <v>Delhi-NCR</v>
      </c>
    </row>
    <row r="1837" spans="1:18" x14ac:dyDescent="0.3">
      <c r="A1837">
        <v>1836</v>
      </c>
      <c r="B1837" s="4">
        <v>42433</v>
      </c>
      <c r="C1837" t="s">
        <v>4974</v>
      </c>
      <c r="D1837" t="s">
        <v>1471</v>
      </c>
      <c r="E1837" t="s">
        <v>8838</v>
      </c>
      <c r="F1837" t="s">
        <v>36</v>
      </c>
      <c r="G1837" t="s">
        <v>9178</v>
      </c>
      <c r="H1837" t="str">
        <f t="shared" si="201"/>
        <v>Mohas Paiit Gulati</v>
      </c>
      <c r="I1837">
        <f t="shared" si="202"/>
        <v>1</v>
      </c>
      <c r="J1837" t="str">
        <f>IF(Table1[[#This Row],[Investor Count]]&gt;1,"Yes","No")</f>
        <v>No</v>
      </c>
      <c r="K1837" t="s">
        <v>126</v>
      </c>
      <c r="M1837">
        <f t="shared" si="196"/>
        <v>2016</v>
      </c>
      <c r="N1837" t="str">
        <f t="shared" si="197"/>
        <v>March</v>
      </c>
      <c r="O1837" s="18">
        <v>0</v>
      </c>
      <c r="P1837" t="str">
        <f t="shared" si="198"/>
        <v>Seed</v>
      </c>
      <c r="Q1837" t="str">
        <f t="shared" si="199"/>
        <v>E-Commerce</v>
      </c>
      <c r="R1837" t="str">
        <f t="shared" si="200"/>
        <v>Mumbai</v>
      </c>
    </row>
    <row r="1838" spans="1:18" x14ac:dyDescent="0.3">
      <c r="A1838">
        <v>1837</v>
      </c>
      <c r="B1838" s="4">
        <v>42433</v>
      </c>
      <c r="C1838" t="s">
        <v>4977</v>
      </c>
      <c r="D1838" t="s">
        <v>142</v>
      </c>
      <c r="E1838" t="s">
        <v>4978</v>
      </c>
      <c r="F1838" t="s">
        <v>19</v>
      </c>
      <c r="G1838" t="s">
        <v>4979</v>
      </c>
      <c r="H1838" t="str">
        <f t="shared" si="201"/>
        <v>Artiman Ventures</v>
      </c>
      <c r="I1838">
        <f t="shared" si="202"/>
        <v>1</v>
      </c>
      <c r="J1838" t="str">
        <f>IF(Table1[[#This Row],[Investor Count]]&gt;1,"Yes","No")</f>
        <v>No</v>
      </c>
      <c r="K1838" t="s">
        <v>394</v>
      </c>
      <c r="L1838" s="6">
        <v>4000000</v>
      </c>
      <c r="M1838">
        <f t="shared" si="196"/>
        <v>2016</v>
      </c>
      <c r="N1838" t="str">
        <f t="shared" si="197"/>
        <v>March</v>
      </c>
      <c r="O1838" s="18">
        <v>38.388199999999998</v>
      </c>
      <c r="P1838" t="str">
        <f t="shared" si="198"/>
        <v>Private Equity</v>
      </c>
      <c r="Q1838" t="str">
        <f t="shared" si="199"/>
        <v>Healthcare</v>
      </c>
      <c r="R1838" t="str">
        <f t="shared" si="200"/>
        <v>Delhi-NCR</v>
      </c>
    </row>
    <row r="1839" spans="1:18" x14ac:dyDescent="0.3">
      <c r="A1839">
        <v>1838</v>
      </c>
      <c r="B1839" s="4">
        <v>42436</v>
      </c>
      <c r="C1839" t="s">
        <v>4980</v>
      </c>
      <c r="D1839" t="s">
        <v>575</v>
      </c>
      <c r="E1839" t="s">
        <v>4981</v>
      </c>
      <c r="F1839" t="s">
        <v>87</v>
      </c>
      <c r="G1839" t="s">
        <v>4982</v>
      </c>
      <c r="H1839" t="str">
        <f t="shared" si="201"/>
        <v>Ruchirans Jaipuria</v>
      </c>
      <c r="I1839">
        <f t="shared" si="202"/>
        <v>2</v>
      </c>
      <c r="J1839" t="str">
        <f>IF(Table1[[#This Row],[Investor Count]]&gt;1,"Yes","No")</f>
        <v>Yes</v>
      </c>
      <c r="K1839" t="s">
        <v>126</v>
      </c>
      <c r="L1839" s="6">
        <v>500000</v>
      </c>
      <c r="M1839">
        <f t="shared" si="196"/>
        <v>2016</v>
      </c>
      <c r="N1839" t="str">
        <f t="shared" si="197"/>
        <v>March</v>
      </c>
      <c r="O1839" s="18">
        <v>4.7985249999999997</v>
      </c>
      <c r="P1839" t="str">
        <f t="shared" si="198"/>
        <v>Seed</v>
      </c>
      <c r="Q1839" t="str">
        <f t="shared" si="199"/>
        <v>Others</v>
      </c>
      <c r="R1839" t="str">
        <f t="shared" si="200"/>
        <v>Delhi-NCR</v>
      </c>
    </row>
    <row r="1840" spans="1:18" x14ac:dyDescent="0.3">
      <c r="A1840">
        <v>1839</v>
      </c>
      <c r="B1840" s="4">
        <v>42436</v>
      </c>
      <c r="C1840" t="s">
        <v>117</v>
      </c>
      <c r="D1840" t="s">
        <v>1471</v>
      </c>
      <c r="E1840" t="s">
        <v>4983</v>
      </c>
      <c r="F1840" t="s">
        <v>967</v>
      </c>
      <c r="G1840" t="s">
        <v>4984</v>
      </c>
      <c r="H1840" t="str">
        <f t="shared" si="201"/>
        <v>Accel Partners</v>
      </c>
      <c r="I1840">
        <f t="shared" si="202"/>
        <v>4</v>
      </c>
      <c r="J1840" t="str">
        <f>IF(Table1[[#This Row],[Investor Count]]&gt;1,"Yes","No")</f>
        <v>Yes</v>
      </c>
      <c r="K1840" t="s">
        <v>394</v>
      </c>
      <c r="L1840" s="6">
        <v>3000000</v>
      </c>
      <c r="M1840">
        <f t="shared" si="196"/>
        <v>2016</v>
      </c>
      <c r="N1840" t="str">
        <f t="shared" si="197"/>
        <v>March</v>
      </c>
      <c r="O1840" s="18">
        <v>28.791149999999998</v>
      </c>
      <c r="P1840" t="str">
        <f t="shared" si="198"/>
        <v>Private Equity</v>
      </c>
      <c r="Q1840" t="str">
        <f t="shared" si="199"/>
        <v>E-Commerce</v>
      </c>
      <c r="R1840" t="str">
        <f t="shared" si="200"/>
        <v>Bangalore</v>
      </c>
    </row>
    <row r="1841" spans="1:18" x14ac:dyDescent="0.3">
      <c r="A1841">
        <v>1840</v>
      </c>
      <c r="B1841" s="4">
        <v>42436</v>
      </c>
      <c r="C1841" t="s">
        <v>4985</v>
      </c>
      <c r="D1841" t="s">
        <v>575</v>
      </c>
      <c r="E1841" t="s">
        <v>4986</v>
      </c>
      <c r="F1841" t="s">
        <v>967</v>
      </c>
      <c r="G1841" t="s">
        <v>9450</v>
      </c>
      <c r="H1841" t="str">
        <f t="shared" si="201"/>
        <v>Rebright Partners</v>
      </c>
      <c r="I1841">
        <f t="shared" si="202"/>
        <v>5</v>
      </c>
      <c r="J1841" t="str">
        <f>IF(Table1[[#This Row],[Investor Count]]&gt;1,"Yes","No")</f>
        <v>Yes</v>
      </c>
      <c r="K1841" t="s">
        <v>126</v>
      </c>
      <c r="L1841" s="6">
        <v>500000</v>
      </c>
      <c r="M1841">
        <f t="shared" si="196"/>
        <v>2016</v>
      </c>
      <c r="N1841" t="str">
        <f t="shared" si="197"/>
        <v>March</v>
      </c>
      <c r="O1841" s="18">
        <v>4.7985249999999997</v>
      </c>
      <c r="P1841" t="str">
        <f t="shared" si="198"/>
        <v>Seed</v>
      </c>
      <c r="Q1841" t="str">
        <f t="shared" si="199"/>
        <v>Others</v>
      </c>
      <c r="R1841" t="str">
        <f t="shared" si="200"/>
        <v>Bangalore</v>
      </c>
    </row>
    <row r="1842" spans="1:18" x14ac:dyDescent="0.3">
      <c r="A1842">
        <v>1841</v>
      </c>
      <c r="B1842" s="4">
        <v>42436</v>
      </c>
      <c r="C1842" t="s">
        <v>4988</v>
      </c>
      <c r="D1842" t="s">
        <v>575</v>
      </c>
      <c r="E1842" t="s">
        <v>4989</v>
      </c>
      <c r="F1842" t="s">
        <v>30</v>
      </c>
      <c r="G1842" t="s">
        <v>4990</v>
      </c>
      <c r="H1842" t="str">
        <f t="shared" si="201"/>
        <v>Unicorn Ventures</v>
      </c>
      <c r="I1842">
        <f t="shared" si="202"/>
        <v>1</v>
      </c>
      <c r="J1842" t="str">
        <f>IF(Table1[[#This Row],[Investor Count]]&gt;1,"Yes","No")</f>
        <v>No</v>
      </c>
      <c r="K1842" t="s">
        <v>126</v>
      </c>
      <c r="L1842" s="6">
        <v>250000</v>
      </c>
      <c r="M1842">
        <f t="shared" si="196"/>
        <v>2016</v>
      </c>
      <c r="N1842" t="str">
        <f t="shared" si="197"/>
        <v>March</v>
      </c>
      <c r="O1842" s="18">
        <v>2.3992624999999999</v>
      </c>
      <c r="P1842" t="str">
        <f t="shared" si="198"/>
        <v>Seed</v>
      </c>
      <c r="Q1842" t="str">
        <f t="shared" si="199"/>
        <v>Others</v>
      </c>
      <c r="R1842" t="str">
        <f t="shared" si="200"/>
        <v>Delhi-NCR</v>
      </c>
    </row>
    <row r="1843" spans="1:18" x14ac:dyDescent="0.3">
      <c r="A1843">
        <v>1842</v>
      </c>
      <c r="B1843" s="4">
        <v>42436</v>
      </c>
      <c r="C1843" t="s">
        <v>2613</v>
      </c>
      <c r="D1843" t="s">
        <v>1471</v>
      </c>
      <c r="E1843" t="s">
        <v>4991</v>
      </c>
      <c r="F1843" t="s">
        <v>967</v>
      </c>
      <c r="G1843" t="s">
        <v>8839</v>
      </c>
      <c r="H1843" t="str">
        <f t="shared" si="201"/>
        <v>Naveen Tewari</v>
      </c>
      <c r="I1843">
        <f t="shared" si="202"/>
        <v>7</v>
      </c>
      <c r="J1843" t="str">
        <f>IF(Table1[[#This Row],[Investor Count]]&gt;1,"Yes","No")</f>
        <v>Yes</v>
      </c>
      <c r="K1843" t="s">
        <v>126</v>
      </c>
      <c r="M1843">
        <f t="shared" si="196"/>
        <v>2016</v>
      </c>
      <c r="N1843" t="str">
        <f t="shared" si="197"/>
        <v>March</v>
      </c>
      <c r="O1843" s="18">
        <v>0</v>
      </c>
      <c r="P1843" t="str">
        <f t="shared" si="198"/>
        <v>Seed</v>
      </c>
      <c r="Q1843" t="str">
        <f t="shared" si="199"/>
        <v>E-Commerce</v>
      </c>
      <c r="R1843" t="str">
        <f t="shared" si="200"/>
        <v>Bangalore</v>
      </c>
    </row>
    <row r="1844" spans="1:18" x14ac:dyDescent="0.3">
      <c r="A1844">
        <v>1843</v>
      </c>
      <c r="B1844" s="4">
        <v>42436</v>
      </c>
      <c r="C1844" t="s">
        <v>4993</v>
      </c>
      <c r="D1844" t="s">
        <v>575</v>
      </c>
      <c r="E1844" t="s">
        <v>4994</v>
      </c>
      <c r="F1844" t="s">
        <v>967</v>
      </c>
      <c r="G1844" t="s">
        <v>9374</v>
      </c>
      <c r="H1844" t="str">
        <f t="shared" si="201"/>
        <v>Private</v>
      </c>
      <c r="I1844">
        <f t="shared" si="202"/>
        <v>1</v>
      </c>
      <c r="J1844" t="str">
        <f>IF(Table1[[#This Row],[Investor Count]]&gt;1,"Yes","No")</f>
        <v>No</v>
      </c>
      <c r="K1844" t="s">
        <v>126</v>
      </c>
      <c r="L1844" s="6">
        <v>100000</v>
      </c>
      <c r="M1844">
        <f t="shared" si="196"/>
        <v>2016</v>
      </c>
      <c r="N1844" t="str">
        <f t="shared" si="197"/>
        <v>March</v>
      </c>
      <c r="O1844" s="18">
        <v>0.95970500000000003</v>
      </c>
      <c r="P1844" t="str">
        <f t="shared" si="198"/>
        <v>Seed</v>
      </c>
      <c r="Q1844" t="str">
        <f t="shared" si="199"/>
        <v>Others</v>
      </c>
      <c r="R1844" t="str">
        <f t="shared" si="200"/>
        <v>Bangalore</v>
      </c>
    </row>
    <row r="1845" spans="1:18" x14ac:dyDescent="0.3">
      <c r="A1845">
        <v>1844</v>
      </c>
      <c r="B1845" s="4">
        <v>42437</v>
      </c>
      <c r="C1845" t="s">
        <v>4996</v>
      </c>
      <c r="D1845" t="s">
        <v>50</v>
      </c>
      <c r="E1845" t="s">
        <v>4997</v>
      </c>
      <c r="F1845" t="s">
        <v>30</v>
      </c>
      <c r="G1845" t="s">
        <v>2491</v>
      </c>
      <c r="H1845" t="str">
        <f t="shared" si="201"/>
        <v>Matrix Partners India</v>
      </c>
      <c r="I1845">
        <f t="shared" si="202"/>
        <v>1</v>
      </c>
      <c r="J1845" t="str">
        <f>IF(Table1[[#This Row],[Investor Count]]&gt;1,"Yes","No")</f>
        <v>No</v>
      </c>
      <c r="K1845" t="s">
        <v>394</v>
      </c>
      <c r="M1845">
        <f t="shared" si="196"/>
        <v>2016</v>
      </c>
      <c r="N1845" t="str">
        <f t="shared" si="197"/>
        <v>March</v>
      </c>
      <c r="O1845" s="18">
        <v>0</v>
      </c>
      <c r="P1845" t="str">
        <f t="shared" si="198"/>
        <v>Private Equity</v>
      </c>
      <c r="Q1845" t="str">
        <f t="shared" si="199"/>
        <v>Technology</v>
      </c>
      <c r="R1845" t="str">
        <f t="shared" si="200"/>
        <v>Delhi-NCR</v>
      </c>
    </row>
    <row r="1846" spans="1:18" x14ac:dyDescent="0.3">
      <c r="A1846">
        <v>1845</v>
      </c>
      <c r="B1846" s="4">
        <v>42437</v>
      </c>
      <c r="C1846" t="s">
        <v>4998</v>
      </c>
      <c r="D1846" t="s">
        <v>575</v>
      </c>
      <c r="E1846" t="s">
        <v>2457</v>
      </c>
      <c r="F1846" t="s">
        <v>967</v>
      </c>
      <c r="G1846" t="s">
        <v>4999</v>
      </c>
      <c r="H1846" t="str">
        <f t="shared" si="201"/>
        <v>Vijay Krishna Yadav</v>
      </c>
      <c r="I1846">
        <f t="shared" si="202"/>
        <v>1</v>
      </c>
      <c r="J1846" t="str">
        <f>IF(Table1[[#This Row],[Investor Count]]&gt;1,"Yes","No")</f>
        <v>No</v>
      </c>
      <c r="K1846" t="s">
        <v>126</v>
      </c>
      <c r="M1846">
        <f t="shared" si="196"/>
        <v>2016</v>
      </c>
      <c r="N1846" t="str">
        <f t="shared" si="197"/>
        <v>March</v>
      </c>
      <c r="O1846" s="18">
        <v>0</v>
      </c>
      <c r="P1846" t="str">
        <f t="shared" si="198"/>
        <v>Seed</v>
      </c>
      <c r="Q1846" t="str">
        <f t="shared" si="199"/>
        <v>Others</v>
      </c>
      <c r="R1846" t="str">
        <f t="shared" si="200"/>
        <v>Bangalore</v>
      </c>
    </row>
    <row r="1847" spans="1:18" x14ac:dyDescent="0.3">
      <c r="A1847">
        <v>1846</v>
      </c>
      <c r="B1847" s="4">
        <v>42437</v>
      </c>
      <c r="C1847" t="s">
        <v>5000</v>
      </c>
      <c r="D1847" t="s">
        <v>50</v>
      </c>
      <c r="E1847" t="s">
        <v>5001</v>
      </c>
      <c r="F1847" t="s">
        <v>36</v>
      </c>
      <c r="G1847" t="s">
        <v>8946</v>
      </c>
      <c r="H1847" t="str">
        <f t="shared" si="201"/>
        <v>Apoorv Ranjan Sharma</v>
      </c>
      <c r="I1847">
        <f t="shared" si="202"/>
        <v>2</v>
      </c>
      <c r="J1847" t="str">
        <f>IF(Table1[[#This Row],[Investor Count]]&gt;1,"Yes","No")</f>
        <v>Yes</v>
      </c>
      <c r="K1847" t="s">
        <v>126</v>
      </c>
      <c r="M1847">
        <f t="shared" si="196"/>
        <v>2016</v>
      </c>
      <c r="N1847" t="str">
        <f t="shared" si="197"/>
        <v>March</v>
      </c>
      <c r="O1847" s="18">
        <v>0</v>
      </c>
      <c r="P1847" t="str">
        <f t="shared" si="198"/>
        <v>Seed</v>
      </c>
      <c r="Q1847" t="str">
        <f t="shared" si="199"/>
        <v>Technology</v>
      </c>
      <c r="R1847" t="str">
        <f t="shared" si="200"/>
        <v>Mumbai</v>
      </c>
    </row>
    <row r="1848" spans="1:18" x14ac:dyDescent="0.3">
      <c r="A1848">
        <v>1847</v>
      </c>
      <c r="B1848" s="4">
        <v>42437</v>
      </c>
      <c r="C1848" t="s">
        <v>5003</v>
      </c>
      <c r="D1848" t="s">
        <v>575</v>
      </c>
      <c r="E1848" t="s">
        <v>7886</v>
      </c>
      <c r="F1848" t="s">
        <v>967</v>
      </c>
      <c r="G1848" t="s">
        <v>4278</v>
      </c>
      <c r="H1848" t="str">
        <f t="shared" si="201"/>
        <v>Prime Venture Partners</v>
      </c>
      <c r="I1848">
        <f t="shared" si="202"/>
        <v>1</v>
      </c>
      <c r="J1848" t="str">
        <f>IF(Table1[[#This Row],[Investor Count]]&gt;1,"Yes","No")</f>
        <v>No</v>
      </c>
      <c r="K1848" t="s">
        <v>126</v>
      </c>
      <c r="L1848" s="6">
        <v>750000</v>
      </c>
      <c r="M1848">
        <f t="shared" si="196"/>
        <v>2016</v>
      </c>
      <c r="N1848" t="str">
        <f t="shared" si="197"/>
        <v>March</v>
      </c>
      <c r="O1848" s="18">
        <v>7.1977874999999996</v>
      </c>
      <c r="P1848" t="str">
        <f t="shared" si="198"/>
        <v>Seed</v>
      </c>
      <c r="Q1848" t="str">
        <f t="shared" si="199"/>
        <v>Others</v>
      </c>
      <c r="R1848" t="str">
        <f t="shared" si="200"/>
        <v>Bangalore</v>
      </c>
    </row>
    <row r="1849" spans="1:18" x14ac:dyDescent="0.3">
      <c r="A1849">
        <v>1848</v>
      </c>
      <c r="B1849" s="4">
        <v>42437</v>
      </c>
      <c r="C1849" t="s">
        <v>5005</v>
      </c>
      <c r="D1849" t="s">
        <v>1471</v>
      </c>
      <c r="E1849" t="s">
        <v>5006</v>
      </c>
      <c r="F1849" t="s">
        <v>30</v>
      </c>
      <c r="G1849" t="s">
        <v>9375</v>
      </c>
      <c r="H1849" t="str">
        <f t="shared" si="201"/>
        <v>Japanese</v>
      </c>
      <c r="I1849">
        <f t="shared" si="202"/>
        <v>5</v>
      </c>
      <c r="J1849" t="str">
        <f>IF(Table1[[#This Row],[Investor Count]]&gt;1,"Yes","No")</f>
        <v>Yes</v>
      </c>
      <c r="K1849" t="s">
        <v>394</v>
      </c>
      <c r="L1849" s="6">
        <v>8000000</v>
      </c>
      <c r="M1849">
        <f t="shared" si="196"/>
        <v>2016</v>
      </c>
      <c r="N1849" t="str">
        <f t="shared" si="197"/>
        <v>March</v>
      </c>
      <c r="O1849" s="18">
        <v>76.776399999999995</v>
      </c>
      <c r="P1849" t="str">
        <f t="shared" si="198"/>
        <v>Private Equity</v>
      </c>
      <c r="Q1849" t="str">
        <f t="shared" si="199"/>
        <v>E-Commerce</v>
      </c>
      <c r="R1849" t="str">
        <f t="shared" si="200"/>
        <v>Delhi-NCR</v>
      </c>
    </row>
    <row r="1850" spans="1:18" x14ac:dyDescent="0.3">
      <c r="A1850">
        <v>1849</v>
      </c>
      <c r="B1850" s="4">
        <v>42437</v>
      </c>
      <c r="C1850" t="s">
        <v>5008</v>
      </c>
      <c r="D1850" t="s">
        <v>575</v>
      </c>
      <c r="E1850" t="s">
        <v>5009</v>
      </c>
      <c r="F1850" t="s">
        <v>967</v>
      </c>
      <c r="G1850" t="s">
        <v>9108</v>
      </c>
      <c r="H1850" t="str">
        <f t="shared" si="201"/>
        <v>Aspada Investment Advisors</v>
      </c>
      <c r="I1850">
        <f t="shared" si="202"/>
        <v>2</v>
      </c>
      <c r="J1850" t="str">
        <f>IF(Table1[[#This Row],[Investor Count]]&gt;1,"Yes","No")</f>
        <v>Yes</v>
      </c>
      <c r="K1850" t="s">
        <v>126</v>
      </c>
      <c r="L1850" s="6">
        <v>650000</v>
      </c>
      <c r="M1850">
        <f t="shared" si="196"/>
        <v>2016</v>
      </c>
      <c r="N1850" t="str">
        <f t="shared" si="197"/>
        <v>March</v>
      </c>
      <c r="O1850" s="18">
        <v>6.2380825</v>
      </c>
      <c r="P1850" t="str">
        <f t="shared" si="198"/>
        <v>Seed</v>
      </c>
      <c r="Q1850" t="str">
        <f t="shared" si="199"/>
        <v>Others</v>
      </c>
      <c r="R1850" t="str">
        <f t="shared" si="200"/>
        <v>Bangalore</v>
      </c>
    </row>
    <row r="1851" spans="1:18" x14ac:dyDescent="0.3">
      <c r="A1851">
        <v>1850</v>
      </c>
      <c r="B1851" s="4">
        <v>42438</v>
      </c>
      <c r="C1851" t="s">
        <v>5011</v>
      </c>
      <c r="D1851" t="s">
        <v>1471</v>
      </c>
      <c r="E1851" t="s">
        <v>5012</v>
      </c>
      <c r="F1851" t="s">
        <v>87</v>
      </c>
      <c r="G1851" t="s">
        <v>5013</v>
      </c>
      <c r="H1851" t="str">
        <f t="shared" si="201"/>
        <v>Amadeus Capital</v>
      </c>
      <c r="I1851">
        <f t="shared" si="202"/>
        <v>1</v>
      </c>
      <c r="J1851" t="str">
        <f>IF(Table1[[#This Row],[Investor Count]]&gt;1,"Yes","No")</f>
        <v>No</v>
      </c>
      <c r="K1851" t="s">
        <v>394</v>
      </c>
      <c r="M1851">
        <f t="shared" si="196"/>
        <v>2016</v>
      </c>
      <c r="N1851" t="str">
        <f t="shared" si="197"/>
        <v>March</v>
      </c>
      <c r="O1851" s="18">
        <v>0</v>
      </c>
      <c r="P1851" t="str">
        <f t="shared" si="198"/>
        <v>Private Equity</v>
      </c>
      <c r="Q1851" t="str">
        <f t="shared" si="199"/>
        <v>E-Commerce</v>
      </c>
      <c r="R1851" t="str">
        <f t="shared" si="200"/>
        <v>Delhi-NCR</v>
      </c>
    </row>
    <row r="1852" spans="1:18" x14ac:dyDescent="0.3">
      <c r="A1852">
        <v>1851</v>
      </c>
      <c r="B1852" s="4">
        <v>42438</v>
      </c>
      <c r="C1852" t="s">
        <v>5014</v>
      </c>
      <c r="D1852" t="s">
        <v>50</v>
      </c>
      <c r="E1852" t="s">
        <v>5015</v>
      </c>
      <c r="F1852" t="s">
        <v>87</v>
      </c>
      <c r="G1852" t="s">
        <v>5016</v>
      </c>
      <c r="H1852" t="str">
        <f t="shared" si="201"/>
        <v>Indian Angel Network</v>
      </c>
      <c r="I1852">
        <f t="shared" si="202"/>
        <v>3</v>
      </c>
      <c r="J1852" t="str">
        <f>IF(Table1[[#This Row],[Investor Count]]&gt;1,"Yes","No")</f>
        <v>Yes</v>
      </c>
      <c r="K1852" t="s">
        <v>126</v>
      </c>
      <c r="L1852" s="6">
        <v>500000</v>
      </c>
      <c r="M1852">
        <f t="shared" si="196"/>
        <v>2016</v>
      </c>
      <c r="N1852" t="str">
        <f t="shared" si="197"/>
        <v>March</v>
      </c>
      <c r="O1852" s="18">
        <v>4.7985249999999997</v>
      </c>
      <c r="P1852" t="str">
        <f t="shared" si="198"/>
        <v>Seed</v>
      </c>
      <c r="Q1852" t="str">
        <f t="shared" si="199"/>
        <v>Technology</v>
      </c>
      <c r="R1852" t="str">
        <f t="shared" si="200"/>
        <v>Delhi-NCR</v>
      </c>
    </row>
    <row r="1853" spans="1:18" x14ac:dyDescent="0.3">
      <c r="A1853">
        <v>1852</v>
      </c>
      <c r="B1853" s="4">
        <v>42438</v>
      </c>
      <c r="C1853" t="s">
        <v>1645</v>
      </c>
      <c r="D1853" t="s">
        <v>317</v>
      </c>
      <c r="E1853" t="s">
        <v>7887</v>
      </c>
      <c r="F1853" t="s">
        <v>967</v>
      </c>
      <c r="G1853" t="s">
        <v>8286</v>
      </c>
      <c r="H1853" t="str">
        <f t="shared" si="201"/>
        <v>Vipul Parekh</v>
      </c>
      <c r="I1853">
        <f t="shared" si="202"/>
        <v>3</v>
      </c>
      <c r="J1853" t="str">
        <f>IF(Table1[[#This Row],[Investor Count]]&gt;1,"Yes","No")</f>
        <v>Yes</v>
      </c>
      <c r="K1853" t="s">
        <v>126</v>
      </c>
      <c r="L1853" s="6">
        <v>2500000</v>
      </c>
      <c r="M1853">
        <f t="shared" si="196"/>
        <v>2016</v>
      </c>
      <c r="N1853" t="str">
        <f t="shared" si="197"/>
        <v>March</v>
      </c>
      <c r="O1853" s="18">
        <v>23.992625</v>
      </c>
      <c r="P1853" t="str">
        <f t="shared" si="198"/>
        <v>Seed</v>
      </c>
      <c r="Q1853" t="str">
        <f t="shared" si="199"/>
        <v>Real Estate</v>
      </c>
      <c r="R1853" t="str">
        <f t="shared" si="200"/>
        <v>Bangalore</v>
      </c>
    </row>
    <row r="1854" spans="1:18" x14ac:dyDescent="0.3">
      <c r="A1854">
        <v>1853</v>
      </c>
      <c r="B1854" s="4">
        <v>42438</v>
      </c>
      <c r="C1854" t="s">
        <v>5019</v>
      </c>
      <c r="D1854" t="s">
        <v>575</v>
      </c>
      <c r="E1854" t="s">
        <v>5020</v>
      </c>
      <c r="F1854" t="s">
        <v>184</v>
      </c>
      <c r="G1854" t="s">
        <v>8287</v>
      </c>
      <c r="H1854" t="str">
        <f t="shared" si="201"/>
        <v>Purpletalk Inc</v>
      </c>
      <c r="I1854">
        <f t="shared" si="202"/>
        <v>1</v>
      </c>
      <c r="J1854" t="str">
        <f>IF(Table1[[#This Row],[Investor Count]]&gt;1,"Yes","No")</f>
        <v>No</v>
      </c>
      <c r="K1854" t="s">
        <v>126</v>
      </c>
      <c r="L1854" s="6">
        <v>1000000</v>
      </c>
      <c r="M1854">
        <f t="shared" si="196"/>
        <v>2016</v>
      </c>
      <c r="N1854" t="str">
        <f t="shared" si="197"/>
        <v>March</v>
      </c>
      <c r="O1854" s="18">
        <v>9.5970499999999994</v>
      </c>
      <c r="P1854" t="str">
        <f t="shared" si="198"/>
        <v>Seed</v>
      </c>
      <c r="Q1854" t="str">
        <f t="shared" si="199"/>
        <v>Others</v>
      </c>
      <c r="R1854" t="str">
        <f t="shared" si="200"/>
        <v>Hyderabad</v>
      </c>
    </row>
    <row r="1855" spans="1:18" x14ac:dyDescent="0.3">
      <c r="A1855">
        <v>1854</v>
      </c>
      <c r="B1855" s="4">
        <v>42438</v>
      </c>
      <c r="C1855" t="s">
        <v>5022</v>
      </c>
      <c r="D1855" t="s">
        <v>575</v>
      </c>
      <c r="E1855" t="s">
        <v>5023</v>
      </c>
      <c r="F1855" t="s">
        <v>52</v>
      </c>
      <c r="G1855" t="s">
        <v>5024</v>
      </c>
      <c r="H1855" t="str">
        <f t="shared" si="201"/>
        <v>Amit Choudhary</v>
      </c>
      <c r="I1855">
        <f t="shared" si="202"/>
        <v>2</v>
      </c>
      <c r="J1855" t="str">
        <f>IF(Table1[[#This Row],[Investor Count]]&gt;1,"Yes","No")</f>
        <v>Yes</v>
      </c>
      <c r="K1855" t="s">
        <v>126</v>
      </c>
      <c r="M1855">
        <f t="shared" si="196"/>
        <v>2016</v>
      </c>
      <c r="N1855" t="str">
        <f t="shared" si="197"/>
        <v>March</v>
      </c>
      <c r="O1855" s="18">
        <v>0</v>
      </c>
      <c r="P1855" t="str">
        <f t="shared" si="198"/>
        <v>Seed</v>
      </c>
      <c r="Q1855" t="str">
        <f t="shared" si="199"/>
        <v>Others</v>
      </c>
      <c r="R1855" t="str">
        <f t="shared" si="200"/>
        <v>Pune</v>
      </c>
    </row>
    <row r="1856" spans="1:18" x14ac:dyDescent="0.3">
      <c r="A1856">
        <v>1855</v>
      </c>
      <c r="B1856" s="4">
        <v>42438</v>
      </c>
      <c r="C1856" t="s">
        <v>5025</v>
      </c>
      <c r="D1856" t="s">
        <v>575</v>
      </c>
      <c r="E1856" t="s">
        <v>5026</v>
      </c>
      <c r="F1856" t="s">
        <v>36</v>
      </c>
      <c r="G1856" t="s">
        <v>9376</v>
      </c>
      <c r="H1856" t="str">
        <f t="shared" si="201"/>
        <v>Dheeraj Jain &amp; Other Angel</v>
      </c>
      <c r="I1856">
        <f t="shared" si="202"/>
        <v>1</v>
      </c>
      <c r="J1856" t="str">
        <f>IF(Table1[[#This Row],[Investor Count]]&gt;1,"Yes","No")</f>
        <v>No</v>
      </c>
      <c r="K1856" t="s">
        <v>126</v>
      </c>
      <c r="L1856" s="6">
        <v>400000</v>
      </c>
      <c r="M1856">
        <f t="shared" si="196"/>
        <v>2016</v>
      </c>
      <c r="N1856" t="str">
        <f t="shared" si="197"/>
        <v>March</v>
      </c>
      <c r="O1856" s="18">
        <v>3.8388200000000001</v>
      </c>
      <c r="P1856" t="str">
        <f t="shared" si="198"/>
        <v>Seed</v>
      </c>
      <c r="Q1856" t="str">
        <f t="shared" si="199"/>
        <v>Others</v>
      </c>
      <c r="R1856" t="str">
        <f t="shared" si="200"/>
        <v>Mumbai</v>
      </c>
    </row>
    <row r="1857" spans="1:18" x14ac:dyDescent="0.3">
      <c r="A1857">
        <v>1856</v>
      </c>
      <c r="B1857" s="4">
        <v>42438</v>
      </c>
      <c r="C1857" t="s">
        <v>5028</v>
      </c>
      <c r="D1857" t="s">
        <v>575</v>
      </c>
      <c r="E1857" t="s">
        <v>5029</v>
      </c>
      <c r="F1857" t="s">
        <v>19</v>
      </c>
      <c r="G1857" t="s">
        <v>5030</v>
      </c>
      <c r="H1857" t="str">
        <f t="shared" si="201"/>
        <v>Puneet Gupta</v>
      </c>
      <c r="I1857">
        <f t="shared" si="202"/>
        <v>2</v>
      </c>
      <c r="J1857" t="str">
        <f>IF(Table1[[#This Row],[Investor Count]]&gt;1,"Yes","No")</f>
        <v>Yes</v>
      </c>
      <c r="K1857" t="s">
        <v>126</v>
      </c>
      <c r="M1857">
        <f t="shared" si="196"/>
        <v>2016</v>
      </c>
      <c r="N1857" t="str">
        <f t="shared" si="197"/>
        <v>March</v>
      </c>
      <c r="O1857" s="18">
        <v>0</v>
      </c>
      <c r="P1857" t="str">
        <f t="shared" si="198"/>
        <v>Seed</v>
      </c>
      <c r="Q1857" t="str">
        <f t="shared" si="199"/>
        <v>Others</v>
      </c>
      <c r="R1857" t="str">
        <f t="shared" si="200"/>
        <v>Delhi-NCR</v>
      </c>
    </row>
    <row r="1858" spans="1:18" x14ac:dyDescent="0.3">
      <c r="A1858">
        <v>1857</v>
      </c>
      <c r="B1858" s="4">
        <v>42439</v>
      </c>
      <c r="C1858" t="s">
        <v>5031</v>
      </c>
      <c r="D1858" t="s">
        <v>1701</v>
      </c>
      <c r="E1858" t="s">
        <v>5032</v>
      </c>
      <c r="F1858" t="s">
        <v>30</v>
      </c>
      <c r="G1858" t="s">
        <v>9158</v>
      </c>
      <c r="H1858" t="str">
        <f t="shared" si="201"/>
        <v>Undisclosed</v>
      </c>
      <c r="I1858">
        <f t="shared" si="202"/>
        <v>1</v>
      </c>
      <c r="J1858" t="str">
        <f>IF(Table1[[#This Row],[Investor Count]]&gt;1,"Yes","No")</f>
        <v>No</v>
      </c>
      <c r="K1858" t="s">
        <v>394</v>
      </c>
      <c r="L1858" s="6">
        <v>11100000</v>
      </c>
      <c r="M1858">
        <f t="shared" ref="M1858:M1921" si="203">YEAR(B1858)</f>
        <v>2016</v>
      </c>
      <c r="N1858" t="str">
        <f t="shared" ref="N1858:N1921" si="204">TEXT(B1858,"mmmm")</f>
        <v>March</v>
      </c>
      <c r="O1858" s="18">
        <v>106.527255</v>
      </c>
      <c r="P1858" t="str">
        <f t="shared" ref="P1858:P1921" si="205">IF(ISBLANK(K1858),"Unknown",IF(OR(ISNUMBER(SEARCH("seed",K1858)),ISNUMBER(SEARCH("Seed",K1858))),"Seed",IF(ISNUMBER(SEARCH("Series A",K1858)),"Series A",IF(ISNUMBER(SEARCH("Series B",K1858)),"Series B",IF(ISNUMBER(SEARCH("Series C",K1858)),"Series C",IF(ISNUMBER(SEARCH("Series D",K1858)),"Series D",IF(ISNUMBER(SEARCH("Private Equity",K1858)),"Private Equity","Other")))))))</f>
        <v>Private Equity</v>
      </c>
      <c r="Q1858" t="str">
        <f t="shared" ref="Q1858:Q1921" si="206">IF(IFERROR(SEARCH("ecom",D1858),0)+IFERROR(SEARCH("commerce",D1858),0)+IFERROR(SEARCH("retail",D1858),0)&gt;0,"E-Commerce",
IF(IFERROR(SEARCH("fintech",D1858),0)+IFERROR(SEARCH("finance",D1858),0)+IFERROR(SEARCH("financial",D1858),0)+IFERROR(SEARCH("lending",D1858),0)+IFERROR(SEARCH("payment",D1858),0)+IFERROR(SEARCH("banking",D1858),0)+IFERROR(SEARCH("insurance",D1858),0)&gt;0,"FinTech",
IF(IFERROR(SEARCH("tech",D1858),0)+IFERROR(SEARCH("software",D1858),0)+IFERROR(SEARCH("saas",D1858),0)+IFERROR(SEARCH("ai",D1858),0)+IFERROR(SEARCH("iot",D1858),0)+IFERROR(SEARCH("cloud",D1858),0)+IFERROR(SEARCH("data",D1858),0)+IFERROR(SEARCH("analytics",D1858),0)&gt;0,"Technology",
IF(IFERROR(SEARCH("food",D1858),0)+IFERROR(SEARCH("restaurant",D1858),0)+IFERROR(SEARCH("hospitality",D1858),0)+IFERROR(SEARCH("beverage",D1858),0)+IFERROR(SEARCH("delivery",D1858),0)&gt;0,"Food &amp; Beverage",
IF(IFERROR(SEARCH("health",D1858),0)+IFERROR(SEARCH("medical",D1858),0)+IFERROR(SEARCH("pharma",D1858),0)+IFERROR(SEARCH("wellness",D1858),0)+IFERROR(SEARCH("fitness",D1858),0)&gt;0,"Healthcare",
IF(IFERROR(SEARCH("edu",D1858),0)+IFERROR(SEARCH("learning",D1858),0)+IFERROR(SEARCH("school",D1858),0)+IFERROR(SEARCH("e-tech",D1858),0)&gt;0,"Education",
IF(IFERROR(SEARCH("logistics",D1858),0)+IFERROR(SEARCH("transport",D1858),0)+IFERROR(SEARCH("delivery",D1858),0)+IFERROR(SEARCH("mobility",D1858),0)+IFERROR(SEARCH("automobile",D1858),0)&gt;0,"Logistics &amp; Transport",
IF(IFERROR(SEARCH("travel",D1858),0)+IFERROR(SEARCH("hotel",D1858),0)+IFERROR(SEARCH("booking",D1858),0)+IFERROR(SEARCH("tourism",D1858),0)&gt;0,"Travel &amp; Hospitality",
IF(IFERROR(SEARCH("fashion",D1858),0)+IFERROR(SEARCH("apparel",D1858),0)+IFERROR(SEARCH("clothing",D1858),0)+IFERROR(SEARCH("jewelry",D1858),0)+IFERROR(SEARCH("beauty",D1858),0)&gt;0,"Fashion &amp; Lifestyle",
IF(IFERROR(SEARCH("media",D1858),0)+IFERROR(SEARCH("entertainment",D1858),0)+IFERROR(SEARCH("video",D1858),0)+IFERROR(SEARCH("gaming",D1858),0)+IFERROR(SEARCH("music",D1858),0)+IFERROR(SEARCH("social",D1858),0)&gt;0,"Media &amp; Entertainment",
IF(IFERROR(SEARCH("agri",D1858),0)+IFERROR(SEARCH("farm",D1858),0)+IFERROR(SEARCH("agtech",D1858),0)&gt;0,"Agriculture",
IF(IFERROR(SEARCH("real estate",D1858),0)+IFERROR(SEARCH("property",D1858),0)+IFERROR(SEARCH("housing",D1858),0)&gt;0,"Real Estate",
IF(IFERROR(SEARCH("energy",D1858),0)+IFERROR(SEARCH("solar",D1858),0)+IFERROR(SEARCH("clean tech",D1858),0)+IFERROR(SEARCH("waste",D1858),0)&gt;0,"Energy &amp; Environment",
IF(IFERROR(SEARCH("hr",D1858),0)+IFERROR(SEARCH("recruit",D1858),0)+IFERROR(SEARCH("hiring",D1858),0)+IFERROR(SEARCH("job",D1858),0)&gt;0,"HR &amp; Recruitment",
"Others"))))))))))))))</f>
        <v>Food &amp; Beverage</v>
      </c>
      <c r="R1858" t="str">
        <f t="shared" ref="R1858:R1921" si="207">IF(ISNUMBER(SEARCH("bang",F1858)),"Bangalore",IF(ISNUMBER(SEARCH("beng",F1858)),"Bangalore",IF(ISNUMBER(SEARCH("mumbai",F1858)),"Mumbai",IF(ISNUMBER(SEARCH("delhi",F1858)),"Delhi-NCR",IF(ISNUMBER(SEARCH("gurgaon",F1858)),"Delhi-NCR",IF(ISNUMBER(SEARCH("gurugram",F1858)),"Delhi-NCR",IF(ISNUMBER(SEARCH("noida",F1858)),"Delhi-NCR",IF(ISNUMBER(SEARCH("faridabad",F1858)),"Delhi-NCR",IF(ISNUMBER(SEARCH("chennai",F1858)),"Chennai",IF(ISNUMBER(SEARCH("hyderabad",F1858)),"Hyderabad",IF(ISNUMBER(SEARCH("pune",F1858)),"Pune",IF(ISNUMBER(SEARCH("kolkata",F1858)),"Kolkata",IF(ISNUMBER(SEARCH("ahmedabad",F1858)),"Ahmedabad",IF(ISNUMBER(SEARCH("jaipur",F1858)),"Jaipur",IF(ISNUMBER(SEARCH("coimbatore",F1858)),"Coimbatore",IF(ISNUMBER(SEARCH("kochi",F1858)),"Kerala Cities",IF(ISNUMBER(SEARCH("cochin",F1858)),"Kerala Cities",IF(ISNUMBER(SEARCH("francisco",F1858)),"USA",IF(ISNUMBER(SEARCH("new york",F1858)),"USA",IF(ISNUMBER(SEARCH("california",F1858)),"USA",IF(ISNUMBER(SEARCH("palo alto",F1858)),"USA",IF(ISNUMBER(SEARCH("santa",F1858)),"USA",IF(ISNUMBER(SEARCH("singapore",F1858)),"Singapore",IF(ISNUMBER(SEARCH("london",F1858)),"London/UK",IF(F1858="","Unknown","Other Cities")))))))))))))))))))))))))</f>
        <v>Delhi-NCR</v>
      </c>
    </row>
    <row r="1859" spans="1:18" x14ac:dyDescent="0.3">
      <c r="A1859">
        <v>1858</v>
      </c>
      <c r="B1859" s="4">
        <v>42439</v>
      </c>
      <c r="C1859" t="s">
        <v>5033</v>
      </c>
      <c r="D1859" t="s">
        <v>1471</v>
      </c>
      <c r="E1859" t="s">
        <v>5034</v>
      </c>
      <c r="F1859" t="s">
        <v>36</v>
      </c>
      <c r="G1859" t="s">
        <v>5035</v>
      </c>
      <c r="H1859" t="str">
        <f t="shared" ref="H1859:H1922" si="208">IFERROR(TRIM(LEFT(G1859,FIND(",",G1859)-1)),TRIM(G1859))</f>
        <v>Raj Gala Shah</v>
      </c>
      <c r="I1859">
        <f t="shared" ref="I1859:I1922" si="209">IF(TRIM(G1859)="",0,LEN(G1859)-LEN(SUBSTITUTE(G1859,",",""))+1)</f>
        <v>2</v>
      </c>
      <c r="J1859" t="str">
        <f>IF(Table1[[#This Row],[Investor Count]]&gt;1,"Yes","No")</f>
        <v>Yes</v>
      </c>
      <c r="K1859" t="s">
        <v>126</v>
      </c>
      <c r="M1859">
        <f t="shared" si="203"/>
        <v>2016</v>
      </c>
      <c r="N1859" t="str">
        <f t="shared" si="204"/>
        <v>March</v>
      </c>
      <c r="O1859" s="18">
        <v>0</v>
      </c>
      <c r="P1859" t="str">
        <f t="shared" si="205"/>
        <v>Seed</v>
      </c>
      <c r="Q1859" t="str">
        <f t="shared" si="206"/>
        <v>E-Commerce</v>
      </c>
      <c r="R1859" t="str">
        <f t="shared" si="207"/>
        <v>Mumbai</v>
      </c>
    </row>
    <row r="1860" spans="1:18" x14ac:dyDescent="0.3">
      <c r="A1860">
        <v>1859</v>
      </c>
      <c r="B1860" s="4">
        <v>42439</v>
      </c>
      <c r="C1860" t="s">
        <v>1170</v>
      </c>
      <c r="D1860" t="s">
        <v>50</v>
      </c>
      <c r="E1860" t="s">
        <v>5036</v>
      </c>
      <c r="F1860" t="s">
        <v>5037</v>
      </c>
      <c r="G1860" t="s">
        <v>5038</v>
      </c>
      <c r="H1860" t="str">
        <f t="shared" si="208"/>
        <v>Ignition Partners</v>
      </c>
      <c r="I1860">
        <f t="shared" si="209"/>
        <v>3</v>
      </c>
      <c r="J1860" t="str">
        <f>IF(Table1[[#This Row],[Investor Count]]&gt;1,"Yes","No")</f>
        <v>Yes</v>
      </c>
      <c r="K1860" t="s">
        <v>394</v>
      </c>
      <c r="L1860" s="6">
        <v>15000000</v>
      </c>
      <c r="M1860">
        <f t="shared" si="203"/>
        <v>2016</v>
      </c>
      <c r="N1860" t="str">
        <f t="shared" si="204"/>
        <v>March</v>
      </c>
      <c r="O1860" s="18">
        <v>143.95574999999999</v>
      </c>
      <c r="P1860" t="str">
        <f t="shared" si="205"/>
        <v>Private Equity</v>
      </c>
      <c r="Q1860" t="str">
        <f t="shared" si="206"/>
        <v>Technology</v>
      </c>
      <c r="R1860" t="str">
        <f t="shared" si="207"/>
        <v>Pune</v>
      </c>
    </row>
    <row r="1861" spans="1:18" x14ac:dyDescent="0.3">
      <c r="A1861">
        <v>1860</v>
      </c>
      <c r="B1861" s="4">
        <v>42439</v>
      </c>
      <c r="C1861" t="s">
        <v>5039</v>
      </c>
      <c r="D1861" t="s">
        <v>1471</v>
      </c>
      <c r="E1861" t="s">
        <v>5040</v>
      </c>
      <c r="F1861" t="s">
        <v>30</v>
      </c>
      <c r="G1861" t="s">
        <v>9179</v>
      </c>
      <c r="H1861" t="str">
        <f t="shared" si="208"/>
        <v>Mohas Paiit Goel</v>
      </c>
      <c r="I1861">
        <f t="shared" si="209"/>
        <v>1</v>
      </c>
      <c r="J1861" t="str">
        <f>IF(Table1[[#This Row],[Investor Count]]&gt;1,"Yes","No")</f>
        <v>No</v>
      </c>
      <c r="K1861" t="s">
        <v>126</v>
      </c>
      <c r="L1861" s="6">
        <v>1000000</v>
      </c>
      <c r="M1861">
        <f t="shared" si="203"/>
        <v>2016</v>
      </c>
      <c r="N1861" t="str">
        <f t="shared" si="204"/>
        <v>March</v>
      </c>
      <c r="O1861" s="18">
        <v>9.5970499999999994</v>
      </c>
      <c r="P1861" t="str">
        <f t="shared" si="205"/>
        <v>Seed</v>
      </c>
      <c r="Q1861" t="str">
        <f t="shared" si="206"/>
        <v>E-Commerce</v>
      </c>
      <c r="R1861" t="str">
        <f t="shared" si="207"/>
        <v>Delhi-NCR</v>
      </c>
    </row>
    <row r="1862" spans="1:18" x14ac:dyDescent="0.3">
      <c r="A1862">
        <v>1861</v>
      </c>
      <c r="B1862" s="4">
        <v>42440</v>
      </c>
      <c r="C1862" t="s">
        <v>5042</v>
      </c>
      <c r="D1862" t="s">
        <v>50</v>
      </c>
      <c r="E1862" t="s">
        <v>8840</v>
      </c>
      <c r="F1862" t="s">
        <v>1197</v>
      </c>
      <c r="G1862" t="s">
        <v>5044</v>
      </c>
      <c r="H1862" t="str">
        <f t="shared" si="208"/>
        <v>Janak Parikh</v>
      </c>
      <c r="I1862">
        <f t="shared" si="209"/>
        <v>1</v>
      </c>
      <c r="J1862" t="str">
        <f>IF(Table1[[#This Row],[Investor Count]]&gt;1,"Yes","No")</f>
        <v>No</v>
      </c>
      <c r="K1862" t="s">
        <v>126</v>
      </c>
      <c r="M1862">
        <f t="shared" si="203"/>
        <v>2016</v>
      </c>
      <c r="N1862" t="str">
        <f t="shared" si="204"/>
        <v>March</v>
      </c>
      <c r="O1862" s="18">
        <v>0</v>
      </c>
      <c r="P1862" t="str">
        <f t="shared" si="205"/>
        <v>Seed</v>
      </c>
      <c r="Q1862" t="str">
        <f t="shared" si="206"/>
        <v>Technology</v>
      </c>
      <c r="R1862" t="str">
        <f t="shared" si="207"/>
        <v>Ahmedabad</v>
      </c>
    </row>
    <row r="1863" spans="1:18" x14ac:dyDescent="0.3">
      <c r="A1863">
        <v>1862</v>
      </c>
      <c r="B1863" s="4">
        <v>42443</v>
      </c>
      <c r="C1863" t="s">
        <v>5045</v>
      </c>
      <c r="D1863" t="s">
        <v>1471</v>
      </c>
      <c r="E1863" t="s">
        <v>4588</v>
      </c>
      <c r="F1863" t="s">
        <v>967</v>
      </c>
      <c r="G1863" t="s">
        <v>5046</v>
      </c>
      <c r="H1863" t="str">
        <f t="shared" si="208"/>
        <v>Hari Krishna</v>
      </c>
      <c r="I1863">
        <f t="shared" si="209"/>
        <v>8</v>
      </c>
      <c r="J1863" t="str">
        <f>IF(Table1[[#This Row],[Investor Count]]&gt;1,"Yes","No")</f>
        <v>Yes</v>
      </c>
      <c r="K1863" t="s">
        <v>126</v>
      </c>
      <c r="L1863" s="6">
        <v>223608</v>
      </c>
      <c r="M1863">
        <f t="shared" si="203"/>
        <v>2016</v>
      </c>
      <c r="N1863" t="str">
        <f t="shared" si="204"/>
        <v>March</v>
      </c>
      <c r="O1863" s="18">
        <v>2.1459771563999999</v>
      </c>
      <c r="P1863" t="str">
        <f t="shared" si="205"/>
        <v>Seed</v>
      </c>
      <c r="Q1863" t="str">
        <f t="shared" si="206"/>
        <v>E-Commerce</v>
      </c>
      <c r="R1863" t="str">
        <f t="shared" si="207"/>
        <v>Bangalore</v>
      </c>
    </row>
    <row r="1864" spans="1:18" x14ac:dyDescent="0.3">
      <c r="A1864">
        <v>1863</v>
      </c>
      <c r="B1864" s="4">
        <v>42443</v>
      </c>
      <c r="C1864" t="s">
        <v>5047</v>
      </c>
      <c r="D1864" t="s">
        <v>40</v>
      </c>
      <c r="E1864" t="s">
        <v>8841</v>
      </c>
      <c r="F1864" t="s">
        <v>30</v>
      </c>
      <c r="G1864" t="s">
        <v>5049</v>
      </c>
      <c r="H1864" t="str">
        <f t="shared" si="208"/>
        <v>Agarwal Movers Group</v>
      </c>
      <c r="I1864">
        <f t="shared" si="209"/>
        <v>1</v>
      </c>
      <c r="J1864" t="str">
        <f>IF(Table1[[#This Row],[Investor Count]]&gt;1,"Yes","No")</f>
        <v>No</v>
      </c>
      <c r="K1864" t="s">
        <v>394</v>
      </c>
      <c r="L1864" s="6">
        <v>14900000</v>
      </c>
      <c r="M1864">
        <f t="shared" si="203"/>
        <v>2016</v>
      </c>
      <c r="N1864" t="str">
        <f t="shared" si="204"/>
        <v>March</v>
      </c>
      <c r="O1864" s="18">
        <v>142.99604500000001</v>
      </c>
      <c r="P1864" t="str">
        <f t="shared" si="205"/>
        <v>Private Equity</v>
      </c>
      <c r="Q1864" t="str">
        <f t="shared" si="206"/>
        <v>Logistics &amp; Transport</v>
      </c>
      <c r="R1864" t="str">
        <f t="shared" si="207"/>
        <v>Delhi-NCR</v>
      </c>
    </row>
    <row r="1865" spans="1:18" x14ac:dyDescent="0.3">
      <c r="A1865">
        <v>1864</v>
      </c>
      <c r="B1865" s="4">
        <v>42443</v>
      </c>
      <c r="C1865" t="s">
        <v>5050</v>
      </c>
      <c r="D1865" t="s">
        <v>575</v>
      </c>
      <c r="E1865" t="s">
        <v>5051</v>
      </c>
      <c r="F1865" t="s">
        <v>1197</v>
      </c>
      <c r="G1865" t="s">
        <v>5052</v>
      </c>
      <c r="H1865" t="str">
        <f t="shared" si="208"/>
        <v>Hemang Sahani</v>
      </c>
      <c r="I1865">
        <f t="shared" si="209"/>
        <v>1</v>
      </c>
      <c r="J1865" t="str">
        <f>IF(Table1[[#This Row],[Investor Count]]&gt;1,"Yes","No")</f>
        <v>No</v>
      </c>
      <c r="K1865" t="s">
        <v>126</v>
      </c>
      <c r="M1865">
        <f t="shared" si="203"/>
        <v>2016</v>
      </c>
      <c r="N1865" t="str">
        <f t="shared" si="204"/>
        <v>March</v>
      </c>
      <c r="O1865" s="18">
        <v>0</v>
      </c>
      <c r="P1865" t="str">
        <f t="shared" si="205"/>
        <v>Seed</v>
      </c>
      <c r="Q1865" t="str">
        <f t="shared" si="206"/>
        <v>Others</v>
      </c>
      <c r="R1865" t="str">
        <f t="shared" si="207"/>
        <v>Ahmedabad</v>
      </c>
    </row>
    <row r="1866" spans="1:18" x14ac:dyDescent="0.3">
      <c r="A1866">
        <v>1865</v>
      </c>
      <c r="B1866" s="4">
        <v>42444</v>
      </c>
      <c r="C1866" t="s">
        <v>5053</v>
      </c>
      <c r="D1866" t="s">
        <v>575</v>
      </c>
      <c r="E1866" t="s">
        <v>5054</v>
      </c>
      <c r="F1866" t="s">
        <v>967</v>
      </c>
      <c r="G1866" t="s">
        <v>9164</v>
      </c>
      <c r="H1866" t="str">
        <f t="shared" si="208"/>
        <v>Blume Ventures</v>
      </c>
      <c r="I1866">
        <f t="shared" si="209"/>
        <v>2</v>
      </c>
      <c r="J1866" t="str">
        <f>IF(Table1[[#This Row],[Investor Count]]&gt;1,"Yes","No")</f>
        <v>Yes</v>
      </c>
      <c r="K1866" t="s">
        <v>394</v>
      </c>
      <c r="L1866" s="6">
        <v>1000000</v>
      </c>
      <c r="M1866">
        <f t="shared" si="203"/>
        <v>2016</v>
      </c>
      <c r="N1866" t="str">
        <f t="shared" si="204"/>
        <v>March</v>
      </c>
      <c r="O1866" s="18">
        <v>9.5970499999999994</v>
      </c>
      <c r="P1866" t="str">
        <f t="shared" si="205"/>
        <v>Private Equity</v>
      </c>
      <c r="Q1866" t="str">
        <f t="shared" si="206"/>
        <v>Others</v>
      </c>
      <c r="R1866" t="str">
        <f t="shared" si="207"/>
        <v>Bangalore</v>
      </c>
    </row>
    <row r="1867" spans="1:18" x14ac:dyDescent="0.3">
      <c r="A1867">
        <v>1866</v>
      </c>
      <c r="B1867" s="4">
        <v>42444</v>
      </c>
      <c r="C1867" t="s">
        <v>5056</v>
      </c>
      <c r="D1867" t="s">
        <v>50</v>
      </c>
      <c r="E1867" t="s">
        <v>5057</v>
      </c>
      <c r="F1867" t="s">
        <v>52</v>
      </c>
      <c r="G1867" t="s">
        <v>9463</v>
      </c>
      <c r="H1867" t="str">
        <f t="shared" si="208"/>
        <v>Funding Through 1 Crowd Platform</v>
      </c>
      <c r="I1867">
        <f t="shared" si="209"/>
        <v>1</v>
      </c>
      <c r="J1867" t="str">
        <f>IF(Table1[[#This Row],[Investor Count]]&gt;1,"Yes","No")</f>
        <v>No</v>
      </c>
      <c r="K1867" t="s">
        <v>126</v>
      </c>
      <c r="L1867" s="6">
        <v>150000</v>
      </c>
      <c r="M1867">
        <f t="shared" si="203"/>
        <v>2016</v>
      </c>
      <c r="N1867" t="str">
        <f t="shared" si="204"/>
        <v>March</v>
      </c>
      <c r="O1867" s="18">
        <v>1.4395575</v>
      </c>
      <c r="P1867" t="str">
        <f t="shared" si="205"/>
        <v>Seed</v>
      </c>
      <c r="Q1867" t="str">
        <f t="shared" si="206"/>
        <v>Technology</v>
      </c>
      <c r="R1867" t="str">
        <f t="shared" si="207"/>
        <v>Pune</v>
      </c>
    </row>
    <row r="1868" spans="1:18" x14ac:dyDescent="0.3">
      <c r="A1868">
        <v>1867</v>
      </c>
      <c r="B1868" s="4">
        <v>42444</v>
      </c>
      <c r="C1868" t="s">
        <v>5059</v>
      </c>
      <c r="D1868" t="s">
        <v>575</v>
      </c>
      <c r="E1868" t="s">
        <v>5060</v>
      </c>
      <c r="F1868" t="s">
        <v>19</v>
      </c>
      <c r="G1868" t="s">
        <v>8842</v>
      </c>
      <c r="H1868" t="str">
        <f t="shared" si="208"/>
        <v>Alex Kuruvilla</v>
      </c>
      <c r="I1868">
        <f t="shared" si="209"/>
        <v>5</v>
      </c>
      <c r="J1868" t="str">
        <f>IF(Table1[[#This Row],[Investor Count]]&gt;1,"Yes","No")</f>
        <v>Yes</v>
      </c>
      <c r="K1868" t="s">
        <v>126</v>
      </c>
      <c r="L1868" s="6">
        <v>250000</v>
      </c>
      <c r="M1868">
        <f t="shared" si="203"/>
        <v>2016</v>
      </c>
      <c r="N1868" t="str">
        <f t="shared" si="204"/>
        <v>March</v>
      </c>
      <c r="O1868" s="18">
        <v>2.3992624999999999</v>
      </c>
      <c r="P1868" t="str">
        <f t="shared" si="205"/>
        <v>Seed</v>
      </c>
      <c r="Q1868" t="str">
        <f t="shared" si="206"/>
        <v>Others</v>
      </c>
      <c r="R1868" t="str">
        <f t="shared" si="207"/>
        <v>Delhi-NCR</v>
      </c>
    </row>
    <row r="1869" spans="1:18" x14ac:dyDescent="0.3">
      <c r="A1869">
        <v>1868</v>
      </c>
      <c r="B1869" s="4">
        <v>42445</v>
      </c>
      <c r="C1869" t="s">
        <v>1676</v>
      </c>
      <c r="D1869" t="s">
        <v>575</v>
      </c>
      <c r="E1869" t="s">
        <v>5062</v>
      </c>
      <c r="F1869" t="s">
        <v>967</v>
      </c>
      <c r="G1869" t="s">
        <v>9259</v>
      </c>
      <c r="H1869" t="str">
        <f t="shared" si="208"/>
        <v>Chrashekar Tallapragada</v>
      </c>
      <c r="I1869">
        <f t="shared" si="209"/>
        <v>2</v>
      </c>
      <c r="J1869" t="str">
        <f>IF(Table1[[#This Row],[Investor Count]]&gt;1,"Yes","No")</f>
        <v>Yes</v>
      </c>
      <c r="K1869" t="s">
        <v>126</v>
      </c>
      <c r="L1869" s="6">
        <v>180000</v>
      </c>
      <c r="M1869">
        <f t="shared" si="203"/>
        <v>2016</v>
      </c>
      <c r="N1869" t="str">
        <f t="shared" si="204"/>
        <v>March</v>
      </c>
      <c r="O1869" s="18">
        <v>1.7274689999999999</v>
      </c>
      <c r="P1869" t="str">
        <f t="shared" si="205"/>
        <v>Seed</v>
      </c>
      <c r="Q1869" t="str">
        <f t="shared" si="206"/>
        <v>Others</v>
      </c>
      <c r="R1869" t="str">
        <f t="shared" si="207"/>
        <v>Bangalore</v>
      </c>
    </row>
    <row r="1870" spans="1:18" x14ac:dyDescent="0.3">
      <c r="A1870">
        <v>1869</v>
      </c>
      <c r="B1870" s="4">
        <v>42445</v>
      </c>
      <c r="C1870" t="s">
        <v>5064</v>
      </c>
      <c r="D1870" t="s">
        <v>575</v>
      </c>
      <c r="E1870" t="s">
        <v>2875</v>
      </c>
      <c r="F1870" t="s">
        <v>967</v>
      </c>
      <c r="G1870" t="s">
        <v>5065</v>
      </c>
      <c r="H1870" t="str">
        <f t="shared" si="208"/>
        <v>Kris Gopalakrishnan</v>
      </c>
      <c r="I1870">
        <f t="shared" si="209"/>
        <v>2</v>
      </c>
      <c r="J1870" t="str">
        <f>IF(Table1[[#This Row],[Investor Count]]&gt;1,"Yes","No")</f>
        <v>Yes</v>
      </c>
      <c r="K1870" t="s">
        <v>126</v>
      </c>
      <c r="M1870">
        <f t="shared" si="203"/>
        <v>2016</v>
      </c>
      <c r="N1870" t="str">
        <f t="shared" si="204"/>
        <v>March</v>
      </c>
      <c r="O1870" s="18">
        <v>0</v>
      </c>
      <c r="P1870" t="str">
        <f t="shared" si="205"/>
        <v>Seed</v>
      </c>
      <c r="Q1870" t="str">
        <f t="shared" si="206"/>
        <v>Others</v>
      </c>
      <c r="R1870" t="str">
        <f t="shared" si="207"/>
        <v>Bangalore</v>
      </c>
    </row>
    <row r="1871" spans="1:18" x14ac:dyDescent="0.3">
      <c r="A1871">
        <v>1870</v>
      </c>
      <c r="B1871" s="4">
        <v>42445</v>
      </c>
      <c r="C1871" t="s">
        <v>3431</v>
      </c>
      <c r="D1871" t="s">
        <v>575</v>
      </c>
      <c r="E1871" t="s">
        <v>5066</v>
      </c>
      <c r="F1871" t="s">
        <v>36</v>
      </c>
      <c r="G1871" t="s">
        <v>1876</v>
      </c>
      <c r="H1871" t="str">
        <f t="shared" si="208"/>
        <v>Beenext</v>
      </c>
      <c r="I1871">
        <f t="shared" si="209"/>
        <v>1</v>
      </c>
      <c r="J1871" t="str">
        <f>IF(Table1[[#This Row],[Investor Count]]&gt;1,"Yes","No")</f>
        <v>No</v>
      </c>
      <c r="K1871" t="s">
        <v>126</v>
      </c>
      <c r="M1871">
        <f t="shared" si="203"/>
        <v>2016</v>
      </c>
      <c r="N1871" t="str">
        <f t="shared" si="204"/>
        <v>March</v>
      </c>
      <c r="O1871" s="18">
        <v>0</v>
      </c>
      <c r="P1871" t="str">
        <f t="shared" si="205"/>
        <v>Seed</v>
      </c>
      <c r="Q1871" t="str">
        <f t="shared" si="206"/>
        <v>Others</v>
      </c>
      <c r="R1871" t="str">
        <f t="shared" si="207"/>
        <v>Mumbai</v>
      </c>
    </row>
    <row r="1872" spans="1:18" x14ac:dyDescent="0.3">
      <c r="A1872">
        <v>1871</v>
      </c>
      <c r="B1872" s="4">
        <v>42445</v>
      </c>
      <c r="C1872" t="s">
        <v>5067</v>
      </c>
      <c r="D1872" t="s">
        <v>575</v>
      </c>
      <c r="E1872" t="s">
        <v>5068</v>
      </c>
      <c r="F1872" t="s">
        <v>967</v>
      </c>
      <c r="G1872" t="s">
        <v>8843</v>
      </c>
      <c r="H1872" t="str">
        <f t="shared" si="208"/>
        <v>Zishaan Hayath</v>
      </c>
      <c r="I1872">
        <f t="shared" si="209"/>
        <v>6</v>
      </c>
      <c r="J1872" t="str">
        <f>IF(Table1[[#This Row],[Investor Count]]&gt;1,"Yes","No")</f>
        <v>Yes</v>
      </c>
      <c r="K1872" t="s">
        <v>126</v>
      </c>
      <c r="L1872" s="6">
        <v>250000</v>
      </c>
      <c r="M1872">
        <f t="shared" si="203"/>
        <v>2016</v>
      </c>
      <c r="N1872" t="str">
        <f t="shared" si="204"/>
        <v>March</v>
      </c>
      <c r="O1872" s="18">
        <v>2.3992624999999999</v>
      </c>
      <c r="P1872" t="str">
        <f t="shared" si="205"/>
        <v>Seed</v>
      </c>
      <c r="Q1872" t="str">
        <f t="shared" si="206"/>
        <v>Others</v>
      </c>
      <c r="R1872" t="str">
        <f t="shared" si="207"/>
        <v>Bangalore</v>
      </c>
    </row>
    <row r="1873" spans="1:18" x14ac:dyDescent="0.3">
      <c r="A1873">
        <v>1872</v>
      </c>
      <c r="B1873" s="4">
        <v>42446</v>
      </c>
      <c r="C1873" t="s">
        <v>5070</v>
      </c>
      <c r="D1873" t="s">
        <v>142</v>
      </c>
      <c r="E1873" t="s">
        <v>5071</v>
      </c>
      <c r="F1873" t="s">
        <v>87</v>
      </c>
      <c r="G1873" t="s">
        <v>261</v>
      </c>
      <c r="H1873" t="str">
        <f t="shared" si="208"/>
        <v>Undisclosed</v>
      </c>
      <c r="I1873">
        <f t="shared" si="209"/>
        <v>1</v>
      </c>
      <c r="J1873" t="str">
        <f>IF(Table1[[#This Row],[Investor Count]]&gt;1,"Yes","No")</f>
        <v>No</v>
      </c>
      <c r="K1873" t="s">
        <v>126</v>
      </c>
      <c r="L1873" s="6">
        <v>200000</v>
      </c>
      <c r="M1873">
        <f t="shared" si="203"/>
        <v>2016</v>
      </c>
      <c r="N1873" t="str">
        <f t="shared" si="204"/>
        <v>March</v>
      </c>
      <c r="O1873" s="18">
        <v>1.9194100000000001</v>
      </c>
      <c r="P1873" t="str">
        <f t="shared" si="205"/>
        <v>Seed</v>
      </c>
      <c r="Q1873" t="str">
        <f t="shared" si="206"/>
        <v>Healthcare</v>
      </c>
      <c r="R1873" t="str">
        <f t="shared" si="207"/>
        <v>Delhi-NCR</v>
      </c>
    </row>
    <row r="1874" spans="1:18" x14ac:dyDescent="0.3">
      <c r="A1874">
        <v>1873</v>
      </c>
      <c r="B1874" s="4">
        <v>42446</v>
      </c>
      <c r="C1874" t="s">
        <v>5072</v>
      </c>
      <c r="D1874" t="s">
        <v>575</v>
      </c>
      <c r="E1874" t="s">
        <v>8844</v>
      </c>
      <c r="F1874" t="s">
        <v>19</v>
      </c>
      <c r="G1874" t="s">
        <v>3696</v>
      </c>
      <c r="H1874" t="str">
        <f t="shared" si="208"/>
        <v>Swastika Company Ltd</v>
      </c>
      <c r="I1874">
        <f t="shared" si="209"/>
        <v>1</v>
      </c>
      <c r="J1874" t="str">
        <f>IF(Table1[[#This Row],[Investor Count]]&gt;1,"Yes","No")</f>
        <v>No</v>
      </c>
      <c r="K1874" t="s">
        <v>126</v>
      </c>
      <c r="L1874" s="6">
        <v>230000</v>
      </c>
      <c r="M1874">
        <f t="shared" si="203"/>
        <v>2016</v>
      </c>
      <c r="N1874" t="str">
        <f t="shared" si="204"/>
        <v>March</v>
      </c>
      <c r="O1874" s="18">
        <v>2.2073214999999999</v>
      </c>
      <c r="P1874" t="str">
        <f t="shared" si="205"/>
        <v>Seed</v>
      </c>
      <c r="Q1874" t="str">
        <f t="shared" si="206"/>
        <v>Others</v>
      </c>
      <c r="R1874" t="str">
        <f t="shared" si="207"/>
        <v>Delhi-NCR</v>
      </c>
    </row>
    <row r="1875" spans="1:18" x14ac:dyDescent="0.3">
      <c r="A1875">
        <v>1874</v>
      </c>
      <c r="B1875" s="4">
        <v>42446</v>
      </c>
      <c r="C1875" t="s">
        <v>5074</v>
      </c>
      <c r="D1875" t="s">
        <v>575</v>
      </c>
      <c r="E1875" t="s">
        <v>8845</v>
      </c>
      <c r="F1875" t="s">
        <v>36</v>
      </c>
      <c r="G1875" t="s">
        <v>261</v>
      </c>
      <c r="H1875" t="str">
        <f t="shared" si="208"/>
        <v>Undisclosed</v>
      </c>
      <c r="I1875">
        <f t="shared" si="209"/>
        <v>1</v>
      </c>
      <c r="J1875" t="str">
        <f>IF(Table1[[#This Row],[Investor Count]]&gt;1,"Yes","No")</f>
        <v>No</v>
      </c>
      <c r="K1875" t="s">
        <v>126</v>
      </c>
      <c r="L1875" s="6">
        <v>800000</v>
      </c>
      <c r="M1875">
        <f t="shared" si="203"/>
        <v>2016</v>
      </c>
      <c r="N1875" t="str">
        <f t="shared" si="204"/>
        <v>March</v>
      </c>
      <c r="O1875" s="18">
        <v>7.6776400000000002</v>
      </c>
      <c r="P1875" t="str">
        <f t="shared" si="205"/>
        <v>Seed</v>
      </c>
      <c r="Q1875" t="str">
        <f t="shared" si="206"/>
        <v>Others</v>
      </c>
      <c r="R1875" t="str">
        <f t="shared" si="207"/>
        <v>Mumbai</v>
      </c>
    </row>
    <row r="1876" spans="1:18" x14ac:dyDescent="0.3">
      <c r="A1876">
        <v>1875</v>
      </c>
      <c r="B1876" s="4">
        <v>42446</v>
      </c>
      <c r="C1876" t="s">
        <v>5076</v>
      </c>
      <c r="D1876" t="s">
        <v>575</v>
      </c>
      <c r="E1876" t="s">
        <v>5077</v>
      </c>
      <c r="F1876" t="s">
        <v>36</v>
      </c>
      <c r="G1876" t="s">
        <v>9290</v>
      </c>
      <c r="H1876" t="str">
        <f t="shared" si="208"/>
        <v>Rannvijay Singh</v>
      </c>
      <c r="I1876">
        <f t="shared" si="209"/>
        <v>2</v>
      </c>
      <c r="J1876" t="str">
        <f>IF(Table1[[#This Row],[Investor Count]]&gt;1,"Yes","No")</f>
        <v>Yes</v>
      </c>
      <c r="K1876" t="s">
        <v>126</v>
      </c>
      <c r="L1876" s="6">
        <v>108000</v>
      </c>
      <c r="M1876">
        <f t="shared" si="203"/>
        <v>2016</v>
      </c>
      <c r="N1876" t="str">
        <f t="shared" si="204"/>
        <v>March</v>
      </c>
      <c r="O1876" s="18">
        <v>1.0364814</v>
      </c>
      <c r="P1876" t="str">
        <f t="shared" si="205"/>
        <v>Seed</v>
      </c>
      <c r="Q1876" t="str">
        <f t="shared" si="206"/>
        <v>Others</v>
      </c>
      <c r="R1876" t="str">
        <f t="shared" si="207"/>
        <v>Mumbai</v>
      </c>
    </row>
    <row r="1877" spans="1:18" x14ac:dyDescent="0.3">
      <c r="A1877">
        <v>1876</v>
      </c>
      <c r="B1877" s="4">
        <v>42447</v>
      </c>
      <c r="C1877" t="s">
        <v>5079</v>
      </c>
      <c r="D1877" t="s">
        <v>1701</v>
      </c>
      <c r="E1877" t="s">
        <v>5080</v>
      </c>
      <c r="F1877" t="s">
        <v>184</v>
      </c>
      <c r="G1877" t="s">
        <v>9377</v>
      </c>
      <c r="H1877" t="str">
        <f t="shared" si="208"/>
        <v>Sashi Reddi &amp; Other Unnamed</v>
      </c>
      <c r="I1877">
        <f t="shared" si="209"/>
        <v>1</v>
      </c>
      <c r="J1877" t="str">
        <f>IF(Table1[[#This Row],[Investor Count]]&gt;1,"Yes","No")</f>
        <v>No</v>
      </c>
      <c r="K1877" t="s">
        <v>394</v>
      </c>
      <c r="L1877" s="6">
        <v>1500000</v>
      </c>
      <c r="M1877">
        <f t="shared" si="203"/>
        <v>2016</v>
      </c>
      <c r="N1877" t="str">
        <f t="shared" si="204"/>
        <v>March</v>
      </c>
      <c r="O1877" s="18">
        <v>14.395574999999999</v>
      </c>
      <c r="P1877" t="str">
        <f t="shared" si="205"/>
        <v>Private Equity</v>
      </c>
      <c r="Q1877" t="str">
        <f t="shared" si="206"/>
        <v>Food &amp; Beverage</v>
      </c>
      <c r="R1877" t="str">
        <f t="shared" si="207"/>
        <v>Hyderabad</v>
      </c>
    </row>
    <row r="1878" spans="1:18" x14ac:dyDescent="0.3">
      <c r="A1878">
        <v>1877</v>
      </c>
      <c r="B1878" s="4">
        <v>42448</v>
      </c>
      <c r="C1878" t="s">
        <v>5082</v>
      </c>
      <c r="D1878" t="s">
        <v>575</v>
      </c>
      <c r="E1878" t="s">
        <v>8846</v>
      </c>
      <c r="F1878" t="s">
        <v>30</v>
      </c>
      <c r="G1878" t="s">
        <v>5084</v>
      </c>
      <c r="H1878" t="str">
        <f t="shared" si="208"/>
        <v>Naveen Gupta</v>
      </c>
      <c r="I1878">
        <f t="shared" si="209"/>
        <v>1</v>
      </c>
      <c r="J1878" t="str">
        <f>IF(Table1[[#This Row],[Investor Count]]&gt;1,"Yes","No")</f>
        <v>No</v>
      </c>
      <c r="K1878" t="s">
        <v>126</v>
      </c>
      <c r="L1878" s="6">
        <v>30000</v>
      </c>
      <c r="M1878">
        <f t="shared" si="203"/>
        <v>2016</v>
      </c>
      <c r="N1878" t="str">
        <f t="shared" si="204"/>
        <v>March</v>
      </c>
      <c r="O1878" s="18">
        <v>0.28791149999999999</v>
      </c>
      <c r="P1878" t="str">
        <f t="shared" si="205"/>
        <v>Seed</v>
      </c>
      <c r="Q1878" t="str">
        <f t="shared" si="206"/>
        <v>Others</v>
      </c>
      <c r="R1878" t="str">
        <f t="shared" si="207"/>
        <v>Delhi-NCR</v>
      </c>
    </row>
    <row r="1879" spans="1:18" x14ac:dyDescent="0.3">
      <c r="A1879">
        <v>1878</v>
      </c>
      <c r="B1879" s="4">
        <v>42450</v>
      </c>
      <c r="C1879" t="s">
        <v>5085</v>
      </c>
      <c r="D1879" t="s">
        <v>575</v>
      </c>
      <c r="E1879" t="s">
        <v>5086</v>
      </c>
      <c r="F1879" t="s">
        <v>19</v>
      </c>
      <c r="G1879" t="s">
        <v>1252</v>
      </c>
      <c r="H1879" t="str">
        <f t="shared" si="208"/>
        <v>Unitus Seed Fund</v>
      </c>
      <c r="I1879">
        <f t="shared" si="209"/>
        <v>1</v>
      </c>
      <c r="J1879" t="str">
        <f>IF(Table1[[#This Row],[Investor Count]]&gt;1,"Yes","No")</f>
        <v>No</v>
      </c>
      <c r="K1879" t="s">
        <v>126</v>
      </c>
      <c r="M1879">
        <f t="shared" si="203"/>
        <v>2016</v>
      </c>
      <c r="N1879" t="str">
        <f t="shared" si="204"/>
        <v>March</v>
      </c>
      <c r="O1879" s="18">
        <v>0</v>
      </c>
      <c r="P1879" t="str">
        <f t="shared" si="205"/>
        <v>Seed</v>
      </c>
      <c r="Q1879" t="str">
        <f t="shared" si="206"/>
        <v>Others</v>
      </c>
      <c r="R1879" t="str">
        <f t="shared" si="207"/>
        <v>Delhi-NCR</v>
      </c>
    </row>
    <row r="1880" spans="1:18" x14ac:dyDescent="0.3">
      <c r="A1880">
        <v>1879</v>
      </c>
      <c r="B1880" s="4">
        <v>42450</v>
      </c>
      <c r="C1880" t="s">
        <v>5087</v>
      </c>
      <c r="D1880" t="s">
        <v>575</v>
      </c>
      <c r="E1880" t="s">
        <v>5088</v>
      </c>
      <c r="F1880" t="s">
        <v>454</v>
      </c>
      <c r="G1880" t="s">
        <v>5089</v>
      </c>
      <c r="H1880" t="str">
        <f t="shared" si="208"/>
        <v>Google Capital</v>
      </c>
      <c r="I1880">
        <f t="shared" si="209"/>
        <v>1</v>
      </c>
      <c r="J1880" t="str">
        <f>IF(Table1[[#This Row],[Investor Count]]&gt;1,"Yes","No")</f>
        <v>No</v>
      </c>
      <c r="K1880" t="s">
        <v>394</v>
      </c>
      <c r="M1880">
        <f t="shared" si="203"/>
        <v>2016</v>
      </c>
      <c r="N1880" t="str">
        <f t="shared" si="204"/>
        <v>March</v>
      </c>
      <c r="O1880" s="18">
        <v>0</v>
      </c>
      <c r="P1880" t="str">
        <f t="shared" si="205"/>
        <v>Private Equity</v>
      </c>
      <c r="Q1880" t="str">
        <f t="shared" si="206"/>
        <v>Others</v>
      </c>
      <c r="R1880" t="str">
        <f t="shared" si="207"/>
        <v>Jaipur</v>
      </c>
    </row>
    <row r="1881" spans="1:18" x14ac:dyDescent="0.3">
      <c r="A1881">
        <v>1880</v>
      </c>
      <c r="B1881" s="4">
        <v>42450</v>
      </c>
      <c r="C1881" t="s">
        <v>5090</v>
      </c>
      <c r="D1881" t="s">
        <v>575</v>
      </c>
      <c r="E1881" t="s">
        <v>5091</v>
      </c>
      <c r="F1881" t="s">
        <v>19</v>
      </c>
      <c r="G1881" t="s">
        <v>8288</v>
      </c>
      <c r="H1881" t="str">
        <f t="shared" si="208"/>
        <v>Cashurdrive Marketing Pvt Ltd</v>
      </c>
      <c r="I1881">
        <f t="shared" si="209"/>
        <v>1</v>
      </c>
      <c r="J1881" t="str">
        <f>IF(Table1[[#This Row],[Investor Count]]&gt;1,"Yes","No")</f>
        <v>No</v>
      </c>
      <c r="K1881" t="s">
        <v>394</v>
      </c>
      <c r="L1881" s="6">
        <v>2000000</v>
      </c>
      <c r="M1881">
        <f t="shared" si="203"/>
        <v>2016</v>
      </c>
      <c r="N1881" t="str">
        <f t="shared" si="204"/>
        <v>March</v>
      </c>
      <c r="O1881" s="18">
        <v>19.194099999999999</v>
      </c>
      <c r="P1881" t="str">
        <f t="shared" si="205"/>
        <v>Private Equity</v>
      </c>
      <c r="Q1881" t="str">
        <f t="shared" si="206"/>
        <v>Others</v>
      </c>
      <c r="R1881" t="str">
        <f t="shared" si="207"/>
        <v>Delhi-NCR</v>
      </c>
    </row>
    <row r="1882" spans="1:18" x14ac:dyDescent="0.3">
      <c r="A1882">
        <v>1881</v>
      </c>
      <c r="B1882" s="4">
        <v>42451</v>
      </c>
      <c r="C1882" t="s">
        <v>7876</v>
      </c>
      <c r="D1882" t="s">
        <v>575</v>
      </c>
      <c r="E1882" t="s">
        <v>5093</v>
      </c>
      <c r="F1882" t="s">
        <v>967</v>
      </c>
      <c r="G1882" t="s">
        <v>5094</v>
      </c>
      <c r="H1882" t="str">
        <f t="shared" si="208"/>
        <v>Sequoia India</v>
      </c>
      <c r="I1882">
        <f t="shared" si="209"/>
        <v>2</v>
      </c>
      <c r="J1882" t="str">
        <f>IF(Table1[[#This Row],[Investor Count]]&gt;1,"Yes","No")</f>
        <v>Yes</v>
      </c>
      <c r="K1882" t="s">
        <v>394</v>
      </c>
      <c r="L1882" s="6">
        <v>75000000</v>
      </c>
      <c r="M1882">
        <f t="shared" si="203"/>
        <v>2016</v>
      </c>
      <c r="N1882" t="str">
        <f t="shared" si="204"/>
        <v>March</v>
      </c>
      <c r="O1882" s="18">
        <v>719.77874999999995</v>
      </c>
      <c r="P1882" t="str">
        <f t="shared" si="205"/>
        <v>Private Equity</v>
      </c>
      <c r="Q1882" t="str">
        <f t="shared" si="206"/>
        <v>Others</v>
      </c>
      <c r="R1882" t="str">
        <f t="shared" si="207"/>
        <v>Bangalore</v>
      </c>
    </row>
    <row r="1883" spans="1:18" x14ac:dyDescent="0.3">
      <c r="A1883">
        <v>1882</v>
      </c>
      <c r="B1883" s="4">
        <v>42451</v>
      </c>
      <c r="C1883" t="s">
        <v>1142</v>
      </c>
      <c r="D1883" t="s">
        <v>479</v>
      </c>
      <c r="E1883" t="s">
        <v>1094</v>
      </c>
      <c r="F1883" t="s">
        <v>967</v>
      </c>
      <c r="G1883" t="s">
        <v>5095</v>
      </c>
      <c r="H1883" t="str">
        <f t="shared" si="208"/>
        <v>Abraaj Group</v>
      </c>
      <c r="I1883">
        <f t="shared" si="209"/>
        <v>1</v>
      </c>
      <c r="J1883" t="str">
        <f>IF(Table1[[#This Row],[Investor Count]]&gt;1,"Yes","No")</f>
        <v>No</v>
      </c>
      <c r="K1883" t="s">
        <v>394</v>
      </c>
      <c r="L1883" s="6">
        <v>150000000</v>
      </c>
      <c r="M1883">
        <f t="shared" si="203"/>
        <v>2016</v>
      </c>
      <c r="N1883" t="str">
        <f t="shared" si="204"/>
        <v>March</v>
      </c>
      <c r="O1883" s="18">
        <v>1439.5574999999999</v>
      </c>
      <c r="P1883" t="str">
        <f t="shared" si="205"/>
        <v>Private Equity</v>
      </c>
      <c r="Q1883" t="str">
        <f t="shared" si="206"/>
        <v>E-Commerce</v>
      </c>
      <c r="R1883" t="str">
        <f t="shared" si="207"/>
        <v>Bangalore</v>
      </c>
    </row>
    <row r="1884" spans="1:18" x14ac:dyDescent="0.3">
      <c r="A1884">
        <v>1883</v>
      </c>
      <c r="B1884" s="4">
        <v>42451</v>
      </c>
      <c r="C1884" t="s">
        <v>5096</v>
      </c>
      <c r="D1884" t="s">
        <v>575</v>
      </c>
      <c r="E1884" t="s">
        <v>8847</v>
      </c>
      <c r="F1884" t="s">
        <v>967</v>
      </c>
      <c r="G1884" t="s">
        <v>8289</v>
      </c>
      <c r="H1884" t="str">
        <f t="shared" si="208"/>
        <v>Indian Angel Network</v>
      </c>
      <c r="I1884">
        <f t="shared" si="209"/>
        <v>2</v>
      </c>
      <c r="J1884" t="str">
        <f>IF(Table1[[#This Row],[Investor Count]]&gt;1,"Yes","No")</f>
        <v>Yes</v>
      </c>
      <c r="K1884" t="s">
        <v>126</v>
      </c>
      <c r="L1884" s="6">
        <v>600000</v>
      </c>
      <c r="M1884">
        <f t="shared" si="203"/>
        <v>2016</v>
      </c>
      <c r="N1884" t="str">
        <f t="shared" si="204"/>
        <v>March</v>
      </c>
      <c r="O1884" s="18">
        <v>5.7582300000000002</v>
      </c>
      <c r="P1884" t="str">
        <f t="shared" si="205"/>
        <v>Seed</v>
      </c>
      <c r="Q1884" t="str">
        <f t="shared" si="206"/>
        <v>Others</v>
      </c>
      <c r="R1884" t="str">
        <f t="shared" si="207"/>
        <v>Bangalore</v>
      </c>
    </row>
    <row r="1885" spans="1:18" x14ac:dyDescent="0.3">
      <c r="A1885">
        <v>1884</v>
      </c>
      <c r="B1885" s="4">
        <v>42451</v>
      </c>
      <c r="C1885" t="s">
        <v>5099</v>
      </c>
      <c r="D1885" t="s">
        <v>50</v>
      </c>
      <c r="E1885" t="s">
        <v>5100</v>
      </c>
      <c r="F1885" t="s">
        <v>967</v>
      </c>
      <c r="G1885" t="s">
        <v>5101</v>
      </c>
      <c r="H1885" t="str">
        <f t="shared" si="208"/>
        <v>Sachin Tendulkar</v>
      </c>
      <c r="I1885">
        <f t="shared" si="209"/>
        <v>1</v>
      </c>
      <c r="J1885" t="str">
        <f>IF(Table1[[#This Row],[Investor Count]]&gt;1,"Yes","No")</f>
        <v>No</v>
      </c>
      <c r="K1885" t="s">
        <v>394</v>
      </c>
      <c r="M1885">
        <f t="shared" si="203"/>
        <v>2016</v>
      </c>
      <c r="N1885" t="str">
        <f t="shared" si="204"/>
        <v>March</v>
      </c>
      <c r="O1885" s="18">
        <v>0</v>
      </c>
      <c r="P1885" t="str">
        <f t="shared" si="205"/>
        <v>Private Equity</v>
      </c>
      <c r="Q1885" t="str">
        <f t="shared" si="206"/>
        <v>Technology</v>
      </c>
      <c r="R1885" t="str">
        <f t="shared" si="207"/>
        <v>Bangalore</v>
      </c>
    </row>
    <row r="1886" spans="1:18" x14ac:dyDescent="0.3">
      <c r="A1886">
        <v>1885</v>
      </c>
      <c r="B1886" s="4">
        <v>42451</v>
      </c>
      <c r="C1886" t="s">
        <v>5102</v>
      </c>
      <c r="D1886" t="s">
        <v>575</v>
      </c>
      <c r="E1886" t="s">
        <v>5103</v>
      </c>
      <c r="F1886" t="s">
        <v>454</v>
      </c>
      <c r="G1886" t="s">
        <v>9227</v>
      </c>
      <c r="H1886" t="str">
        <f t="shared" si="208"/>
        <v>Rajul Garg</v>
      </c>
      <c r="I1886">
        <f t="shared" si="209"/>
        <v>9</v>
      </c>
      <c r="J1886" t="str">
        <f>IF(Table1[[#This Row],[Investor Count]]&gt;1,"Yes","No")</f>
        <v>Yes</v>
      </c>
      <c r="K1886" t="s">
        <v>126</v>
      </c>
      <c r="M1886">
        <f t="shared" si="203"/>
        <v>2016</v>
      </c>
      <c r="N1886" t="str">
        <f t="shared" si="204"/>
        <v>March</v>
      </c>
      <c r="O1886" s="18">
        <v>0</v>
      </c>
      <c r="P1886" t="str">
        <f t="shared" si="205"/>
        <v>Seed</v>
      </c>
      <c r="Q1886" t="str">
        <f t="shared" si="206"/>
        <v>Others</v>
      </c>
      <c r="R1886" t="str">
        <f t="shared" si="207"/>
        <v>Jaipur</v>
      </c>
    </row>
    <row r="1887" spans="1:18" x14ac:dyDescent="0.3">
      <c r="A1887">
        <v>1886</v>
      </c>
      <c r="B1887" s="4">
        <v>42451</v>
      </c>
      <c r="C1887" t="s">
        <v>5105</v>
      </c>
      <c r="D1887" t="s">
        <v>575</v>
      </c>
      <c r="E1887" t="s">
        <v>5106</v>
      </c>
      <c r="F1887" t="s">
        <v>184</v>
      </c>
      <c r="G1887" t="s">
        <v>8290</v>
      </c>
      <c r="H1887" t="str">
        <f t="shared" si="208"/>
        <v>Pix Vine Capital</v>
      </c>
      <c r="I1887">
        <f t="shared" si="209"/>
        <v>2</v>
      </c>
      <c r="J1887" t="str">
        <f>IF(Table1[[#This Row],[Investor Count]]&gt;1,"Yes","No")</f>
        <v>Yes</v>
      </c>
      <c r="K1887" t="s">
        <v>126</v>
      </c>
      <c r="L1887" s="6">
        <v>360000</v>
      </c>
      <c r="M1887">
        <f t="shared" si="203"/>
        <v>2016</v>
      </c>
      <c r="N1887" t="str">
        <f t="shared" si="204"/>
        <v>March</v>
      </c>
      <c r="O1887" s="18">
        <v>3.4549379999999998</v>
      </c>
      <c r="P1887" t="str">
        <f t="shared" si="205"/>
        <v>Seed</v>
      </c>
      <c r="Q1887" t="str">
        <f t="shared" si="206"/>
        <v>Others</v>
      </c>
      <c r="R1887" t="str">
        <f t="shared" si="207"/>
        <v>Hyderabad</v>
      </c>
    </row>
    <row r="1888" spans="1:18" x14ac:dyDescent="0.3">
      <c r="A1888">
        <v>1887</v>
      </c>
      <c r="B1888" s="4">
        <v>42451</v>
      </c>
      <c r="C1888" t="s">
        <v>5108</v>
      </c>
      <c r="D1888" t="s">
        <v>575</v>
      </c>
      <c r="E1888" t="s">
        <v>5109</v>
      </c>
      <c r="F1888" t="s">
        <v>1197</v>
      </c>
      <c r="G1888" t="s">
        <v>8291</v>
      </c>
      <c r="H1888" t="str">
        <f t="shared" si="208"/>
        <v>Gain</v>
      </c>
      <c r="I1888">
        <f t="shared" si="209"/>
        <v>1</v>
      </c>
      <c r="J1888" t="str">
        <f>IF(Table1[[#This Row],[Investor Count]]&gt;1,"Yes","No")</f>
        <v>No</v>
      </c>
      <c r="K1888" t="s">
        <v>126</v>
      </c>
      <c r="M1888">
        <f t="shared" si="203"/>
        <v>2016</v>
      </c>
      <c r="N1888" t="str">
        <f t="shared" si="204"/>
        <v>March</v>
      </c>
      <c r="O1888" s="18">
        <v>0</v>
      </c>
      <c r="P1888" t="str">
        <f t="shared" si="205"/>
        <v>Seed</v>
      </c>
      <c r="Q1888" t="str">
        <f t="shared" si="206"/>
        <v>Others</v>
      </c>
      <c r="R1888" t="str">
        <f t="shared" si="207"/>
        <v>Ahmedabad</v>
      </c>
    </row>
    <row r="1889" spans="1:18" x14ac:dyDescent="0.3">
      <c r="A1889">
        <v>1888</v>
      </c>
      <c r="B1889" s="4">
        <v>42452</v>
      </c>
      <c r="C1889" t="s">
        <v>5111</v>
      </c>
      <c r="D1889" t="s">
        <v>50</v>
      </c>
      <c r="E1889" t="s">
        <v>5112</v>
      </c>
      <c r="F1889" t="s">
        <v>184</v>
      </c>
      <c r="G1889" t="s">
        <v>5113</v>
      </c>
      <c r="H1889" t="str">
        <f t="shared" si="208"/>
        <v>Devidas Desai</v>
      </c>
      <c r="I1889">
        <f t="shared" si="209"/>
        <v>3</v>
      </c>
      <c r="J1889" t="str">
        <f>IF(Table1[[#This Row],[Investor Count]]&gt;1,"Yes","No")</f>
        <v>Yes</v>
      </c>
      <c r="K1889" t="s">
        <v>126</v>
      </c>
      <c r="L1889" s="6">
        <v>100000</v>
      </c>
      <c r="M1889">
        <f t="shared" si="203"/>
        <v>2016</v>
      </c>
      <c r="N1889" t="str">
        <f t="shared" si="204"/>
        <v>March</v>
      </c>
      <c r="O1889" s="18">
        <v>0.95970500000000003</v>
      </c>
      <c r="P1889" t="str">
        <f t="shared" si="205"/>
        <v>Seed</v>
      </c>
      <c r="Q1889" t="str">
        <f t="shared" si="206"/>
        <v>Technology</v>
      </c>
      <c r="R1889" t="str">
        <f t="shared" si="207"/>
        <v>Hyderabad</v>
      </c>
    </row>
    <row r="1890" spans="1:18" x14ac:dyDescent="0.3">
      <c r="A1890">
        <v>1889</v>
      </c>
      <c r="B1890" s="4">
        <v>42452</v>
      </c>
      <c r="C1890" t="s">
        <v>5114</v>
      </c>
      <c r="D1890" t="s">
        <v>50</v>
      </c>
      <c r="E1890" t="s">
        <v>5115</v>
      </c>
      <c r="F1890" t="s">
        <v>42</v>
      </c>
      <c r="G1890" t="s">
        <v>5116</v>
      </c>
      <c r="H1890" t="str">
        <f t="shared" si="208"/>
        <v>Indian Angel Network</v>
      </c>
      <c r="I1890">
        <f t="shared" si="209"/>
        <v>2</v>
      </c>
      <c r="J1890" t="str">
        <f>IF(Table1[[#This Row],[Investor Count]]&gt;1,"Yes","No")</f>
        <v>Yes</v>
      </c>
      <c r="K1890" t="s">
        <v>126</v>
      </c>
      <c r="L1890" s="6">
        <v>300000</v>
      </c>
      <c r="M1890">
        <f t="shared" si="203"/>
        <v>2016</v>
      </c>
      <c r="N1890" t="str">
        <f t="shared" si="204"/>
        <v>March</v>
      </c>
      <c r="O1890" s="18">
        <v>2.8791150000000001</v>
      </c>
      <c r="P1890" t="str">
        <f t="shared" si="205"/>
        <v>Seed</v>
      </c>
      <c r="Q1890" t="str">
        <f t="shared" si="206"/>
        <v>Technology</v>
      </c>
      <c r="R1890" t="str">
        <f t="shared" si="207"/>
        <v>Chennai</v>
      </c>
    </row>
    <row r="1891" spans="1:18" x14ac:dyDescent="0.3">
      <c r="A1891">
        <v>1890</v>
      </c>
      <c r="B1891" s="4">
        <v>42452</v>
      </c>
      <c r="C1891" t="s">
        <v>2643</v>
      </c>
      <c r="D1891" t="s">
        <v>479</v>
      </c>
      <c r="E1891" t="s">
        <v>3417</v>
      </c>
      <c r="F1891" t="s">
        <v>30</v>
      </c>
      <c r="G1891" t="s">
        <v>5117</v>
      </c>
      <c r="H1891" t="str">
        <f t="shared" si="208"/>
        <v>500 Startups</v>
      </c>
      <c r="I1891">
        <f t="shared" si="209"/>
        <v>3</v>
      </c>
      <c r="J1891" t="str">
        <f>IF(Table1[[#This Row],[Investor Count]]&gt;1,"Yes","No")</f>
        <v>Yes</v>
      </c>
      <c r="K1891" t="s">
        <v>126</v>
      </c>
      <c r="M1891">
        <f t="shared" si="203"/>
        <v>2016</v>
      </c>
      <c r="N1891" t="str">
        <f t="shared" si="204"/>
        <v>March</v>
      </c>
      <c r="O1891" s="18">
        <v>0</v>
      </c>
      <c r="P1891" t="str">
        <f t="shared" si="205"/>
        <v>Seed</v>
      </c>
      <c r="Q1891" t="str">
        <f t="shared" si="206"/>
        <v>E-Commerce</v>
      </c>
      <c r="R1891" t="str">
        <f t="shared" si="207"/>
        <v>Delhi-NCR</v>
      </c>
    </row>
    <row r="1892" spans="1:18" x14ac:dyDescent="0.3">
      <c r="A1892">
        <v>1891</v>
      </c>
      <c r="B1892" s="4">
        <v>42452</v>
      </c>
      <c r="C1892" t="s">
        <v>1329</v>
      </c>
      <c r="D1892" t="s">
        <v>575</v>
      </c>
      <c r="E1892" t="s">
        <v>5118</v>
      </c>
      <c r="F1892" t="s">
        <v>184</v>
      </c>
      <c r="G1892" t="s">
        <v>9228</v>
      </c>
      <c r="H1892" t="str">
        <f t="shared" si="208"/>
        <v>Bitchemy Ventures</v>
      </c>
      <c r="I1892">
        <f t="shared" si="209"/>
        <v>5</v>
      </c>
      <c r="J1892" t="str">
        <f>IF(Table1[[#This Row],[Investor Count]]&gt;1,"Yes","No")</f>
        <v>Yes</v>
      </c>
      <c r="K1892" t="s">
        <v>394</v>
      </c>
      <c r="L1892" s="6">
        <v>330000</v>
      </c>
      <c r="M1892">
        <f t="shared" si="203"/>
        <v>2016</v>
      </c>
      <c r="N1892" t="str">
        <f t="shared" si="204"/>
        <v>March</v>
      </c>
      <c r="O1892" s="18">
        <v>3.1670265</v>
      </c>
      <c r="P1892" t="str">
        <f t="shared" si="205"/>
        <v>Private Equity</v>
      </c>
      <c r="Q1892" t="str">
        <f t="shared" si="206"/>
        <v>Others</v>
      </c>
      <c r="R1892" t="str">
        <f t="shared" si="207"/>
        <v>Hyderabad</v>
      </c>
    </row>
    <row r="1893" spans="1:18" x14ac:dyDescent="0.3">
      <c r="A1893">
        <v>1892</v>
      </c>
      <c r="B1893" s="4">
        <v>42452</v>
      </c>
      <c r="C1893" t="s">
        <v>5120</v>
      </c>
      <c r="D1893" t="s">
        <v>575</v>
      </c>
      <c r="E1893" t="s">
        <v>5121</v>
      </c>
      <c r="F1893" t="s">
        <v>9031</v>
      </c>
      <c r="G1893" t="s">
        <v>9378</v>
      </c>
      <c r="H1893" t="str">
        <f t="shared" si="208"/>
        <v>Bhavish Aggarwal</v>
      </c>
      <c r="I1893">
        <f t="shared" si="209"/>
        <v>8</v>
      </c>
      <c r="J1893" t="str">
        <f>IF(Table1[[#This Row],[Investor Count]]&gt;1,"Yes","No")</f>
        <v>Yes</v>
      </c>
      <c r="K1893" t="s">
        <v>126</v>
      </c>
      <c r="M1893">
        <f t="shared" si="203"/>
        <v>2016</v>
      </c>
      <c r="N1893" t="str">
        <f t="shared" si="204"/>
        <v>March</v>
      </c>
      <c r="O1893" s="18">
        <v>0</v>
      </c>
      <c r="P1893" t="str">
        <f t="shared" si="205"/>
        <v>Seed</v>
      </c>
      <c r="Q1893" t="str">
        <f t="shared" si="206"/>
        <v>Others</v>
      </c>
      <c r="R1893" t="str">
        <f t="shared" si="207"/>
        <v>Other Cities</v>
      </c>
    </row>
    <row r="1894" spans="1:18" x14ac:dyDescent="0.3">
      <c r="A1894">
        <v>1893</v>
      </c>
      <c r="B1894" s="4">
        <v>42452</v>
      </c>
      <c r="C1894" t="s">
        <v>5123</v>
      </c>
      <c r="D1894" t="s">
        <v>575</v>
      </c>
      <c r="E1894" t="s">
        <v>5124</v>
      </c>
      <c r="F1894" t="s">
        <v>967</v>
      </c>
      <c r="G1894" t="s">
        <v>8292</v>
      </c>
      <c r="H1894" t="str">
        <f t="shared" si="208"/>
        <v>Broadbean Capital Services</v>
      </c>
      <c r="I1894">
        <f t="shared" si="209"/>
        <v>1</v>
      </c>
      <c r="J1894" t="str">
        <f>IF(Table1[[#This Row],[Investor Count]]&gt;1,"Yes","No")</f>
        <v>No</v>
      </c>
      <c r="K1894" t="s">
        <v>394</v>
      </c>
      <c r="L1894" s="6">
        <v>500000</v>
      </c>
      <c r="M1894">
        <f t="shared" si="203"/>
        <v>2016</v>
      </c>
      <c r="N1894" t="str">
        <f t="shared" si="204"/>
        <v>March</v>
      </c>
      <c r="O1894" s="18">
        <v>4.7985249999999997</v>
      </c>
      <c r="P1894" t="str">
        <f t="shared" si="205"/>
        <v>Private Equity</v>
      </c>
      <c r="Q1894" t="str">
        <f t="shared" si="206"/>
        <v>Others</v>
      </c>
      <c r="R1894" t="str">
        <f t="shared" si="207"/>
        <v>Bangalore</v>
      </c>
    </row>
    <row r="1895" spans="1:18" x14ac:dyDescent="0.3">
      <c r="A1895">
        <v>1894</v>
      </c>
      <c r="B1895" s="4">
        <v>42453</v>
      </c>
      <c r="C1895" t="s">
        <v>5126</v>
      </c>
      <c r="D1895" t="s">
        <v>575</v>
      </c>
      <c r="E1895" t="s">
        <v>5127</v>
      </c>
      <c r="F1895" t="s">
        <v>19</v>
      </c>
      <c r="G1895" t="s">
        <v>5128</v>
      </c>
      <c r="H1895" t="str">
        <f t="shared" si="208"/>
        <v>Bharanidharan Viswanathan</v>
      </c>
      <c r="I1895">
        <f t="shared" si="209"/>
        <v>4</v>
      </c>
      <c r="J1895" t="str">
        <f>IF(Table1[[#This Row],[Investor Count]]&gt;1,"Yes","No")</f>
        <v>Yes</v>
      </c>
      <c r="K1895" t="s">
        <v>126</v>
      </c>
      <c r="L1895" s="6">
        <v>150000</v>
      </c>
      <c r="M1895">
        <f t="shared" si="203"/>
        <v>2016</v>
      </c>
      <c r="N1895" t="str">
        <f t="shared" si="204"/>
        <v>March</v>
      </c>
      <c r="O1895" s="18">
        <v>1.4395575</v>
      </c>
      <c r="P1895" t="str">
        <f t="shared" si="205"/>
        <v>Seed</v>
      </c>
      <c r="Q1895" t="str">
        <f t="shared" si="206"/>
        <v>Others</v>
      </c>
      <c r="R1895" t="str">
        <f t="shared" si="207"/>
        <v>Delhi-NCR</v>
      </c>
    </row>
    <row r="1896" spans="1:18" x14ac:dyDescent="0.3">
      <c r="A1896">
        <v>1895</v>
      </c>
      <c r="B1896" s="4">
        <v>42457</v>
      </c>
      <c r="C1896" t="s">
        <v>5129</v>
      </c>
      <c r="D1896" t="s">
        <v>479</v>
      </c>
      <c r="E1896" t="s">
        <v>5130</v>
      </c>
      <c r="F1896" t="s">
        <v>87</v>
      </c>
      <c r="G1896" t="s">
        <v>261</v>
      </c>
      <c r="H1896" t="str">
        <f t="shared" si="208"/>
        <v>Undisclosed</v>
      </c>
      <c r="I1896">
        <f t="shared" si="209"/>
        <v>1</v>
      </c>
      <c r="J1896" t="str">
        <f>IF(Table1[[#This Row],[Investor Count]]&gt;1,"Yes","No")</f>
        <v>No</v>
      </c>
      <c r="K1896" t="s">
        <v>126</v>
      </c>
      <c r="L1896" s="6">
        <v>300000</v>
      </c>
      <c r="M1896">
        <f t="shared" si="203"/>
        <v>2016</v>
      </c>
      <c r="N1896" t="str">
        <f t="shared" si="204"/>
        <v>March</v>
      </c>
      <c r="O1896" s="18">
        <v>2.8791150000000001</v>
      </c>
      <c r="P1896" t="str">
        <f t="shared" si="205"/>
        <v>Seed</v>
      </c>
      <c r="Q1896" t="str">
        <f t="shared" si="206"/>
        <v>E-Commerce</v>
      </c>
      <c r="R1896" t="str">
        <f t="shared" si="207"/>
        <v>Delhi-NCR</v>
      </c>
    </row>
    <row r="1897" spans="1:18" x14ac:dyDescent="0.3">
      <c r="A1897">
        <v>1896</v>
      </c>
      <c r="B1897" s="4">
        <v>42458</v>
      </c>
      <c r="C1897" t="s">
        <v>5131</v>
      </c>
      <c r="D1897" t="s">
        <v>575</v>
      </c>
      <c r="E1897" t="s">
        <v>5132</v>
      </c>
      <c r="F1897" t="s">
        <v>967</v>
      </c>
      <c r="G1897" t="s">
        <v>5133</v>
      </c>
      <c r="H1897" t="str">
        <f t="shared" si="208"/>
        <v>Robin Utthappa</v>
      </c>
      <c r="I1897">
        <f t="shared" si="209"/>
        <v>1</v>
      </c>
      <c r="J1897" t="str">
        <f>IF(Table1[[#This Row],[Investor Count]]&gt;1,"Yes","No")</f>
        <v>No</v>
      </c>
      <c r="K1897" t="s">
        <v>126</v>
      </c>
      <c r="M1897">
        <f t="shared" si="203"/>
        <v>2016</v>
      </c>
      <c r="N1897" t="str">
        <f t="shared" si="204"/>
        <v>March</v>
      </c>
      <c r="O1897" s="18">
        <v>0</v>
      </c>
      <c r="P1897" t="str">
        <f t="shared" si="205"/>
        <v>Seed</v>
      </c>
      <c r="Q1897" t="str">
        <f t="shared" si="206"/>
        <v>Others</v>
      </c>
      <c r="R1897" t="str">
        <f t="shared" si="207"/>
        <v>Bangalore</v>
      </c>
    </row>
    <row r="1898" spans="1:18" x14ac:dyDescent="0.3">
      <c r="A1898">
        <v>1897</v>
      </c>
      <c r="B1898" s="4">
        <v>42458</v>
      </c>
      <c r="C1898" t="s">
        <v>5134</v>
      </c>
      <c r="D1898" t="s">
        <v>575</v>
      </c>
      <c r="E1898" t="s">
        <v>5135</v>
      </c>
      <c r="F1898" t="s">
        <v>30</v>
      </c>
      <c r="G1898" t="s">
        <v>5136</v>
      </c>
      <c r="H1898" t="str">
        <f t="shared" si="208"/>
        <v>Rajul Garg</v>
      </c>
      <c r="I1898">
        <f t="shared" si="209"/>
        <v>5</v>
      </c>
      <c r="J1898" t="str">
        <f>IF(Table1[[#This Row],[Investor Count]]&gt;1,"Yes","No")</f>
        <v>Yes</v>
      </c>
      <c r="K1898" t="s">
        <v>126</v>
      </c>
      <c r="L1898" s="6">
        <v>300000</v>
      </c>
      <c r="M1898">
        <f t="shared" si="203"/>
        <v>2016</v>
      </c>
      <c r="N1898" t="str">
        <f t="shared" si="204"/>
        <v>March</v>
      </c>
      <c r="O1898" s="18">
        <v>2.8791150000000001</v>
      </c>
      <c r="P1898" t="str">
        <f t="shared" si="205"/>
        <v>Seed</v>
      </c>
      <c r="Q1898" t="str">
        <f t="shared" si="206"/>
        <v>Others</v>
      </c>
      <c r="R1898" t="str">
        <f t="shared" si="207"/>
        <v>Delhi-NCR</v>
      </c>
    </row>
    <row r="1899" spans="1:18" x14ac:dyDescent="0.3">
      <c r="A1899">
        <v>1898</v>
      </c>
      <c r="B1899" s="4">
        <v>42458</v>
      </c>
      <c r="C1899" t="s">
        <v>5137</v>
      </c>
      <c r="D1899" t="s">
        <v>77</v>
      </c>
      <c r="E1899" t="s">
        <v>5138</v>
      </c>
      <c r="F1899" t="s">
        <v>42</v>
      </c>
      <c r="G1899" t="s">
        <v>5139</v>
      </c>
      <c r="H1899" t="str">
        <f t="shared" si="208"/>
        <v>Sarva Capital</v>
      </c>
      <c r="I1899">
        <f t="shared" si="209"/>
        <v>1</v>
      </c>
      <c r="J1899" t="str">
        <f>IF(Table1[[#This Row],[Investor Count]]&gt;1,"Yes","No")</f>
        <v>No</v>
      </c>
      <c r="K1899" t="s">
        <v>394</v>
      </c>
      <c r="L1899" s="6">
        <v>4700000</v>
      </c>
      <c r="M1899">
        <f t="shared" si="203"/>
        <v>2016</v>
      </c>
      <c r="N1899" t="str">
        <f t="shared" si="204"/>
        <v>March</v>
      </c>
      <c r="O1899" s="18">
        <v>45.106135000000002</v>
      </c>
      <c r="P1899" t="str">
        <f t="shared" si="205"/>
        <v>Private Equity</v>
      </c>
      <c r="Q1899" t="str">
        <f t="shared" si="206"/>
        <v>FinTech</v>
      </c>
      <c r="R1899" t="str">
        <f t="shared" si="207"/>
        <v>Chennai</v>
      </c>
    </row>
    <row r="1900" spans="1:18" x14ac:dyDescent="0.3">
      <c r="A1900">
        <v>1899</v>
      </c>
      <c r="B1900" s="4">
        <v>42458</v>
      </c>
      <c r="C1900" t="s">
        <v>5140</v>
      </c>
      <c r="D1900" t="s">
        <v>575</v>
      </c>
      <c r="E1900" t="s">
        <v>5141</v>
      </c>
      <c r="F1900" t="s">
        <v>30</v>
      </c>
      <c r="G1900" t="s">
        <v>261</v>
      </c>
      <c r="H1900" t="str">
        <f t="shared" si="208"/>
        <v>Undisclosed</v>
      </c>
      <c r="I1900">
        <f t="shared" si="209"/>
        <v>1</v>
      </c>
      <c r="J1900" t="str">
        <f>IF(Table1[[#This Row],[Investor Count]]&gt;1,"Yes","No")</f>
        <v>No</v>
      </c>
      <c r="K1900" t="s">
        <v>126</v>
      </c>
      <c r="L1900" s="6">
        <v>200000</v>
      </c>
      <c r="M1900">
        <f t="shared" si="203"/>
        <v>2016</v>
      </c>
      <c r="N1900" t="str">
        <f t="shared" si="204"/>
        <v>March</v>
      </c>
      <c r="O1900" s="18">
        <v>1.9194100000000001</v>
      </c>
      <c r="P1900" t="str">
        <f t="shared" si="205"/>
        <v>Seed</v>
      </c>
      <c r="Q1900" t="str">
        <f t="shared" si="206"/>
        <v>Others</v>
      </c>
      <c r="R1900" t="str">
        <f t="shared" si="207"/>
        <v>Delhi-NCR</v>
      </c>
    </row>
    <row r="1901" spans="1:18" x14ac:dyDescent="0.3">
      <c r="A1901">
        <v>1900</v>
      </c>
      <c r="B1901" s="4">
        <v>42458</v>
      </c>
      <c r="C1901" t="s">
        <v>5142</v>
      </c>
      <c r="D1901" t="s">
        <v>575</v>
      </c>
      <c r="E1901" t="s">
        <v>5143</v>
      </c>
      <c r="F1901" t="s">
        <v>42</v>
      </c>
      <c r="G1901" t="s">
        <v>5144</v>
      </c>
      <c r="H1901" t="str">
        <f t="shared" si="208"/>
        <v>Jay Vijayan</v>
      </c>
      <c r="I1901">
        <f t="shared" si="209"/>
        <v>1</v>
      </c>
      <c r="J1901" t="str">
        <f>IF(Table1[[#This Row],[Investor Count]]&gt;1,"Yes","No")</f>
        <v>No</v>
      </c>
      <c r="K1901" t="s">
        <v>126</v>
      </c>
      <c r="L1901" s="6">
        <v>500000</v>
      </c>
      <c r="M1901">
        <f t="shared" si="203"/>
        <v>2016</v>
      </c>
      <c r="N1901" t="str">
        <f t="shared" si="204"/>
        <v>March</v>
      </c>
      <c r="O1901" s="18">
        <v>4.7985249999999997</v>
      </c>
      <c r="P1901" t="str">
        <f t="shared" si="205"/>
        <v>Seed</v>
      </c>
      <c r="Q1901" t="str">
        <f t="shared" si="206"/>
        <v>Others</v>
      </c>
      <c r="R1901" t="str">
        <f t="shared" si="207"/>
        <v>Chennai</v>
      </c>
    </row>
    <row r="1902" spans="1:18" x14ac:dyDescent="0.3">
      <c r="A1902">
        <v>1901</v>
      </c>
      <c r="B1902" s="4">
        <v>42459</v>
      </c>
      <c r="C1902" t="s">
        <v>1014</v>
      </c>
      <c r="D1902" t="s">
        <v>50</v>
      </c>
      <c r="E1902" t="s">
        <v>5145</v>
      </c>
      <c r="F1902" t="s">
        <v>19</v>
      </c>
      <c r="G1902" t="s">
        <v>8293</v>
      </c>
      <c r="H1902" t="str">
        <f t="shared" si="208"/>
        <v>Softbank Ventures Korea</v>
      </c>
      <c r="I1902">
        <f t="shared" si="209"/>
        <v>1</v>
      </c>
      <c r="J1902" t="str">
        <f>IF(Table1[[#This Row],[Investor Count]]&gt;1,"Yes","No")</f>
        <v>No</v>
      </c>
      <c r="K1902" t="s">
        <v>394</v>
      </c>
      <c r="M1902">
        <f t="shared" si="203"/>
        <v>2016</v>
      </c>
      <c r="N1902" t="str">
        <f t="shared" si="204"/>
        <v>March</v>
      </c>
      <c r="O1902" s="18">
        <v>0</v>
      </c>
      <c r="P1902" t="str">
        <f t="shared" si="205"/>
        <v>Private Equity</v>
      </c>
      <c r="Q1902" t="str">
        <f t="shared" si="206"/>
        <v>Technology</v>
      </c>
      <c r="R1902" t="str">
        <f t="shared" si="207"/>
        <v>Delhi-NCR</v>
      </c>
    </row>
    <row r="1903" spans="1:18" x14ac:dyDescent="0.3">
      <c r="A1903">
        <v>1902</v>
      </c>
      <c r="B1903" s="4">
        <v>42459</v>
      </c>
      <c r="C1903" t="s">
        <v>5147</v>
      </c>
      <c r="D1903" t="s">
        <v>142</v>
      </c>
      <c r="E1903" t="s">
        <v>5148</v>
      </c>
      <c r="F1903" t="s">
        <v>967</v>
      </c>
      <c r="G1903" t="s">
        <v>8848</v>
      </c>
      <c r="H1903" t="str">
        <f t="shared" si="208"/>
        <v>Alok Mittal</v>
      </c>
      <c r="I1903">
        <f t="shared" si="209"/>
        <v>7</v>
      </c>
      <c r="J1903" t="str">
        <f>IF(Table1[[#This Row],[Investor Count]]&gt;1,"Yes","No")</f>
        <v>Yes</v>
      </c>
      <c r="K1903" t="s">
        <v>126</v>
      </c>
      <c r="L1903" s="6">
        <v>400000</v>
      </c>
      <c r="M1903">
        <f t="shared" si="203"/>
        <v>2016</v>
      </c>
      <c r="N1903" t="str">
        <f t="shared" si="204"/>
        <v>March</v>
      </c>
      <c r="O1903" s="18">
        <v>3.8388200000000001</v>
      </c>
      <c r="P1903" t="str">
        <f t="shared" si="205"/>
        <v>Seed</v>
      </c>
      <c r="Q1903" t="str">
        <f t="shared" si="206"/>
        <v>Healthcare</v>
      </c>
      <c r="R1903" t="str">
        <f t="shared" si="207"/>
        <v>Bangalore</v>
      </c>
    </row>
    <row r="1904" spans="1:18" x14ac:dyDescent="0.3">
      <c r="A1904">
        <v>1903</v>
      </c>
      <c r="B1904" s="4">
        <v>42460</v>
      </c>
      <c r="C1904" t="s">
        <v>5150</v>
      </c>
      <c r="D1904" t="s">
        <v>575</v>
      </c>
      <c r="E1904" t="s">
        <v>5151</v>
      </c>
      <c r="F1904" t="s">
        <v>36</v>
      </c>
      <c r="G1904" t="s">
        <v>9379</v>
      </c>
      <c r="H1904" t="str">
        <f t="shared" si="208"/>
        <v>Mohas Paias Pai</v>
      </c>
      <c r="I1904">
        <f t="shared" si="209"/>
        <v>6</v>
      </c>
      <c r="J1904" t="str">
        <f>IF(Table1[[#This Row],[Investor Count]]&gt;1,"Yes","No")</f>
        <v>Yes</v>
      </c>
      <c r="K1904" t="s">
        <v>126</v>
      </c>
      <c r="M1904">
        <f t="shared" si="203"/>
        <v>2016</v>
      </c>
      <c r="N1904" t="str">
        <f t="shared" si="204"/>
        <v>March</v>
      </c>
      <c r="O1904" s="18">
        <v>0</v>
      </c>
      <c r="P1904" t="str">
        <f t="shared" si="205"/>
        <v>Seed</v>
      </c>
      <c r="Q1904" t="str">
        <f t="shared" si="206"/>
        <v>Others</v>
      </c>
      <c r="R1904" t="str">
        <f t="shared" si="207"/>
        <v>Mumbai</v>
      </c>
    </row>
    <row r="1905" spans="1:18" x14ac:dyDescent="0.3">
      <c r="A1905">
        <v>1904</v>
      </c>
      <c r="B1905" s="4">
        <v>42460</v>
      </c>
      <c r="C1905" t="s">
        <v>5153</v>
      </c>
      <c r="D1905" t="s">
        <v>142</v>
      </c>
      <c r="E1905" t="s">
        <v>5154</v>
      </c>
      <c r="F1905" t="s">
        <v>184</v>
      </c>
      <c r="G1905" t="s">
        <v>2077</v>
      </c>
      <c r="H1905" t="str">
        <f t="shared" si="208"/>
        <v>Indian Angel Network</v>
      </c>
      <c r="I1905">
        <f t="shared" si="209"/>
        <v>1</v>
      </c>
      <c r="J1905" t="str">
        <f>IF(Table1[[#This Row],[Investor Count]]&gt;1,"Yes","No")</f>
        <v>No</v>
      </c>
      <c r="K1905" t="s">
        <v>126</v>
      </c>
      <c r="M1905">
        <f t="shared" si="203"/>
        <v>2016</v>
      </c>
      <c r="N1905" t="str">
        <f t="shared" si="204"/>
        <v>March</v>
      </c>
      <c r="O1905" s="18">
        <v>0</v>
      </c>
      <c r="P1905" t="str">
        <f t="shared" si="205"/>
        <v>Seed</v>
      </c>
      <c r="Q1905" t="str">
        <f t="shared" si="206"/>
        <v>Healthcare</v>
      </c>
      <c r="R1905" t="str">
        <f t="shared" si="207"/>
        <v>Hyderabad</v>
      </c>
    </row>
    <row r="1906" spans="1:18" x14ac:dyDescent="0.3">
      <c r="A1906">
        <v>1905</v>
      </c>
      <c r="B1906" s="4">
        <v>42401</v>
      </c>
      <c r="C1906" t="s">
        <v>5155</v>
      </c>
      <c r="D1906" t="s">
        <v>1471</v>
      </c>
      <c r="E1906" t="s">
        <v>5156</v>
      </c>
      <c r="F1906" t="s">
        <v>30</v>
      </c>
      <c r="G1906" t="s">
        <v>5157</v>
      </c>
      <c r="H1906" t="str">
        <f t="shared" si="208"/>
        <v>Snow Leopard Technology Ventures</v>
      </c>
      <c r="I1906">
        <f t="shared" si="209"/>
        <v>1</v>
      </c>
      <c r="J1906" t="str">
        <f>IF(Table1[[#This Row],[Investor Count]]&gt;1,"Yes","No")</f>
        <v>No</v>
      </c>
      <c r="K1906" t="s">
        <v>126</v>
      </c>
      <c r="M1906">
        <f t="shared" si="203"/>
        <v>2016</v>
      </c>
      <c r="N1906" t="str">
        <f t="shared" si="204"/>
        <v>February</v>
      </c>
      <c r="O1906" s="18">
        <v>0</v>
      </c>
      <c r="P1906" t="str">
        <f t="shared" si="205"/>
        <v>Seed</v>
      </c>
      <c r="Q1906" t="str">
        <f t="shared" si="206"/>
        <v>E-Commerce</v>
      </c>
      <c r="R1906" t="str">
        <f t="shared" si="207"/>
        <v>Delhi-NCR</v>
      </c>
    </row>
    <row r="1907" spans="1:18" x14ac:dyDescent="0.3">
      <c r="A1907">
        <v>1906</v>
      </c>
      <c r="B1907" s="4">
        <v>42402</v>
      </c>
      <c r="C1907" t="s">
        <v>5158</v>
      </c>
      <c r="D1907" t="s">
        <v>50</v>
      </c>
      <c r="E1907" t="s">
        <v>5159</v>
      </c>
      <c r="F1907" t="s">
        <v>52</v>
      </c>
      <c r="G1907" t="s">
        <v>7839</v>
      </c>
      <c r="H1907" t="str">
        <f t="shared" si="208"/>
        <v>Wipro Ventures</v>
      </c>
      <c r="I1907">
        <f t="shared" si="209"/>
        <v>2</v>
      </c>
      <c r="J1907" t="str">
        <f>IF(Table1[[#This Row],[Investor Count]]&gt;1,"Yes","No")</f>
        <v>Yes</v>
      </c>
      <c r="K1907" t="s">
        <v>394</v>
      </c>
      <c r="L1907" s="6">
        <v>4000000</v>
      </c>
      <c r="M1907">
        <f t="shared" si="203"/>
        <v>2016</v>
      </c>
      <c r="N1907" t="str">
        <f t="shared" si="204"/>
        <v>February</v>
      </c>
      <c r="O1907" s="18">
        <v>38.388199999999998</v>
      </c>
      <c r="P1907" t="str">
        <f t="shared" si="205"/>
        <v>Private Equity</v>
      </c>
      <c r="Q1907" t="str">
        <f t="shared" si="206"/>
        <v>Technology</v>
      </c>
      <c r="R1907" t="str">
        <f t="shared" si="207"/>
        <v>Pune</v>
      </c>
    </row>
    <row r="1908" spans="1:18" x14ac:dyDescent="0.3">
      <c r="A1908">
        <v>1907</v>
      </c>
      <c r="B1908" s="4">
        <v>42402</v>
      </c>
      <c r="C1908" t="s">
        <v>5161</v>
      </c>
      <c r="D1908" t="s">
        <v>575</v>
      </c>
      <c r="E1908" t="s">
        <v>5162</v>
      </c>
      <c r="F1908" t="s">
        <v>967</v>
      </c>
      <c r="G1908" t="s">
        <v>9180</v>
      </c>
      <c r="H1908" t="str">
        <f t="shared" si="208"/>
        <v>T V Mohas Paias Pai</v>
      </c>
      <c r="I1908">
        <f t="shared" si="209"/>
        <v>2</v>
      </c>
      <c r="J1908" t="str">
        <f>IF(Table1[[#This Row],[Investor Count]]&gt;1,"Yes","No")</f>
        <v>Yes</v>
      </c>
      <c r="K1908" t="s">
        <v>126</v>
      </c>
      <c r="M1908">
        <f t="shared" si="203"/>
        <v>2016</v>
      </c>
      <c r="N1908" t="str">
        <f t="shared" si="204"/>
        <v>February</v>
      </c>
      <c r="O1908" s="18">
        <v>0</v>
      </c>
      <c r="P1908" t="str">
        <f t="shared" si="205"/>
        <v>Seed</v>
      </c>
      <c r="Q1908" t="str">
        <f t="shared" si="206"/>
        <v>Others</v>
      </c>
      <c r="R1908" t="str">
        <f t="shared" si="207"/>
        <v>Bangalore</v>
      </c>
    </row>
    <row r="1909" spans="1:18" x14ac:dyDescent="0.3">
      <c r="A1909">
        <v>1908</v>
      </c>
      <c r="B1909" s="4">
        <v>42402</v>
      </c>
      <c r="C1909" t="s">
        <v>5164</v>
      </c>
      <c r="D1909" t="s">
        <v>575</v>
      </c>
      <c r="E1909" t="s">
        <v>5165</v>
      </c>
      <c r="F1909" t="s">
        <v>967</v>
      </c>
      <c r="G1909" t="s">
        <v>9250</v>
      </c>
      <c r="H1909" t="str">
        <f t="shared" si="208"/>
        <v>Multiple Through Ten Minute Million Competition</v>
      </c>
      <c r="I1909">
        <f t="shared" si="209"/>
        <v>1</v>
      </c>
      <c r="J1909" t="str">
        <f>IF(Table1[[#This Row],[Investor Count]]&gt;1,"Yes","No")</f>
        <v>No</v>
      </c>
      <c r="K1909" t="s">
        <v>126</v>
      </c>
      <c r="L1909" s="6">
        <v>22500</v>
      </c>
      <c r="M1909">
        <f t="shared" si="203"/>
        <v>2016</v>
      </c>
      <c r="N1909" t="str">
        <f t="shared" si="204"/>
        <v>February</v>
      </c>
      <c r="O1909" s="18">
        <v>0.21593362499999999</v>
      </c>
      <c r="P1909" t="str">
        <f t="shared" si="205"/>
        <v>Seed</v>
      </c>
      <c r="Q1909" t="str">
        <f t="shared" si="206"/>
        <v>Others</v>
      </c>
      <c r="R1909" t="str">
        <f t="shared" si="207"/>
        <v>Bangalore</v>
      </c>
    </row>
    <row r="1910" spans="1:18" x14ac:dyDescent="0.3">
      <c r="A1910">
        <v>1909</v>
      </c>
      <c r="B1910" s="4">
        <v>42402</v>
      </c>
      <c r="C1910" t="s">
        <v>5167</v>
      </c>
      <c r="D1910" t="s">
        <v>575</v>
      </c>
      <c r="E1910" t="s">
        <v>5168</v>
      </c>
      <c r="F1910" t="s">
        <v>9031</v>
      </c>
      <c r="G1910" t="s">
        <v>9250</v>
      </c>
      <c r="H1910" t="str">
        <f t="shared" si="208"/>
        <v>Multiple Through Ten Minute Million Competition</v>
      </c>
      <c r="I1910">
        <f t="shared" si="209"/>
        <v>1</v>
      </c>
      <c r="J1910" t="str">
        <f>IF(Table1[[#This Row],[Investor Count]]&gt;1,"Yes","No")</f>
        <v>No</v>
      </c>
      <c r="K1910" t="s">
        <v>126</v>
      </c>
      <c r="L1910" s="6">
        <v>22500</v>
      </c>
      <c r="M1910">
        <f t="shared" si="203"/>
        <v>2016</v>
      </c>
      <c r="N1910" t="str">
        <f t="shared" si="204"/>
        <v>February</v>
      </c>
      <c r="O1910" s="18">
        <v>0.21593362499999999</v>
      </c>
      <c r="P1910" t="str">
        <f t="shared" si="205"/>
        <v>Seed</v>
      </c>
      <c r="Q1910" t="str">
        <f t="shared" si="206"/>
        <v>Others</v>
      </c>
      <c r="R1910" t="str">
        <f t="shared" si="207"/>
        <v>Other Cities</v>
      </c>
    </row>
    <row r="1911" spans="1:18" x14ac:dyDescent="0.3">
      <c r="A1911">
        <v>1910</v>
      </c>
      <c r="B1911" s="4">
        <v>42402</v>
      </c>
      <c r="C1911" t="s">
        <v>5169</v>
      </c>
      <c r="D1911" t="s">
        <v>50</v>
      </c>
      <c r="E1911" t="s">
        <v>5170</v>
      </c>
      <c r="F1911" t="s">
        <v>19</v>
      </c>
      <c r="G1911" t="s">
        <v>9250</v>
      </c>
      <c r="H1911" t="str">
        <f t="shared" si="208"/>
        <v>Multiple Through Ten Minute Million Competition</v>
      </c>
      <c r="I1911">
        <f t="shared" si="209"/>
        <v>1</v>
      </c>
      <c r="J1911" t="str">
        <f>IF(Table1[[#This Row],[Investor Count]]&gt;1,"Yes","No")</f>
        <v>No</v>
      </c>
      <c r="K1911" t="s">
        <v>126</v>
      </c>
      <c r="L1911" s="6">
        <v>22500</v>
      </c>
      <c r="M1911">
        <f t="shared" si="203"/>
        <v>2016</v>
      </c>
      <c r="N1911" t="str">
        <f t="shared" si="204"/>
        <v>February</v>
      </c>
      <c r="O1911" s="18">
        <v>0.21593362499999999</v>
      </c>
      <c r="P1911" t="str">
        <f t="shared" si="205"/>
        <v>Seed</v>
      </c>
      <c r="Q1911" t="str">
        <f t="shared" si="206"/>
        <v>Technology</v>
      </c>
      <c r="R1911" t="str">
        <f t="shared" si="207"/>
        <v>Delhi-NCR</v>
      </c>
    </row>
    <row r="1912" spans="1:18" x14ac:dyDescent="0.3">
      <c r="A1912">
        <v>1911</v>
      </c>
      <c r="B1912" s="4">
        <v>42402</v>
      </c>
      <c r="C1912" t="s">
        <v>5171</v>
      </c>
      <c r="D1912" t="s">
        <v>50</v>
      </c>
      <c r="E1912" t="s">
        <v>5172</v>
      </c>
      <c r="F1912" t="s">
        <v>36</v>
      </c>
      <c r="G1912" t="s">
        <v>9250</v>
      </c>
      <c r="H1912" t="str">
        <f t="shared" si="208"/>
        <v>Multiple Through Ten Minute Million Competition</v>
      </c>
      <c r="I1912">
        <f t="shared" si="209"/>
        <v>1</v>
      </c>
      <c r="J1912" t="str">
        <f>IF(Table1[[#This Row],[Investor Count]]&gt;1,"Yes","No")</f>
        <v>No</v>
      </c>
      <c r="K1912" t="s">
        <v>126</v>
      </c>
      <c r="L1912" s="6">
        <v>22500</v>
      </c>
      <c r="M1912">
        <f t="shared" si="203"/>
        <v>2016</v>
      </c>
      <c r="N1912" t="str">
        <f t="shared" si="204"/>
        <v>February</v>
      </c>
      <c r="O1912" s="18">
        <v>0.21593362499999999</v>
      </c>
      <c r="P1912" t="str">
        <f t="shared" si="205"/>
        <v>Seed</v>
      </c>
      <c r="Q1912" t="str">
        <f t="shared" si="206"/>
        <v>Technology</v>
      </c>
      <c r="R1912" t="str">
        <f t="shared" si="207"/>
        <v>Mumbai</v>
      </c>
    </row>
    <row r="1913" spans="1:18" x14ac:dyDescent="0.3">
      <c r="A1913">
        <v>1912</v>
      </c>
      <c r="B1913" s="4">
        <v>42403</v>
      </c>
      <c r="C1913" t="s">
        <v>5173</v>
      </c>
      <c r="D1913" t="s">
        <v>575</v>
      </c>
      <c r="E1913" t="s">
        <v>5174</v>
      </c>
      <c r="F1913" t="s">
        <v>5175</v>
      </c>
      <c r="G1913" t="s">
        <v>9109</v>
      </c>
      <c r="H1913" t="str">
        <f t="shared" si="208"/>
        <v>Dunamis Ventures Pte Ltd</v>
      </c>
      <c r="I1913">
        <f t="shared" si="209"/>
        <v>1</v>
      </c>
      <c r="J1913" t="str">
        <f>IF(Table1[[#This Row],[Investor Count]]&gt;1,"Yes","No")</f>
        <v>No</v>
      </c>
      <c r="K1913" t="s">
        <v>126</v>
      </c>
      <c r="L1913" s="6">
        <v>1000000</v>
      </c>
      <c r="M1913">
        <f t="shared" si="203"/>
        <v>2016</v>
      </c>
      <c r="N1913" t="str">
        <f t="shared" si="204"/>
        <v>February</v>
      </c>
      <c r="O1913" s="18">
        <v>9.5970499999999994</v>
      </c>
      <c r="P1913" t="str">
        <f t="shared" si="205"/>
        <v>Seed</v>
      </c>
      <c r="Q1913" t="str">
        <f t="shared" si="206"/>
        <v>Others</v>
      </c>
      <c r="R1913" t="str">
        <f t="shared" si="207"/>
        <v>Pune</v>
      </c>
    </row>
    <row r="1914" spans="1:18" x14ac:dyDescent="0.3">
      <c r="A1914">
        <v>1913</v>
      </c>
      <c r="B1914" s="4">
        <v>42403</v>
      </c>
      <c r="C1914" t="s">
        <v>5177</v>
      </c>
      <c r="D1914" t="s">
        <v>1471</v>
      </c>
      <c r="E1914" t="s">
        <v>5178</v>
      </c>
      <c r="F1914" t="s">
        <v>30</v>
      </c>
      <c r="G1914" t="s">
        <v>8523</v>
      </c>
      <c r="H1914" t="str">
        <f t="shared" si="208"/>
        <v>Green House Ventures</v>
      </c>
      <c r="I1914">
        <f t="shared" si="209"/>
        <v>1</v>
      </c>
      <c r="J1914" t="str">
        <f>IF(Table1[[#This Row],[Investor Count]]&gt;1,"Yes","No")</f>
        <v>No</v>
      </c>
      <c r="K1914" t="s">
        <v>126</v>
      </c>
      <c r="L1914" s="6">
        <v>100000</v>
      </c>
      <c r="M1914">
        <f t="shared" si="203"/>
        <v>2016</v>
      </c>
      <c r="N1914" t="str">
        <f t="shared" si="204"/>
        <v>February</v>
      </c>
      <c r="O1914" s="18">
        <v>0.95970500000000003</v>
      </c>
      <c r="P1914" t="str">
        <f t="shared" si="205"/>
        <v>Seed</v>
      </c>
      <c r="Q1914" t="str">
        <f t="shared" si="206"/>
        <v>E-Commerce</v>
      </c>
      <c r="R1914" t="str">
        <f t="shared" si="207"/>
        <v>Delhi-NCR</v>
      </c>
    </row>
    <row r="1915" spans="1:18" x14ac:dyDescent="0.3">
      <c r="A1915">
        <v>1914</v>
      </c>
      <c r="B1915" s="4">
        <v>42403</v>
      </c>
      <c r="C1915" t="s">
        <v>5180</v>
      </c>
      <c r="D1915" t="s">
        <v>575</v>
      </c>
      <c r="E1915" t="s">
        <v>5181</v>
      </c>
      <c r="F1915" t="s">
        <v>87</v>
      </c>
      <c r="G1915" t="s">
        <v>8523</v>
      </c>
      <c r="H1915" t="str">
        <f t="shared" si="208"/>
        <v>Green House Ventures</v>
      </c>
      <c r="I1915">
        <f t="shared" si="209"/>
        <v>1</v>
      </c>
      <c r="J1915" t="str">
        <f>IF(Table1[[#This Row],[Investor Count]]&gt;1,"Yes","No")</f>
        <v>No</v>
      </c>
      <c r="K1915" t="s">
        <v>126</v>
      </c>
      <c r="L1915" s="6">
        <v>100000</v>
      </c>
      <c r="M1915">
        <f t="shared" si="203"/>
        <v>2016</v>
      </c>
      <c r="N1915" t="str">
        <f t="shared" si="204"/>
        <v>February</v>
      </c>
      <c r="O1915" s="18">
        <v>0.95970500000000003</v>
      </c>
      <c r="P1915" t="str">
        <f t="shared" si="205"/>
        <v>Seed</v>
      </c>
      <c r="Q1915" t="str">
        <f t="shared" si="206"/>
        <v>Others</v>
      </c>
      <c r="R1915" t="str">
        <f t="shared" si="207"/>
        <v>Delhi-NCR</v>
      </c>
    </row>
    <row r="1916" spans="1:18" x14ac:dyDescent="0.3">
      <c r="A1916">
        <v>1915</v>
      </c>
      <c r="B1916" s="4">
        <v>42403</v>
      </c>
      <c r="C1916" t="s">
        <v>5182</v>
      </c>
      <c r="D1916" t="s">
        <v>575</v>
      </c>
      <c r="E1916" t="s">
        <v>5183</v>
      </c>
      <c r="F1916" t="s">
        <v>967</v>
      </c>
      <c r="G1916" t="s">
        <v>5184</v>
      </c>
      <c r="H1916" t="str">
        <f t="shared" si="208"/>
        <v>Ingram Content Group</v>
      </c>
      <c r="I1916">
        <f t="shared" si="209"/>
        <v>1</v>
      </c>
      <c r="J1916" t="str">
        <f>IF(Table1[[#This Row],[Investor Count]]&gt;1,"Yes","No")</f>
        <v>No</v>
      </c>
      <c r="K1916" t="s">
        <v>126</v>
      </c>
      <c r="L1916" s="6">
        <v>30000</v>
      </c>
      <c r="M1916">
        <f t="shared" si="203"/>
        <v>2016</v>
      </c>
      <c r="N1916" t="str">
        <f t="shared" si="204"/>
        <v>February</v>
      </c>
      <c r="O1916" s="18">
        <v>0.28791149999999999</v>
      </c>
      <c r="P1916" t="str">
        <f t="shared" si="205"/>
        <v>Seed</v>
      </c>
      <c r="Q1916" t="str">
        <f t="shared" si="206"/>
        <v>Others</v>
      </c>
      <c r="R1916" t="str">
        <f t="shared" si="207"/>
        <v>Bangalore</v>
      </c>
    </row>
    <row r="1917" spans="1:18" x14ac:dyDescent="0.3">
      <c r="A1917">
        <v>1916</v>
      </c>
      <c r="B1917" s="4">
        <v>42404</v>
      </c>
      <c r="C1917" t="s">
        <v>5185</v>
      </c>
      <c r="D1917" t="s">
        <v>1471</v>
      </c>
      <c r="E1917" t="s">
        <v>5186</v>
      </c>
      <c r="F1917" t="s">
        <v>30</v>
      </c>
      <c r="G1917" t="s">
        <v>9156</v>
      </c>
      <c r="H1917" t="str">
        <f t="shared" si="208"/>
        <v>Ora Global</v>
      </c>
      <c r="I1917">
        <f t="shared" si="209"/>
        <v>1</v>
      </c>
      <c r="J1917" t="str">
        <f>IF(Table1[[#This Row],[Investor Count]]&gt;1,"Yes","No")</f>
        <v>No</v>
      </c>
      <c r="K1917" t="s">
        <v>126</v>
      </c>
      <c r="L1917" s="6">
        <v>30000</v>
      </c>
      <c r="M1917">
        <f t="shared" si="203"/>
        <v>2016</v>
      </c>
      <c r="N1917" t="str">
        <f t="shared" si="204"/>
        <v>February</v>
      </c>
      <c r="O1917" s="18">
        <v>0.28791149999999999</v>
      </c>
      <c r="P1917" t="str">
        <f t="shared" si="205"/>
        <v>Seed</v>
      </c>
      <c r="Q1917" t="str">
        <f t="shared" si="206"/>
        <v>E-Commerce</v>
      </c>
      <c r="R1917" t="str">
        <f t="shared" si="207"/>
        <v>Delhi-NCR</v>
      </c>
    </row>
    <row r="1918" spans="1:18" x14ac:dyDescent="0.3">
      <c r="A1918">
        <v>1917</v>
      </c>
      <c r="B1918" s="4">
        <v>42405</v>
      </c>
      <c r="C1918" t="s">
        <v>5188</v>
      </c>
      <c r="D1918" t="s">
        <v>105</v>
      </c>
      <c r="E1918" t="s">
        <v>5189</v>
      </c>
      <c r="F1918" t="s">
        <v>967</v>
      </c>
      <c r="G1918" t="s">
        <v>9266</v>
      </c>
      <c r="H1918" t="str">
        <f t="shared" si="208"/>
        <v>Tv Mohas Paias Pai</v>
      </c>
      <c r="I1918">
        <f t="shared" si="209"/>
        <v>2</v>
      </c>
      <c r="J1918" t="str">
        <f>IF(Table1[[#This Row],[Investor Count]]&gt;1,"Yes","No")</f>
        <v>Yes</v>
      </c>
      <c r="K1918" t="s">
        <v>126</v>
      </c>
      <c r="M1918">
        <f t="shared" si="203"/>
        <v>2016</v>
      </c>
      <c r="N1918" t="str">
        <f t="shared" si="204"/>
        <v>February</v>
      </c>
      <c r="O1918" s="18">
        <v>0</v>
      </c>
      <c r="P1918" t="str">
        <f t="shared" si="205"/>
        <v>Seed</v>
      </c>
      <c r="Q1918" t="str">
        <f t="shared" si="206"/>
        <v>Education</v>
      </c>
      <c r="R1918" t="str">
        <f t="shared" si="207"/>
        <v>Bangalore</v>
      </c>
    </row>
    <row r="1919" spans="1:18" x14ac:dyDescent="0.3">
      <c r="A1919">
        <v>1918</v>
      </c>
      <c r="B1919" s="4">
        <v>42405</v>
      </c>
      <c r="C1919" t="s">
        <v>5191</v>
      </c>
      <c r="D1919" t="s">
        <v>50</v>
      </c>
      <c r="E1919" t="s">
        <v>5192</v>
      </c>
      <c r="F1919" t="s">
        <v>5193</v>
      </c>
      <c r="G1919" t="s">
        <v>8849</v>
      </c>
      <c r="H1919" t="str">
        <f t="shared" si="208"/>
        <v>Sherpa Capital</v>
      </c>
      <c r="I1919">
        <f t="shared" si="209"/>
        <v>3</v>
      </c>
      <c r="J1919" t="str">
        <f>IF(Table1[[#This Row],[Investor Count]]&gt;1,"Yes","No")</f>
        <v>Yes</v>
      </c>
      <c r="K1919" t="s">
        <v>394</v>
      </c>
      <c r="L1919" s="6">
        <v>13500000</v>
      </c>
      <c r="M1919">
        <f t="shared" si="203"/>
        <v>2016</v>
      </c>
      <c r="N1919" t="str">
        <f t="shared" si="204"/>
        <v>February</v>
      </c>
      <c r="O1919" s="18">
        <v>129.56017499999999</v>
      </c>
      <c r="P1919" t="str">
        <f t="shared" si="205"/>
        <v>Private Equity</v>
      </c>
      <c r="Q1919" t="str">
        <f t="shared" si="206"/>
        <v>Technology</v>
      </c>
      <c r="R1919" t="str">
        <f t="shared" si="207"/>
        <v>Bangalore</v>
      </c>
    </row>
    <row r="1920" spans="1:18" x14ac:dyDescent="0.3">
      <c r="A1920">
        <v>1919</v>
      </c>
      <c r="B1920" s="4">
        <v>42405</v>
      </c>
      <c r="C1920" t="s">
        <v>5195</v>
      </c>
      <c r="D1920" t="s">
        <v>1471</v>
      </c>
      <c r="E1920" t="s">
        <v>5196</v>
      </c>
      <c r="F1920" t="s">
        <v>30</v>
      </c>
      <c r="G1920" t="s">
        <v>9157</v>
      </c>
      <c r="H1920" t="str">
        <f t="shared" si="208"/>
        <v>Vana Luthra</v>
      </c>
      <c r="I1920">
        <f t="shared" si="209"/>
        <v>1</v>
      </c>
      <c r="J1920" t="str">
        <f>IF(Table1[[#This Row],[Investor Count]]&gt;1,"Yes","No")</f>
        <v>No</v>
      </c>
      <c r="K1920" t="s">
        <v>394</v>
      </c>
      <c r="M1920">
        <f t="shared" si="203"/>
        <v>2016</v>
      </c>
      <c r="N1920" t="str">
        <f t="shared" si="204"/>
        <v>February</v>
      </c>
      <c r="O1920" s="18">
        <v>0</v>
      </c>
      <c r="P1920" t="str">
        <f t="shared" si="205"/>
        <v>Private Equity</v>
      </c>
      <c r="Q1920" t="str">
        <f t="shared" si="206"/>
        <v>E-Commerce</v>
      </c>
      <c r="R1920" t="str">
        <f t="shared" si="207"/>
        <v>Delhi-NCR</v>
      </c>
    </row>
    <row r="1921" spans="1:18" x14ac:dyDescent="0.3">
      <c r="A1921">
        <v>1920</v>
      </c>
      <c r="B1921" s="4">
        <v>42405</v>
      </c>
      <c r="C1921" t="s">
        <v>5198</v>
      </c>
      <c r="D1921" t="s">
        <v>575</v>
      </c>
      <c r="E1921" t="s">
        <v>5199</v>
      </c>
      <c r="F1921" t="s">
        <v>36</v>
      </c>
      <c r="G1921" t="s">
        <v>351</v>
      </c>
      <c r="H1921" t="str">
        <f t="shared" si="208"/>
        <v>Nexus Venture Partners</v>
      </c>
      <c r="I1921">
        <f t="shared" si="209"/>
        <v>1</v>
      </c>
      <c r="J1921" t="str">
        <f>IF(Table1[[#This Row],[Investor Count]]&gt;1,"Yes","No")</f>
        <v>No</v>
      </c>
      <c r="K1921" t="s">
        <v>394</v>
      </c>
      <c r="M1921">
        <f t="shared" si="203"/>
        <v>2016</v>
      </c>
      <c r="N1921" t="str">
        <f t="shared" si="204"/>
        <v>February</v>
      </c>
      <c r="O1921" s="18">
        <v>0</v>
      </c>
      <c r="P1921" t="str">
        <f t="shared" si="205"/>
        <v>Private Equity</v>
      </c>
      <c r="Q1921" t="str">
        <f t="shared" si="206"/>
        <v>Others</v>
      </c>
      <c r="R1921" t="str">
        <f t="shared" si="207"/>
        <v>Mumbai</v>
      </c>
    </row>
    <row r="1922" spans="1:18" x14ac:dyDescent="0.3">
      <c r="A1922">
        <v>1921</v>
      </c>
      <c r="B1922" s="4">
        <v>42405</v>
      </c>
      <c r="C1922" t="s">
        <v>5200</v>
      </c>
      <c r="D1922" t="s">
        <v>317</v>
      </c>
      <c r="E1922" t="s">
        <v>5201</v>
      </c>
      <c r="F1922" t="s">
        <v>967</v>
      </c>
      <c r="G1922" t="s">
        <v>8850</v>
      </c>
      <c r="H1922" t="str">
        <f t="shared" si="208"/>
        <v>Raghun</v>
      </c>
      <c r="I1922">
        <f t="shared" si="209"/>
        <v>4</v>
      </c>
      <c r="J1922" t="str">
        <f>IF(Table1[[#This Row],[Investor Count]]&gt;1,"Yes","No")</f>
        <v>Yes</v>
      </c>
      <c r="K1922" t="s">
        <v>126</v>
      </c>
      <c r="M1922">
        <f t="shared" ref="M1922:M1985" si="210">YEAR(B1922)</f>
        <v>2016</v>
      </c>
      <c r="N1922" t="str">
        <f t="shared" ref="N1922:N1985" si="211">TEXT(B1922,"mmmm")</f>
        <v>February</v>
      </c>
      <c r="O1922" s="18">
        <v>0</v>
      </c>
      <c r="P1922" t="str">
        <f t="shared" ref="P1922:P1985" si="212">IF(ISBLANK(K1922),"Unknown",IF(OR(ISNUMBER(SEARCH("seed",K1922)),ISNUMBER(SEARCH("Seed",K1922))),"Seed",IF(ISNUMBER(SEARCH("Series A",K1922)),"Series A",IF(ISNUMBER(SEARCH("Series B",K1922)),"Series B",IF(ISNUMBER(SEARCH("Series C",K1922)),"Series C",IF(ISNUMBER(SEARCH("Series D",K1922)),"Series D",IF(ISNUMBER(SEARCH("Private Equity",K1922)),"Private Equity","Other")))))))</f>
        <v>Seed</v>
      </c>
      <c r="Q1922" t="str">
        <f t="shared" ref="Q1922:Q1985" si="213">IF(IFERROR(SEARCH("ecom",D1922),0)+IFERROR(SEARCH("commerce",D1922),0)+IFERROR(SEARCH("retail",D1922),0)&gt;0,"E-Commerce",
IF(IFERROR(SEARCH("fintech",D1922),0)+IFERROR(SEARCH("finance",D1922),0)+IFERROR(SEARCH("financial",D1922),0)+IFERROR(SEARCH("lending",D1922),0)+IFERROR(SEARCH("payment",D1922),0)+IFERROR(SEARCH("banking",D1922),0)+IFERROR(SEARCH("insurance",D1922),0)&gt;0,"FinTech",
IF(IFERROR(SEARCH("tech",D1922),0)+IFERROR(SEARCH("software",D1922),0)+IFERROR(SEARCH("saas",D1922),0)+IFERROR(SEARCH("ai",D1922),0)+IFERROR(SEARCH("iot",D1922),0)+IFERROR(SEARCH("cloud",D1922),0)+IFERROR(SEARCH("data",D1922),0)+IFERROR(SEARCH("analytics",D1922),0)&gt;0,"Technology",
IF(IFERROR(SEARCH("food",D1922),0)+IFERROR(SEARCH("restaurant",D1922),0)+IFERROR(SEARCH("hospitality",D1922),0)+IFERROR(SEARCH("beverage",D1922),0)+IFERROR(SEARCH("delivery",D1922),0)&gt;0,"Food &amp; Beverage",
IF(IFERROR(SEARCH("health",D1922),0)+IFERROR(SEARCH("medical",D1922),0)+IFERROR(SEARCH("pharma",D1922),0)+IFERROR(SEARCH("wellness",D1922),0)+IFERROR(SEARCH("fitness",D1922),0)&gt;0,"Healthcare",
IF(IFERROR(SEARCH("edu",D1922),0)+IFERROR(SEARCH("learning",D1922),0)+IFERROR(SEARCH("school",D1922),0)+IFERROR(SEARCH("e-tech",D1922),0)&gt;0,"Education",
IF(IFERROR(SEARCH("logistics",D1922),0)+IFERROR(SEARCH("transport",D1922),0)+IFERROR(SEARCH("delivery",D1922),0)+IFERROR(SEARCH("mobility",D1922),0)+IFERROR(SEARCH("automobile",D1922),0)&gt;0,"Logistics &amp; Transport",
IF(IFERROR(SEARCH("travel",D1922),0)+IFERROR(SEARCH("hotel",D1922),0)+IFERROR(SEARCH("booking",D1922),0)+IFERROR(SEARCH("tourism",D1922),0)&gt;0,"Travel &amp; Hospitality",
IF(IFERROR(SEARCH("fashion",D1922),0)+IFERROR(SEARCH("apparel",D1922),0)+IFERROR(SEARCH("clothing",D1922),0)+IFERROR(SEARCH("jewelry",D1922),0)+IFERROR(SEARCH("beauty",D1922),0)&gt;0,"Fashion &amp; Lifestyle",
IF(IFERROR(SEARCH("media",D1922),0)+IFERROR(SEARCH("entertainment",D1922),0)+IFERROR(SEARCH("video",D1922),0)+IFERROR(SEARCH("gaming",D1922),0)+IFERROR(SEARCH("music",D1922),0)+IFERROR(SEARCH("social",D1922),0)&gt;0,"Media &amp; Entertainment",
IF(IFERROR(SEARCH("agri",D1922),0)+IFERROR(SEARCH("farm",D1922),0)+IFERROR(SEARCH("agtech",D1922),0)&gt;0,"Agriculture",
IF(IFERROR(SEARCH("real estate",D1922),0)+IFERROR(SEARCH("property",D1922),0)+IFERROR(SEARCH("housing",D1922),0)&gt;0,"Real Estate",
IF(IFERROR(SEARCH("energy",D1922),0)+IFERROR(SEARCH("solar",D1922),0)+IFERROR(SEARCH("clean tech",D1922),0)+IFERROR(SEARCH("waste",D1922),0)&gt;0,"Energy &amp; Environment",
IF(IFERROR(SEARCH("hr",D1922),0)+IFERROR(SEARCH("recruit",D1922),0)+IFERROR(SEARCH("hiring",D1922),0)+IFERROR(SEARCH("job",D1922),0)&gt;0,"HR &amp; Recruitment",
"Others"))))))))))))))</f>
        <v>Real Estate</v>
      </c>
      <c r="R1922" t="str">
        <f t="shared" ref="R1922:R1985" si="214">IF(ISNUMBER(SEARCH("bang",F1922)),"Bangalore",IF(ISNUMBER(SEARCH("beng",F1922)),"Bangalore",IF(ISNUMBER(SEARCH("mumbai",F1922)),"Mumbai",IF(ISNUMBER(SEARCH("delhi",F1922)),"Delhi-NCR",IF(ISNUMBER(SEARCH("gurgaon",F1922)),"Delhi-NCR",IF(ISNUMBER(SEARCH("gurugram",F1922)),"Delhi-NCR",IF(ISNUMBER(SEARCH("noida",F1922)),"Delhi-NCR",IF(ISNUMBER(SEARCH("faridabad",F1922)),"Delhi-NCR",IF(ISNUMBER(SEARCH("chennai",F1922)),"Chennai",IF(ISNUMBER(SEARCH("hyderabad",F1922)),"Hyderabad",IF(ISNUMBER(SEARCH("pune",F1922)),"Pune",IF(ISNUMBER(SEARCH("kolkata",F1922)),"Kolkata",IF(ISNUMBER(SEARCH("ahmedabad",F1922)),"Ahmedabad",IF(ISNUMBER(SEARCH("jaipur",F1922)),"Jaipur",IF(ISNUMBER(SEARCH("coimbatore",F1922)),"Coimbatore",IF(ISNUMBER(SEARCH("kochi",F1922)),"Kerala Cities",IF(ISNUMBER(SEARCH("cochin",F1922)),"Kerala Cities",IF(ISNUMBER(SEARCH("francisco",F1922)),"USA",IF(ISNUMBER(SEARCH("new york",F1922)),"USA",IF(ISNUMBER(SEARCH("california",F1922)),"USA",IF(ISNUMBER(SEARCH("palo alto",F1922)),"USA",IF(ISNUMBER(SEARCH("santa",F1922)),"USA",IF(ISNUMBER(SEARCH("singapore",F1922)),"Singapore",IF(ISNUMBER(SEARCH("london",F1922)),"London/UK",IF(F1922="","Unknown","Other Cities")))))))))))))))))))))))))</f>
        <v>Bangalore</v>
      </c>
    </row>
    <row r="1923" spans="1:18" x14ac:dyDescent="0.3">
      <c r="A1923">
        <v>1922</v>
      </c>
      <c r="B1923" s="4">
        <v>42405</v>
      </c>
      <c r="C1923" t="s">
        <v>5203</v>
      </c>
      <c r="D1923" t="s">
        <v>441</v>
      </c>
      <c r="E1923" t="s">
        <v>8851</v>
      </c>
      <c r="F1923" t="s">
        <v>1982</v>
      </c>
      <c r="G1923" t="s">
        <v>9451</v>
      </c>
      <c r="H1923" t="str">
        <f t="shared" ref="H1923:H1986" si="215">IFERROR(TRIM(LEFT(G1923,FIND(",",G1923)-1)),TRIM(G1923))</f>
        <v>Saha Fund</v>
      </c>
      <c r="I1923">
        <f t="shared" ref="I1923:I1986" si="216">IF(TRIM(G1923)="",0,LEN(G1923)-LEN(SUBSTITUTE(G1923,",",""))+1)</f>
        <v>7</v>
      </c>
      <c r="J1923" t="str">
        <f>IF(Table1[[#This Row],[Investor Count]]&gt;1,"Yes","No")</f>
        <v>Yes</v>
      </c>
      <c r="K1923" t="s">
        <v>394</v>
      </c>
      <c r="L1923" s="6">
        <v>1000000</v>
      </c>
      <c r="M1923">
        <f t="shared" si="210"/>
        <v>2016</v>
      </c>
      <c r="N1923" t="str">
        <f t="shared" si="211"/>
        <v>February</v>
      </c>
      <c r="O1923" s="18">
        <v>9.5970499999999994</v>
      </c>
      <c r="P1923" t="str">
        <f t="shared" si="212"/>
        <v>Private Equity</v>
      </c>
      <c r="Q1923" t="str">
        <f t="shared" si="213"/>
        <v>E-Commerce</v>
      </c>
      <c r="R1923" t="str">
        <f t="shared" si="214"/>
        <v>Other Cities</v>
      </c>
    </row>
    <row r="1924" spans="1:18" x14ac:dyDescent="0.3">
      <c r="A1924">
        <v>1923</v>
      </c>
      <c r="B1924" s="4">
        <v>42405</v>
      </c>
      <c r="C1924" t="s">
        <v>5206</v>
      </c>
      <c r="D1924" t="s">
        <v>575</v>
      </c>
      <c r="E1924" t="s">
        <v>5207</v>
      </c>
      <c r="F1924" t="s">
        <v>52</v>
      </c>
      <c r="G1924" t="s">
        <v>261</v>
      </c>
      <c r="H1924" t="str">
        <f t="shared" si="215"/>
        <v>Undisclosed</v>
      </c>
      <c r="I1924">
        <f t="shared" si="216"/>
        <v>1</v>
      </c>
      <c r="J1924" t="str">
        <f>IF(Table1[[#This Row],[Investor Count]]&gt;1,"Yes","No")</f>
        <v>No</v>
      </c>
      <c r="K1924" t="s">
        <v>126</v>
      </c>
      <c r="L1924" s="6">
        <v>81000</v>
      </c>
      <c r="M1924">
        <f t="shared" si="210"/>
        <v>2016</v>
      </c>
      <c r="N1924" t="str">
        <f t="shared" si="211"/>
        <v>February</v>
      </c>
      <c r="O1924" s="18">
        <v>0.77736105</v>
      </c>
      <c r="P1924" t="str">
        <f t="shared" si="212"/>
        <v>Seed</v>
      </c>
      <c r="Q1924" t="str">
        <f t="shared" si="213"/>
        <v>Others</v>
      </c>
      <c r="R1924" t="str">
        <f t="shared" si="214"/>
        <v>Pune</v>
      </c>
    </row>
    <row r="1925" spans="1:18" x14ac:dyDescent="0.3">
      <c r="A1925">
        <v>1924</v>
      </c>
      <c r="B1925" s="4">
        <v>42405</v>
      </c>
      <c r="C1925" t="s">
        <v>5208</v>
      </c>
      <c r="D1925" t="s">
        <v>575</v>
      </c>
      <c r="E1925" t="s">
        <v>5209</v>
      </c>
      <c r="F1925" t="s">
        <v>5210</v>
      </c>
      <c r="G1925" t="s">
        <v>261</v>
      </c>
      <c r="H1925" t="str">
        <f t="shared" si="215"/>
        <v>Undisclosed</v>
      </c>
      <c r="I1925">
        <f t="shared" si="216"/>
        <v>1</v>
      </c>
      <c r="J1925" t="str">
        <f>IF(Table1[[#This Row],[Investor Count]]&gt;1,"Yes","No")</f>
        <v>No</v>
      </c>
      <c r="K1925" t="s">
        <v>126</v>
      </c>
      <c r="L1925" s="6">
        <v>52000</v>
      </c>
      <c r="M1925">
        <f t="shared" si="210"/>
        <v>2016</v>
      </c>
      <c r="N1925" t="str">
        <f t="shared" si="211"/>
        <v>February</v>
      </c>
      <c r="O1925" s="18">
        <v>0.49904660000000001</v>
      </c>
      <c r="P1925" t="str">
        <f t="shared" si="212"/>
        <v>Seed</v>
      </c>
      <c r="Q1925" t="str">
        <f t="shared" si="213"/>
        <v>Others</v>
      </c>
      <c r="R1925" t="str">
        <f t="shared" si="214"/>
        <v>Other Cities</v>
      </c>
    </row>
    <row r="1926" spans="1:18" x14ac:dyDescent="0.3">
      <c r="A1926">
        <v>1925</v>
      </c>
      <c r="B1926" s="4">
        <v>42406</v>
      </c>
      <c r="C1926" t="s">
        <v>3157</v>
      </c>
      <c r="D1926" t="s">
        <v>441</v>
      </c>
      <c r="E1926" t="s">
        <v>5211</v>
      </c>
      <c r="F1926" t="s">
        <v>30</v>
      </c>
      <c r="G1926" t="s">
        <v>261</v>
      </c>
      <c r="H1926" t="str">
        <f t="shared" si="215"/>
        <v>Undisclosed</v>
      </c>
      <c r="I1926">
        <f t="shared" si="216"/>
        <v>1</v>
      </c>
      <c r="J1926" t="str">
        <f>IF(Table1[[#This Row],[Investor Count]]&gt;1,"Yes","No")</f>
        <v>No</v>
      </c>
      <c r="K1926" t="s">
        <v>126</v>
      </c>
      <c r="L1926" s="6">
        <v>1000000</v>
      </c>
      <c r="M1926">
        <f t="shared" si="210"/>
        <v>2016</v>
      </c>
      <c r="N1926" t="str">
        <f t="shared" si="211"/>
        <v>February</v>
      </c>
      <c r="O1926" s="18">
        <v>9.5970499999999994</v>
      </c>
      <c r="P1926" t="str">
        <f t="shared" si="212"/>
        <v>Seed</v>
      </c>
      <c r="Q1926" t="str">
        <f t="shared" si="213"/>
        <v>E-Commerce</v>
      </c>
      <c r="R1926" t="str">
        <f t="shared" si="214"/>
        <v>Delhi-NCR</v>
      </c>
    </row>
    <row r="1927" spans="1:18" x14ac:dyDescent="0.3">
      <c r="A1927">
        <v>1926</v>
      </c>
      <c r="B1927" s="4">
        <v>42406</v>
      </c>
      <c r="C1927" t="s">
        <v>5212</v>
      </c>
      <c r="D1927" t="s">
        <v>142</v>
      </c>
      <c r="E1927" t="s">
        <v>5213</v>
      </c>
      <c r="F1927" t="s">
        <v>30</v>
      </c>
      <c r="G1927" t="s">
        <v>9181</v>
      </c>
      <c r="H1927" t="str">
        <f t="shared" si="215"/>
        <v>Mohas Paiit Goel</v>
      </c>
      <c r="I1927">
        <f t="shared" si="216"/>
        <v>2</v>
      </c>
      <c r="J1927" t="str">
        <f>IF(Table1[[#This Row],[Investor Count]]&gt;1,"Yes","No")</f>
        <v>Yes</v>
      </c>
      <c r="K1927" t="s">
        <v>126</v>
      </c>
      <c r="M1927">
        <f t="shared" si="210"/>
        <v>2016</v>
      </c>
      <c r="N1927" t="str">
        <f t="shared" si="211"/>
        <v>February</v>
      </c>
      <c r="O1927" s="18">
        <v>0</v>
      </c>
      <c r="P1927" t="str">
        <f t="shared" si="212"/>
        <v>Seed</v>
      </c>
      <c r="Q1927" t="str">
        <f t="shared" si="213"/>
        <v>Healthcare</v>
      </c>
      <c r="R1927" t="str">
        <f t="shared" si="214"/>
        <v>Delhi-NCR</v>
      </c>
    </row>
    <row r="1928" spans="1:18" x14ac:dyDescent="0.3">
      <c r="A1928">
        <v>1927</v>
      </c>
      <c r="B1928" s="4">
        <v>42408</v>
      </c>
      <c r="C1928" t="s">
        <v>294</v>
      </c>
      <c r="D1928" t="s">
        <v>441</v>
      </c>
      <c r="E1928" t="s">
        <v>5215</v>
      </c>
      <c r="F1928" t="s">
        <v>30</v>
      </c>
      <c r="G1928" t="s">
        <v>1136</v>
      </c>
      <c r="H1928" t="str">
        <f t="shared" si="215"/>
        <v>Ratan Tata</v>
      </c>
      <c r="I1928">
        <f t="shared" si="216"/>
        <v>1</v>
      </c>
      <c r="J1928" t="str">
        <f>IF(Table1[[#This Row],[Investor Count]]&gt;1,"Yes","No")</f>
        <v>No</v>
      </c>
      <c r="K1928" t="s">
        <v>394</v>
      </c>
      <c r="M1928">
        <f t="shared" si="210"/>
        <v>2016</v>
      </c>
      <c r="N1928" t="str">
        <f t="shared" si="211"/>
        <v>February</v>
      </c>
      <c r="O1928" s="18">
        <v>0</v>
      </c>
      <c r="P1928" t="str">
        <f t="shared" si="212"/>
        <v>Private Equity</v>
      </c>
      <c r="Q1928" t="str">
        <f t="shared" si="213"/>
        <v>E-Commerce</v>
      </c>
      <c r="R1928" t="str">
        <f t="shared" si="214"/>
        <v>Delhi-NCR</v>
      </c>
    </row>
    <row r="1929" spans="1:18" x14ac:dyDescent="0.3">
      <c r="A1929">
        <v>1928</v>
      </c>
      <c r="B1929" s="4">
        <v>42408</v>
      </c>
      <c r="C1929" t="s">
        <v>5216</v>
      </c>
      <c r="D1929" t="s">
        <v>575</v>
      </c>
      <c r="E1929" t="s">
        <v>5217</v>
      </c>
      <c r="F1929" t="s">
        <v>19</v>
      </c>
      <c r="G1929" t="s">
        <v>8523</v>
      </c>
      <c r="H1929" t="str">
        <f t="shared" si="215"/>
        <v>Green House Ventures</v>
      </c>
      <c r="I1929">
        <f t="shared" si="216"/>
        <v>1</v>
      </c>
      <c r="J1929" t="str">
        <f>IF(Table1[[#This Row],[Investor Count]]&gt;1,"Yes","No")</f>
        <v>No</v>
      </c>
      <c r="K1929" t="s">
        <v>126</v>
      </c>
      <c r="L1929" s="6">
        <v>100000</v>
      </c>
      <c r="M1929">
        <f t="shared" si="210"/>
        <v>2016</v>
      </c>
      <c r="N1929" t="str">
        <f t="shared" si="211"/>
        <v>February</v>
      </c>
      <c r="O1929" s="18">
        <v>0.95970500000000003</v>
      </c>
      <c r="P1929" t="str">
        <f t="shared" si="212"/>
        <v>Seed</v>
      </c>
      <c r="Q1929" t="str">
        <f t="shared" si="213"/>
        <v>Others</v>
      </c>
      <c r="R1929" t="str">
        <f t="shared" si="214"/>
        <v>Delhi-NCR</v>
      </c>
    </row>
    <row r="1930" spans="1:18" x14ac:dyDescent="0.3">
      <c r="A1930">
        <v>1929</v>
      </c>
      <c r="B1930" s="4">
        <v>42408</v>
      </c>
      <c r="C1930" t="s">
        <v>5218</v>
      </c>
      <c r="D1930" t="s">
        <v>575</v>
      </c>
      <c r="E1930" t="s">
        <v>5219</v>
      </c>
      <c r="F1930" t="s">
        <v>30</v>
      </c>
      <c r="G1930" t="s">
        <v>8523</v>
      </c>
      <c r="H1930" t="str">
        <f t="shared" si="215"/>
        <v>Green House Ventures</v>
      </c>
      <c r="I1930">
        <f t="shared" si="216"/>
        <v>1</v>
      </c>
      <c r="J1930" t="str">
        <f>IF(Table1[[#This Row],[Investor Count]]&gt;1,"Yes","No")</f>
        <v>No</v>
      </c>
      <c r="K1930" t="s">
        <v>126</v>
      </c>
      <c r="L1930" s="6">
        <v>100000</v>
      </c>
      <c r="M1930">
        <f t="shared" si="210"/>
        <v>2016</v>
      </c>
      <c r="N1930" t="str">
        <f t="shared" si="211"/>
        <v>February</v>
      </c>
      <c r="O1930" s="18">
        <v>0.95970500000000003</v>
      </c>
      <c r="P1930" t="str">
        <f t="shared" si="212"/>
        <v>Seed</v>
      </c>
      <c r="Q1930" t="str">
        <f t="shared" si="213"/>
        <v>Others</v>
      </c>
      <c r="R1930" t="str">
        <f t="shared" si="214"/>
        <v>Delhi-NCR</v>
      </c>
    </row>
    <row r="1931" spans="1:18" x14ac:dyDescent="0.3">
      <c r="A1931">
        <v>1930</v>
      </c>
      <c r="B1931" s="4">
        <v>42408</v>
      </c>
      <c r="C1931" t="s">
        <v>5220</v>
      </c>
      <c r="D1931" t="s">
        <v>575</v>
      </c>
      <c r="E1931" t="s">
        <v>8852</v>
      </c>
      <c r="F1931" t="s">
        <v>36</v>
      </c>
      <c r="G1931" t="s">
        <v>388</v>
      </c>
      <c r="H1931" t="str">
        <f t="shared" si="215"/>
        <v>Sixth Sense Ventures</v>
      </c>
      <c r="I1931">
        <f t="shared" si="216"/>
        <v>1</v>
      </c>
      <c r="J1931" t="str">
        <f>IF(Table1[[#This Row],[Investor Count]]&gt;1,"Yes","No")</f>
        <v>No</v>
      </c>
      <c r="K1931" t="s">
        <v>394</v>
      </c>
      <c r="M1931">
        <f t="shared" si="210"/>
        <v>2016</v>
      </c>
      <c r="N1931" t="str">
        <f t="shared" si="211"/>
        <v>February</v>
      </c>
      <c r="O1931" s="18">
        <v>0</v>
      </c>
      <c r="P1931" t="str">
        <f t="shared" si="212"/>
        <v>Private Equity</v>
      </c>
      <c r="Q1931" t="str">
        <f t="shared" si="213"/>
        <v>Others</v>
      </c>
      <c r="R1931" t="str">
        <f t="shared" si="214"/>
        <v>Mumbai</v>
      </c>
    </row>
    <row r="1932" spans="1:18" x14ac:dyDescent="0.3">
      <c r="A1932">
        <v>1931</v>
      </c>
      <c r="B1932" s="4">
        <v>42408</v>
      </c>
      <c r="C1932" t="s">
        <v>5222</v>
      </c>
      <c r="D1932" t="s">
        <v>575</v>
      </c>
      <c r="E1932" t="s">
        <v>8853</v>
      </c>
      <c r="F1932" t="s">
        <v>454</v>
      </c>
      <c r="G1932" t="s">
        <v>5224</v>
      </c>
      <c r="H1932" t="str">
        <f t="shared" si="215"/>
        <v>Vinod Bansal</v>
      </c>
      <c r="I1932">
        <f t="shared" si="216"/>
        <v>2</v>
      </c>
      <c r="J1932" t="str">
        <f>IF(Table1[[#This Row],[Investor Count]]&gt;1,"Yes","No")</f>
        <v>Yes</v>
      </c>
      <c r="K1932" t="s">
        <v>126</v>
      </c>
      <c r="M1932">
        <f t="shared" si="210"/>
        <v>2016</v>
      </c>
      <c r="N1932" t="str">
        <f t="shared" si="211"/>
        <v>February</v>
      </c>
      <c r="O1932" s="18">
        <v>0</v>
      </c>
      <c r="P1932" t="str">
        <f t="shared" si="212"/>
        <v>Seed</v>
      </c>
      <c r="Q1932" t="str">
        <f t="shared" si="213"/>
        <v>Others</v>
      </c>
      <c r="R1932" t="str">
        <f t="shared" si="214"/>
        <v>Jaipur</v>
      </c>
    </row>
    <row r="1933" spans="1:18" x14ac:dyDescent="0.3">
      <c r="A1933">
        <v>1932</v>
      </c>
      <c r="B1933" s="4">
        <v>42408</v>
      </c>
      <c r="C1933" t="s">
        <v>5225</v>
      </c>
      <c r="D1933" t="s">
        <v>575</v>
      </c>
      <c r="E1933" t="s">
        <v>5226</v>
      </c>
      <c r="F1933" t="s">
        <v>36</v>
      </c>
      <c r="G1933" t="s">
        <v>8294</v>
      </c>
      <c r="H1933" t="str">
        <f t="shared" si="215"/>
        <v>Mahesh Parasuraman</v>
      </c>
      <c r="I1933">
        <f t="shared" si="216"/>
        <v>2</v>
      </c>
      <c r="J1933" t="str">
        <f>IF(Table1[[#This Row],[Investor Count]]&gt;1,"Yes","No")</f>
        <v>Yes</v>
      </c>
      <c r="K1933" t="s">
        <v>126</v>
      </c>
      <c r="M1933">
        <f t="shared" si="210"/>
        <v>2016</v>
      </c>
      <c r="N1933" t="str">
        <f t="shared" si="211"/>
        <v>February</v>
      </c>
      <c r="O1933" s="18">
        <v>0</v>
      </c>
      <c r="P1933" t="str">
        <f t="shared" si="212"/>
        <v>Seed</v>
      </c>
      <c r="Q1933" t="str">
        <f t="shared" si="213"/>
        <v>Others</v>
      </c>
      <c r="R1933" t="str">
        <f t="shared" si="214"/>
        <v>Mumbai</v>
      </c>
    </row>
    <row r="1934" spans="1:18" x14ac:dyDescent="0.3">
      <c r="A1934">
        <v>1933</v>
      </c>
      <c r="B1934" s="4">
        <v>42408</v>
      </c>
      <c r="C1934" t="s">
        <v>5228</v>
      </c>
      <c r="D1934" t="s">
        <v>1471</v>
      </c>
      <c r="E1934" t="s">
        <v>5229</v>
      </c>
      <c r="F1934" t="s">
        <v>52</v>
      </c>
      <c r="G1934" t="s">
        <v>8295</v>
      </c>
      <c r="H1934" t="str">
        <f t="shared" si="215"/>
        <v>Saif Partners</v>
      </c>
      <c r="I1934">
        <f t="shared" si="216"/>
        <v>4</v>
      </c>
      <c r="J1934" t="str">
        <f>IF(Table1[[#This Row],[Investor Count]]&gt;1,"Yes","No")</f>
        <v>Yes</v>
      </c>
      <c r="K1934" t="s">
        <v>394</v>
      </c>
      <c r="L1934" s="6">
        <v>12500000</v>
      </c>
      <c r="M1934">
        <f t="shared" si="210"/>
        <v>2016</v>
      </c>
      <c r="N1934" t="str">
        <f t="shared" si="211"/>
        <v>February</v>
      </c>
      <c r="O1934" s="18">
        <v>119.96312500000001</v>
      </c>
      <c r="P1934" t="str">
        <f t="shared" si="212"/>
        <v>Private Equity</v>
      </c>
      <c r="Q1934" t="str">
        <f t="shared" si="213"/>
        <v>E-Commerce</v>
      </c>
      <c r="R1934" t="str">
        <f t="shared" si="214"/>
        <v>Pune</v>
      </c>
    </row>
    <row r="1935" spans="1:18" x14ac:dyDescent="0.3">
      <c r="A1935">
        <v>1934</v>
      </c>
      <c r="B1935" s="4">
        <v>42408</v>
      </c>
      <c r="C1935" t="s">
        <v>5231</v>
      </c>
      <c r="D1935" t="s">
        <v>142</v>
      </c>
      <c r="E1935" t="s">
        <v>5232</v>
      </c>
      <c r="F1935" t="s">
        <v>30</v>
      </c>
      <c r="G1935" t="s">
        <v>1136</v>
      </c>
      <c r="H1935" t="str">
        <f t="shared" si="215"/>
        <v>Ratan Tata</v>
      </c>
      <c r="I1935">
        <f t="shared" si="216"/>
        <v>1</v>
      </c>
      <c r="J1935" t="str">
        <f>IF(Table1[[#This Row],[Investor Count]]&gt;1,"Yes","No")</f>
        <v>No</v>
      </c>
      <c r="K1935" t="s">
        <v>394</v>
      </c>
      <c r="M1935">
        <f t="shared" si="210"/>
        <v>2016</v>
      </c>
      <c r="N1935" t="str">
        <f t="shared" si="211"/>
        <v>February</v>
      </c>
      <c r="O1935" s="18">
        <v>0</v>
      </c>
      <c r="P1935" t="str">
        <f t="shared" si="212"/>
        <v>Private Equity</v>
      </c>
      <c r="Q1935" t="str">
        <f t="shared" si="213"/>
        <v>Healthcare</v>
      </c>
      <c r="R1935" t="str">
        <f t="shared" si="214"/>
        <v>Delhi-NCR</v>
      </c>
    </row>
    <row r="1936" spans="1:18" x14ac:dyDescent="0.3">
      <c r="A1936">
        <v>1935</v>
      </c>
      <c r="B1936" s="4">
        <v>42408</v>
      </c>
      <c r="C1936" t="s">
        <v>3016</v>
      </c>
      <c r="D1936" t="s">
        <v>50</v>
      </c>
      <c r="E1936" t="s">
        <v>5233</v>
      </c>
      <c r="F1936" t="s">
        <v>967</v>
      </c>
      <c r="G1936" t="s">
        <v>5234</v>
      </c>
      <c r="H1936" t="str">
        <f t="shared" si="215"/>
        <v>Endiya Partners</v>
      </c>
      <c r="I1936">
        <f t="shared" si="216"/>
        <v>3</v>
      </c>
      <c r="J1936" t="str">
        <f>IF(Table1[[#This Row],[Investor Count]]&gt;1,"Yes","No")</f>
        <v>Yes</v>
      </c>
      <c r="K1936" t="s">
        <v>126</v>
      </c>
      <c r="M1936">
        <f t="shared" si="210"/>
        <v>2016</v>
      </c>
      <c r="N1936" t="str">
        <f t="shared" si="211"/>
        <v>February</v>
      </c>
      <c r="O1936" s="18">
        <v>0</v>
      </c>
      <c r="P1936" t="str">
        <f t="shared" si="212"/>
        <v>Seed</v>
      </c>
      <c r="Q1936" t="str">
        <f t="shared" si="213"/>
        <v>Technology</v>
      </c>
      <c r="R1936" t="str">
        <f t="shared" si="214"/>
        <v>Bangalore</v>
      </c>
    </row>
    <row r="1937" spans="1:18" x14ac:dyDescent="0.3">
      <c r="A1937">
        <v>1936</v>
      </c>
      <c r="B1937" s="4">
        <v>42409</v>
      </c>
      <c r="C1937" t="s">
        <v>5235</v>
      </c>
      <c r="D1937" t="s">
        <v>575</v>
      </c>
      <c r="E1937" t="s">
        <v>5236</v>
      </c>
      <c r="F1937" t="s">
        <v>30</v>
      </c>
      <c r="G1937" t="s">
        <v>8296</v>
      </c>
      <c r="H1937" t="str">
        <f t="shared" si="215"/>
        <v>India Ventures</v>
      </c>
      <c r="I1937">
        <f t="shared" si="216"/>
        <v>2</v>
      </c>
      <c r="J1937" t="str">
        <f>IF(Table1[[#This Row],[Investor Count]]&gt;1,"Yes","No")</f>
        <v>Yes</v>
      </c>
      <c r="K1937" t="s">
        <v>126</v>
      </c>
      <c r="M1937">
        <f t="shared" si="210"/>
        <v>2016</v>
      </c>
      <c r="N1937" t="str">
        <f t="shared" si="211"/>
        <v>February</v>
      </c>
      <c r="O1937" s="18">
        <v>0</v>
      </c>
      <c r="P1937" t="str">
        <f t="shared" si="212"/>
        <v>Seed</v>
      </c>
      <c r="Q1937" t="str">
        <f t="shared" si="213"/>
        <v>Others</v>
      </c>
      <c r="R1937" t="str">
        <f t="shared" si="214"/>
        <v>Delhi-NCR</v>
      </c>
    </row>
    <row r="1938" spans="1:18" x14ac:dyDescent="0.3">
      <c r="A1938">
        <v>1937</v>
      </c>
      <c r="B1938" s="4">
        <v>42409</v>
      </c>
      <c r="C1938" t="s">
        <v>200</v>
      </c>
      <c r="D1938" t="s">
        <v>50</v>
      </c>
      <c r="E1938" t="s">
        <v>8854</v>
      </c>
      <c r="F1938" t="s">
        <v>36</v>
      </c>
      <c r="G1938" t="s">
        <v>5239</v>
      </c>
      <c r="H1938" t="str">
        <f t="shared" si="215"/>
        <v>Edelweiss Financial Services</v>
      </c>
      <c r="I1938">
        <f t="shared" si="216"/>
        <v>1</v>
      </c>
      <c r="J1938" t="str">
        <f>IF(Table1[[#This Row],[Investor Count]]&gt;1,"Yes","No")</f>
        <v>No</v>
      </c>
      <c r="K1938" t="s">
        <v>394</v>
      </c>
      <c r="M1938">
        <f t="shared" si="210"/>
        <v>2016</v>
      </c>
      <c r="N1938" t="str">
        <f t="shared" si="211"/>
        <v>February</v>
      </c>
      <c r="O1938" s="18">
        <v>0</v>
      </c>
      <c r="P1938" t="str">
        <f t="shared" si="212"/>
        <v>Private Equity</v>
      </c>
      <c r="Q1938" t="str">
        <f t="shared" si="213"/>
        <v>Technology</v>
      </c>
      <c r="R1938" t="str">
        <f t="shared" si="214"/>
        <v>Mumbai</v>
      </c>
    </row>
    <row r="1939" spans="1:18" x14ac:dyDescent="0.3">
      <c r="A1939">
        <v>1938</v>
      </c>
      <c r="B1939" s="4">
        <v>42410</v>
      </c>
      <c r="C1939" t="s">
        <v>5240</v>
      </c>
      <c r="D1939" t="s">
        <v>575</v>
      </c>
      <c r="E1939" t="s">
        <v>244</v>
      </c>
      <c r="F1939" t="s">
        <v>36</v>
      </c>
      <c r="G1939" t="s">
        <v>5241</v>
      </c>
      <c r="H1939" t="str">
        <f t="shared" si="215"/>
        <v>Lion Ventures</v>
      </c>
      <c r="I1939">
        <f t="shared" si="216"/>
        <v>1</v>
      </c>
      <c r="J1939" t="str">
        <f>IF(Table1[[#This Row],[Investor Count]]&gt;1,"Yes","No")</f>
        <v>No</v>
      </c>
      <c r="K1939" t="s">
        <v>126</v>
      </c>
      <c r="L1939" s="6">
        <v>200000</v>
      </c>
      <c r="M1939">
        <f t="shared" si="210"/>
        <v>2016</v>
      </c>
      <c r="N1939" t="str">
        <f t="shared" si="211"/>
        <v>February</v>
      </c>
      <c r="O1939" s="18">
        <v>1.9194100000000001</v>
      </c>
      <c r="P1939" t="str">
        <f t="shared" si="212"/>
        <v>Seed</v>
      </c>
      <c r="Q1939" t="str">
        <f t="shared" si="213"/>
        <v>Others</v>
      </c>
      <c r="R1939" t="str">
        <f t="shared" si="214"/>
        <v>Mumbai</v>
      </c>
    </row>
    <row r="1940" spans="1:18" x14ac:dyDescent="0.3">
      <c r="A1940">
        <v>1939</v>
      </c>
      <c r="B1940" s="4">
        <v>42410</v>
      </c>
      <c r="C1940" t="s">
        <v>5242</v>
      </c>
      <c r="D1940" t="s">
        <v>575</v>
      </c>
      <c r="E1940" t="s">
        <v>5243</v>
      </c>
      <c r="F1940" t="s">
        <v>87</v>
      </c>
      <c r="G1940" t="s">
        <v>5244</v>
      </c>
      <c r="H1940" t="str">
        <f t="shared" si="215"/>
        <v>Aqeel Ahmed</v>
      </c>
      <c r="I1940">
        <f t="shared" si="216"/>
        <v>1</v>
      </c>
      <c r="J1940" t="str">
        <f>IF(Table1[[#This Row],[Investor Count]]&gt;1,"Yes","No")</f>
        <v>No</v>
      </c>
      <c r="K1940" t="s">
        <v>126</v>
      </c>
      <c r="M1940">
        <f t="shared" si="210"/>
        <v>2016</v>
      </c>
      <c r="N1940" t="str">
        <f t="shared" si="211"/>
        <v>February</v>
      </c>
      <c r="O1940" s="18">
        <v>0</v>
      </c>
      <c r="P1940" t="str">
        <f t="shared" si="212"/>
        <v>Seed</v>
      </c>
      <c r="Q1940" t="str">
        <f t="shared" si="213"/>
        <v>Others</v>
      </c>
      <c r="R1940" t="str">
        <f t="shared" si="214"/>
        <v>Delhi-NCR</v>
      </c>
    </row>
    <row r="1941" spans="1:18" x14ac:dyDescent="0.3">
      <c r="A1941">
        <v>1940</v>
      </c>
      <c r="B1941" s="4">
        <v>42410</v>
      </c>
      <c r="C1941" t="s">
        <v>5245</v>
      </c>
      <c r="D1941" t="s">
        <v>575</v>
      </c>
      <c r="E1941" t="s">
        <v>5246</v>
      </c>
      <c r="F1941" t="s">
        <v>967</v>
      </c>
      <c r="G1941" t="s">
        <v>261</v>
      </c>
      <c r="H1941" t="str">
        <f t="shared" si="215"/>
        <v>Undisclosed</v>
      </c>
      <c r="I1941">
        <f t="shared" si="216"/>
        <v>1</v>
      </c>
      <c r="J1941" t="str">
        <f>IF(Table1[[#This Row],[Investor Count]]&gt;1,"Yes","No")</f>
        <v>No</v>
      </c>
      <c r="K1941" t="s">
        <v>126</v>
      </c>
      <c r="L1941" s="6">
        <v>1200000</v>
      </c>
      <c r="M1941">
        <f t="shared" si="210"/>
        <v>2016</v>
      </c>
      <c r="N1941" t="str">
        <f t="shared" si="211"/>
        <v>February</v>
      </c>
      <c r="O1941" s="18">
        <v>11.51646</v>
      </c>
      <c r="P1941" t="str">
        <f t="shared" si="212"/>
        <v>Seed</v>
      </c>
      <c r="Q1941" t="str">
        <f t="shared" si="213"/>
        <v>Others</v>
      </c>
      <c r="R1941" t="str">
        <f t="shared" si="214"/>
        <v>Bangalore</v>
      </c>
    </row>
    <row r="1942" spans="1:18" x14ac:dyDescent="0.3">
      <c r="A1942">
        <v>1941</v>
      </c>
      <c r="B1942" s="4">
        <v>42410</v>
      </c>
      <c r="C1942" t="s">
        <v>8855</v>
      </c>
      <c r="D1942" t="s">
        <v>50</v>
      </c>
      <c r="E1942" t="s">
        <v>5248</v>
      </c>
      <c r="F1942" t="s">
        <v>52</v>
      </c>
      <c r="G1942" t="s">
        <v>261</v>
      </c>
      <c r="H1942" t="str">
        <f t="shared" si="215"/>
        <v>Undisclosed</v>
      </c>
      <c r="I1942">
        <f t="shared" si="216"/>
        <v>1</v>
      </c>
      <c r="J1942" t="str">
        <f>IF(Table1[[#This Row],[Investor Count]]&gt;1,"Yes","No")</f>
        <v>No</v>
      </c>
      <c r="K1942" t="s">
        <v>126</v>
      </c>
      <c r="L1942" s="6">
        <v>150000</v>
      </c>
      <c r="M1942">
        <f t="shared" si="210"/>
        <v>2016</v>
      </c>
      <c r="N1942" t="str">
        <f t="shared" si="211"/>
        <v>February</v>
      </c>
      <c r="O1942" s="18">
        <v>1.4395575</v>
      </c>
      <c r="P1942" t="str">
        <f t="shared" si="212"/>
        <v>Seed</v>
      </c>
      <c r="Q1942" t="str">
        <f t="shared" si="213"/>
        <v>Technology</v>
      </c>
      <c r="R1942" t="str">
        <f t="shared" si="214"/>
        <v>Pune</v>
      </c>
    </row>
    <row r="1943" spans="1:18" x14ac:dyDescent="0.3">
      <c r="A1943">
        <v>1942</v>
      </c>
      <c r="B1943" s="4">
        <v>42410</v>
      </c>
      <c r="C1943" t="s">
        <v>5249</v>
      </c>
      <c r="D1943" t="s">
        <v>50</v>
      </c>
      <c r="E1943" t="s">
        <v>5250</v>
      </c>
      <c r="F1943" t="s">
        <v>967</v>
      </c>
      <c r="G1943" t="s">
        <v>5251</v>
      </c>
      <c r="H1943" t="str">
        <f t="shared" si="215"/>
        <v>Manipal Global Education Services</v>
      </c>
      <c r="I1943">
        <f t="shared" si="216"/>
        <v>1</v>
      </c>
      <c r="J1943" t="str">
        <f>IF(Table1[[#This Row],[Investor Count]]&gt;1,"Yes","No")</f>
        <v>No</v>
      </c>
      <c r="K1943" t="s">
        <v>126</v>
      </c>
      <c r="M1943">
        <f t="shared" si="210"/>
        <v>2016</v>
      </c>
      <c r="N1943" t="str">
        <f t="shared" si="211"/>
        <v>February</v>
      </c>
      <c r="O1943" s="18">
        <v>0</v>
      </c>
      <c r="P1943" t="str">
        <f t="shared" si="212"/>
        <v>Seed</v>
      </c>
      <c r="Q1943" t="str">
        <f t="shared" si="213"/>
        <v>Technology</v>
      </c>
      <c r="R1943" t="str">
        <f t="shared" si="214"/>
        <v>Bangalore</v>
      </c>
    </row>
    <row r="1944" spans="1:18" x14ac:dyDescent="0.3">
      <c r="A1944">
        <v>1943</v>
      </c>
      <c r="B1944" s="4">
        <v>42410</v>
      </c>
      <c r="C1944" t="s">
        <v>5252</v>
      </c>
      <c r="D1944" t="s">
        <v>575</v>
      </c>
      <c r="E1944" t="s">
        <v>5253</v>
      </c>
      <c r="F1944" t="s">
        <v>483</v>
      </c>
      <c r="G1944" t="s">
        <v>5254</v>
      </c>
      <c r="H1944" t="str">
        <f t="shared" si="215"/>
        <v>Atul Jain</v>
      </c>
      <c r="I1944">
        <f t="shared" si="216"/>
        <v>3</v>
      </c>
      <c r="J1944" t="str">
        <f>IF(Table1[[#This Row],[Investor Count]]&gt;1,"Yes","No")</f>
        <v>Yes</v>
      </c>
      <c r="K1944" t="s">
        <v>126</v>
      </c>
      <c r="M1944">
        <f t="shared" si="210"/>
        <v>2016</v>
      </c>
      <c r="N1944" t="str">
        <f t="shared" si="211"/>
        <v>February</v>
      </c>
      <c r="O1944" s="18">
        <v>0</v>
      </c>
      <c r="P1944" t="str">
        <f t="shared" si="212"/>
        <v>Seed</v>
      </c>
      <c r="Q1944" t="str">
        <f t="shared" si="213"/>
        <v>Others</v>
      </c>
      <c r="R1944" t="str">
        <f t="shared" si="214"/>
        <v>Other Cities</v>
      </c>
    </row>
    <row r="1945" spans="1:18" x14ac:dyDescent="0.3">
      <c r="A1945">
        <v>1944</v>
      </c>
      <c r="B1945" s="4">
        <v>42410</v>
      </c>
      <c r="C1945" t="s">
        <v>5255</v>
      </c>
      <c r="D1945" t="s">
        <v>575</v>
      </c>
      <c r="E1945" t="s">
        <v>5256</v>
      </c>
      <c r="F1945" t="s">
        <v>19</v>
      </c>
      <c r="G1945" t="s">
        <v>5257</v>
      </c>
      <c r="H1945" t="str">
        <f t="shared" si="215"/>
        <v>Jaideep Mehta</v>
      </c>
      <c r="I1945">
        <f t="shared" si="216"/>
        <v>1</v>
      </c>
      <c r="J1945" t="str">
        <f>IF(Table1[[#This Row],[Investor Count]]&gt;1,"Yes","No")</f>
        <v>No</v>
      </c>
      <c r="K1945" t="s">
        <v>126</v>
      </c>
      <c r="M1945">
        <f t="shared" si="210"/>
        <v>2016</v>
      </c>
      <c r="N1945" t="str">
        <f t="shared" si="211"/>
        <v>February</v>
      </c>
      <c r="O1945" s="18">
        <v>0</v>
      </c>
      <c r="P1945" t="str">
        <f t="shared" si="212"/>
        <v>Seed</v>
      </c>
      <c r="Q1945" t="str">
        <f t="shared" si="213"/>
        <v>Others</v>
      </c>
      <c r="R1945" t="str">
        <f t="shared" si="214"/>
        <v>Delhi-NCR</v>
      </c>
    </row>
    <row r="1946" spans="1:18" x14ac:dyDescent="0.3">
      <c r="A1946">
        <v>1945</v>
      </c>
      <c r="B1946" s="4">
        <v>42410</v>
      </c>
      <c r="C1946" t="s">
        <v>5258</v>
      </c>
      <c r="D1946" t="s">
        <v>479</v>
      </c>
      <c r="E1946" t="s">
        <v>5259</v>
      </c>
      <c r="F1946" t="s">
        <v>19</v>
      </c>
      <c r="G1946" t="s">
        <v>5260</v>
      </c>
      <c r="H1946" t="str">
        <f t="shared" si="215"/>
        <v>Sachin Dalal</v>
      </c>
      <c r="I1946">
        <f t="shared" si="216"/>
        <v>1</v>
      </c>
      <c r="J1946" t="str">
        <f>IF(Table1[[#This Row],[Investor Count]]&gt;1,"Yes","No")</f>
        <v>No</v>
      </c>
      <c r="K1946" t="s">
        <v>126</v>
      </c>
      <c r="M1946">
        <f t="shared" si="210"/>
        <v>2016</v>
      </c>
      <c r="N1946" t="str">
        <f t="shared" si="211"/>
        <v>February</v>
      </c>
      <c r="O1946" s="18">
        <v>0</v>
      </c>
      <c r="P1946" t="str">
        <f t="shared" si="212"/>
        <v>Seed</v>
      </c>
      <c r="Q1946" t="str">
        <f t="shared" si="213"/>
        <v>E-Commerce</v>
      </c>
      <c r="R1946" t="str">
        <f t="shared" si="214"/>
        <v>Delhi-NCR</v>
      </c>
    </row>
    <row r="1947" spans="1:18" x14ac:dyDescent="0.3">
      <c r="A1947">
        <v>1946</v>
      </c>
      <c r="B1947" s="4">
        <v>42412</v>
      </c>
      <c r="C1947" t="s">
        <v>5261</v>
      </c>
      <c r="D1947" t="s">
        <v>50</v>
      </c>
      <c r="E1947" t="s">
        <v>8856</v>
      </c>
      <c r="F1947" t="s">
        <v>967</v>
      </c>
      <c r="G1947" t="s">
        <v>5263</v>
      </c>
      <c r="H1947" t="str">
        <f t="shared" si="215"/>
        <v>Jayabalan Subramanian</v>
      </c>
      <c r="I1947">
        <f t="shared" si="216"/>
        <v>1</v>
      </c>
      <c r="J1947" t="str">
        <f>IF(Table1[[#This Row],[Investor Count]]&gt;1,"Yes","No")</f>
        <v>No</v>
      </c>
      <c r="K1947" t="s">
        <v>126</v>
      </c>
      <c r="L1947" s="6">
        <v>125000</v>
      </c>
      <c r="M1947">
        <f t="shared" si="210"/>
        <v>2016</v>
      </c>
      <c r="N1947" t="str">
        <f t="shared" si="211"/>
        <v>February</v>
      </c>
      <c r="O1947" s="18">
        <v>1.1996312499999999</v>
      </c>
      <c r="P1947" t="str">
        <f t="shared" si="212"/>
        <v>Seed</v>
      </c>
      <c r="Q1947" t="str">
        <f t="shared" si="213"/>
        <v>Technology</v>
      </c>
      <c r="R1947" t="str">
        <f t="shared" si="214"/>
        <v>Bangalore</v>
      </c>
    </row>
    <row r="1948" spans="1:18" x14ac:dyDescent="0.3">
      <c r="A1948">
        <v>1947</v>
      </c>
      <c r="B1948" s="4">
        <v>42412</v>
      </c>
      <c r="C1948" t="s">
        <v>4401</v>
      </c>
      <c r="D1948" t="s">
        <v>1701</v>
      </c>
      <c r="E1948" t="s">
        <v>8857</v>
      </c>
      <c r="F1948" t="s">
        <v>30</v>
      </c>
      <c r="G1948" t="s">
        <v>5265</v>
      </c>
      <c r="H1948" t="str">
        <f t="shared" si="215"/>
        <v>Alok Rawat</v>
      </c>
      <c r="I1948">
        <f t="shared" si="216"/>
        <v>2</v>
      </c>
      <c r="J1948" t="str">
        <f>IF(Table1[[#This Row],[Investor Count]]&gt;1,"Yes","No")</f>
        <v>Yes</v>
      </c>
      <c r="K1948" t="s">
        <v>126</v>
      </c>
      <c r="L1948" s="6">
        <v>1000000</v>
      </c>
      <c r="M1948">
        <f t="shared" si="210"/>
        <v>2016</v>
      </c>
      <c r="N1948" t="str">
        <f t="shared" si="211"/>
        <v>February</v>
      </c>
      <c r="O1948" s="18">
        <v>9.5970499999999994</v>
      </c>
      <c r="P1948" t="str">
        <f t="shared" si="212"/>
        <v>Seed</v>
      </c>
      <c r="Q1948" t="str">
        <f t="shared" si="213"/>
        <v>Food &amp; Beverage</v>
      </c>
      <c r="R1948" t="str">
        <f t="shared" si="214"/>
        <v>Delhi-NCR</v>
      </c>
    </row>
    <row r="1949" spans="1:18" x14ac:dyDescent="0.3">
      <c r="A1949">
        <v>1948</v>
      </c>
      <c r="B1949" s="4">
        <v>42412</v>
      </c>
      <c r="C1949" t="s">
        <v>5266</v>
      </c>
      <c r="D1949" t="s">
        <v>50</v>
      </c>
      <c r="E1949" t="s">
        <v>5267</v>
      </c>
      <c r="F1949" t="s">
        <v>36</v>
      </c>
      <c r="G1949" t="s">
        <v>5268</v>
      </c>
      <c r="H1949" t="str">
        <f t="shared" si="215"/>
        <v>Sunil Mehta</v>
      </c>
      <c r="I1949">
        <f t="shared" si="216"/>
        <v>1</v>
      </c>
      <c r="J1949" t="str">
        <f>IF(Table1[[#This Row],[Investor Count]]&gt;1,"Yes","No")</f>
        <v>No</v>
      </c>
      <c r="K1949" t="s">
        <v>126</v>
      </c>
      <c r="L1949" s="6">
        <v>1000000</v>
      </c>
      <c r="M1949">
        <f t="shared" si="210"/>
        <v>2016</v>
      </c>
      <c r="N1949" t="str">
        <f t="shared" si="211"/>
        <v>February</v>
      </c>
      <c r="O1949" s="18">
        <v>9.5970499999999994</v>
      </c>
      <c r="P1949" t="str">
        <f t="shared" si="212"/>
        <v>Seed</v>
      </c>
      <c r="Q1949" t="str">
        <f t="shared" si="213"/>
        <v>Technology</v>
      </c>
      <c r="R1949" t="str">
        <f t="shared" si="214"/>
        <v>Mumbai</v>
      </c>
    </row>
    <row r="1950" spans="1:18" x14ac:dyDescent="0.3">
      <c r="A1950">
        <v>1949</v>
      </c>
      <c r="B1950" s="4">
        <v>42412</v>
      </c>
      <c r="C1950" t="s">
        <v>5269</v>
      </c>
      <c r="D1950" t="s">
        <v>575</v>
      </c>
      <c r="E1950" t="s">
        <v>5270</v>
      </c>
      <c r="F1950" t="s">
        <v>36</v>
      </c>
      <c r="G1950" t="s">
        <v>3215</v>
      </c>
      <c r="H1950" t="str">
        <f t="shared" si="215"/>
        <v>Kalaari Capital</v>
      </c>
      <c r="I1950">
        <f t="shared" si="216"/>
        <v>1</v>
      </c>
      <c r="J1950" t="str">
        <f>IF(Table1[[#This Row],[Investor Count]]&gt;1,"Yes","No")</f>
        <v>No</v>
      </c>
      <c r="K1950" t="s">
        <v>394</v>
      </c>
      <c r="L1950" s="6">
        <v>4000000</v>
      </c>
      <c r="M1950">
        <f t="shared" si="210"/>
        <v>2016</v>
      </c>
      <c r="N1950" t="str">
        <f t="shared" si="211"/>
        <v>February</v>
      </c>
      <c r="O1950" s="18">
        <v>38.388199999999998</v>
      </c>
      <c r="P1950" t="str">
        <f t="shared" si="212"/>
        <v>Private Equity</v>
      </c>
      <c r="Q1950" t="str">
        <f t="shared" si="213"/>
        <v>Others</v>
      </c>
      <c r="R1950" t="str">
        <f t="shared" si="214"/>
        <v>Mumbai</v>
      </c>
    </row>
    <row r="1951" spans="1:18" x14ac:dyDescent="0.3">
      <c r="A1951">
        <v>1950</v>
      </c>
      <c r="B1951" s="4">
        <v>42415</v>
      </c>
      <c r="C1951" t="s">
        <v>5271</v>
      </c>
      <c r="D1951" t="s">
        <v>575</v>
      </c>
      <c r="E1951" t="s">
        <v>5272</v>
      </c>
      <c r="F1951" t="s">
        <v>36</v>
      </c>
      <c r="G1951" t="s">
        <v>8297</v>
      </c>
      <c r="H1951" t="str">
        <f t="shared" si="215"/>
        <v>Aspada Advisors</v>
      </c>
      <c r="I1951">
        <f t="shared" si="216"/>
        <v>3</v>
      </c>
      <c r="J1951" t="str">
        <f>IF(Table1[[#This Row],[Investor Count]]&gt;1,"Yes","No")</f>
        <v>Yes</v>
      </c>
      <c r="K1951" t="s">
        <v>394</v>
      </c>
      <c r="L1951" s="6">
        <v>5000000</v>
      </c>
      <c r="M1951">
        <f t="shared" si="210"/>
        <v>2016</v>
      </c>
      <c r="N1951" t="str">
        <f t="shared" si="211"/>
        <v>February</v>
      </c>
      <c r="O1951" s="18">
        <v>47.985250000000001</v>
      </c>
      <c r="P1951" t="str">
        <f t="shared" si="212"/>
        <v>Private Equity</v>
      </c>
      <c r="Q1951" t="str">
        <f t="shared" si="213"/>
        <v>Others</v>
      </c>
      <c r="R1951" t="str">
        <f t="shared" si="214"/>
        <v>Mumbai</v>
      </c>
    </row>
    <row r="1952" spans="1:18" x14ac:dyDescent="0.3">
      <c r="A1952">
        <v>1951</v>
      </c>
      <c r="B1952" s="4">
        <v>42415</v>
      </c>
      <c r="C1952" t="s">
        <v>5274</v>
      </c>
      <c r="D1952" t="s">
        <v>479</v>
      </c>
      <c r="E1952" t="s">
        <v>5275</v>
      </c>
      <c r="F1952" t="s">
        <v>30</v>
      </c>
      <c r="G1952" t="s">
        <v>9260</v>
      </c>
      <c r="H1952" t="str">
        <f t="shared" si="215"/>
        <v>Ontario Teacher Pension Plan</v>
      </c>
      <c r="I1952">
        <f t="shared" si="216"/>
        <v>1</v>
      </c>
      <c r="J1952" t="str">
        <f>IF(Table1[[#This Row],[Investor Count]]&gt;1,"Yes","No")</f>
        <v>No</v>
      </c>
      <c r="K1952" t="s">
        <v>394</v>
      </c>
      <c r="L1952" s="6">
        <v>200000000</v>
      </c>
      <c r="M1952">
        <f t="shared" si="210"/>
        <v>2016</v>
      </c>
      <c r="N1952" t="str">
        <f t="shared" si="211"/>
        <v>February</v>
      </c>
      <c r="O1952" s="18">
        <v>1919.41</v>
      </c>
      <c r="P1952" t="str">
        <f t="shared" si="212"/>
        <v>Private Equity</v>
      </c>
      <c r="Q1952" t="str">
        <f t="shared" si="213"/>
        <v>E-Commerce</v>
      </c>
      <c r="R1952" t="str">
        <f t="shared" si="214"/>
        <v>Delhi-NCR</v>
      </c>
    </row>
    <row r="1953" spans="1:18" x14ac:dyDescent="0.3">
      <c r="A1953">
        <v>1952</v>
      </c>
      <c r="B1953" s="4">
        <v>42415</v>
      </c>
      <c r="C1953" t="s">
        <v>4860</v>
      </c>
      <c r="D1953" t="s">
        <v>575</v>
      </c>
      <c r="E1953" t="s">
        <v>8858</v>
      </c>
      <c r="F1953" t="s">
        <v>8615</v>
      </c>
      <c r="G1953" t="s">
        <v>9261</v>
      </c>
      <c r="H1953" t="str">
        <f t="shared" si="215"/>
        <v>Saumya Ton</v>
      </c>
      <c r="I1953">
        <f t="shared" si="216"/>
        <v>1</v>
      </c>
      <c r="J1953" t="str">
        <f>IF(Table1[[#This Row],[Investor Count]]&gt;1,"Yes","No")</f>
        <v>No</v>
      </c>
      <c r="K1953" t="s">
        <v>394</v>
      </c>
      <c r="M1953">
        <f t="shared" si="210"/>
        <v>2016</v>
      </c>
      <c r="N1953" t="str">
        <f t="shared" si="211"/>
        <v>February</v>
      </c>
      <c r="O1953" s="18">
        <v>0</v>
      </c>
      <c r="P1953" t="str">
        <f t="shared" si="212"/>
        <v>Private Equity</v>
      </c>
      <c r="Q1953" t="str">
        <f t="shared" si="213"/>
        <v>Others</v>
      </c>
      <c r="R1953" t="str">
        <f t="shared" si="214"/>
        <v>Other Cities</v>
      </c>
    </row>
    <row r="1954" spans="1:18" x14ac:dyDescent="0.3">
      <c r="A1954">
        <v>1953</v>
      </c>
      <c r="B1954" s="4">
        <v>42415</v>
      </c>
      <c r="C1954" t="s">
        <v>5279</v>
      </c>
      <c r="D1954" t="s">
        <v>50</v>
      </c>
      <c r="E1954" t="s">
        <v>5280</v>
      </c>
      <c r="F1954" t="s">
        <v>967</v>
      </c>
      <c r="G1954" t="s">
        <v>1136</v>
      </c>
      <c r="H1954" t="str">
        <f t="shared" si="215"/>
        <v>Ratan Tata</v>
      </c>
      <c r="I1954">
        <f t="shared" si="216"/>
        <v>1</v>
      </c>
      <c r="J1954" t="str">
        <f>IF(Table1[[#This Row],[Investor Count]]&gt;1,"Yes","No")</f>
        <v>No</v>
      </c>
      <c r="K1954" t="s">
        <v>394</v>
      </c>
      <c r="M1954">
        <f t="shared" si="210"/>
        <v>2016</v>
      </c>
      <c r="N1954" t="str">
        <f t="shared" si="211"/>
        <v>February</v>
      </c>
      <c r="O1954" s="18">
        <v>0</v>
      </c>
      <c r="P1954" t="str">
        <f t="shared" si="212"/>
        <v>Private Equity</v>
      </c>
      <c r="Q1954" t="str">
        <f t="shared" si="213"/>
        <v>Technology</v>
      </c>
      <c r="R1954" t="str">
        <f t="shared" si="214"/>
        <v>Bangalore</v>
      </c>
    </row>
    <row r="1955" spans="1:18" x14ac:dyDescent="0.3">
      <c r="A1955">
        <v>1954</v>
      </c>
      <c r="B1955" s="4">
        <v>42415</v>
      </c>
      <c r="C1955" t="s">
        <v>5281</v>
      </c>
      <c r="D1955" t="s">
        <v>575</v>
      </c>
      <c r="E1955" t="s">
        <v>5282</v>
      </c>
      <c r="F1955" t="s">
        <v>19</v>
      </c>
      <c r="G1955" t="s">
        <v>5283</v>
      </c>
      <c r="H1955" t="str">
        <f t="shared" si="215"/>
        <v>Mukesh Kumar Gupta</v>
      </c>
      <c r="I1955">
        <f t="shared" si="216"/>
        <v>1</v>
      </c>
      <c r="J1955" t="str">
        <f>IF(Table1[[#This Row],[Investor Count]]&gt;1,"Yes","No")</f>
        <v>No</v>
      </c>
      <c r="K1955" t="s">
        <v>126</v>
      </c>
      <c r="L1955" s="6">
        <v>50000</v>
      </c>
      <c r="M1955">
        <f t="shared" si="210"/>
        <v>2016</v>
      </c>
      <c r="N1955" t="str">
        <f t="shared" si="211"/>
        <v>February</v>
      </c>
      <c r="O1955" s="18">
        <v>0.47985250000000002</v>
      </c>
      <c r="P1955" t="str">
        <f t="shared" si="212"/>
        <v>Seed</v>
      </c>
      <c r="Q1955" t="str">
        <f t="shared" si="213"/>
        <v>Others</v>
      </c>
      <c r="R1955" t="str">
        <f t="shared" si="214"/>
        <v>Delhi-NCR</v>
      </c>
    </row>
    <row r="1956" spans="1:18" x14ac:dyDescent="0.3">
      <c r="A1956">
        <v>1955</v>
      </c>
      <c r="B1956" s="4">
        <v>42415</v>
      </c>
      <c r="C1956" t="s">
        <v>849</v>
      </c>
      <c r="D1956" t="s">
        <v>575</v>
      </c>
      <c r="E1956" t="s">
        <v>5284</v>
      </c>
      <c r="F1956" t="s">
        <v>967</v>
      </c>
      <c r="G1956" t="s">
        <v>5285</v>
      </c>
      <c r="H1956" t="str">
        <f t="shared" si="215"/>
        <v>Vaibhav Doshi</v>
      </c>
      <c r="I1956">
        <f t="shared" si="216"/>
        <v>6</v>
      </c>
      <c r="J1956" t="str">
        <f>IF(Table1[[#This Row],[Investor Count]]&gt;1,"Yes","No")</f>
        <v>Yes</v>
      </c>
      <c r="K1956" t="s">
        <v>126</v>
      </c>
      <c r="L1956" s="6">
        <v>300000</v>
      </c>
      <c r="M1956">
        <f t="shared" si="210"/>
        <v>2016</v>
      </c>
      <c r="N1956" t="str">
        <f t="shared" si="211"/>
        <v>February</v>
      </c>
      <c r="O1956" s="18">
        <v>2.8791150000000001</v>
      </c>
      <c r="P1956" t="str">
        <f t="shared" si="212"/>
        <v>Seed</v>
      </c>
      <c r="Q1956" t="str">
        <f t="shared" si="213"/>
        <v>Others</v>
      </c>
      <c r="R1956" t="str">
        <f t="shared" si="214"/>
        <v>Bangalore</v>
      </c>
    </row>
    <row r="1957" spans="1:18" x14ac:dyDescent="0.3">
      <c r="A1957">
        <v>1956</v>
      </c>
      <c r="B1957" s="4">
        <v>42415</v>
      </c>
      <c r="C1957" t="s">
        <v>5286</v>
      </c>
      <c r="D1957" t="s">
        <v>77</v>
      </c>
      <c r="E1957" t="s">
        <v>5287</v>
      </c>
      <c r="F1957" t="s">
        <v>967</v>
      </c>
      <c r="G1957" t="s">
        <v>7840</v>
      </c>
      <c r="H1957" t="str">
        <f t="shared" si="215"/>
        <v>Blume Ventures</v>
      </c>
      <c r="I1957">
        <f t="shared" si="216"/>
        <v>2</v>
      </c>
      <c r="J1957" t="str">
        <f>IF(Table1[[#This Row],[Investor Count]]&gt;1,"Yes","No")</f>
        <v>Yes</v>
      </c>
      <c r="K1957" t="s">
        <v>126</v>
      </c>
      <c r="L1957" s="6">
        <v>500000</v>
      </c>
      <c r="M1957">
        <f t="shared" si="210"/>
        <v>2016</v>
      </c>
      <c r="N1957" t="str">
        <f t="shared" si="211"/>
        <v>February</v>
      </c>
      <c r="O1957" s="18">
        <v>4.7985249999999997</v>
      </c>
      <c r="P1957" t="str">
        <f t="shared" si="212"/>
        <v>Seed</v>
      </c>
      <c r="Q1957" t="str">
        <f t="shared" si="213"/>
        <v>FinTech</v>
      </c>
      <c r="R1957" t="str">
        <f t="shared" si="214"/>
        <v>Bangalore</v>
      </c>
    </row>
    <row r="1958" spans="1:18" x14ac:dyDescent="0.3">
      <c r="A1958">
        <v>1957</v>
      </c>
      <c r="B1958" s="4">
        <v>42415</v>
      </c>
      <c r="C1958" t="s">
        <v>5289</v>
      </c>
      <c r="D1958" t="s">
        <v>575</v>
      </c>
      <c r="E1958" t="s">
        <v>5290</v>
      </c>
      <c r="F1958" t="s">
        <v>30</v>
      </c>
      <c r="G1958" t="s">
        <v>5291</v>
      </c>
      <c r="H1958" t="str">
        <f t="shared" si="215"/>
        <v>Ranjit Singh</v>
      </c>
      <c r="I1958">
        <f t="shared" si="216"/>
        <v>1</v>
      </c>
      <c r="J1958" t="str">
        <f>IF(Table1[[#This Row],[Investor Count]]&gt;1,"Yes","No")</f>
        <v>No</v>
      </c>
      <c r="K1958" t="s">
        <v>126</v>
      </c>
      <c r="M1958">
        <f t="shared" si="210"/>
        <v>2016</v>
      </c>
      <c r="N1958" t="str">
        <f t="shared" si="211"/>
        <v>February</v>
      </c>
      <c r="O1958" s="18">
        <v>0</v>
      </c>
      <c r="P1958" t="str">
        <f t="shared" si="212"/>
        <v>Seed</v>
      </c>
      <c r="Q1958" t="str">
        <f t="shared" si="213"/>
        <v>Others</v>
      </c>
      <c r="R1958" t="str">
        <f t="shared" si="214"/>
        <v>Delhi-NCR</v>
      </c>
    </row>
    <row r="1959" spans="1:18" x14ac:dyDescent="0.3">
      <c r="A1959">
        <v>1958</v>
      </c>
      <c r="B1959" s="4">
        <v>42416</v>
      </c>
      <c r="C1959" t="s">
        <v>5292</v>
      </c>
      <c r="D1959" t="s">
        <v>575</v>
      </c>
      <c r="E1959" t="s">
        <v>5293</v>
      </c>
      <c r="F1959" t="s">
        <v>967</v>
      </c>
      <c r="G1959" t="s">
        <v>8921</v>
      </c>
      <c r="H1959" t="str">
        <f t="shared" si="215"/>
        <v>Growx Ventures</v>
      </c>
      <c r="I1959">
        <f t="shared" si="216"/>
        <v>6</v>
      </c>
      <c r="J1959" t="str">
        <f>IF(Table1[[#This Row],[Investor Count]]&gt;1,"Yes","No")</f>
        <v>Yes</v>
      </c>
      <c r="K1959" t="s">
        <v>126</v>
      </c>
      <c r="L1959" s="6">
        <v>1000000</v>
      </c>
      <c r="M1959">
        <f t="shared" si="210"/>
        <v>2016</v>
      </c>
      <c r="N1959" t="str">
        <f t="shared" si="211"/>
        <v>February</v>
      </c>
      <c r="O1959" s="18">
        <v>9.5970499999999994</v>
      </c>
      <c r="P1959" t="str">
        <f t="shared" si="212"/>
        <v>Seed</v>
      </c>
      <c r="Q1959" t="str">
        <f t="shared" si="213"/>
        <v>Others</v>
      </c>
      <c r="R1959" t="str">
        <f t="shared" si="214"/>
        <v>Bangalore</v>
      </c>
    </row>
    <row r="1960" spans="1:18" x14ac:dyDescent="0.3">
      <c r="A1960">
        <v>1959</v>
      </c>
      <c r="B1960" s="4">
        <v>42416</v>
      </c>
      <c r="C1960" t="s">
        <v>5295</v>
      </c>
      <c r="D1960" t="s">
        <v>50</v>
      </c>
      <c r="E1960" t="s">
        <v>5296</v>
      </c>
      <c r="F1960" t="s">
        <v>967</v>
      </c>
      <c r="G1960" t="s">
        <v>1252</v>
      </c>
      <c r="H1960" t="str">
        <f t="shared" si="215"/>
        <v>Unitus Seed Fund</v>
      </c>
      <c r="I1960">
        <f t="shared" si="216"/>
        <v>1</v>
      </c>
      <c r="J1960" t="str">
        <f>IF(Table1[[#This Row],[Investor Count]]&gt;1,"Yes","No")</f>
        <v>No</v>
      </c>
      <c r="K1960" t="s">
        <v>126</v>
      </c>
      <c r="L1960" s="6">
        <v>970000</v>
      </c>
      <c r="M1960">
        <f t="shared" si="210"/>
        <v>2016</v>
      </c>
      <c r="N1960" t="str">
        <f t="shared" si="211"/>
        <v>February</v>
      </c>
      <c r="O1960" s="18">
        <v>9.3091384999999995</v>
      </c>
      <c r="P1960" t="str">
        <f t="shared" si="212"/>
        <v>Seed</v>
      </c>
      <c r="Q1960" t="str">
        <f t="shared" si="213"/>
        <v>Technology</v>
      </c>
      <c r="R1960" t="str">
        <f t="shared" si="214"/>
        <v>Bangalore</v>
      </c>
    </row>
    <row r="1961" spans="1:18" x14ac:dyDescent="0.3">
      <c r="A1961">
        <v>1960</v>
      </c>
      <c r="B1961" s="4">
        <v>42416</v>
      </c>
      <c r="C1961" t="s">
        <v>5297</v>
      </c>
      <c r="D1961" t="s">
        <v>479</v>
      </c>
      <c r="E1961" t="s">
        <v>8920</v>
      </c>
      <c r="F1961" t="s">
        <v>1197</v>
      </c>
      <c r="G1961" t="s">
        <v>8298</v>
      </c>
      <c r="H1961" t="str">
        <f t="shared" si="215"/>
        <v>Virendra Shekhawat</v>
      </c>
      <c r="I1961">
        <f t="shared" si="216"/>
        <v>3</v>
      </c>
      <c r="J1961" t="str">
        <f>IF(Table1[[#This Row],[Investor Count]]&gt;1,"Yes","No")</f>
        <v>Yes</v>
      </c>
      <c r="K1961" t="s">
        <v>126</v>
      </c>
      <c r="M1961">
        <f t="shared" si="210"/>
        <v>2016</v>
      </c>
      <c r="N1961" t="str">
        <f t="shared" si="211"/>
        <v>February</v>
      </c>
      <c r="O1961" s="18">
        <v>0</v>
      </c>
      <c r="P1961" t="str">
        <f t="shared" si="212"/>
        <v>Seed</v>
      </c>
      <c r="Q1961" t="str">
        <f t="shared" si="213"/>
        <v>E-Commerce</v>
      </c>
      <c r="R1961" t="str">
        <f t="shared" si="214"/>
        <v>Ahmedabad</v>
      </c>
    </row>
    <row r="1962" spans="1:18" x14ac:dyDescent="0.3">
      <c r="A1962">
        <v>1961</v>
      </c>
      <c r="B1962" s="4">
        <v>42416</v>
      </c>
      <c r="C1962" t="s">
        <v>5300</v>
      </c>
      <c r="D1962" t="s">
        <v>479</v>
      </c>
      <c r="E1962" t="s">
        <v>5301</v>
      </c>
      <c r="F1962" t="s">
        <v>52</v>
      </c>
      <c r="G1962" t="s">
        <v>9380</v>
      </c>
      <c r="H1962" t="str">
        <f t="shared" si="215"/>
        <v>Br Capital</v>
      </c>
      <c r="I1962">
        <f t="shared" si="216"/>
        <v>3</v>
      </c>
      <c r="J1962" t="str">
        <f>IF(Table1[[#This Row],[Investor Count]]&gt;1,"Yes","No")</f>
        <v>Yes</v>
      </c>
      <c r="K1962" t="s">
        <v>394</v>
      </c>
      <c r="L1962" s="6">
        <v>4000000</v>
      </c>
      <c r="M1962">
        <f t="shared" si="210"/>
        <v>2016</v>
      </c>
      <c r="N1962" t="str">
        <f t="shared" si="211"/>
        <v>February</v>
      </c>
      <c r="O1962" s="18">
        <v>38.388199999999998</v>
      </c>
      <c r="P1962" t="str">
        <f t="shared" si="212"/>
        <v>Private Equity</v>
      </c>
      <c r="Q1962" t="str">
        <f t="shared" si="213"/>
        <v>E-Commerce</v>
      </c>
      <c r="R1962" t="str">
        <f t="shared" si="214"/>
        <v>Pune</v>
      </c>
    </row>
    <row r="1963" spans="1:18" x14ac:dyDescent="0.3">
      <c r="A1963">
        <v>1962</v>
      </c>
      <c r="B1963" s="4">
        <v>42416</v>
      </c>
      <c r="C1963" t="s">
        <v>5303</v>
      </c>
      <c r="D1963" t="s">
        <v>575</v>
      </c>
      <c r="E1963" t="s">
        <v>5304</v>
      </c>
      <c r="F1963" t="s">
        <v>52</v>
      </c>
      <c r="G1963" t="s">
        <v>8299</v>
      </c>
      <c r="H1963" t="str">
        <f t="shared" si="215"/>
        <v>Vishwadeep Bajaj</v>
      </c>
      <c r="I1963">
        <f t="shared" si="216"/>
        <v>1</v>
      </c>
      <c r="J1963" t="str">
        <f>IF(Table1[[#This Row],[Investor Count]]&gt;1,"Yes","No")</f>
        <v>No</v>
      </c>
      <c r="K1963" t="s">
        <v>126</v>
      </c>
      <c r="M1963">
        <f t="shared" si="210"/>
        <v>2016</v>
      </c>
      <c r="N1963" t="str">
        <f t="shared" si="211"/>
        <v>February</v>
      </c>
      <c r="O1963" s="18">
        <v>0</v>
      </c>
      <c r="P1963" t="str">
        <f t="shared" si="212"/>
        <v>Seed</v>
      </c>
      <c r="Q1963" t="str">
        <f t="shared" si="213"/>
        <v>Others</v>
      </c>
      <c r="R1963" t="str">
        <f t="shared" si="214"/>
        <v>Pune</v>
      </c>
    </row>
    <row r="1964" spans="1:18" x14ac:dyDescent="0.3">
      <c r="A1964">
        <v>1963</v>
      </c>
      <c r="B1964" s="4">
        <v>42416</v>
      </c>
      <c r="C1964" t="s">
        <v>2010</v>
      </c>
      <c r="D1964" t="s">
        <v>575</v>
      </c>
      <c r="E1964" t="s">
        <v>5306</v>
      </c>
      <c r="F1964" t="s">
        <v>967</v>
      </c>
      <c r="G1964" t="s">
        <v>5307</v>
      </c>
      <c r="H1964" t="str">
        <f t="shared" si="215"/>
        <v>Rajnish Sinha</v>
      </c>
      <c r="I1964">
        <f t="shared" si="216"/>
        <v>3</v>
      </c>
      <c r="J1964" t="str">
        <f>IF(Table1[[#This Row],[Investor Count]]&gt;1,"Yes","No")</f>
        <v>Yes</v>
      </c>
      <c r="K1964" t="s">
        <v>126</v>
      </c>
      <c r="M1964">
        <f t="shared" si="210"/>
        <v>2016</v>
      </c>
      <c r="N1964" t="str">
        <f t="shared" si="211"/>
        <v>February</v>
      </c>
      <c r="O1964" s="18">
        <v>0</v>
      </c>
      <c r="P1964" t="str">
        <f t="shared" si="212"/>
        <v>Seed</v>
      </c>
      <c r="Q1964" t="str">
        <f t="shared" si="213"/>
        <v>Others</v>
      </c>
      <c r="R1964" t="str">
        <f t="shared" si="214"/>
        <v>Bangalore</v>
      </c>
    </row>
    <row r="1965" spans="1:18" x14ac:dyDescent="0.3">
      <c r="A1965">
        <v>1964</v>
      </c>
      <c r="B1965" s="4">
        <v>42417</v>
      </c>
      <c r="C1965" t="s">
        <v>5308</v>
      </c>
      <c r="D1965" t="s">
        <v>575</v>
      </c>
      <c r="E1965" t="s">
        <v>8859</v>
      </c>
      <c r="F1965" t="s">
        <v>36</v>
      </c>
      <c r="G1965" t="s">
        <v>5310</v>
      </c>
      <c r="H1965" t="str">
        <f t="shared" si="215"/>
        <v>Lead Angels</v>
      </c>
      <c r="I1965">
        <f t="shared" si="216"/>
        <v>1</v>
      </c>
      <c r="J1965" t="str">
        <f>IF(Table1[[#This Row],[Investor Count]]&gt;1,"Yes","No")</f>
        <v>No</v>
      </c>
      <c r="K1965" t="s">
        <v>126</v>
      </c>
      <c r="M1965">
        <f t="shared" si="210"/>
        <v>2016</v>
      </c>
      <c r="N1965" t="str">
        <f t="shared" si="211"/>
        <v>February</v>
      </c>
      <c r="O1965" s="18">
        <v>0</v>
      </c>
      <c r="P1965" t="str">
        <f t="shared" si="212"/>
        <v>Seed</v>
      </c>
      <c r="Q1965" t="str">
        <f t="shared" si="213"/>
        <v>Others</v>
      </c>
      <c r="R1965" t="str">
        <f t="shared" si="214"/>
        <v>Mumbai</v>
      </c>
    </row>
    <row r="1966" spans="1:18" x14ac:dyDescent="0.3">
      <c r="A1966">
        <v>1965</v>
      </c>
      <c r="B1966" s="4">
        <v>42417</v>
      </c>
      <c r="C1966" t="s">
        <v>5311</v>
      </c>
      <c r="D1966" t="s">
        <v>50</v>
      </c>
      <c r="E1966" t="s">
        <v>5312</v>
      </c>
      <c r="F1966" t="s">
        <v>30</v>
      </c>
      <c r="G1966" t="s">
        <v>8300</v>
      </c>
      <c r="H1966" t="str">
        <f t="shared" si="215"/>
        <v>Kwan Entertainment &amp; Marketing Solutions</v>
      </c>
      <c r="I1966">
        <f t="shared" si="216"/>
        <v>2</v>
      </c>
      <c r="J1966" t="str">
        <f>IF(Table1[[#This Row],[Investor Count]]&gt;1,"Yes","No")</f>
        <v>Yes</v>
      </c>
      <c r="K1966" t="s">
        <v>126</v>
      </c>
      <c r="L1966" s="6">
        <v>350000</v>
      </c>
      <c r="M1966">
        <f t="shared" si="210"/>
        <v>2016</v>
      </c>
      <c r="N1966" t="str">
        <f t="shared" si="211"/>
        <v>February</v>
      </c>
      <c r="O1966" s="18">
        <v>3.3589674999999999</v>
      </c>
      <c r="P1966" t="str">
        <f t="shared" si="212"/>
        <v>Seed</v>
      </c>
      <c r="Q1966" t="str">
        <f t="shared" si="213"/>
        <v>Technology</v>
      </c>
      <c r="R1966" t="str">
        <f t="shared" si="214"/>
        <v>Delhi-NCR</v>
      </c>
    </row>
    <row r="1967" spans="1:18" x14ac:dyDescent="0.3">
      <c r="A1967">
        <v>1966</v>
      </c>
      <c r="B1967" s="4">
        <v>42417</v>
      </c>
      <c r="C1967" t="s">
        <v>5314</v>
      </c>
      <c r="D1967" t="s">
        <v>575</v>
      </c>
      <c r="E1967" t="s">
        <v>8860</v>
      </c>
      <c r="F1967" t="s">
        <v>967</v>
      </c>
      <c r="G1967" t="s">
        <v>9151</v>
      </c>
      <c r="H1967" t="str">
        <f t="shared" si="215"/>
        <v>Dr Nish Domlur</v>
      </c>
      <c r="I1967">
        <f t="shared" si="216"/>
        <v>3</v>
      </c>
      <c r="J1967" t="str">
        <f>IF(Table1[[#This Row],[Investor Count]]&gt;1,"Yes","No")</f>
        <v>Yes</v>
      </c>
      <c r="K1967" t="s">
        <v>126</v>
      </c>
      <c r="M1967">
        <f t="shared" si="210"/>
        <v>2016</v>
      </c>
      <c r="N1967" t="str">
        <f t="shared" si="211"/>
        <v>February</v>
      </c>
      <c r="O1967" s="18">
        <v>0</v>
      </c>
      <c r="P1967" t="str">
        <f t="shared" si="212"/>
        <v>Seed</v>
      </c>
      <c r="Q1967" t="str">
        <f t="shared" si="213"/>
        <v>Others</v>
      </c>
      <c r="R1967" t="str">
        <f t="shared" si="214"/>
        <v>Bangalore</v>
      </c>
    </row>
    <row r="1968" spans="1:18" x14ac:dyDescent="0.3">
      <c r="A1968">
        <v>1967</v>
      </c>
      <c r="B1968" s="4">
        <v>42417</v>
      </c>
      <c r="C1968" t="s">
        <v>5317</v>
      </c>
      <c r="D1968" t="s">
        <v>575</v>
      </c>
      <c r="E1968" t="s">
        <v>5318</v>
      </c>
      <c r="F1968" t="s">
        <v>36</v>
      </c>
      <c r="G1968" t="s">
        <v>507</v>
      </c>
      <c r="H1968" t="str">
        <f t="shared" si="215"/>
        <v>Tiger Global</v>
      </c>
      <c r="I1968">
        <f t="shared" si="216"/>
        <v>1</v>
      </c>
      <c r="J1968" t="str">
        <f>IF(Table1[[#This Row],[Investor Count]]&gt;1,"Yes","No")</f>
        <v>No</v>
      </c>
      <c r="K1968" t="s">
        <v>394</v>
      </c>
      <c r="L1968" s="6">
        <v>10000000</v>
      </c>
      <c r="M1968">
        <f t="shared" si="210"/>
        <v>2016</v>
      </c>
      <c r="N1968" t="str">
        <f t="shared" si="211"/>
        <v>February</v>
      </c>
      <c r="O1968" s="18">
        <v>95.970500000000001</v>
      </c>
      <c r="P1968" t="str">
        <f t="shared" si="212"/>
        <v>Private Equity</v>
      </c>
      <c r="Q1968" t="str">
        <f t="shared" si="213"/>
        <v>Others</v>
      </c>
      <c r="R1968" t="str">
        <f t="shared" si="214"/>
        <v>Mumbai</v>
      </c>
    </row>
    <row r="1969" spans="1:18" x14ac:dyDescent="0.3">
      <c r="A1969">
        <v>1968</v>
      </c>
      <c r="B1969" s="4">
        <v>42417</v>
      </c>
      <c r="C1969" t="s">
        <v>5319</v>
      </c>
      <c r="D1969" t="s">
        <v>105</v>
      </c>
      <c r="E1969" t="s">
        <v>5320</v>
      </c>
      <c r="F1969" t="s">
        <v>30</v>
      </c>
      <c r="G1969" t="s">
        <v>5321</v>
      </c>
      <c r="H1969" t="str">
        <f t="shared" si="215"/>
        <v>Michael &amp; Susan Dell Foundation</v>
      </c>
      <c r="I1969">
        <f t="shared" si="216"/>
        <v>1</v>
      </c>
      <c r="J1969" t="str">
        <f>IF(Table1[[#This Row],[Investor Count]]&gt;1,"Yes","No")</f>
        <v>No</v>
      </c>
      <c r="K1969" t="s">
        <v>394</v>
      </c>
      <c r="L1969" s="6">
        <v>5000000</v>
      </c>
      <c r="M1969">
        <f t="shared" si="210"/>
        <v>2016</v>
      </c>
      <c r="N1969" t="str">
        <f t="shared" si="211"/>
        <v>February</v>
      </c>
      <c r="O1969" s="18">
        <v>47.985250000000001</v>
      </c>
      <c r="P1969" t="str">
        <f t="shared" si="212"/>
        <v>Private Equity</v>
      </c>
      <c r="Q1969" t="str">
        <f t="shared" si="213"/>
        <v>Education</v>
      </c>
      <c r="R1969" t="str">
        <f t="shared" si="214"/>
        <v>Delhi-NCR</v>
      </c>
    </row>
    <row r="1970" spans="1:18" x14ac:dyDescent="0.3">
      <c r="A1970">
        <v>1969</v>
      </c>
      <c r="B1970" s="4">
        <v>42417</v>
      </c>
      <c r="C1970" t="s">
        <v>5322</v>
      </c>
      <c r="D1970" t="s">
        <v>50</v>
      </c>
      <c r="E1970" t="s">
        <v>5323</v>
      </c>
      <c r="F1970" t="s">
        <v>184</v>
      </c>
      <c r="G1970" t="s">
        <v>1136</v>
      </c>
      <c r="H1970" t="str">
        <f t="shared" si="215"/>
        <v>Ratan Tata</v>
      </c>
      <c r="I1970">
        <f t="shared" si="216"/>
        <v>1</v>
      </c>
      <c r="J1970" t="str">
        <f>IF(Table1[[#This Row],[Investor Count]]&gt;1,"Yes","No")</f>
        <v>No</v>
      </c>
      <c r="K1970" t="s">
        <v>394</v>
      </c>
      <c r="M1970">
        <f t="shared" si="210"/>
        <v>2016</v>
      </c>
      <c r="N1970" t="str">
        <f t="shared" si="211"/>
        <v>February</v>
      </c>
      <c r="O1970" s="18">
        <v>0</v>
      </c>
      <c r="P1970" t="str">
        <f t="shared" si="212"/>
        <v>Private Equity</v>
      </c>
      <c r="Q1970" t="str">
        <f t="shared" si="213"/>
        <v>Technology</v>
      </c>
      <c r="R1970" t="str">
        <f t="shared" si="214"/>
        <v>Hyderabad</v>
      </c>
    </row>
    <row r="1971" spans="1:18" x14ac:dyDescent="0.3">
      <c r="A1971">
        <v>1970</v>
      </c>
      <c r="B1971" s="4">
        <v>42418</v>
      </c>
      <c r="C1971" t="s">
        <v>5324</v>
      </c>
      <c r="D1971" t="s">
        <v>575</v>
      </c>
      <c r="E1971" t="s">
        <v>5325</v>
      </c>
      <c r="F1971" t="s">
        <v>30</v>
      </c>
      <c r="G1971" t="s">
        <v>5326</v>
      </c>
      <c r="H1971" t="str">
        <f t="shared" si="215"/>
        <v>Lightspeed Venture Partners</v>
      </c>
      <c r="I1971">
        <f t="shared" si="216"/>
        <v>2</v>
      </c>
      <c r="J1971" t="str">
        <f>IF(Table1[[#This Row],[Investor Count]]&gt;1,"Yes","No")</f>
        <v>Yes</v>
      </c>
      <c r="K1971" t="s">
        <v>394</v>
      </c>
      <c r="M1971">
        <f t="shared" si="210"/>
        <v>2016</v>
      </c>
      <c r="N1971" t="str">
        <f t="shared" si="211"/>
        <v>February</v>
      </c>
      <c r="O1971" s="18">
        <v>0</v>
      </c>
      <c r="P1971" t="str">
        <f t="shared" si="212"/>
        <v>Private Equity</v>
      </c>
      <c r="Q1971" t="str">
        <f t="shared" si="213"/>
        <v>Others</v>
      </c>
      <c r="R1971" t="str">
        <f t="shared" si="214"/>
        <v>Delhi-NCR</v>
      </c>
    </row>
    <row r="1972" spans="1:18" x14ac:dyDescent="0.3">
      <c r="A1972">
        <v>1971</v>
      </c>
      <c r="B1972" s="4">
        <v>42418</v>
      </c>
      <c r="C1972" t="s">
        <v>5327</v>
      </c>
      <c r="D1972" t="s">
        <v>575</v>
      </c>
      <c r="E1972" t="s">
        <v>5328</v>
      </c>
      <c r="F1972" t="s">
        <v>1197</v>
      </c>
      <c r="G1972" t="s">
        <v>261</v>
      </c>
      <c r="H1972" t="str">
        <f t="shared" si="215"/>
        <v>Undisclosed</v>
      </c>
      <c r="I1972">
        <f t="shared" si="216"/>
        <v>1</v>
      </c>
      <c r="J1972" t="str">
        <f>IF(Table1[[#This Row],[Investor Count]]&gt;1,"Yes","No")</f>
        <v>No</v>
      </c>
      <c r="K1972" t="s">
        <v>126</v>
      </c>
      <c r="L1972" s="6">
        <v>73000</v>
      </c>
      <c r="M1972">
        <f t="shared" si="210"/>
        <v>2016</v>
      </c>
      <c r="N1972" t="str">
        <f t="shared" si="211"/>
        <v>February</v>
      </c>
      <c r="O1972" s="18">
        <v>0.70058465000000003</v>
      </c>
      <c r="P1972" t="str">
        <f t="shared" si="212"/>
        <v>Seed</v>
      </c>
      <c r="Q1972" t="str">
        <f t="shared" si="213"/>
        <v>Others</v>
      </c>
      <c r="R1972" t="str">
        <f t="shared" si="214"/>
        <v>Ahmedabad</v>
      </c>
    </row>
    <row r="1973" spans="1:18" x14ac:dyDescent="0.3">
      <c r="A1973">
        <v>1972</v>
      </c>
      <c r="B1973" s="4">
        <v>42418</v>
      </c>
      <c r="C1973" t="s">
        <v>5329</v>
      </c>
      <c r="D1973" t="s">
        <v>575</v>
      </c>
      <c r="E1973" t="s">
        <v>5330</v>
      </c>
      <c r="F1973" t="s">
        <v>19</v>
      </c>
      <c r="G1973" t="s">
        <v>5331</v>
      </c>
      <c r="H1973" t="str">
        <f t="shared" si="215"/>
        <v>Sujal Shah</v>
      </c>
      <c r="I1973">
        <f t="shared" si="216"/>
        <v>2</v>
      </c>
      <c r="J1973" t="str">
        <f>IF(Table1[[#This Row],[Investor Count]]&gt;1,"Yes","No")</f>
        <v>Yes</v>
      </c>
      <c r="K1973" t="s">
        <v>126</v>
      </c>
      <c r="M1973">
        <f t="shared" si="210"/>
        <v>2016</v>
      </c>
      <c r="N1973" t="str">
        <f t="shared" si="211"/>
        <v>February</v>
      </c>
      <c r="O1973" s="18">
        <v>0</v>
      </c>
      <c r="P1973" t="str">
        <f t="shared" si="212"/>
        <v>Seed</v>
      </c>
      <c r="Q1973" t="str">
        <f t="shared" si="213"/>
        <v>Others</v>
      </c>
      <c r="R1973" t="str">
        <f t="shared" si="214"/>
        <v>Delhi-NCR</v>
      </c>
    </row>
    <row r="1974" spans="1:18" x14ac:dyDescent="0.3">
      <c r="A1974">
        <v>1973</v>
      </c>
      <c r="B1974" s="4">
        <v>42418</v>
      </c>
      <c r="C1974" t="s">
        <v>5332</v>
      </c>
      <c r="D1974" t="s">
        <v>50</v>
      </c>
      <c r="E1974" t="s">
        <v>5333</v>
      </c>
      <c r="F1974" t="s">
        <v>967</v>
      </c>
      <c r="G1974" t="s">
        <v>9452</v>
      </c>
      <c r="H1974" t="str">
        <f t="shared" si="215"/>
        <v>Nan Nilekani</v>
      </c>
      <c r="I1974">
        <f t="shared" si="216"/>
        <v>6</v>
      </c>
      <c r="J1974" t="str">
        <f>IF(Table1[[#This Row],[Investor Count]]&gt;1,"Yes","No")</f>
        <v>Yes</v>
      </c>
      <c r="K1974" t="s">
        <v>394</v>
      </c>
      <c r="M1974">
        <f t="shared" si="210"/>
        <v>2016</v>
      </c>
      <c r="N1974" t="str">
        <f t="shared" si="211"/>
        <v>February</v>
      </c>
      <c r="O1974" s="18">
        <v>0</v>
      </c>
      <c r="P1974" t="str">
        <f t="shared" si="212"/>
        <v>Private Equity</v>
      </c>
      <c r="Q1974" t="str">
        <f t="shared" si="213"/>
        <v>Technology</v>
      </c>
      <c r="R1974" t="str">
        <f t="shared" si="214"/>
        <v>Bangalore</v>
      </c>
    </row>
    <row r="1975" spans="1:18" x14ac:dyDescent="0.3">
      <c r="A1975">
        <v>1974</v>
      </c>
      <c r="B1975" s="4">
        <v>42418</v>
      </c>
      <c r="C1975" t="s">
        <v>5335</v>
      </c>
      <c r="D1975" t="s">
        <v>1471</v>
      </c>
      <c r="E1975" t="s">
        <v>5336</v>
      </c>
      <c r="F1975" t="s">
        <v>30</v>
      </c>
      <c r="G1975" t="s">
        <v>9381</v>
      </c>
      <c r="H1975" t="str">
        <f t="shared" si="215"/>
        <v>Farooq Oomerbhoy &amp; Other Angel</v>
      </c>
      <c r="I1975">
        <f t="shared" si="216"/>
        <v>1</v>
      </c>
      <c r="J1975" t="str">
        <f>IF(Table1[[#This Row],[Investor Count]]&gt;1,"Yes","No")</f>
        <v>No</v>
      </c>
      <c r="K1975" t="s">
        <v>126</v>
      </c>
      <c r="L1975" s="6">
        <v>300000</v>
      </c>
      <c r="M1975">
        <f t="shared" si="210"/>
        <v>2016</v>
      </c>
      <c r="N1975" t="str">
        <f t="shared" si="211"/>
        <v>February</v>
      </c>
      <c r="O1975" s="18">
        <v>2.8791150000000001</v>
      </c>
      <c r="P1975" t="str">
        <f t="shared" si="212"/>
        <v>Seed</v>
      </c>
      <c r="Q1975" t="str">
        <f t="shared" si="213"/>
        <v>E-Commerce</v>
      </c>
      <c r="R1975" t="str">
        <f t="shared" si="214"/>
        <v>Delhi-NCR</v>
      </c>
    </row>
    <row r="1976" spans="1:18" x14ac:dyDescent="0.3">
      <c r="A1976">
        <v>1975</v>
      </c>
      <c r="B1976" s="4">
        <v>42418</v>
      </c>
      <c r="C1976" t="s">
        <v>5338</v>
      </c>
      <c r="D1976" t="s">
        <v>50</v>
      </c>
      <c r="E1976" t="s">
        <v>5339</v>
      </c>
      <c r="F1976" t="s">
        <v>967</v>
      </c>
      <c r="G1976" t="s">
        <v>8524</v>
      </c>
      <c r="H1976" t="str">
        <f t="shared" si="215"/>
        <v>Qualcomm</v>
      </c>
      <c r="I1976">
        <f t="shared" si="216"/>
        <v>1</v>
      </c>
      <c r="J1976" t="str">
        <f>IF(Table1[[#This Row],[Investor Count]]&gt;1,"Yes","No")</f>
        <v>No</v>
      </c>
      <c r="K1976" t="s">
        <v>126</v>
      </c>
      <c r="L1976" s="6">
        <v>350000</v>
      </c>
      <c r="M1976">
        <f t="shared" si="210"/>
        <v>2016</v>
      </c>
      <c r="N1976" t="str">
        <f t="shared" si="211"/>
        <v>February</v>
      </c>
      <c r="O1976" s="18">
        <v>3.3589674999999999</v>
      </c>
      <c r="P1976" t="str">
        <f t="shared" si="212"/>
        <v>Seed</v>
      </c>
      <c r="Q1976" t="str">
        <f t="shared" si="213"/>
        <v>Technology</v>
      </c>
      <c r="R1976" t="str">
        <f t="shared" si="214"/>
        <v>Bangalore</v>
      </c>
    </row>
    <row r="1977" spans="1:18" x14ac:dyDescent="0.3">
      <c r="A1977">
        <v>1976</v>
      </c>
      <c r="B1977" s="4">
        <v>42419</v>
      </c>
      <c r="C1977" t="s">
        <v>5341</v>
      </c>
      <c r="D1977" t="s">
        <v>1471</v>
      </c>
      <c r="E1977" t="s">
        <v>5342</v>
      </c>
      <c r="F1977" t="s">
        <v>30</v>
      </c>
      <c r="G1977" t="s">
        <v>5343</v>
      </c>
      <c r="H1977" t="str">
        <f t="shared" si="215"/>
        <v>Aavishkaar</v>
      </c>
      <c r="I1977">
        <f t="shared" si="216"/>
        <v>1</v>
      </c>
      <c r="J1977" t="str">
        <f>IF(Table1[[#This Row],[Investor Count]]&gt;1,"Yes","No")</f>
        <v>No</v>
      </c>
      <c r="K1977" t="s">
        <v>394</v>
      </c>
      <c r="L1977" s="6">
        <v>5000000</v>
      </c>
      <c r="M1977">
        <f t="shared" si="210"/>
        <v>2016</v>
      </c>
      <c r="N1977" t="str">
        <f t="shared" si="211"/>
        <v>February</v>
      </c>
      <c r="O1977" s="18">
        <v>47.985250000000001</v>
      </c>
      <c r="P1977" t="str">
        <f t="shared" si="212"/>
        <v>Private Equity</v>
      </c>
      <c r="Q1977" t="str">
        <f t="shared" si="213"/>
        <v>E-Commerce</v>
      </c>
      <c r="R1977" t="str">
        <f t="shared" si="214"/>
        <v>Delhi-NCR</v>
      </c>
    </row>
    <row r="1978" spans="1:18" x14ac:dyDescent="0.3">
      <c r="A1978">
        <v>1977</v>
      </c>
      <c r="B1978" s="4">
        <v>42419</v>
      </c>
      <c r="C1978" t="s">
        <v>5344</v>
      </c>
      <c r="D1978" t="s">
        <v>575</v>
      </c>
      <c r="E1978" t="s">
        <v>5345</v>
      </c>
      <c r="F1978" t="s">
        <v>967</v>
      </c>
      <c r="G1978" t="s">
        <v>5346</v>
      </c>
      <c r="H1978" t="str">
        <f t="shared" si="215"/>
        <v>Chennai Angels</v>
      </c>
      <c r="I1978">
        <f t="shared" si="216"/>
        <v>1</v>
      </c>
      <c r="J1978" t="str">
        <f>IF(Table1[[#This Row],[Investor Count]]&gt;1,"Yes","No")</f>
        <v>No</v>
      </c>
      <c r="K1978" t="s">
        <v>126</v>
      </c>
      <c r="M1978">
        <f t="shared" si="210"/>
        <v>2016</v>
      </c>
      <c r="N1978" t="str">
        <f t="shared" si="211"/>
        <v>February</v>
      </c>
      <c r="O1978" s="18">
        <v>0</v>
      </c>
      <c r="P1978" t="str">
        <f t="shared" si="212"/>
        <v>Seed</v>
      </c>
      <c r="Q1978" t="str">
        <f t="shared" si="213"/>
        <v>Others</v>
      </c>
      <c r="R1978" t="str">
        <f t="shared" si="214"/>
        <v>Bangalore</v>
      </c>
    </row>
    <row r="1979" spans="1:18" x14ac:dyDescent="0.3">
      <c r="A1979">
        <v>1978</v>
      </c>
      <c r="B1979" s="4">
        <v>42419</v>
      </c>
      <c r="C1979" t="s">
        <v>5347</v>
      </c>
      <c r="D1979" t="s">
        <v>575</v>
      </c>
      <c r="E1979" t="s">
        <v>5348</v>
      </c>
      <c r="F1979" t="s">
        <v>30</v>
      </c>
      <c r="G1979" t="s">
        <v>9182</v>
      </c>
      <c r="H1979" t="str">
        <f t="shared" si="215"/>
        <v>Mohas Paias Pai</v>
      </c>
      <c r="I1979">
        <f t="shared" si="216"/>
        <v>2</v>
      </c>
      <c r="J1979" t="str">
        <f>IF(Table1[[#This Row],[Investor Count]]&gt;1,"Yes","No")</f>
        <v>Yes</v>
      </c>
      <c r="K1979" t="s">
        <v>126</v>
      </c>
      <c r="M1979">
        <f t="shared" si="210"/>
        <v>2016</v>
      </c>
      <c r="N1979" t="str">
        <f t="shared" si="211"/>
        <v>February</v>
      </c>
      <c r="O1979" s="18">
        <v>0</v>
      </c>
      <c r="P1979" t="str">
        <f t="shared" si="212"/>
        <v>Seed</v>
      </c>
      <c r="Q1979" t="str">
        <f t="shared" si="213"/>
        <v>Others</v>
      </c>
      <c r="R1979" t="str">
        <f t="shared" si="214"/>
        <v>Delhi-NCR</v>
      </c>
    </row>
    <row r="1980" spans="1:18" x14ac:dyDescent="0.3">
      <c r="A1980">
        <v>1979</v>
      </c>
      <c r="B1980" s="4">
        <v>42419</v>
      </c>
      <c r="C1980" t="s">
        <v>5350</v>
      </c>
      <c r="D1980" t="s">
        <v>575</v>
      </c>
      <c r="E1980" t="s">
        <v>5351</v>
      </c>
      <c r="F1980" t="s">
        <v>19</v>
      </c>
      <c r="G1980" t="s">
        <v>5621</v>
      </c>
      <c r="H1980" t="str">
        <f t="shared" si="215"/>
        <v>Purvi Ventures</v>
      </c>
      <c r="I1980">
        <f t="shared" si="216"/>
        <v>1</v>
      </c>
      <c r="J1980" t="str">
        <f>IF(Table1[[#This Row],[Investor Count]]&gt;1,"Yes","No")</f>
        <v>No</v>
      </c>
      <c r="K1980" t="s">
        <v>126</v>
      </c>
      <c r="L1980" s="6">
        <v>400000</v>
      </c>
      <c r="M1980">
        <f t="shared" si="210"/>
        <v>2016</v>
      </c>
      <c r="N1980" t="str">
        <f t="shared" si="211"/>
        <v>February</v>
      </c>
      <c r="O1980" s="18">
        <v>3.8388200000000001</v>
      </c>
      <c r="P1980" t="str">
        <f t="shared" si="212"/>
        <v>Seed</v>
      </c>
      <c r="Q1980" t="str">
        <f t="shared" si="213"/>
        <v>Others</v>
      </c>
      <c r="R1980" t="str">
        <f t="shared" si="214"/>
        <v>Delhi-NCR</v>
      </c>
    </row>
    <row r="1981" spans="1:18" x14ac:dyDescent="0.3">
      <c r="A1981">
        <v>1980</v>
      </c>
      <c r="B1981" s="4">
        <v>42419</v>
      </c>
      <c r="C1981" t="s">
        <v>5353</v>
      </c>
      <c r="D1981" t="s">
        <v>575</v>
      </c>
      <c r="E1981" t="s">
        <v>5354</v>
      </c>
      <c r="F1981" t="s">
        <v>967</v>
      </c>
      <c r="G1981" t="s">
        <v>261</v>
      </c>
      <c r="H1981" t="str">
        <f t="shared" si="215"/>
        <v>Undisclosed</v>
      </c>
      <c r="I1981">
        <f t="shared" si="216"/>
        <v>1</v>
      </c>
      <c r="J1981" t="str">
        <f>IF(Table1[[#This Row],[Investor Count]]&gt;1,"Yes","No")</f>
        <v>No</v>
      </c>
      <c r="K1981" t="s">
        <v>126</v>
      </c>
      <c r="M1981">
        <f t="shared" si="210"/>
        <v>2016</v>
      </c>
      <c r="N1981" t="str">
        <f t="shared" si="211"/>
        <v>February</v>
      </c>
      <c r="O1981" s="18">
        <v>0</v>
      </c>
      <c r="P1981" t="str">
        <f t="shared" si="212"/>
        <v>Seed</v>
      </c>
      <c r="Q1981" t="str">
        <f t="shared" si="213"/>
        <v>Others</v>
      </c>
      <c r="R1981" t="str">
        <f t="shared" si="214"/>
        <v>Bangalore</v>
      </c>
    </row>
    <row r="1982" spans="1:18" x14ac:dyDescent="0.3">
      <c r="A1982">
        <v>1981</v>
      </c>
      <c r="B1982" s="4">
        <v>42422</v>
      </c>
      <c r="C1982" t="s">
        <v>5356</v>
      </c>
      <c r="D1982" t="s">
        <v>575</v>
      </c>
      <c r="E1982" t="s">
        <v>5357</v>
      </c>
      <c r="F1982" t="s">
        <v>967</v>
      </c>
      <c r="G1982" t="s">
        <v>9382</v>
      </c>
      <c r="H1982" t="str">
        <f t="shared" si="215"/>
        <v>Nitin Bagmane &amp; Other</v>
      </c>
      <c r="I1982">
        <f t="shared" si="216"/>
        <v>1</v>
      </c>
      <c r="J1982" t="str">
        <f>IF(Table1[[#This Row],[Investor Count]]&gt;1,"Yes","No")</f>
        <v>No</v>
      </c>
      <c r="K1982" t="s">
        <v>126</v>
      </c>
      <c r="L1982" s="6">
        <v>1000000</v>
      </c>
      <c r="M1982">
        <f t="shared" si="210"/>
        <v>2016</v>
      </c>
      <c r="N1982" t="str">
        <f t="shared" si="211"/>
        <v>February</v>
      </c>
      <c r="O1982" s="18">
        <v>9.5970499999999994</v>
      </c>
      <c r="P1982" t="str">
        <f t="shared" si="212"/>
        <v>Seed</v>
      </c>
      <c r="Q1982" t="str">
        <f t="shared" si="213"/>
        <v>Others</v>
      </c>
      <c r="R1982" t="str">
        <f t="shared" si="214"/>
        <v>Bangalore</v>
      </c>
    </row>
    <row r="1983" spans="1:18" x14ac:dyDescent="0.3">
      <c r="A1983">
        <v>1982</v>
      </c>
      <c r="B1983" s="4">
        <v>42422</v>
      </c>
      <c r="C1983" t="s">
        <v>1081</v>
      </c>
      <c r="D1983" t="s">
        <v>575</v>
      </c>
      <c r="E1983" t="s">
        <v>5359</v>
      </c>
      <c r="F1983" t="s">
        <v>30</v>
      </c>
      <c r="G1983" t="s">
        <v>5360</v>
      </c>
      <c r="H1983" t="str">
        <f t="shared" si="215"/>
        <v>Lightspeed India</v>
      </c>
      <c r="I1983">
        <f t="shared" si="216"/>
        <v>1</v>
      </c>
      <c r="J1983" t="str">
        <f>IF(Table1[[#This Row],[Investor Count]]&gt;1,"Yes","No")</f>
        <v>No</v>
      </c>
      <c r="K1983" t="s">
        <v>394</v>
      </c>
      <c r="L1983" s="6">
        <v>3000000</v>
      </c>
      <c r="M1983">
        <f t="shared" si="210"/>
        <v>2016</v>
      </c>
      <c r="N1983" t="str">
        <f t="shared" si="211"/>
        <v>February</v>
      </c>
      <c r="O1983" s="18">
        <v>28.791149999999998</v>
      </c>
      <c r="P1983" t="str">
        <f t="shared" si="212"/>
        <v>Private Equity</v>
      </c>
      <c r="Q1983" t="str">
        <f t="shared" si="213"/>
        <v>Others</v>
      </c>
      <c r="R1983" t="str">
        <f t="shared" si="214"/>
        <v>Delhi-NCR</v>
      </c>
    </row>
    <row r="1984" spans="1:18" x14ac:dyDescent="0.3">
      <c r="A1984">
        <v>1983</v>
      </c>
      <c r="B1984" s="4">
        <v>42422</v>
      </c>
      <c r="C1984" t="s">
        <v>5361</v>
      </c>
      <c r="D1984" t="s">
        <v>575</v>
      </c>
      <c r="E1984" t="s">
        <v>3521</v>
      </c>
      <c r="F1984" t="s">
        <v>30</v>
      </c>
      <c r="G1984" t="s">
        <v>261</v>
      </c>
      <c r="H1984" t="str">
        <f t="shared" si="215"/>
        <v>Undisclosed</v>
      </c>
      <c r="I1984">
        <f t="shared" si="216"/>
        <v>1</v>
      </c>
      <c r="J1984" t="str">
        <f>IF(Table1[[#This Row],[Investor Count]]&gt;1,"Yes","No")</f>
        <v>No</v>
      </c>
      <c r="K1984" t="s">
        <v>126</v>
      </c>
      <c r="L1984" s="6">
        <v>100000</v>
      </c>
      <c r="M1984">
        <f t="shared" si="210"/>
        <v>2016</v>
      </c>
      <c r="N1984" t="str">
        <f t="shared" si="211"/>
        <v>February</v>
      </c>
      <c r="O1984" s="18">
        <v>0.95970500000000003</v>
      </c>
      <c r="P1984" t="str">
        <f t="shared" si="212"/>
        <v>Seed</v>
      </c>
      <c r="Q1984" t="str">
        <f t="shared" si="213"/>
        <v>Others</v>
      </c>
      <c r="R1984" t="str">
        <f t="shared" si="214"/>
        <v>Delhi-NCR</v>
      </c>
    </row>
    <row r="1985" spans="1:18" x14ac:dyDescent="0.3">
      <c r="A1985">
        <v>1984</v>
      </c>
      <c r="B1985" s="4">
        <v>42422</v>
      </c>
      <c r="C1985" t="s">
        <v>5362</v>
      </c>
      <c r="D1985" t="s">
        <v>50</v>
      </c>
      <c r="E1985" t="s">
        <v>5363</v>
      </c>
      <c r="F1985" t="s">
        <v>967</v>
      </c>
      <c r="G1985" t="s">
        <v>8301</v>
      </c>
      <c r="H1985" t="str">
        <f t="shared" si="215"/>
        <v>Sachin Bansal</v>
      </c>
      <c r="I1985">
        <f t="shared" si="216"/>
        <v>3</v>
      </c>
      <c r="J1985" t="str">
        <f>IF(Table1[[#This Row],[Investor Count]]&gt;1,"Yes","No")</f>
        <v>Yes</v>
      </c>
      <c r="K1985" t="s">
        <v>126</v>
      </c>
      <c r="M1985">
        <f t="shared" si="210"/>
        <v>2016</v>
      </c>
      <c r="N1985" t="str">
        <f t="shared" si="211"/>
        <v>February</v>
      </c>
      <c r="O1985" s="18">
        <v>0</v>
      </c>
      <c r="P1985" t="str">
        <f t="shared" si="212"/>
        <v>Seed</v>
      </c>
      <c r="Q1985" t="str">
        <f t="shared" si="213"/>
        <v>Technology</v>
      </c>
      <c r="R1985" t="str">
        <f t="shared" si="214"/>
        <v>Bangalore</v>
      </c>
    </row>
    <row r="1986" spans="1:18" x14ac:dyDescent="0.3">
      <c r="A1986">
        <v>1985</v>
      </c>
      <c r="B1986" s="4">
        <v>42422</v>
      </c>
      <c r="C1986" t="s">
        <v>5365</v>
      </c>
      <c r="D1986" t="s">
        <v>575</v>
      </c>
      <c r="E1986" t="s">
        <v>8861</v>
      </c>
      <c r="F1986" t="s">
        <v>36</v>
      </c>
      <c r="G1986" t="s">
        <v>8302</v>
      </c>
      <c r="H1986" t="str">
        <f t="shared" si="215"/>
        <v>Ivycap Ventures</v>
      </c>
      <c r="I1986">
        <f t="shared" si="216"/>
        <v>3</v>
      </c>
      <c r="J1986" t="str">
        <f>IF(Table1[[#This Row],[Investor Count]]&gt;1,"Yes","No")</f>
        <v>Yes</v>
      </c>
      <c r="K1986" t="s">
        <v>394</v>
      </c>
      <c r="L1986" s="6">
        <v>4500000</v>
      </c>
      <c r="M1986">
        <f t="shared" ref="M1986:M2049" si="217">YEAR(B1986)</f>
        <v>2016</v>
      </c>
      <c r="N1986" t="str">
        <f t="shared" ref="N1986:N2049" si="218">TEXT(B1986,"mmmm")</f>
        <v>February</v>
      </c>
      <c r="O1986" s="18">
        <v>43.186725000000003</v>
      </c>
      <c r="P1986" t="str">
        <f t="shared" ref="P1986:P2049" si="219">IF(ISBLANK(K1986),"Unknown",IF(OR(ISNUMBER(SEARCH("seed",K1986)),ISNUMBER(SEARCH("Seed",K1986))),"Seed",IF(ISNUMBER(SEARCH("Series A",K1986)),"Series A",IF(ISNUMBER(SEARCH("Series B",K1986)),"Series B",IF(ISNUMBER(SEARCH("Series C",K1986)),"Series C",IF(ISNUMBER(SEARCH("Series D",K1986)),"Series D",IF(ISNUMBER(SEARCH("Private Equity",K1986)),"Private Equity","Other")))))))</f>
        <v>Private Equity</v>
      </c>
      <c r="Q1986" t="str">
        <f t="shared" ref="Q1986:Q2049" si="220">IF(IFERROR(SEARCH("ecom",D1986),0)+IFERROR(SEARCH("commerce",D1986),0)+IFERROR(SEARCH("retail",D1986),0)&gt;0,"E-Commerce",
IF(IFERROR(SEARCH("fintech",D1986),0)+IFERROR(SEARCH("finance",D1986),0)+IFERROR(SEARCH("financial",D1986),0)+IFERROR(SEARCH("lending",D1986),0)+IFERROR(SEARCH("payment",D1986),0)+IFERROR(SEARCH("banking",D1986),0)+IFERROR(SEARCH("insurance",D1986),0)&gt;0,"FinTech",
IF(IFERROR(SEARCH("tech",D1986),0)+IFERROR(SEARCH("software",D1986),0)+IFERROR(SEARCH("saas",D1986),0)+IFERROR(SEARCH("ai",D1986),0)+IFERROR(SEARCH("iot",D1986),0)+IFERROR(SEARCH("cloud",D1986),0)+IFERROR(SEARCH("data",D1986),0)+IFERROR(SEARCH("analytics",D1986),0)&gt;0,"Technology",
IF(IFERROR(SEARCH("food",D1986),0)+IFERROR(SEARCH("restaurant",D1986),0)+IFERROR(SEARCH("hospitality",D1986),0)+IFERROR(SEARCH("beverage",D1986),0)+IFERROR(SEARCH("delivery",D1986),0)&gt;0,"Food &amp; Beverage",
IF(IFERROR(SEARCH("health",D1986),0)+IFERROR(SEARCH("medical",D1986),0)+IFERROR(SEARCH("pharma",D1986),0)+IFERROR(SEARCH("wellness",D1986),0)+IFERROR(SEARCH("fitness",D1986),0)&gt;0,"Healthcare",
IF(IFERROR(SEARCH("edu",D1986),0)+IFERROR(SEARCH("learning",D1986),0)+IFERROR(SEARCH("school",D1986),0)+IFERROR(SEARCH("e-tech",D1986),0)&gt;0,"Education",
IF(IFERROR(SEARCH("logistics",D1986),0)+IFERROR(SEARCH("transport",D1986),0)+IFERROR(SEARCH("delivery",D1986),0)+IFERROR(SEARCH("mobility",D1986),0)+IFERROR(SEARCH("automobile",D1986),0)&gt;0,"Logistics &amp; Transport",
IF(IFERROR(SEARCH("travel",D1986),0)+IFERROR(SEARCH("hotel",D1986),0)+IFERROR(SEARCH("booking",D1986),0)+IFERROR(SEARCH("tourism",D1986),0)&gt;0,"Travel &amp; Hospitality",
IF(IFERROR(SEARCH("fashion",D1986),0)+IFERROR(SEARCH("apparel",D1986),0)+IFERROR(SEARCH("clothing",D1986),0)+IFERROR(SEARCH("jewelry",D1986),0)+IFERROR(SEARCH("beauty",D1986),0)&gt;0,"Fashion &amp; Lifestyle",
IF(IFERROR(SEARCH("media",D1986),0)+IFERROR(SEARCH("entertainment",D1986),0)+IFERROR(SEARCH("video",D1986),0)+IFERROR(SEARCH("gaming",D1986),0)+IFERROR(SEARCH("music",D1986),0)+IFERROR(SEARCH("social",D1986),0)&gt;0,"Media &amp; Entertainment",
IF(IFERROR(SEARCH("agri",D1986),0)+IFERROR(SEARCH("farm",D1986),0)+IFERROR(SEARCH("agtech",D1986),0)&gt;0,"Agriculture",
IF(IFERROR(SEARCH("real estate",D1986),0)+IFERROR(SEARCH("property",D1986),0)+IFERROR(SEARCH("housing",D1986),0)&gt;0,"Real Estate",
IF(IFERROR(SEARCH("energy",D1986),0)+IFERROR(SEARCH("solar",D1986),0)+IFERROR(SEARCH("clean tech",D1986),0)+IFERROR(SEARCH("waste",D1986),0)&gt;0,"Energy &amp; Environment",
IF(IFERROR(SEARCH("hr",D1986),0)+IFERROR(SEARCH("recruit",D1986),0)+IFERROR(SEARCH("hiring",D1986),0)+IFERROR(SEARCH("job",D1986),0)&gt;0,"HR &amp; Recruitment",
"Others"))))))))))))))</f>
        <v>Others</v>
      </c>
      <c r="R1986" t="str">
        <f t="shared" ref="R1986:R2049" si="221">IF(ISNUMBER(SEARCH("bang",F1986)),"Bangalore",IF(ISNUMBER(SEARCH("beng",F1986)),"Bangalore",IF(ISNUMBER(SEARCH("mumbai",F1986)),"Mumbai",IF(ISNUMBER(SEARCH("delhi",F1986)),"Delhi-NCR",IF(ISNUMBER(SEARCH("gurgaon",F1986)),"Delhi-NCR",IF(ISNUMBER(SEARCH("gurugram",F1986)),"Delhi-NCR",IF(ISNUMBER(SEARCH("noida",F1986)),"Delhi-NCR",IF(ISNUMBER(SEARCH("faridabad",F1986)),"Delhi-NCR",IF(ISNUMBER(SEARCH("chennai",F1986)),"Chennai",IF(ISNUMBER(SEARCH("hyderabad",F1986)),"Hyderabad",IF(ISNUMBER(SEARCH("pune",F1986)),"Pune",IF(ISNUMBER(SEARCH("kolkata",F1986)),"Kolkata",IF(ISNUMBER(SEARCH("ahmedabad",F1986)),"Ahmedabad",IF(ISNUMBER(SEARCH("jaipur",F1986)),"Jaipur",IF(ISNUMBER(SEARCH("coimbatore",F1986)),"Coimbatore",IF(ISNUMBER(SEARCH("kochi",F1986)),"Kerala Cities",IF(ISNUMBER(SEARCH("cochin",F1986)),"Kerala Cities",IF(ISNUMBER(SEARCH("francisco",F1986)),"USA",IF(ISNUMBER(SEARCH("new york",F1986)),"USA",IF(ISNUMBER(SEARCH("california",F1986)),"USA",IF(ISNUMBER(SEARCH("palo alto",F1986)),"USA",IF(ISNUMBER(SEARCH("santa",F1986)),"USA",IF(ISNUMBER(SEARCH("singapore",F1986)),"Singapore",IF(ISNUMBER(SEARCH("london",F1986)),"London/UK",IF(F1986="","Unknown","Other Cities")))))))))))))))))))))))))</f>
        <v>Mumbai</v>
      </c>
    </row>
    <row r="1987" spans="1:18" x14ac:dyDescent="0.3">
      <c r="A1987">
        <v>1986</v>
      </c>
      <c r="B1987" s="4">
        <v>42422</v>
      </c>
      <c r="C1987" t="s">
        <v>5368</v>
      </c>
      <c r="D1987" t="s">
        <v>575</v>
      </c>
      <c r="E1987" t="s">
        <v>5369</v>
      </c>
      <c r="F1987" t="s">
        <v>30</v>
      </c>
      <c r="G1987" t="s">
        <v>2077</v>
      </c>
      <c r="H1987" t="str">
        <f t="shared" ref="H1987:H2050" si="222">IFERROR(TRIM(LEFT(G1987,FIND(",",G1987)-1)),TRIM(G1987))</f>
        <v>Indian Angel Network</v>
      </c>
      <c r="I1987">
        <f t="shared" ref="I1987:I2050" si="223">IF(TRIM(G1987)="",0,LEN(G1987)-LEN(SUBSTITUTE(G1987,",",""))+1)</f>
        <v>1</v>
      </c>
      <c r="J1987" t="str">
        <f>IF(Table1[[#This Row],[Investor Count]]&gt;1,"Yes","No")</f>
        <v>No</v>
      </c>
      <c r="K1987" t="s">
        <v>126</v>
      </c>
      <c r="L1987" s="6">
        <v>37000</v>
      </c>
      <c r="M1987">
        <f t="shared" si="217"/>
        <v>2016</v>
      </c>
      <c r="N1987" t="str">
        <f t="shared" si="218"/>
        <v>February</v>
      </c>
      <c r="O1987" s="18">
        <v>0.35509085000000001</v>
      </c>
      <c r="P1987" t="str">
        <f t="shared" si="219"/>
        <v>Seed</v>
      </c>
      <c r="Q1987" t="str">
        <f t="shared" si="220"/>
        <v>Others</v>
      </c>
      <c r="R1987" t="str">
        <f t="shared" si="221"/>
        <v>Delhi-NCR</v>
      </c>
    </row>
    <row r="1988" spans="1:18" x14ac:dyDescent="0.3">
      <c r="A1988">
        <v>1987</v>
      </c>
      <c r="B1988" s="4">
        <v>42422</v>
      </c>
      <c r="C1988" t="s">
        <v>5370</v>
      </c>
      <c r="D1988" t="s">
        <v>575</v>
      </c>
      <c r="E1988" t="s">
        <v>5371</v>
      </c>
      <c r="F1988" t="s">
        <v>30</v>
      </c>
      <c r="G1988" t="s">
        <v>8862</v>
      </c>
      <c r="H1988" t="str">
        <f t="shared" si="222"/>
        <v>Omidyar Network</v>
      </c>
      <c r="I1988">
        <f t="shared" si="223"/>
        <v>6</v>
      </c>
      <c r="J1988" t="str">
        <f>IF(Table1[[#This Row],[Investor Count]]&gt;1,"Yes","No")</f>
        <v>Yes</v>
      </c>
      <c r="K1988" t="s">
        <v>394</v>
      </c>
      <c r="M1988">
        <f t="shared" si="217"/>
        <v>2016</v>
      </c>
      <c r="N1988" t="str">
        <f t="shared" si="218"/>
        <v>February</v>
      </c>
      <c r="O1988" s="18">
        <v>0</v>
      </c>
      <c r="P1988" t="str">
        <f t="shared" si="219"/>
        <v>Private Equity</v>
      </c>
      <c r="Q1988" t="str">
        <f t="shared" si="220"/>
        <v>Others</v>
      </c>
      <c r="R1988" t="str">
        <f t="shared" si="221"/>
        <v>Delhi-NCR</v>
      </c>
    </row>
    <row r="1989" spans="1:18" x14ac:dyDescent="0.3">
      <c r="A1989">
        <v>1988</v>
      </c>
      <c r="B1989" s="4">
        <v>42423</v>
      </c>
      <c r="C1989" t="s">
        <v>5373</v>
      </c>
      <c r="D1989" t="s">
        <v>575</v>
      </c>
      <c r="E1989" t="s">
        <v>8863</v>
      </c>
      <c r="F1989" t="s">
        <v>19</v>
      </c>
      <c r="G1989" t="s">
        <v>9110</v>
      </c>
      <c r="H1989" t="str">
        <f t="shared" si="222"/>
        <v>Rocket Internet Ag</v>
      </c>
      <c r="I1989">
        <f t="shared" si="223"/>
        <v>7</v>
      </c>
      <c r="J1989" t="str">
        <f>IF(Table1[[#This Row],[Investor Count]]&gt;1,"Yes","No")</f>
        <v>Yes</v>
      </c>
      <c r="K1989" t="s">
        <v>394</v>
      </c>
      <c r="L1989" s="6">
        <v>11000000</v>
      </c>
      <c r="M1989">
        <f t="shared" si="217"/>
        <v>2016</v>
      </c>
      <c r="N1989" t="str">
        <f t="shared" si="218"/>
        <v>February</v>
      </c>
      <c r="O1989" s="18">
        <v>105.56755</v>
      </c>
      <c r="P1989" t="str">
        <f t="shared" si="219"/>
        <v>Private Equity</v>
      </c>
      <c r="Q1989" t="str">
        <f t="shared" si="220"/>
        <v>Others</v>
      </c>
      <c r="R1989" t="str">
        <f t="shared" si="221"/>
        <v>Delhi-NCR</v>
      </c>
    </row>
    <row r="1990" spans="1:18" x14ac:dyDescent="0.3">
      <c r="A1990">
        <v>1989</v>
      </c>
      <c r="B1990" s="4">
        <v>42423</v>
      </c>
      <c r="C1990" t="s">
        <v>5376</v>
      </c>
      <c r="D1990" t="s">
        <v>50</v>
      </c>
      <c r="E1990" t="s">
        <v>5377</v>
      </c>
      <c r="F1990" t="s">
        <v>4645</v>
      </c>
      <c r="G1990" t="s">
        <v>8947</v>
      </c>
      <c r="H1990" t="str">
        <f t="shared" si="222"/>
        <v>Startupxseed Ventures</v>
      </c>
      <c r="I1990">
        <f t="shared" si="223"/>
        <v>2</v>
      </c>
      <c r="J1990" t="str">
        <f>IF(Table1[[#This Row],[Investor Count]]&gt;1,"Yes","No")</f>
        <v>Yes</v>
      </c>
      <c r="K1990" t="s">
        <v>126</v>
      </c>
      <c r="M1990">
        <f t="shared" si="217"/>
        <v>2016</v>
      </c>
      <c r="N1990" t="str">
        <f t="shared" si="218"/>
        <v>February</v>
      </c>
      <c r="O1990" s="18">
        <v>0</v>
      </c>
      <c r="P1990" t="str">
        <f t="shared" si="219"/>
        <v>Seed</v>
      </c>
      <c r="Q1990" t="str">
        <f t="shared" si="220"/>
        <v>Technology</v>
      </c>
      <c r="R1990" t="str">
        <f t="shared" si="221"/>
        <v>Other Cities</v>
      </c>
    </row>
    <row r="1991" spans="1:18" x14ac:dyDescent="0.3">
      <c r="A1991">
        <v>1990</v>
      </c>
      <c r="B1991" s="4">
        <v>42424</v>
      </c>
      <c r="C1991" t="s">
        <v>5379</v>
      </c>
      <c r="D1991" t="s">
        <v>575</v>
      </c>
      <c r="E1991" t="s">
        <v>5380</v>
      </c>
      <c r="F1991" t="s">
        <v>967</v>
      </c>
      <c r="G1991" t="s">
        <v>5381</v>
      </c>
      <c r="H1991" t="str">
        <f t="shared" si="222"/>
        <v>Yajnanarayana Kammaje</v>
      </c>
      <c r="I1991">
        <f t="shared" si="223"/>
        <v>1</v>
      </c>
      <c r="J1991" t="str">
        <f>IF(Table1[[#This Row],[Investor Count]]&gt;1,"Yes","No")</f>
        <v>No</v>
      </c>
      <c r="K1991" t="s">
        <v>126</v>
      </c>
      <c r="L1991" s="6">
        <v>160000</v>
      </c>
      <c r="M1991">
        <f t="shared" si="217"/>
        <v>2016</v>
      </c>
      <c r="N1991" t="str">
        <f t="shared" si="218"/>
        <v>February</v>
      </c>
      <c r="O1991" s="18">
        <v>1.535528</v>
      </c>
      <c r="P1991" t="str">
        <f t="shared" si="219"/>
        <v>Seed</v>
      </c>
      <c r="Q1991" t="str">
        <f t="shared" si="220"/>
        <v>Others</v>
      </c>
      <c r="R1991" t="str">
        <f t="shared" si="221"/>
        <v>Bangalore</v>
      </c>
    </row>
    <row r="1992" spans="1:18" x14ac:dyDescent="0.3">
      <c r="A1992">
        <v>1991</v>
      </c>
      <c r="B1992" s="4">
        <v>42424</v>
      </c>
      <c r="C1992" t="s">
        <v>5382</v>
      </c>
      <c r="D1992" t="s">
        <v>575</v>
      </c>
      <c r="E1992" t="s">
        <v>5383</v>
      </c>
      <c r="F1992" t="s">
        <v>967</v>
      </c>
      <c r="G1992" t="s">
        <v>5384</v>
      </c>
      <c r="H1992" t="str">
        <f t="shared" si="222"/>
        <v>Tracxn Syndicate</v>
      </c>
      <c r="I1992">
        <f t="shared" si="223"/>
        <v>1</v>
      </c>
      <c r="J1992" t="str">
        <f>IF(Table1[[#This Row],[Investor Count]]&gt;1,"Yes","No")</f>
        <v>No</v>
      </c>
      <c r="K1992" t="s">
        <v>126</v>
      </c>
      <c r="M1992">
        <f t="shared" si="217"/>
        <v>2016</v>
      </c>
      <c r="N1992" t="str">
        <f t="shared" si="218"/>
        <v>February</v>
      </c>
      <c r="O1992" s="18">
        <v>0</v>
      </c>
      <c r="P1992" t="str">
        <f t="shared" si="219"/>
        <v>Seed</v>
      </c>
      <c r="Q1992" t="str">
        <f t="shared" si="220"/>
        <v>Others</v>
      </c>
      <c r="R1992" t="str">
        <f t="shared" si="221"/>
        <v>Bangalore</v>
      </c>
    </row>
    <row r="1993" spans="1:18" x14ac:dyDescent="0.3">
      <c r="A1993">
        <v>1992</v>
      </c>
      <c r="B1993" s="4">
        <v>42424</v>
      </c>
      <c r="C1993" t="s">
        <v>316</v>
      </c>
      <c r="D1993" t="s">
        <v>575</v>
      </c>
      <c r="E1993" t="s">
        <v>5385</v>
      </c>
      <c r="F1993" t="s">
        <v>967</v>
      </c>
      <c r="G1993" t="s">
        <v>8303</v>
      </c>
      <c r="H1993" t="str">
        <f t="shared" si="222"/>
        <v>Beenext</v>
      </c>
      <c r="I1993">
        <f t="shared" si="223"/>
        <v>6</v>
      </c>
      <c r="J1993" t="str">
        <f>IF(Table1[[#This Row],[Investor Count]]&gt;1,"Yes","No")</f>
        <v>Yes</v>
      </c>
      <c r="K1993" t="s">
        <v>394</v>
      </c>
      <c r="L1993" s="6">
        <v>10000000</v>
      </c>
      <c r="M1993">
        <f t="shared" si="217"/>
        <v>2016</v>
      </c>
      <c r="N1993" t="str">
        <f t="shared" si="218"/>
        <v>February</v>
      </c>
      <c r="O1993" s="18">
        <v>95.970500000000001</v>
      </c>
      <c r="P1993" t="str">
        <f t="shared" si="219"/>
        <v>Private Equity</v>
      </c>
      <c r="Q1993" t="str">
        <f t="shared" si="220"/>
        <v>Others</v>
      </c>
      <c r="R1993" t="str">
        <f t="shared" si="221"/>
        <v>Bangalore</v>
      </c>
    </row>
    <row r="1994" spans="1:18" x14ac:dyDescent="0.3">
      <c r="A1994">
        <v>1993</v>
      </c>
      <c r="B1994" s="4">
        <v>42424</v>
      </c>
      <c r="C1994" t="s">
        <v>5387</v>
      </c>
      <c r="D1994" t="s">
        <v>575</v>
      </c>
      <c r="E1994" t="s">
        <v>5388</v>
      </c>
      <c r="F1994" t="s">
        <v>184</v>
      </c>
      <c r="G1994" t="s">
        <v>5389</v>
      </c>
      <c r="H1994" t="str">
        <f t="shared" si="222"/>
        <v>Varun Aggarwal</v>
      </c>
      <c r="I1994">
        <f t="shared" si="223"/>
        <v>3</v>
      </c>
      <c r="J1994" t="str">
        <f>IF(Table1[[#This Row],[Investor Count]]&gt;1,"Yes","No")</f>
        <v>Yes</v>
      </c>
      <c r="K1994" t="s">
        <v>126</v>
      </c>
      <c r="L1994" s="6">
        <v>400000</v>
      </c>
      <c r="M1994">
        <f t="shared" si="217"/>
        <v>2016</v>
      </c>
      <c r="N1994" t="str">
        <f t="shared" si="218"/>
        <v>February</v>
      </c>
      <c r="O1994" s="18">
        <v>3.8388200000000001</v>
      </c>
      <c r="P1994" t="str">
        <f t="shared" si="219"/>
        <v>Seed</v>
      </c>
      <c r="Q1994" t="str">
        <f t="shared" si="220"/>
        <v>Others</v>
      </c>
      <c r="R1994" t="str">
        <f t="shared" si="221"/>
        <v>Hyderabad</v>
      </c>
    </row>
    <row r="1995" spans="1:18" x14ac:dyDescent="0.3">
      <c r="A1995">
        <v>1994</v>
      </c>
      <c r="B1995" s="4">
        <v>42424</v>
      </c>
      <c r="C1995" t="s">
        <v>5390</v>
      </c>
      <c r="D1995" t="s">
        <v>575</v>
      </c>
      <c r="E1995" t="s">
        <v>5391</v>
      </c>
      <c r="F1995" t="s">
        <v>87</v>
      </c>
      <c r="G1995" t="s">
        <v>3696</v>
      </c>
      <c r="H1995" t="str">
        <f t="shared" si="222"/>
        <v>Swastika Company Ltd</v>
      </c>
      <c r="I1995">
        <f t="shared" si="223"/>
        <v>1</v>
      </c>
      <c r="J1995" t="str">
        <f>IF(Table1[[#This Row],[Investor Count]]&gt;1,"Yes","No")</f>
        <v>No</v>
      </c>
      <c r="K1995" t="s">
        <v>126</v>
      </c>
      <c r="L1995" s="6">
        <v>150000</v>
      </c>
      <c r="M1995">
        <f t="shared" si="217"/>
        <v>2016</v>
      </c>
      <c r="N1995" t="str">
        <f t="shared" si="218"/>
        <v>February</v>
      </c>
      <c r="O1995" s="18">
        <v>1.4395575</v>
      </c>
      <c r="P1995" t="str">
        <f t="shared" si="219"/>
        <v>Seed</v>
      </c>
      <c r="Q1995" t="str">
        <f t="shared" si="220"/>
        <v>Others</v>
      </c>
      <c r="R1995" t="str">
        <f t="shared" si="221"/>
        <v>Delhi-NCR</v>
      </c>
    </row>
    <row r="1996" spans="1:18" x14ac:dyDescent="0.3">
      <c r="A1996">
        <v>1995</v>
      </c>
      <c r="B1996" s="4">
        <v>42424</v>
      </c>
      <c r="C1996" t="s">
        <v>5392</v>
      </c>
      <c r="D1996" t="s">
        <v>575</v>
      </c>
      <c r="E1996" t="s">
        <v>5393</v>
      </c>
      <c r="F1996" t="s">
        <v>967</v>
      </c>
      <c r="G1996" t="s">
        <v>8304</v>
      </c>
      <c r="H1996" t="str">
        <f t="shared" si="222"/>
        <v>Vishal Bali</v>
      </c>
      <c r="I1996">
        <f t="shared" si="223"/>
        <v>1</v>
      </c>
      <c r="J1996" t="str">
        <f>IF(Table1[[#This Row],[Investor Count]]&gt;1,"Yes","No")</f>
        <v>No</v>
      </c>
      <c r="K1996" t="s">
        <v>126</v>
      </c>
      <c r="M1996">
        <f t="shared" si="217"/>
        <v>2016</v>
      </c>
      <c r="N1996" t="str">
        <f t="shared" si="218"/>
        <v>February</v>
      </c>
      <c r="O1996" s="18">
        <v>0</v>
      </c>
      <c r="P1996" t="str">
        <f t="shared" si="219"/>
        <v>Seed</v>
      </c>
      <c r="Q1996" t="str">
        <f t="shared" si="220"/>
        <v>Others</v>
      </c>
      <c r="R1996" t="str">
        <f t="shared" si="221"/>
        <v>Bangalore</v>
      </c>
    </row>
    <row r="1997" spans="1:18" x14ac:dyDescent="0.3">
      <c r="A1997">
        <v>1996</v>
      </c>
      <c r="B1997" s="4">
        <v>42425</v>
      </c>
      <c r="C1997" t="s">
        <v>1732</v>
      </c>
      <c r="D1997" t="s">
        <v>479</v>
      </c>
      <c r="E1997" t="s">
        <v>5395</v>
      </c>
      <c r="F1997" t="s">
        <v>19</v>
      </c>
      <c r="G1997" t="s">
        <v>2491</v>
      </c>
      <c r="H1997" t="str">
        <f t="shared" si="222"/>
        <v>Matrix Partners India</v>
      </c>
      <c r="I1997">
        <f t="shared" si="223"/>
        <v>1</v>
      </c>
      <c r="J1997" t="str">
        <f>IF(Table1[[#This Row],[Investor Count]]&gt;1,"Yes","No")</f>
        <v>No</v>
      </c>
      <c r="K1997" t="s">
        <v>394</v>
      </c>
      <c r="L1997" s="6">
        <v>5000000</v>
      </c>
      <c r="M1997">
        <f t="shared" si="217"/>
        <v>2016</v>
      </c>
      <c r="N1997" t="str">
        <f t="shared" si="218"/>
        <v>February</v>
      </c>
      <c r="O1997" s="18">
        <v>47.985250000000001</v>
      </c>
      <c r="P1997" t="str">
        <f t="shared" si="219"/>
        <v>Private Equity</v>
      </c>
      <c r="Q1997" t="str">
        <f t="shared" si="220"/>
        <v>E-Commerce</v>
      </c>
      <c r="R1997" t="str">
        <f t="shared" si="221"/>
        <v>Delhi-NCR</v>
      </c>
    </row>
    <row r="1998" spans="1:18" x14ac:dyDescent="0.3">
      <c r="A1998">
        <v>1997</v>
      </c>
      <c r="B1998" s="4">
        <v>42425</v>
      </c>
      <c r="C1998" t="s">
        <v>5396</v>
      </c>
      <c r="D1998" t="s">
        <v>575</v>
      </c>
      <c r="E1998" t="s">
        <v>5397</v>
      </c>
      <c r="F1998" t="s">
        <v>967</v>
      </c>
      <c r="G1998" t="s">
        <v>8305</v>
      </c>
      <c r="H1998" t="str">
        <f t="shared" si="222"/>
        <v>Calcutta Angels</v>
      </c>
      <c r="I1998">
        <f t="shared" si="223"/>
        <v>2</v>
      </c>
      <c r="J1998" t="str">
        <f>IF(Table1[[#This Row],[Investor Count]]&gt;1,"Yes","No")</f>
        <v>Yes</v>
      </c>
      <c r="K1998" t="s">
        <v>126</v>
      </c>
      <c r="M1998">
        <f t="shared" si="217"/>
        <v>2016</v>
      </c>
      <c r="N1998" t="str">
        <f t="shared" si="218"/>
        <v>February</v>
      </c>
      <c r="O1998" s="18">
        <v>0</v>
      </c>
      <c r="P1998" t="str">
        <f t="shared" si="219"/>
        <v>Seed</v>
      </c>
      <c r="Q1998" t="str">
        <f t="shared" si="220"/>
        <v>Others</v>
      </c>
      <c r="R1998" t="str">
        <f t="shared" si="221"/>
        <v>Bangalore</v>
      </c>
    </row>
    <row r="1999" spans="1:18" x14ac:dyDescent="0.3">
      <c r="A1999">
        <v>1998</v>
      </c>
      <c r="B1999" s="4">
        <v>42425</v>
      </c>
      <c r="C1999" t="s">
        <v>5399</v>
      </c>
      <c r="D1999" t="s">
        <v>575</v>
      </c>
      <c r="E1999" t="s">
        <v>5400</v>
      </c>
      <c r="F1999" t="s">
        <v>967</v>
      </c>
      <c r="G1999" t="s">
        <v>8864</v>
      </c>
      <c r="H1999" t="str">
        <f t="shared" si="222"/>
        <v>Accel Partners</v>
      </c>
      <c r="I1999">
        <f t="shared" si="223"/>
        <v>5</v>
      </c>
      <c r="J1999" t="str">
        <f>IF(Table1[[#This Row],[Investor Count]]&gt;1,"Yes","No")</f>
        <v>Yes</v>
      </c>
      <c r="K1999" t="s">
        <v>394</v>
      </c>
      <c r="L1999" s="6">
        <v>5800000</v>
      </c>
      <c r="M1999">
        <f t="shared" si="217"/>
        <v>2016</v>
      </c>
      <c r="N1999" t="str">
        <f t="shared" si="218"/>
        <v>February</v>
      </c>
      <c r="O1999" s="18">
        <v>55.662889999999997</v>
      </c>
      <c r="P1999" t="str">
        <f t="shared" si="219"/>
        <v>Private Equity</v>
      </c>
      <c r="Q1999" t="str">
        <f t="shared" si="220"/>
        <v>Others</v>
      </c>
      <c r="R1999" t="str">
        <f t="shared" si="221"/>
        <v>Bangalore</v>
      </c>
    </row>
    <row r="2000" spans="1:18" x14ac:dyDescent="0.3">
      <c r="A2000">
        <v>1999</v>
      </c>
      <c r="B2000" s="4">
        <v>42425</v>
      </c>
      <c r="C2000" t="s">
        <v>5402</v>
      </c>
      <c r="D2000" t="s">
        <v>479</v>
      </c>
      <c r="E2000" t="s">
        <v>5403</v>
      </c>
      <c r="F2000" t="s">
        <v>30</v>
      </c>
      <c r="G2000" t="s">
        <v>8198</v>
      </c>
      <c r="H2000" t="str">
        <f t="shared" si="222"/>
        <v>Hnis</v>
      </c>
      <c r="I2000">
        <f t="shared" si="223"/>
        <v>1</v>
      </c>
      <c r="J2000" t="str">
        <f>IF(Table1[[#This Row],[Investor Count]]&gt;1,"Yes","No")</f>
        <v>No</v>
      </c>
      <c r="K2000" t="s">
        <v>126</v>
      </c>
      <c r="L2000" s="6">
        <v>70000</v>
      </c>
      <c r="M2000">
        <f t="shared" si="217"/>
        <v>2016</v>
      </c>
      <c r="N2000" t="str">
        <f t="shared" si="218"/>
        <v>February</v>
      </c>
      <c r="O2000" s="18">
        <v>0.67179350000000004</v>
      </c>
      <c r="P2000" t="str">
        <f t="shared" si="219"/>
        <v>Seed</v>
      </c>
      <c r="Q2000" t="str">
        <f t="shared" si="220"/>
        <v>E-Commerce</v>
      </c>
      <c r="R2000" t="str">
        <f t="shared" si="221"/>
        <v>Delhi-NCR</v>
      </c>
    </row>
    <row r="2001" spans="1:18" x14ac:dyDescent="0.3">
      <c r="A2001">
        <v>2000</v>
      </c>
      <c r="B2001" s="4">
        <v>42426</v>
      </c>
      <c r="C2001" t="s">
        <v>5404</v>
      </c>
      <c r="D2001" t="s">
        <v>50</v>
      </c>
      <c r="E2001" t="s">
        <v>5405</v>
      </c>
      <c r="F2001" t="s">
        <v>30</v>
      </c>
      <c r="G2001" t="s">
        <v>5406</v>
      </c>
      <c r="H2001" t="str">
        <f t="shared" si="222"/>
        <v>Kapil Goel</v>
      </c>
      <c r="I2001">
        <f t="shared" si="223"/>
        <v>1</v>
      </c>
      <c r="J2001" t="str">
        <f>IF(Table1[[#This Row],[Investor Count]]&gt;1,"Yes","No")</f>
        <v>No</v>
      </c>
      <c r="K2001" t="s">
        <v>126</v>
      </c>
      <c r="L2001" s="6">
        <v>145000</v>
      </c>
      <c r="M2001">
        <f t="shared" si="217"/>
        <v>2016</v>
      </c>
      <c r="N2001" t="str">
        <f t="shared" si="218"/>
        <v>February</v>
      </c>
      <c r="O2001" s="18">
        <v>1.3915722500000001</v>
      </c>
      <c r="P2001" t="str">
        <f t="shared" si="219"/>
        <v>Seed</v>
      </c>
      <c r="Q2001" t="str">
        <f t="shared" si="220"/>
        <v>Technology</v>
      </c>
      <c r="R2001" t="str">
        <f t="shared" si="221"/>
        <v>Delhi-NCR</v>
      </c>
    </row>
    <row r="2002" spans="1:18" x14ac:dyDescent="0.3">
      <c r="A2002">
        <v>2001</v>
      </c>
      <c r="B2002" s="4">
        <v>42426</v>
      </c>
      <c r="C2002" t="s">
        <v>5407</v>
      </c>
      <c r="D2002" t="s">
        <v>575</v>
      </c>
      <c r="E2002" t="s">
        <v>8865</v>
      </c>
      <c r="F2002" t="s">
        <v>36</v>
      </c>
      <c r="G2002" t="s">
        <v>5409</v>
      </c>
      <c r="H2002" t="str">
        <f t="shared" si="222"/>
        <v>Insitor Impact Asia Fund</v>
      </c>
      <c r="I2002">
        <f t="shared" si="223"/>
        <v>2</v>
      </c>
      <c r="J2002" t="str">
        <f>IF(Table1[[#This Row],[Investor Count]]&gt;1,"Yes","No")</f>
        <v>Yes</v>
      </c>
      <c r="K2002" t="s">
        <v>394</v>
      </c>
      <c r="L2002" s="6">
        <v>2500000</v>
      </c>
      <c r="M2002">
        <f t="shared" si="217"/>
        <v>2016</v>
      </c>
      <c r="N2002" t="str">
        <f t="shared" si="218"/>
        <v>February</v>
      </c>
      <c r="O2002" s="18">
        <v>23.992625</v>
      </c>
      <c r="P2002" t="str">
        <f t="shared" si="219"/>
        <v>Private Equity</v>
      </c>
      <c r="Q2002" t="str">
        <f t="shared" si="220"/>
        <v>Others</v>
      </c>
      <c r="R2002" t="str">
        <f t="shared" si="221"/>
        <v>Mumbai</v>
      </c>
    </row>
    <row r="2003" spans="1:18" x14ac:dyDescent="0.3">
      <c r="A2003">
        <v>2002</v>
      </c>
      <c r="B2003" s="4">
        <v>42429</v>
      </c>
      <c r="C2003" t="s">
        <v>5410</v>
      </c>
      <c r="D2003" t="s">
        <v>575</v>
      </c>
      <c r="E2003" t="s">
        <v>626</v>
      </c>
      <c r="F2003" t="s">
        <v>967</v>
      </c>
      <c r="G2003" t="s">
        <v>1136</v>
      </c>
      <c r="H2003" t="str">
        <f t="shared" si="222"/>
        <v>Ratan Tata</v>
      </c>
      <c r="I2003">
        <f t="shared" si="223"/>
        <v>1</v>
      </c>
      <c r="J2003" t="str">
        <f>IF(Table1[[#This Row],[Investor Count]]&gt;1,"Yes","No")</f>
        <v>No</v>
      </c>
      <c r="K2003" t="s">
        <v>394</v>
      </c>
      <c r="M2003">
        <f t="shared" si="217"/>
        <v>2016</v>
      </c>
      <c r="N2003" t="str">
        <f t="shared" si="218"/>
        <v>February</v>
      </c>
      <c r="O2003" s="18">
        <v>0</v>
      </c>
      <c r="P2003" t="str">
        <f t="shared" si="219"/>
        <v>Private Equity</v>
      </c>
      <c r="Q2003" t="str">
        <f t="shared" si="220"/>
        <v>Others</v>
      </c>
      <c r="R2003" t="str">
        <f t="shared" si="221"/>
        <v>Bangalore</v>
      </c>
    </row>
    <row r="2004" spans="1:18" x14ac:dyDescent="0.3">
      <c r="A2004">
        <v>2003</v>
      </c>
      <c r="B2004" s="4">
        <v>42429</v>
      </c>
      <c r="C2004" t="s">
        <v>5411</v>
      </c>
      <c r="D2004" t="s">
        <v>479</v>
      </c>
      <c r="E2004" t="s">
        <v>5412</v>
      </c>
      <c r="F2004" t="s">
        <v>36</v>
      </c>
      <c r="G2004" t="s">
        <v>1371</v>
      </c>
      <c r="H2004" t="str">
        <f t="shared" si="222"/>
        <v>Eduardo Saverin</v>
      </c>
      <c r="I2004">
        <f t="shared" si="223"/>
        <v>1</v>
      </c>
      <c r="J2004" t="str">
        <f>IF(Table1[[#This Row],[Investor Count]]&gt;1,"Yes","No")</f>
        <v>No</v>
      </c>
      <c r="K2004" t="s">
        <v>394</v>
      </c>
      <c r="L2004" s="6">
        <v>13000000</v>
      </c>
      <c r="M2004">
        <f t="shared" si="217"/>
        <v>2016</v>
      </c>
      <c r="N2004" t="str">
        <f t="shared" si="218"/>
        <v>February</v>
      </c>
      <c r="O2004" s="18">
        <v>124.76165</v>
      </c>
      <c r="P2004" t="str">
        <f t="shared" si="219"/>
        <v>Private Equity</v>
      </c>
      <c r="Q2004" t="str">
        <f t="shared" si="220"/>
        <v>E-Commerce</v>
      </c>
      <c r="R2004" t="str">
        <f t="shared" si="221"/>
        <v>Mumbai</v>
      </c>
    </row>
    <row r="2005" spans="1:18" x14ac:dyDescent="0.3">
      <c r="A2005">
        <v>2004</v>
      </c>
      <c r="B2005" s="4">
        <v>42429</v>
      </c>
      <c r="C2005" t="s">
        <v>5413</v>
      </c>
      <c r="D2005" t="s">
        <v>575</v>
      </c>
      <c r="E2005" t="s">
        <v>5414</v>
      </c>
      <c r="F2005" t="s">
        <v>967</v>
      </c>
      <c r="G2005" t="s">
        <v>261</v>
      </c>
      <c r="H2005" t="str">
        <f t="shared" si="222"/>
        <v>Undisclosed</v>
      </c>
      <c r="I2005">
        <f t="shared" si="223"/>
        <v>1</v>
      </c>
      <c r="J2005" t="str">
        <f>IF(Table1[[#This Row],[Investor Count]]&gt;1,"Yes","No")</f>
        <v>No</v>
      </c>
      <c r="K2005" t="s">
        <v>394</v>
      </c>
      <c r="M2005">
        <f t="shared" si="217"/>
        <v>2016</v>
      </c>
      <c r="N2005" t="str">
        <f t="shared" si="218"/>
        <v>February</v>
      </c>
      <c r="O2005" s="18">
        <v>0</v>
      </c>
      <c r="P2005" t="str">
        <f t="shared" si="219"/>
        <v>Private Equity</v>
      </c>
      <c r="Q2005" t="str">
        <f t="shared" si="220"/>
        <v>Others</v>
      </c>
      <c r="R2005" t="str">
        <f t="shared" si="221"/>
        <v>Bangalore</v>
      </c>
    </row>
    <row r="2006" spans="1:18" x14ac:dyDescent="0.3">
      <c r="A2006">
        <v>2005</v>
      </c>
      <c r="B2006" s="4">
        <v>42370</v>
      </c>
      <c r="C2006" t="s">
        <v>5195</v>
      </c>
      <c r="D2006" t="s">
        <v>1471</v>
      </c>
      <c r="E2006" t="s">
        <v>5415</v>
      </c>
      <c r="F2006" t="s">
        <v>30</v>
      </c>
      <c r="G2006" t="s">
        <v>9383</v>
      </c>
      <c r="H2006" t="str">
        <f t="shared" si="222"/>
        <v>Rajan</v>
      </c>
      <c r="I2006">
        <f t="shared" si="223"/>
        <v>5</v>
      </c>
      <c r="J2006" t="str">
        <f>IF(Table1[[#This Row],[Investor Count]]&gt;1,"Yes","No")</f>
        <v>Yes</v>
      </c>
      <c r="K2006" t="s">
        <v>126</v>
      </c>
      <c r="M2006">
        <f t="shared" si="217"/>
        <v>2016</v>
      </c>
      <c r="N2006" t="str">
        <f t="shared" si="218"/>
        <v>January</v>
      </c>
      <c r="O2006" s="18">
        <v>0</v>
      </c>
      <c r="P2006" t="str">
        <f t="shared" si="219"/>
        <v>Seed</v>
      </c>
      <c r="Q2006" t="str">
        <f t="shared" si="220"/>
        <v>E-Commerce</v>
      </c>
      <c r="R2006" t="str">
        <f t="shared" si="221"/>
        <v>Delhi-NCR</v>
      </c>
    </row>
    <row r="2007" spans="1:18" x14ac:dyDescent="0.3">
      <c r="A2007">
        <v>2006</v>
      </c>
      <c r="B2007" s="4">
        <v>42370</v>
      </c>
      <c r="C2007" t="s">
        <v>5417</v>
      </c>
      <c r="D2007" t="s">
        <v>575</v>
      </c>
      <c r="E2007" t="s">
        <v>8866</v>
      </c>
      <c r="F2007" t="s">
        <v>36</v>
      </c>
      <c r="G2007" t="s">
        <v>261</v>
      </c>
      <c r="H2007" t="str">
        <f t="shared" si="222"/>
        <v>Undisclosed</v>
      </c>
      <c r="I2007">
        <f t="shared" si="223"/>
        <v>1</v>
      </c>
      <c r="J2007" t="str">
        <f>IF(Table1[[#This Row],[Investor Count]]&gt;1,"Yes","No")</f>
        <v>No</v>
      </c>
      <c r="K2007" t="s">
        <v>126</v>
      </c>
      <c r="M2007">
        <f t="shared" si="217"/>
        <v>2016</v>
      </c>
      <c r="N2007" t="str">
        <f t="shared" si="218"/>
        <v>January</v>
      </c>
      <c r="O2007" s="18">
        <v>0</v>
      </c>
      <c r="P2007" t="str">
        <f t="shared" si="219"/>
        <v>Seed</v>
      </c>
      <c r="Q2007" t="str">
        <f t="shared" si="220"/>
        <v>Others</v>
      </c>
      <c r="R2007" t="str">
        <f t="shared" si="221"/>
        <v>Mumbai</v>
      </c>
    </row>
    <row r="2008" spans="1:18" x14ac:dyDescent="0.3">
      <c r="A2008">
        <v>2007</v>
      </c>
      <c r="B2008" s="4">
        <v>42373</v>
      </c>
      <c r="C2008" t="s">
        <v>5419</v>
      </c>
      <c r="D2008" t="s">
        <v>1471</v>
      </c>
      <c r="E2008" t="s">
        <v>5420</v>
      </c>
      <c r="F2008" t="s">
        <v>19</v>
      </c>
      <c r="G2008" t="s">
        <v>1136</v>
      </c>
      <c r="H2008" t="str">
        <f t="shared" si="222"/>
        <v>Ratan Tata</v>
      </c>
      <c r="I2008">
        <f t="shared" si="223"/>
        <v>1</v>
      </c>
      <c r="J2008" t="str">
        <f>IF(Table1[[#This Row],[Investor Count]]&gt;1,"Yes","No")</f>
        <v>No</v>
      </c>
      <c r="K2008" t="s">
        <v>126</v>
      </c>
      <c r="M2008">
        <f t="shared" si="217"/>
        <v>2016</v>
      </c>
      <c r="N2008" t="str">
        <f t="shared" si="218"/>
        <v>January</v>
      </c>
      <c r="O2008" s="18">
        <v>0</v>
      </c>
      <c r="P2008" t="str">
        <f t="shared" si="219"/>
        <v>Seed</v>
      </c>
      <c r="Q2008" t="str">
        <f t="shared" si="220"/>
        <v>E-Commerce</v>
      </c>
      <c r="R2008" t="str">
        <f t="shared" si="221"/>
        <v>Delhi-NCR</v>
      </c>
    </row>
    <row r="2009" spans="1:18" x14ac:dyDescent="0.3">
      <c r="A2009">
        <v>2008</v>
      </c>
      <c r="B2009" s="4">
        <v>42373</v>
      </c>
      <c r="C2009" t="s">
        <v>5421</v>
      </c>
      <c r="D2009" t="s">
        <v>105</v>
      </c>
      <c r="E2009" t="s">
        <v>5422</v>
      </c>
      <c r="F2009" t="s">
        <v>30</v>
      </c>
      <c r="G2009" t="s">
        <v>8306</v>
      </c>
      <c r="H2009" t="str">
        <f t="shared" si="222"/>
        <v>Merittrac</v>
      </c>
      <c r="I2009">
        <f t="shared" si="223"/>
        <v>1</v>
      </c>
      <c r="J2009" t="str">
        <f>IF(Table1[[#This Row],[Investor Count]]&gt;1,"Yes","No")</f>
        <v>No</v>
      </c>
      <c r="K2009" t="s">
        <v>394</v>
      </c>
      <c r="M2009">
        <f t="shared" si="217"/>
        <v>2016</v>
      </c>
      <c r="N2009" t="str">
        <f t="shared" si="218"/>
        <v>January</v>
      </c>
      <c r="O2009" s="18">
        <v>0</v>
      </c>
      <c r="P2009" t="str">
        <f t="shared" si="219"/>
        <v>Private Equity</v>
      </c>
      <c r="Q2009" t="str">
        <f t="shared" si="220"/>
        <v>Education</v>
      </c>
      <c r="R2009" t="str">
        <f t="shared" si="221"/>
        <v>Delhi-NCR</v>
      </c>
    </row>
    <row r="2010" spans="1:18" x14ac:dyDescent="0.3">
      <c r="A2010">
        <v>2009</v>
      </c>
      <c r="B2010" s="4">
        <v>42373</v>
      </c>
      <c r="C2010" t="s">
        <v>5424</v>
      </c>
      <c r="D2010" t="s">
        <v>1701</v>
      </c>
      <c r="E2010" t="s">
        <v>5425</v>
      </c>
      <c r="F2010" t="s">
        <v>30</v>
      </c>
      <c r="G2010" t="s">
        <v>5426</v>
      </c>
      <c r="H2010" t="str">
        <f t="shared" si="222"/>
        <v>Sequoia Capital</v>
      </c>
      <c r="I2010">
        <f t="shared" si="223"/>
        <v>6</v>
      </c>
      <c r="J2010" t="str">
        <f>IF(Table1[[#This Row],[Investor Count]]&gt;1,"Yes","No")</f>
        <v>Yes</v>
      </c>
      <c r="K2010" t="s">
        <v>394</v>
      </c>
      <c r="L2010" s="6">
        <v>6000000</v>
      </c>
      <c r="M2010">
        <f t="shared" si="217"/>
        <v>2016</v>
      </c>
      <c r="N2010" t="str">
        <f t="shared" si="218"/>
        <v>January</v>
      </c>
      <c r="O2010" s="18">
        <v>57.582299999999996</v>
      </c>
      <c r="P2010" t="str">
        <f t="shared" si="219"/>
        <v>Private Equity</v>
      </c>
      <c r="Q2010" t="str">
        <f t="shared" si="220"/>
        <v>Food &amp; Beverage</v>
      </c>
      <c r="R2010" t="str">
        <f t="shared" si="221"/>
        <v>Delhi-NCR</v>
      </c>
    </row>
    <row r="2011" spans="1:18" x14ac:dyDescent="0.3">
      <c r="A2011">
        <v>2010</v>
      </c>
      <c r="B2011" s="4">
        <v>42374</v>
      </c>
      <c r="C2011" t="s">
        <v>5427</v>
      </c>
      <c r="D2011" t="s">
        <v>1701</v>
      </c>
      <c r="E2011" t="s">
        <v>5428</v>
      </c>
      <c r="F2011" t="s">
        <v>1197</v>
      </c>
      <c r="G2011" t="s">
        <v>8790</v>
      </c>
      <c r="H2011" t="str">
        <f t="shared" si="222"/>
        <v>Centre For Innovation Incubation</v>
      </c>
      <c r="I2011">
        <f t="shared" si="223"/>
        <v>2</v>
      </c>
      <c r="J2011" t="str">
        <f>IF(Table1[[#This Row],[Investor Count]]&gt;1,"Yes","No")</f>
        <v>Yes</v>
      </c>
      <c r="K2011" t="s">
        <v>126</v>
      </c>
      <c r="M2011">
        <f t="shared" si="217"/>
        <v>2016</v>
      </c>
      <c r="N2011" t="str">
        <f t="shared" si="218"/>
        <v>January</v>
      </c>
      <c r="O2011" s="18">
        <v>0</v>
      </c>
      <c r="P2011" t="str">
        <f t="shared" si="219"/>
        <v>Seed</v>
      </c>
      <c r="Q2011" t="str">
        <f t="shared" si="220"/>
        <v>Food &amp; Beverage</v>
      </c>
      <c r="R2011" t="str">
        <f t="shared" si="221"/>
        <v>Ahmedabad</v>
      </c>
    </row>
    <row r="2012" spans="1:18" x14ac:dyDescent="0.3">
      <c r="A2012">
        <v>2011</v>
      </c>
      <c r="B2012" s="4">
        <v>42374</v>
      </c>
      <c r="C2012" t="s">
        <v>5429</v>
      </c>
      <c r="D2012" t="s">
        <v>105</v>
      </c>
      <c r="E2012" t="s">
        <v>5430</v>
      </c>
      <c r="F2012" t="s">
        <v>397</v>
      </c>
      <c r="G2012" t="s">
        <v>9384</v>
      </c>
      <c r="H2012" t="str">
        <f t="shared" si="222"/>
        <v>Samir Bangara</v>
      </c>
      <c r="I2012">
        <f t="shared" si="223"/>
        <v>10</v>
      </c>
      <c r="J2012" t="str">
        <f>IF(Table1[[#This Row],[Investor Count]]&gt;1,"Yes","No")</f>
        <v>Yes</v>
      </c>
      <c r="K2012" t="s">
        <v>126</v>
      </c>
      <c r="L2012" s="6">
        <v>100000</v>
      </c>
      <c r="M2012">
        <f t="shared" si="217"/>
        <v>2016</v>
      </c>
      <c r="N2012" t="str">
        <f t="shared" si="218"/>
        <v>January</v>
      </c>
      <c r="O2012" s="18">
        <v>0.95970500000000003</v>
      </c>
      <c r="P2012" t="str">
        <f t="shared" si="219"/>
        <v>Seed</v>
      </c>
      <c r="Q2012" t="str">
        <f t="shared" si="220"/>
        <v>Education</v>
      </c>
      <c r="R2012" t="str">
        <f t="shared" si="221"/>
        <v>Other Cities</v>
      </c>
    </row>
    <row r="2013" spans="1:18" x14ac:dyDescent="0.3">
      <c r="A2013">
        <v>2012</v>
      </c>
      <c r="B2013" s="4">
        <v>42374</v>
      </c>
      <c r="C2013" t="s">
        <v>5432</v>
      </c>
      <c r="D2013" t="s">
        <v>1471</v>
      </c>
      <c r="E2013" t="s">
        <v>5433</v>
      </c>
      <c r="F2013" t="s">
        <v>87</v>
      </c>
      <c r="G2013" t="s">
        <v>5434</v>
      </c>
      <c r="H2013" t="str">
        <f t="shared" si="222"/>
        <v>Dinesh Agarwal</v>
      </c>
      <c r="I2013">
        <f t="shared" si="223"/>
        <v>1</v>
      </c>
      <c r="J2013" t="str">
        <f>IF(Table1[[#This Row],[Investor Count]]&gt;1,"Yes","No")</f>
        <v>No</v>
      </c>
      <c r="K2013" t="s">
        <v>126</v>
      </c>
      <c r="M2013">
        <f t="shared" si="217"/>
        <v>2016</v>
      </c>
      <c r="N2013" t="str">
        <f t="shared" si="218"/>
        <v>January</v>
      </c>
      <c r="O2013" s="18">
        <v>0</v>
      </c>
      <c r="P2013" t="str">
        <f t="shared" si="219"/>
        <v>Seed</v>
      </c>
      <c r="Q2013" t="str">
        <f t="shared" si="220"/>
        <v>E-Commerce</v>
      </c>
      <c r="R2013" t="str">
        <f t="shared" si="221"/>
        <v>Delhi-NCR</v>
      </c>
    </row>
    <row r="2014" spans="1:18" x14ac:dyDescent="0.3">
      <c r="A2014">
        <v>2013</v>
      </c>
      <c r="B2014" s="4">
        <v>42374</v>
      </c>
      <c r="C2014" t="s">
        <v>5435</v>
      </c>
      <c r="D2014" t="s">
        <v>575</v>
      </c>
      <c r="E2014" t="s">
        <v>5436</v>
      </c>
      <c r="F2014" t="s">
        <v>967</v>
      </c>
      <c r="G2014" t="s">
        <v>261</v>
      </c>
      <c r="H2014" t="str">
        <f t="shared" si="222"/>
        <v>Undisclosed</v>
      </c>
      <c r="I2014">
        <f t="shared" si="223"/>
        <v>1</v>
      </c>
      <c r="J2014" t="str">
        <f>IF(Table1[[#This Row],[Investor Count]]&gt;1,"Yes","No")</f>
        <v>No</v>
      </c>
      <c r="K2014" t="s">
        <v>126</v>
      </c>
      <c r="L2014" s="6">
        <v>150000</v>
      </c>
      <c r="M2014">
        <f t="shared" si="217"/>
        <v>2016</v>
      </c>
      <c r="N2014" t="str">
        <f t="shared" si="218"/>
        <v>January</v>
      </c>
      <c r="O2014" s="18">
        <v>1.4395575</v>
      </c>
      <c r="P2014" t="str">
        <f t="shared" si="219"/>
        <v>Seed</v>
      </c>
      <c r="Q2014" t="str">
        <f t="shared" si="220"/>
        <v>Others</v>
      </c>
      <c r="R2014" t="str">
        <f t="shared" si="221"/>
        <v>Bangalore</v>
      </c>
    </row>
    <row r="2015" spans="1:18" x14ac:dyDescent="0.3">
      <c r="A2015">
        <v>2014</v>
      </c>
      <c r="B2015" s="4">
        <v>42374</v>
      </c>
      <c r="C2015" t="s">
        <v>7888</v>
      </c>
      <c r="D2015" t="s">
        <v>575</v>
      </c>
      <c r="E2015" t="s">
        <v>5438</v>
      </c>
      <c r="F2015" t="s">
        <v>36</v>
      </c>
      <c r="G2015" t="s">
        <v>5439</v>
      </c>
      <c r="H2015" t="str">
        <f t="shared" si="222"/>
        <v>Tata Capital Innovation Fund</v>
      </c>
      <c r="I2015">
        <f t="shared" si="223"/>
        <v>1</v>
      </c>
      <c r="J2015" t="str">
        <f>IF(Table1[[#This Row],[Investor Count]]&gt;1,"Yes","No")</f>
        <v>No</v>
      </c>
      <c r="K2015" t="s">
        <v>394</v>
      </c>
      <c r="L2015" s="6">
        <v>5000000</v>
      </c>
      <c r="M2015">
        <f t="shared" si="217"/>
        <v>2016</v>
      </c>
      <c r="N2015" t="str">
        <f t="shared" si="218"/>
        <v>January</v>
      </c>
      <c r="O2015" s="18">
        <v>47.985250000000001</v>
      </c>
      <c r="P2015" t="str">
        <f t="shared" si="219"/>
        <v>Private Equity</v>
      </c>
      <c r="Q2015" t="str">
        <f t="shared" si="220"/>
        <v>Others</v>
      </c>
      <c r="R2015" t="str">
        <f t="shared" si="221"/>
        <v>Mumbai</v>
      </c>
    </row>
    <row r="2016" spans="1:18" x14ac:dyDescent="0.3">
      <c r="A2016">
        <v>2015</v>
      </c>
      <c r="B2016" s="4">
        <v>42375</v>
      </c>
      <c r="C2016" t="s">
        <v>5332</v>
      </c>
      <c r="D2016" t="s">
        <v>5440</v>
      </c>
      <c r="E2016" t="s">
        <v>5441</v>
      </c>
      <c r="F2016" t="s">
        <v>967</v>
      </c>
      <c r="G2016" t="s">
        <v>1136</v>
      </c>
      <c r="H2016" t="str">
        <f t="shared" si="222"/>
        <v>Ratan Tata</v>
      </c>
      <c r="I2016">
        <f t="shared" si="223"/>
        <v>1</v>
      </c>
      <c r="J2016" t="str">
        <f>IF(Table1[[#This Row],[Investor Count]]&gt;1,"Yes","No")</f>
        <v>No</v>
      </c>
      <c r="K2016" t="s">
        <v>126</v>
      </c>
      <c r="M2016">
        <f t="shared" si="217"/>
        <v>2016</v>
      </c>
      <c r="N2016" t="str">
        <f t="shared" si="218"/>
        <v>January</v>
      </c>
      <c r="O2016" s="18">
        <v>0</v>
      </c>
      <c r="P2016" t="str">
        <f t="shared" si="219"/>
        <v>Seed</v>
      </c>
      <c r="Q2016" t="str">
        <f t="shared" si="220"/>
        <v>Others</v>
      </c>
      <c r="R2016" t="str">
        <f t="shared" si="221"/>
        <v>Bangalore</v>
      </c>
    </row>
    <row r="2017" spans="1:18" x14ac:dyDescent="0.3">
      <c r="A2017">
        <v>2016</v>
      </c>
      <c r="B2017" s="4">
        <v>42375</v>
      </c>
      <c r="C2017" t="s">
        <v>5442</v>
      </c>
      <c r="D2017" t="s">
        <v>317</v>
      </c>
      <c r="E2017" t="s">
        <v>8867</v>
      </c>
      <c r="F2017" t="s">
        <v>19</v>
      </c>
      <c r="G2017" t="s">
        <v>5444</v>
      </c>
      <c r="H2017" t="str">
        <f t="shared" si="222"/>
        <v>Dheeraj Jain</v>
      </c>
      <c r="I2017">
        <f t="shared" si="223"/>
        <v>5</v>
      </c>
      <c r="J2017" t="str">
        <f>IF(Table1[[#This Row],[Investor Count]]&gt;1,"Yes","No")</f>
        <v>Yes</v>
      </c>
      <c r="K2017" t="s">
        <v>126</v>
      </c>
      <c r="M2017">
        <f t="shared" si="217"/>
        <v>2016</v>
      </c>
      <c r="N2017" t="str">
        <f t="shared" si="218"/>
        <v>January</v>
      </c>
      <c r="O2017" s="18">
        <v>0</v>
      </c>
      <c r="P2017" t="str">
        <f t="shared" si="219"/>
        <v>Seed</v>
      </c>
      <c r="Q2017" t="str">
        <f t="shared" si="220"/>
        <v>Real Estate</v>
      </c>
      <c r="R2017" t="str">
        <f t="shared" si="221"/>
        <v>Delhi-NCR</v>
      </c>
    </row>
    <row r="2018" spans="1:18" x14ac:dyDescent="0.3">
      <c r="A2018">
        <v>2017</v>
      </c>
      <c r="B2018" s="4">
        <v>42375</v>
      </c>
      <c r="C2018" t="s">
        <v>5445</v>
      </c>
      <c r="D2018" t="s">
        <v>50</v>
      </c>
      <c r="E2018" t="s">
        <v>8868</v>
      </c>
      <c r="F2018" t="s">
        <v>967</v>
      </c>
      <c r="G2018" t="s">
        <v>7841</v>
      </c>
      <c r="H2018" t="str">
        <f t="shared" si="222"/>
        <v>Lalitesh Katragadda</v>
      </c>
      <c r="I2018">
        <f t="shared" si="223"/>
        <v>2</v>
      </c>
      <c r="J2018" t="str">
        <f>IF(Table1[[#This Row],[Investor Count]]&gt;1,"Yes","No")</f>
        <v>Yes</v>
      </c>
      <c r="K2018" t="s">
        <v>126</v>
      </c>
      <c r="L2018" s="6">
        <v>750000</v>
      </c>
      <c r="M2018">
        <f t="shared" si="217"/>
        <v>2016</v>
      </c>
      <c r="N2018" t="str">
        <f t="shared" si="218"/>
        <v>January</v>
      </c>
      <c r="O2018" s="18">
        <v>7.1977874999999996</v>
      </c>
      <c r="P2018" t="str">
        <f t="shared" si="219"/>
        <v>Seed</v>
      </c>
      <c r="Q2018" t="str">
        <f t="shared" si="220"/>
        <v>Technology</v>
      </c>
      <c r="R2018" t="str">
        <f t="shared" si="221"/>
        <v>Bangalore</v>
      </c>
    </row>
    <row r="2019" spans="1:18" x14ac:dyDescent="0.3">
      <c r="A2019">
        <v>2018</v>
      </c>
      <c r="B2019" s="4">
        <v>42375</v>
      </c>
      <c r="C2019" t="s">
        <v>5448</v>
      </c>
      <c r="D2019" t="s">
        <v>575</v>
      </c>
      <c r="E2019" t="s">
        <v>5449</v>
      </c>
      <c r="F2019" t="s">
        <v>1197</v>
      </c>
      <c r="G2019" t="s">
        <v>8869</v>
      </c>
      <c r="H2019" t="str">
        <f t="shared" si="222"/>
        <v>Arjun H</v>
      </c>
      <c r="I2019">
        <f t="shared" si="223"/>
        <v>4</v>
      </c>
      <c r="J2019" t="str">
        <f>IF(Table1[[#This Row],[Investor Count]]&gt;1,"Yes","No")</f>
        <v>Yes</v>
      </c>
      <c r="K2019" t="s">
        <v>394</v>
      </c>
      <c r="L2019" s="6">
        <v>1000000</v>
      </c>
      <c r="M2019">
        <f t="shared" si="217"/>
        <v>2016</v>
      </c>
      <c r="N2019" t="str">
        <f t="shared" si="218"/>
        <v>January</v>
      </c>
      <c r="O2019" s="18">
        <v>9.5970499999999994</v>
      </c>
      <c r="P2019" t="str">
        <f t="shared" si="219"/>
        <v>Private Equity</v>
      </c>
      <c r="Q2019" t="str">
        <f t="shared" si="220"/>
        <v>Others</v>
      </c>
      <c r="R2019" t="str">
        <f t="shared" si="221"/>
        <v>Ahmedabad</v>
      </c>
    </row>
    <row r="2020" spans="1:18" x14ac:dyDescent="0.3">
      <c r="A2020">
        <v>2019</v>
      </c>
      <c r="B2020" s="4">
        <v>42375</v>
      </c>
      <c r="C2020" t="s">
        <v>7889</v>
      </c>
      <c r="D2020" t="s">
        <v>142</v>
      </c>
      <c r="E2020" t="s">
        <v>5452</v>
      </c>
      <c r="F2020" t="s">
        <v>52</v>
      </c>
      <c r="G2020" t="s">
        <v>8870</v>
      </c>
      <c r="H2020" t="str">
        <f t="shared" si="222"/>
        <v>Bhanu Vikram Parsotam</v>
      </c>
      <c r="I2020">
        <f t="shared" si="223"/>
        <v>3</v>
      </c>
      <c r="J2020" t="str">
        <f>IF(Table1[[#This Row],[Investor Count]]&gt;1,"Yes","No")</f>
        <v>Yes</v>
      </c>
      <c r="K2020" t="s">
        <v>126</v>
      </c>
      <c r="L2020" s="6">
        <v>150000</v>
      </c>
      <c r="M2020">
        <f t="shared" si="217"/>
        <v>2016</v>
      </c>
      <c r="N2020" t="str">
        <f t="shared" si="218"/>
        <v>January</v>
      </c>
      <c r="O2020" s="18">
        <v>1.4395575</v>
      </c>
      <c r="P2020" t="str">
        <f t="shared" si="219"/>
        <v>Seed</v>
      </c>
      <c r="Q2020" t="str">
        <f t="shared" si="220"/>
        <v>Healthcare</v>
      </c>
      <c r="R2020" t="str">
        <f t="shared" si="221"/>
        <v>Pune</v>
      </c>
    </row>
    <row r="2021" spans="1:18" x14ac:dyDescent="0.3">
      <c r="A2021">
        <v>2020</v>
      </c>
      <c r="B2021" s="4">
        <v>42375</v>
      </c>
      <c r="C2021" t="s">
        <v>5454</v>
      </c>
      <c r="D2021" t="s">
        <v>105</v>
      </c>
      <c r="E2021" t="s">
        <v>5455</v>
      </c>
      <c r="F2021" t="s">
        <v>19</v>
      </c>
      <c r="G2021" t="s">
        <v>8307</v>
      </c>
      <c r="H2021" t="str">
        <f t="shared" si="222"/>
        <v>Sidbi Venture Capital Limited</v>
      </c>
      <c r="I2021">
        <f t="shared" si="223"/>
        <v>2</v>
      </c>
      <c r="J2021" t="str">
        <f>IF(Table1[[#This Row],[Investor Count]]&gt;1,"Yes","No")</f>
        <v>Yes</v>
      </c>
      <c r="K2021" t="s">
        <v>394</v>
      </c>
      <c r="L2021" s="6">
        <v>3000000</v>
      </c>
      <c r="M2021">
        <f t="shared" si="217"/>
        <v>2016</v>
      </c>
      <c r="N2021" t="str">
        <f t="shared" si="218"/>
        <v>January</v>
      </c>
      <c r="O2021" s="18">
        <v>28.791149999999998</v>
      </c>
      <c r="P2021" t="str">
        <f t="shared" si="219"/>
        <v>Private Equity</v>
      </c>
      <c r="Q2021" t="str">
        <f t="shared" si="220"/>
        <v>Education</v>
      </c>
      <c r="R2021" t="str">
        <f t="shared" si="221"/>
        <v>Delhi-NCR</v>
      </c>
    </row>
    <row r="2022" spans="1:18" x14ac:dyDescent="0.3">
      <c r="A2022">
        <v>2021</v>
      </c>
      <c r="B2022" s="4">
        <v>42375</v>
      </c>
      <c r="C2022" t="s">
        <v>5457</v>
      </c>
      <c r="D2022" t="s">
        <v>105</v>
      </c>
      <c r="E2022" t="s">
        <v>5458</v>
      </c>
      <c r="F2022" t="s">
        <v>30</v>
      </c>
      <c r="G2022" t="s">
        <v>5459</v>
      </c>
      <c r="H2022" t="str">
        <f t="shared" si="222"/>
        <v>Ankur Gupta</v>
      </c>
      <c r="I2022">
        <f t="shared" si="223"/>
        <v>1</v>
      </c>
      <c r="J2022" t="str">
        <f>IF(Table1[[#This Row],[Investor Count]]&gt;1,"Yes","No")</f>
        <v>No</v>
      </c>
      <c r="K2022" t="s">
        <v>126</v>
      </c>
      <c r="L2022" s="6">
        <v>750000</v>
      </c>
      <c r="M2022">
        <f t="shared" si="217"/>
        <v>2016</v>
      </c>
      <c r="N2022" t="str">
        <f t="shared" si="218"/>
        <v>January</v>
      </c>
      <c r="O2022" s="18">
        <v>7.1977874999999996</v>
      </c>
      <c r="P2022" t="str">
        <f t="shared" si="219"/>
        <v>Seed</v>
      </c>
      <c r="Q2022" t="str">
        <f t="shared" si="220"/>
        <v>Education</v>
      </c>
      <c r="R2022" t="str">
        <f t="shared" si="221"/>
        <v>Delhi-NCR</v>
      </c>
    </row>
    <row r="2023" spans="1:18" x14ac:dyDescent="0.3">
      <c r="A2023">
        <v>2022</v>
      </c>
      <c r="B2023" s="4">
        <v>42376</v>
      </c>
      <c r="C2023" t="s">
        <v>5460</v>
      </c>
      <c r="D2023" t="s">
        <v>575</v>
      </c>
      <c r="E2023" t="s">
        <v>5461</v>
      </c>
      <c r="F2023" t="s">
        <v>967</v>
      </c>
      <c r="G2023" t="s">
        <v>8308</v>
      </c>
      <c r="H2023" t="str">
        <f t="shared" si="222"/>
        <v>Myntra/Livspace Founders</v>
      </c>
      <c r="I2023">
        <f t="shared" si="223"/>
        <v>1</v>
      </c>
      <c r="J2023" t="str">
        <f>IF(Table1[[#This Row],[Investor Count]]&gt;1,"Yes","No")</f>
        <v>No</v>
      </c>
      <c r="K2023" t="s">
        <v>126</v>
      </c>
      <c r="M2023">
        <f t="shared" si="217"/>
        <v>2016</v>
      </c>
      <c r="N2023" t="str">
        <f t="shared" si="218"/>
        <v>January</v>
      </c>
      <c r="O2023" s="18">
        <v>0</v>
      </c>
      <c r="P2023" t="str">
        <f t="shared" si="219"/>
        <v>Seed</v>
      </c>
      <c r="Q2023" t="str">
        <f t="shared" si="220"/>
        <v>Others</v>
      </c>
      <c r="R2023" t="str">
        <f t="shared" si="221"/>
        <v>Bangalore</v>
      </c>
    </row>
    <row r="2024" spans="1:18" x14ac:dyDescent="0.3">
      <c r="A2024">
        <v>2023</v>
      </c>
      <c r="B2024" s="4">
        <v>42376</v>
      </c>
      <c r="C2024" t="s">
        <v>5463</v>
      </c>
      <c r="D2024" t="s">
        <v>575</v>
      </c>
      <c r="E2024" t="s">
        <v>5464</v>
      </c>
      <c r="F2024" t="s">
        <v>19</v>
      </c>
      <c r="G2024" t="s">
        <v>261</v>
      </c>
      <c r="H2024" t="str">
        <f t="shared" si="222"/>
        <v>Undisclosed</v>
      </c>
      <c r="I2024">
        <f t="shared" si="223"/>
        <v>1</v>
      </c>
      <c r="J2024" t="str">
        <f>IF(Table1[[#This Row],[Investor Count]]&gt;1,"Yes","No")</f>
        <v>No</v>
      </c>
      <c r="K2024" t="s">
        <v>126</v>
      </c>
      <c r="M2024">
        <f t="shared" si="217"/>
        <v>2016</v>
      </c>
      <c r="N2024" t="str">
        <f t="shared" si="218"/>
        <v>January</v>
      </c>
      <c r="O2024" s="18">
        <v>0</v>
      </c>
      <c r="P2024" t="str">
        <f t="shared" si="219"/>
        <v>Seed</v>
      </c>
      <c r="Q2024" t="str">
        <f t="shared" si="220"/>
        <v>Others</v>
      </c>
      <c r="R2024" t="str">
        <f t="shared" si="221"/>
        <v>Delhi-NCR</v>
      </c>
    </row>
    <row r="2025" spans="1:18" x14ac:dyDescent="0.3">
      <c r="A2025">
        <v>2024</v>
      </c>
      <c r="B2025" s="4">
        <v>42376</v>
      </c>
      <c r="C2025" t="s">
        <v>5465</v>
      </c>
      <c r="D2025" t="s">
        <v>575</v>
      </c>
      <c r="E2025" t="s">
        <v>5466</v>
      </c>
      <c r="F2025" t="s">
        <v>967</v>
      </c>
      <c r="G2025" t="s">
        <v>3768</v>
      </c>
      <c r="H2025" t="str">
        <f t="shared" si="222"/>
        <v>Idein Ventures</v>
      </c>
      <c r="I2025">
        <f t="shared" si="223"/>
        <v>1</v>
      </c>
      <c r="J2025" t="str">
        <f>IF(Table1[[#This Row],[Investor Count]]&gt;1,"Yes","No")</f>
        <v>No</v>
      </c>
      <c r="K2025" t="s">
        <v>126</v>
      </c>
      <c r="L2025" s="6">
        <v>160000</v>
      </c>
      <c r="M2025">
        <f t="shared" si="217"/>
        <v>2016</v>
      </c>
      <c r="N2025" t="str">
        <f t="shared" si="218"/>
        <v>January</v>
      </c>
      <c r="O2025" s="18">
        <v>1.535528</v>
      </c>
      <c r="P2025" t="str">
        <f t="shared" si="219"/>
        <v>Seed</v>
      </c>
      <c r="Q2025" t="str">
        <f t="shared" si="220"/>
        <v>Others</v>
      </c>
      <c r="R2025" t="str">
        <f t="shared" si="221"/>
        <v>Bangalore</v>
      </c>
    </row>
    <row r="2026" spans="1:18" x14ac:dyDescent="0.3">
      <c r="A2026">
        <v>2025</v>
      </c>
      <c r="B2026" s="4">
        <v>42376</v>
      </c>
      <c r="C2026" t="s">
        <v>2580</v>
      </c>
      <c r="D2026" t="s">
        <v>105</v>
      </c>
      <c r="E2026" t="s">
        <v>5467</v>
      </c>
      <c r="F2026" t="s">
        <v>454</v>
      </c>
      <c r="G2026" t="s">
        <v>5468</v>
      </c>
      <c r="H2026" t="str">
        <f t="shared" si="222"/>
        <v>Newbie Promoter Pvt Ltd</v>
      </c>
      <c r="I2026">
        <f t="shared" si="223"/>
        <v>1</v>
      </c>
      <c r="J2026" t="str">
        <f>IF(Table1[[#This Row],[Investor Count]]&gt;1,"Yes","No")</f>
        <v>No</v>
      </c>
      <c r="K2026" t="s">
        <v>126</v>
      </c>
      <c r="L2026" s="6">
        <v>100000</v>
      </c>
      <c r="M2026">
        <f t="shared" si="217"/>
        <v>2016</v>
      </c>
      <c r="N2026" t="str">
        <f t="shared" si="218"/>
        <v>January</v>
      </c>
      <c r="O2026" s="18">
        <v>0.95970500000000003</v>
      </c>
      <c r="P2026" t="str">
        <f t="shared" si="219"/>
        <v>Seed</v>
      </c>
      <c r="Q2026" t="str">
        <f t="shared" si="220"/>
        <v>Education</v>
      </c>
      <c r="R2026" t="str">
        <f t="shared" si="221"/>
        <v>Jaipur</v>
      </c>
    </row>
    <row r="2027" spans="1:18" x14ac:dyDescent="0.3">
      <c r="A2027">
        <v>2026</v>
      </c>
      <c r="B2027" s="4">
        <v>42376</v>
      </c>
      <c r="C2027" t="s">
        <v>633</v>
      </c>
      <c r="D2027" t="s">
        <v>575</v>
      </c>
      <c r="E2027" t="s">
        <v>5469</v>
      </c>
      <c r="F2027" t="s">
        <v>19</v>
      </c>
      <c r="G2027" t="s">
        <v>9111</v>
      </c>
      <c r="H2027" t="str">
        <f t="shared" si="222"/>
        <v>Ctrip Com International Ltd</v>
      </c>
      <c r="I2027">
        <f t="shared" si="223"/>
        <v>1</v>
      </c>
      <c r="J2027" t="str">
        <f>IF(Table1[[#This Row],[Investor Count]]&gt;1,"Yes","No")</f>
        <v>No</v>
      </c>
      <c r="K2027" t="s">
        <v>394</v>
      </c>
      <c r="L2027" s="6">
        <v>180000000</v>
      </c>
      <c r="M2027">
        <f t="shared" si="217"/>
        <v>2016</v>
      </c>
      <c r="N2027" t="str">
        <f t="shared" si="218"/>
        <v>January</v>
      </c>
      <c r="O2027" s="18">
        <v>1727.4690000000001</v>
      </c>
      <c r="P2027" t="str">
        <f t="shared" si="219"/>
        <v>Private Equity</v>
      </c>
      <c r="Q2027" t="str">
        <f t="shared" si="220"/>
        <v>Others</v>
      </c>
      <c r="R2027" t="str">
        <f t="shared" si="221"/>
        <v>Delhi-NCR</v>
      </c>
    </row>
    <row r="2028" spans="1:18" x14ac:dyDescent="0.3">
      <c r="A2028">
        <v>2027</v>
      </c>
      <c r="B2028" s="4">
        <v>42377</v>
      </c>
      <c r="C2028" t="s">
        <v>5471</v>
      </c>
      <c r="D2028" t="s">
        <v>1471</v>
      </c>
      <c r="E2028" t="s">
        <v>5472</v>
      </c>
      <c r="F2028" t="s">
        <v>967</v>
      </c>
      <c r="G2028" t="s">
        <v>5473</v>
      </c>
      <c r="H2028" t="str">
        <f t="shared" si="222"/>
        <v>Lightbox Ventures</v>
      </c>
      <c r="I2028">
        <f t="shared" si="223"/>
        <v>1</v>
      </c>
      <c r="J2028" t="str">
        <f>IF(Table1[[#This Row],[Investor Count]]&gt;1,"Yes","No")</f>
        <v>No</v>
      </c>
      <c r="K2028" t="s">
        <v>394</v>
      </c>
      <c r="L2028" s="6">
        <v>5000000</v>
      </c>
      <c r="M2028">
        <f t="shared" si="217"/>
        <v>2016</v>
      </c>
      <c r="N2028" t="str">
        <f t="shared" si="218"/>
        <v>January</v>
      </c>
      <c r="O2028" s="18">
        <v>47.985250000000001</v>
      </c>
      <c r="P2028" t="str">
        <f t="shared" si="219"/>
        <v>Private Equity</v>
      </c>
      <c r="Q2028" t="str">
        <f t="shared" si="220"/>
        <v>E-Commerce</v>
      </c>
      <c r="R2028" t="str">
        <f t="shared" si="221"/>
        <v>Bangalore</v>
      </c>
    </row>
    <row r="2029" spans="1:18" x14ac:dyDescent="0.3">
      <c r="A2029">
        <v>2028</v>
      </c>
      <c r="B2029" s="4">
        <v>42377</v>
      </c>
      <c r="C2029" t="s">
        <v>5474</v>
      </c>
      <c r="D2029" t="s">
        <v>575</v>
      </c>
      <c r="E2029" t="s">
        <v>5475</v>
      </c>
      <c r="F2029" t="s">
        <v>967</v>
      </c>
      <c r="G2029" t="s">
        <v>9453</v>
      </c>
      <c r="H2029" t="str">
        <f t="shared" si="222"/>
        <v>Krishna Jhujhunwala</v>
      </c>
      <c r="I2029">
        <f t="shared" si="223"/>
        <v>5</v>
      </c>
      <c r="J2029" t="str">
        <f>IF(Table1[[#This Row],[Investor Count]]&gt;1,"Yes","No")</f>
        <v>Yes</v>
      </c>
      <c r="K2029" t="s">
        <v>126</v>
      </c>
      <c r="L2029" s="6">
        <v>250000</v>
      </c>
      <c r="M2029">
        <f t="shared" si="217"/>
        <v>2016</v>
      </c>
      <c r="N2029" t="str">
        <f t="shared" si="218"/>
        <v>January</v>
      </c>
      <c r="O2029" s="18">
        <v>2.3992624999999999</v>
      </c>
      <c r="P2029" t="str">
        <f t="shared" si="219"/>
        <v>Seed</v>
      </c>
      <c r="Q2029" t="str">
        <f t="shared" si="220"/>
        <v>Others</v>
      </c>
      <c r="R2029" t="str">
        <f t="shared" si="221"/>
        <v>Bangalore</v>
      </c>
    </row>
    <row r="2030" spans="1:18" x14ac:dyDescent="0.3">
      <c r="A2030">
        <v>2029</v>
      </c>
      <c r="B2030" s="4">
        <v>42377</v>
      </c>
      <c r="C2030" t="s">
        <v>5477</v>
      </c>
      <c r="D2030" t="s">
        <v>105</v>
      </c>
      <c r="E2030" t="s">
        <v>8871</v>
      </c>
      <c r="F2030" t="s">
        <v>36</v>
      </c>
      <c r="G2030" t="s">
        <v>8309</v>
      </c>
      <c r="H2030" t="str">
        <f t="shared" si="222"/>
        <v>Gbim Technologies Pvt Ltd</v>
      </c>
      <c r="I2030">
        <f t="shared" si="223"/>
        <v>1</v>
      </c>
      <c r="J2030" t="str">
        <f>IF(Table1[[#This Row],[Investor Count]]&gt;1,"Yes","No")</f>
        <v>No</v>
      </c>
      <c r="K2030" t="s">
        <v>126</v>
      </c>
      <c r="L2030" s="6">
        <v>45000</v>
      </c>
      <c r="M2030">
        <f t="shared" si="217"/>
        <v>2016</v>
      </c>
      <c r="N2030" t="str">
        <f t="shared" si="218"/>
        <v>January</v>
      </c>
      <c r="O2030" s="18">
        <v>0.43186724999999998</v>
      </c>
      <c r="P2030" t="str">
        <f t="shared" si="219"/>
        <v>Seed</v>
      </c>
      <c r="Q2030" t="str">
        <f t="shared" si="220"/>
        <v>Education</v>
      </c>
      <c r="R2030" t="str">
        <f t="shared" si="221"/>
        <v>Mumbai</v>
      </c>
    </row>
    <row r="2031" spans="1:18" x14ac:dyDescent="0.3">
      <c r="A2031">
        <v>2030</v>
      </c>
      <c r="B2031" s="4">
        <v>42377</v>
      </c>
      <c r="C2031" t="s">
        <v>5480</v>
      </c>
      <c r="D2031" t="s">
        <v>575</v>
      </c>
      <c r="E2031" t="s">
        <v>5481</v>
      </c>
      <c r="F2031" t="s">
        <v>19</v>
      </c>
      <c r="G2031" t="s">
        <v>9183</v>
      </c>
      <c r="H2031" t="str">
        <f t="shared" si="222"/>
        <v>Arun Ch</v>
      </c>
      <c r="I2031">
        <f t="shared" si="223"/>
        <v>2</v>
      </c>
      <c r="J2031" t="str">
        <f>IF(Table1[[#This Row],[Investor Count]]&gt;1,"Yes","No")</f>
        <v>Yes</v>
      </c>
      <c r="K2031" t="s">
        <v>126</v>
      </c>
      <c r="M2031">
        <f t="shared" si="217"/>
        <v>2016</v>
      </c>
      <c r="N2031" t="str">
        <f t="shared" si="218"/>
        <v>January</v>
      </c>
      <c r="O2031" s="18">
        <v>0</v>
      </c>
      <c r="P2031" t="str">
        <f t="shared" si="219"/>
        <v>Seed</v>
      </c>
      <c r="Q2031" t="str">
        <f t="shared" si="220"/>
        <v>Others</v>
      </c>
      <c r="R2031" t="str">
        <f t="shared" si="221"/>
        <v>Delhi-NCR</v>
      </c>
    </row>
    <row r="2032" spans="1:18" x14ac:dyDescent="0.3">
      <c r="A2032">
        <v>2031</v>
      </c>
      <c r="B2032" s="4">
        <v>42378</v>
      </c>
      <c r="C2032" t="s">
        <v>5483</v>
      </c>
      <c r="D2032" t="s">
        <v>1471</v>
      </c>
      <c r="E2032" t="s">
        <v>5484</v>
      </c>
      <c r="F2032" t="s">
        <v>967</v>
      </c>
      <c r="G2032" t="s">
        <v>261</v>
      </c>
      <c r="H2032" t="str">
        <f t="shared" si="222"/>
        <v>Undisclosed</v>
      </c>
      <c r="I2032">
        <f t="shared" si="223"/>
        <v>1</v>
      </c>
      <c r="J2032" t="str">
        <f>IF(Table1[[#This Row],[Investor Count]]&gt;1,"Yes","No")</f>
        <v>No</v>
      </c>
      <c r="K2032" t="s">
        <v>394</v>
      </c>
      <c r="M2032">
        <f t="shared" si="217"/>
        <v>2016</v>
      </c>
      <c r="N2032" t="str">
        <f t="shared" si="218"/>
        <v>January</v>
      </c>
      <c r="O2032" s="18">
        <v>0</v>
      </c>
      <c r="P2032" t="str">
        <f t="shared" si="219"/>
        <v>Private Equity</v>
      </c>
      <c r="Q2032" t="str">
        <f t="shared" si="220"/>
        <v>E-Commerce</v>
      </c>
      <c r="R2032" t="str">
        <f t="shared" si="221"/>
        <v>Bangalore</v>
      </c>
    </row>
    <row r="2033" spans="1:18" x14ac:dyDescent="0.3">
      <c r="A2033">
        <v>2032</v>
      </c>
      <c r="B2033" s="4">
        <v>42380</v>
      </c>
      <c r="C2033" t="s">
        <v>3416</v>
      </c>
      <c r="D2033" t="s">
        <v>1471</v>
      </c>
      <c r="E2033" t="s">
        <v>5485</v>
      </c>
      <c r="F2033" t="s">
        <v>19</v>
      </c>
      <c r="G2033" t="s">
        <v>5486</v>
      </c>
      <c r="H2033" t="str">
        <f t="shared" si="222"/>
        <v>Nahata Family</v>
      </c>
      <c r="I2033">
        <f t="shared" si="223"/>
        <v>2</v>
      </c>
      <c r="J2033" t="str">
        <f>IF(Table1[[#This Row],[Investor Count]]&gt;1,"Yes","No")</f>
        <v>Yes</v>
      </c>
      <c r="K2033" t="s">
        <v>394</v>
      </c>
      <c r="L2033" s="6">
        <v>5400000</v>
      </c>
      <c r="M2033">
        <f t="shared" si="217"/>
        <v>2016</v>
      </c>
      <c r="N2033" t="str">
        <f t="shared" si="218"/>
        <v>January</v>
      </c>
      <c r="O2033" s="18">
        <v>51.824069999999999</v>
      </c>
      <c r="P2033" t="str">
        <f t="shared" si="219"/>
        <v>Private Equity</v>
      </c>
      <c r="Q2033" t="str">
        <f t="shared" si="220"/>
        <v>E-Commerce</v>
      </c>
      <c r="R2033" t="str">
        <f t="shared" si="221"/>
        <v>Delhi-NCR</v>
      </c>
    </row>
    <row r="2034" spans="1:18" x14ac:dyDescent="0.3">
      <c r="A2034">
        <v>2033</v>
      </c>
      <c r="B2034" s="4">
        <v>42380</v>
      </c>
      <c r="C2034" t="s">
        <v>5487</v>
      </c>
      <c r="D2034" t="s">
        <v>575</v>
      </c>
      <c r="E2034" t="s">
        <v>5488</v>
      </c>
      <c r="F2034" t="s">
        <v>30</v>
      </c>
      <c r="G2034" t="s">
        <v>8310</v>
      </c>
      <c r="H2034" t="str">
        <f t="shared" si="222"/>
        <v>500 Startups</v>
      </c>
      <c r="I2034">
        <f t="shared" si="223"/>
        <v>3</v>
      </c>
      <c r="J2034" t="str">
        <f>IF(Table1[[#This Row],[Investor Count]]&gt;1,"Yes","No")</f>
        <v>Yes</v>
      </c>
      <c r="K2034" t="s">
        <v>126</v>
      </c>
      <c r="M2034">
        <f t="shared" si="217"/>
        <v>2016</v>
      </c>
      <c r="N2034" t="str">
        <f t="shared" si="218"/>
        <v>January</v>
      </c>
      <c r="O2034" s="18">
        <v>0</v>
      </c>
      <c r="P2034" t="str">
        <f t="shared" si="219"/>
        <v>Seed</v>
      </c>
      <c r="Q2034" t="str">
        <f t="shared" si="220"/>
        <v>Others</v>
      </c>
      <c r="R2034" t="str">
        <f t="shared" si="221"/>
        <v>Delhi-NCR</v>
      </c>
    </row>
    <row r="2035" spans="1:18" x14ac:dyDescent="0.3">
      <c r="A2035">
        <v>2034</v>
      </c>
      <c r="B2035" s="4">
        <v>42380</v>
      </c>
      <c r="C2035" t="s">
        <v>5490</v>
      </c>
      <c r="D2035" t="s">
        <v>575</v>
      </c>
      <c r="E2035" t="s">
        <v>5491</v>
      </c>
      <c r="F2035" t="s">
        <v>967</v>
      </c>
      <c r="G2035" t="s">
        <v>5492</v>
      </c>
      <c r="H2035" t="str">
        <f t="shared" si="222"/>
        <v>Zodius Capital</v>
      </c>
      <c r="I2035">
        <f t="shared" si="223"/>
        <v>2</v>
      </c>
      <c r="J2035" t="str">
        <f>IF(Table1[[#This Row],[Investor Count]]&gt;1,"Yes","No")</f>
        <v>Yes</v>
      </c>
      <c r="K2035" t="s">
        <v>394</v>
      </c>
      <c r="L2035" s="6">
        <v>16500000</v>
      </c>
      <c r="M2035">
        <f t="shared" si="217"/>
        <v>2016</v>
      </c>
      <c r="N2035" t="str">
        <f t="shared" si="218"/>
        <v>January</v>
      </c>
      <c r="O2035" s="18">
        <v>158.351325</v>
      </c>
      <c r="P2035" t="str">
        <f t="shared" si="219"/>
        <v>Private Equity</v>
      </c>
      <c r="Q2035" t="str">
        <f t="shared" si="220"/>
        <v>Others</v>
      </c>
      <c r="R2035" t="str">
        <f t="shared" si="221"/>
        <v>Bangalore</v>
      </c>
    </row>
    <row r="2036" spans="1:18" x14ac:dyDescent="0.3">
      <c r="A2036">
        <v>2035</v>
      </c>
      <c r="B2036" s="4">
        <v>42380</v>
      </c>
      <c r="C2036" t="s">
        <v>5493</v>
      </c>
      <c r="D2036" t="s">
        <v>1471</v>
      </c>
      <c r="E2036" t="s">
        <v>5494</v>
      </c>
      <c r="F2036" t="s">
        <v>967</v>
      </c>
      <c r="G2036" t="s">
        <v>9267</v>
      </c>
      <c r="H2036" t="str">
        <f t="shared" si="222"/>
        <v>Tv Mohas Paias Pai</v>
      </c>
      <c r="I2036">
        <f t="shared" si="223"/>
        <v>2</v>
      </c>
      <c r="J2036" t="str">
        <f>IF(Table1[[#This Row],[Investor Count]]&gt;1,"Yes","No")</f>
        <v>Yes</v>
      </c>
      <c r="K2036" t="s">
        <v>126</v>
      </c>
      <c r="L2036" s="6">
        <v>1000000</v>
      </c>
      <c r="M2036">
        <f t="shared" si="217"/>
        <v>2016</v>
      </c>
      <c r="N2036" t="str">
        <f t="shared" si="218"/>
        <v>January</v>
      </c>
      <c r="O2036" s="18">
        <v>9.5970499999999994</v>
      </c>
      <c r="P2036" t="str">
        <f t="shared" si="219"/>
        <v>Seed</v>
      </c>
      <c r="Q2036" t="str">
        <f t="shared" si="220"/>
        <v>E-Commerce</v>
      </c>
      <c r="R2036" t="str">
        <f t="shared" si="221"/>
        <v>Bangalore</v>
      </c>
    </row>
    <row r="2037" spans="1:18" x14ac:dyDescent="0.3">
      <c r="A2037">
        <v>2036</v>
      </c>
      <c r="B2037" s="4">
        <v>42380</v>
      </c>
      <c r="C2037" t="s">
        <v>5496</v>
      </c>
      <c r="D2037" t="s">
        <v>575</v>
      </c>
      <c r="E2037" t="s">
        <v>5497</v>
      </c>
      <c r="F2037" t="s">
        <v>36</v>
      </c>
      <c r="G2037" t="s">
        <v>5498</v>
      </c>
      <c r="H2037" t="str">
        <f t="shared" si="222"/>
        <v>Ranjan Mahtani</v>
      </c>
      <c r="I2037">
        <f t="shared" si="223"/>
        <v>1</v>
      </c>
      <c r="J2037" t="str">
        <f>IF(Table1[[#This Row],[Investor Count]]&gt;1,"Yes","No")</f>
        <v>No</v>
      </c>
      <c r="K2037" t="s">
        <v>126</v>
      </c>
      <c r="M2037">
        <f t="shared" si="217"/>
        <v>2016</v>
      </c>
      <c r="N2037" t="str">
        <f t="shared" si="218"/>
        <v>January</v>
      </c>
      <c r="O2037" s="18">
        <v>0</v>
      </c>
      <c r="P2037" t="str">
        <f t="shared" si="219"/>
        <v>Seed</v>
      </c>
      <c r="Q2037" t="str">
        <f t="shared" si="220"/>
        <v>Others</v>
      </c>
      <c r="R2037" t="str">
        <f t="shared" si="221"/>
        <v>Mumbai</v>
      </c>
    </row>
    <row r="2038" spans="1:18" x14ac:dyDescent="0.3">
      <c r="A2038">
        <v>2037</v>
      </c>
      <c r="B2038" s="4">
        <v>42381</v>
      </c>
      <c r="C2038" t="s">
        <v>2387</v>
      </c>
      <c r="D2038" t="s">
        <v>1471</v>
      </c>
      <c r="E2038" t="s">
        <v>2705</v>
      </c>
      <c r="F2038" t="s">
        <v>19</v>
      </c>
      <c r="G2038" t="s">
        <v>8311</v>
      </c>
      <c r="H2038" t="str">
        <f t="shared" si="222"/>
        <v>Gic</v>
      </c>
      <c r="I2038">
        <f t="shared" si="223"/>
        <v>3</v>
      </c>
      <c r="J2038" t="str">
        <f>IF(Table1[[#This Row],[Investor Count]]&gt;1,"Yes","No")</f>
        <v>Yes</v>
      </c>
      <c r="K2038" t="s">
        <v>394</v>
      </c>
      <c r="L2038" s="6">
        <v>100000000</v>
      </c>
      <c r="M2038">
        <f t="shared" si="217"/>
        <v>2016</v>
      </c>
      <c r="N2038" t="str">
        <f t="shared" si="218"/>
        <v>January</v>
      </c>
      <c r="O2038" s="18">
        <v>959.70500000000004</v>
      </c>
      <c r="P2038" t="str">
        <f t="shared" si="219"/>
        <v>Private Equity</v>
      </c>
      <c r="Q2038" t="str">
        <f t="shared" si="220"/>
        <v>E-Commerce</v>
      </c>
      <c r="R2038" t="str">
        <f t="shared" si="221"/>
        <v>Delhi-NCR</v>
      </c>
    </row>
    <row r="2039" spans="1:18" x14ac:dyDescent="0.3">
      <c r="A2039">
        <v>2038</v>
      </c>
      <c r="B2039" s="4">
        <v>42381</v>
      </c>
      <c r="C2039" t="s">
        <v>5500</v>
      </c>
      <c r="D2039" t="s">
        <v>575</v>
      </c>
      <c r="E2039" t="s">
        <v>5501</v>
      </c>
      <c r="F2039" t="s">
        <v>30</v>
      </c>
      <c r="G2039" t="s">
        <v>8312</v>
      </c>
      <c r="H2039" t="str">
        <f t="shared" si="222"/>
        <v>Matt Mullenweg</v>
      </c>
      <c r="I2039">
        <f t="shared" si="223"/>
        <v>4</v>
      </c>
      <c r="J2039" t="str">
        <f>IF(Table1[[#This Row],[Investor Count]]&gt;1,"Yes","No")</f>
        <v>Yes</v>
      </c>
      <c r="K2039" t="s">
        <v>394</v>
      </c>
      <c r="M2039">
        <f t="shared" si="217"/>
        <v>2016</v>
      </c>
      <c r="N2039" t="str">
        <f t="shared" si="218"/>
        <v>January</v>
      </c>
      <c r="O2039" s="18">
        <v>0</v>
      </c>
      <c r="P2039" t="str">
        <f t="shared" si="219"/>
        <v>Private Equity</v>
      </c>
      <c r="Q2039" t="str">
        <f t="shared" si="220"/>
        <v>Others</v>
      </c>
      <c r="R2039" t="str">
        <f t="shared" si="221"/>
        <v>Delhi-NCR</v>
      </c>
    </row>
    <row r="2040" spans="1:18" x14ac:dyDescent="0.3">
      <c r="A2040">
        <v>2039</v>
      </c>
      <c r="B2040" s="4">
        <v>42381</v>
      </c>
      <c r="C2040" t="s">
        <v>5503</v>
      </c>
      <c r="D2040" t="s">
        <v>50</v>
      </c>
      <c r="E2040" t="s">
        <v>5504</v>
      </c>
      <c r="F2040" t="s">
        <v>967</v>
      </c>
      <c r="G2040" t="s">
        <v>9229</v>
      </c>
      <c r="H2040" t="str">
        <f t="shared" si="222"/>
        <v>Vallabh Bhanshali</v>
      </c>
      <c r="I2040">
        <f t="shared" si="223"/>
        <v>3</v>
      </c>
      <c r="J2040" t="str">
        <f>IF(Table1[[#This Row],[Investor Count]]&gt;1,"Yes","No")</f>
        <v>Yes</v>
      </c>
      <c r="K2040" t="s">
        <v>394</v>
      </c>
      <c r="L2040" s="6">
        <v>2300000</v>
      </c>
      <c r="M2040">
        <f t="shared" si="217"/>
        <v>2016</v>
      </c>
      <c r="N2040" t="str">
        <f t="shared" si="218"/>
        <v>January</v>
      </c>
      <c r="O2040" s="18">
        <v>22.073215000000001</v>
      </c>
      <c r="P2040" t="str">
        <f t="shared" si="219"/>
        <v>Private Equity</v>
      </c>
      <c r="Q2040" t="str">
        <f t="shared" si="220"/>
        <v>Technology</v>
      </c>
      <c r="R2040" t="str">
        <f t="shared" si="221"/>
        <v>Bangalore</v>
      </c>
    </row>
    <row r="2041" spans="1:18" x14ac:dyDescent="0.3">
      <c r="A2041">
        <v>2040</v>
      </c>
      <c r="B2041" s="4">
        <v>42381</v>
      </c>
      <c r="C2041" t="s">
        <v>5506</v>
      </c>
      <c r="D2041" t="s">
        <v>575</v>
      </c>
      <c r="E2041" t="s">
        <v>5507</v>
      </c>
      <c r="F2041" t="s">
        <v>36</v>
      </c>
      <c r="G2041" t="s">
        <v>5508</v>
      </c>
      <c r="H2041" t="str">
        <f t="shared" si="222"/>
        <v>Equity Crest</v>
      </c>
      <c r="I2041">
        <f t="shared" si="223"/>
        <v>3</v>
      </c>
      <c r="J2041" t="str">
        <f>IF(Table1[[#This Row],[Investor Count]]&gt;1,"Yes","No")</f>
        <v>Yes</v>
      </c>
      <c r="K2041" t="s">
        <v>126</v>
      </c>
      <c r="L2041" s="6">
        <v>250000</v>
      </c>
      <c r="M2041">
        <f t="shared" si="217"/>
        <v>2016</v>
      </c>
      <c r="N2041" t="str">
        <f t="shared" si="218"/>
        <v>January</v>
      </c>
      <c r="O2041" s="18">
        <v>2.3992624999999999</v>
      </c>
      <c r="P2041" t="str">
        <f t="shared" si="219"/>
        <v>Seed</v>
      </c>
      <c r="Q2041" t="str">
        <f t="shared" si="220"/>
        <v>Others</v>
      </c>
      <c r="R2041" t="str">
        <f t="shared" si="221"/>
        <v>Mumbai</v>
      </c>
    </row>
    <row r="2042" spans="1:18" x14ac:dyDescent="0.3">
      <c r="A2042">
        <v>2041</v>
      </c>
      <c r="B2042" s="4">
        <v>42382</v>
      </c>
      <c r="C2042" t="s">
        <v>5509</v>
      </c>
      <c r="D2042" t="s">
        <v>575</v>
      </c>
      <c r="E2042" t="s">
        <v>5510</v>
      </c>
      <c r="F2042" t="s">
        <v>36</v>
      </c>
      <c r="G2042" t="s">
        <v>5511</v>
      </c>
      <c r="H2042" t="str">
        <f t="shared" si="222"/>
        <v>Temasek Holdings</v>
      </c>
      <c r="I2042">
        <f t="shared" si="223"/>
        <v>3</v>
      </c>
      <c r="J2042" t="str">
        <f>IF(Table1[[#This Row],[Investor Count]]&gt;1,"Yes","No")</f>
        <v>Yes</v>
      </c>
      <c r="K2042" t="s">
        <v>394</v>
      </c>
      <c r="L2042" s="6">
        <v>145000000</v>
      </c>
      <c r="M2042">
        <f t="shared" si="217"/>
        <v>2016</v>
      </c>
      <c r="N2042" t="str">
        <f t="shared" si="218"/>
        <v>January</v>
      </c>
      <c r="O2042" s="18">
        <v>1391.5722499999999</v>
      </c>
      <c r="P2042" t="str">
        <f t="shared" si="219"/>
        <v>Private Equity</v>
      </c>
      <c r="Q2042" t="str">
        <f t="shared" si="220"/>
        <v>Others</v>
      </c>
      <c r="R2042" t="str">
        <f t="shared" si="221"/>
        <v>Mumbai</v>
      </c>
    </row>
    <row r="2043" spans="1:18" x14ac:dyDescent="0.3">
      <c r="A2043">
        <v>2042</v>
      </c>
      <c r="B2043" s="4">
        <v>42382</v>
      </c>
      <c r="C2043" t="s">
        <v>5512</v>
      </c>
      <c r="D2043" t="s">
        <v>575</v>
      </c>
      <c r="E2043" t="s">
        <v>5513</v>
      </c>
      <c r="F2043" t="s">
        <v>967</v>
      </c>
      <c r="G2043" t="s">
        <v>9385</v>
      </c>
      <c r="H2043" t="str">
        <f t="shared" si="222"/>
        <v>Shiva Ashok &amp; Other Unnamed</v>
      </c>
      <c r="I2043">
        <f t="shared" si="223"/>
        <v>1</v>
      </c>
      <c r="J2043" t="str">
        <f>IF(Table1[[#This Row],[Investor Count]]&gt;1,"Yes","No")</f>
        <v>No</v>
      </c>
      <c r="K2043" t="s">
        <v>126</v>
      </c>
      <c r="L2043" s="6">
        <v>100000</v>
      </c>
      <c r="M2043">
        <f t="shared" si="217"/>
        <v>2016</v>
      </c>
      <c r="N2043" t="str">
        <f t="shared" si="218"/>
        <v>January</v>
      </c>
      <c r="O2043" s="18">
        <v>0.95970500000000003</v>
      </c>
      <c r="P2043" t="str">
        <f t="shared" si="219"/>
        <v>Seed</v>
      </c>
      <c r="Q2043" t="str">
        <f t="shared" si="220"/>
        <v>Others</v>
      </c>
      <c r="R2043" t="str">
        <f t="shared" si="221"/>
        <v>Bangalore</v>
      </c>
    </row>
    <row r="2044" spans="1:18" x14ac:dyDescent="0.3">
      <c r="A2044">
        <v>2043</v>
      </c>
      <c r="B2044" s="4">
        <v>42382</v>
      </c>
      <c r="C2044" t="s">
        <v>5515</v>
      </c>
      <c r="D2044" t="s">
        <v>575</v>
      </c>
      <c r="E2044" t="s">
        <v>5516</v>
      </c>
      <c r="F2044" t="s">
        <v>30</v>
      </c>
      <c r="G2044" t="s">
        <v>3221</v>
      </c>
      <c r="H2044" t="str">
        <f t="shared" si="222"/>
        <v>Unicorn India Ventures</v>
      </c>
      <c r="I2044">
        <f t="shared" si="223"/>
        <v>1</v>
      </c>
      <c r="J2044" t="str">
        <f>IF(Table1[[#This Row],[Investor Count]]&gt;1,"Yes","No")</f>
        <v>No</v>
      </c>
      <c r="K2044" t="s">
        <v>126</v>
      </c>
      <c r="L2044" s="6">
        <v>240000</v>
      </c>
      <c r="M2044">
        <f t="shared" si="217"/>
        <v>2016</v>
      </c>
      <c r="N2044" t="str">
        <f t="shared" si="218"/>
        <v>January</v>
      </c>
      <c r="O2044" s="18">
        <v>2.3032919999999999</v>
      </c>
      <c r="P2044" t="str">
        <f t="shared" si="219"/>
        <v>Seed</v>
      </c>
      <c r="Q2044" t="str">
        <f t="shared" si="220"/>
        <v>Others</v>
      </c>
      <c r="R2044" t="str">
        <f t="shared" si="221"/>
        <v>Delhi-NCR</v>
      </c>
    </row>
    <row r="2045" spans="1:18" x14ac:dyDescent="0.3">
      <c r="A2045">
        <v>2044</v>
      </c>
      <c r="B2045" s="4">
        <v>42382</v>
      </c>
      <c r="C2045" t="s">
        <v>5517</v>
      </c>
      <c r="D2045" t="s">
        <v>575</v>
      </c>
      <c r="E2045" t="s">
        <v>4674</v>
      </c>
      <c r="F2045" t="s">
        <v>184</v>
      </c>
      <c r="G2045" t="s">
        <v>8313</v>
      </c>
      <c r="H2045" t="str">
        <f t="shared" si="222"/>
        <v>50K Ventures</v>
      </c>
      <c r="I2045">
        <f t="shared" si="223"/>
        <v>4</v>
      </c>
      <c r="J2045" t="str">
        <f>IF(Table1[[#This Row],[Investor Count]]&gt;1,"Yes","No")</f>
        <v>Yes</v>
      </c>
      <c r="K2045" t="s">
        <v>126</v>
      </c>
      <c r="M2045">
        <f t="shared" si="217"/>
        <v>2016</v>
      </c>
      <c r="N2045" t="str">
        <f t="shared" si="218"/>
        <v>January</v>
      </c>
      <c r="O2045" s="18">
        <v>0</v>
      </c>
      <c r="P2045" t="str">
        <f t="shared" si="219"/>
        <v>Seed</v>
      </c>
      <c r="Q2045" t="str">
        <f t="shared" si="220"/>
        <v>Others</v>
      </c>
      <c r="R2045" t="str">
        <f t="shared" si="221"/>
        <v>Hyderabad</v>
      </c>
    </row>
    <row r="2046" spans="1:18" x14ac:dyDescent="0.3">
      <c r="A2046">
        <v>2045</v>
      </c>
      <c r="B2046" s="4">
        <v>42382</v>
      </c>
      <c r="C2046" t="s">
        <v>5519</v>
      </c>
      <c r="D2046" t="s">
        <v>142</v>
      </c>
      <c r="E2046" t="s">
        <v>5520</v>
      </c>
      <c r="F2046" t="s">
        <v>36</v>
      </c>
      <c r="G2046" t="s">
        <v>8223</v>
      </c>
      <c r="H2046" t="str">
        <f t="shared" si="222"/>
        <v>Saif Partners</v>
      </c>
      <c r="I2046">
        <f t="shared" si="223"/>
        <v>2</v>
      </c>
      <c r="J2046" t="str">
        <f>IF(Table1[[#This Row],[Investor Count]]&gt;1,"Yes","No")</f>
        <v>Yes</v>
      </c>
      <c r="K2046" t="s">
        <v>394</v>
      </c>
      <c r="L2046" s="6">
        <v>4000000</v>
      </c>
      <c r="M2046">
        <f t="shared" si="217"/>
        <v>2016</v>
      </c>
      <c r="N2046" t="str">
        <f t="shared" si="218"/>
        <v>January</v>
      </c>
      <c r="O2046" s="18">
        <v>38.388199999999998</v>
      </c>
      <c r="P2046" t="str">
        <f t="shared" si="219"/>
        <v>Private Equity</v>
      </c>
      <c r="Q2046" t="str">
        <f t="shared" si="220"/>
        <v>Healthcare</v>
      </c>
      <c r="R2046" t="str">
        <f t="shared" si="221"/>
        <v>Mumbai</v>
      </c>
    </row>
    <row r="2047" spans="1:18" x14ac:dyDescent="0.3">
      <c r="A2047">
        <v>2046</v>
      </c>
      <c r="B2047" s="4">
        <v>42382</v>
      </c>
      <c r="C2047" t="s">
        <v>5521</v>
      </c>
      <c r="D2047" t="s">
        <v>142</v>
      </c>
      <c r="E2047" t="s">
        <v>5522</v>
      </c>
      <c r="F2047" t="s">
        <v>36</v>
      </c>
      <c r="G2047" t="s">
        <v>8045</v>
      </c>
      <c r="H2047" t="str">
        <f t="shared" si="222"/>
        <v>Roundglass Partners</v>
      </c>
      <c r="I2047">
        <f t="shared" si="223"/>
        <v>1</v>
      </c>
      <c r="J2047" t="str">
        <f>IF(Table1[[#This Row],[Investor Count]]&gt;1,"Yes","No")</f>
        <v>No</v>
      </c>
      <c r="K2047" t="s">
        <v>394</v>
      </c>
      <c r="M2047">
        <f t="shared" si="217"/>
        <v>2016</v>
      </c>
      <c r="N2047" t="str">
        <f t="shared" si="218"/>
        <v>January</v>
      </c>
      <c r="O2047" s="18">
        <v>0</v>
      </c>
      <c r="P2047" t="str">
        <f t="shared" si="219"/>
        <v>Private Equity</v>
      </c>
      <c r="Q2047" t="str">
        <f t="shared" si="220"/>
        <v>Healthcare</v>
      </c>
      <c r="R2047" t="str">
        <f t="shared" si="221"/>
        <v>Mumbai</v>
      </c>
    </row>
    <row r="2048" spans="1:18" x14ac:dyDescent="0.3">
      <c r="A2048">
        <v>2047</v>
      </c>
      <c r="B2048" s="4">
        <v>42383</v>
      </c>
      <c r="C2048" t="s">
        <v>5523</v>
      </c>
      <c r="D2048" t="s">
        <v>575</v>
      </c>
      <c r="E2048" t="s">
        <v>5524</v>
      </c>
      <c r="F2048" t="s">
        <v>967</v>
      </c>
      <c r="G2048" t="s">
        <v>5525</v>
      </c>
      <c r="H2048" t="str">
        <f t="shared" si="222"/>
        <v>Amod Malviya</v>
      </c>
      <c r="I2048">
        <f t="shared" si="223"/>
        <v>1</v>
      </c>
      <c r="J2048" t="str">
        <f>IF(Table1[[#This Row],[Investor Count]]&gt;1,"Yes","No")</f>
        <v>No</v>
      </c>
      <c r="K2048" t="s">
        <v>126</v>
      </c>
      <c r="M2048">
        <f t="shared" si="217"/>
        <v>2016</v>
      </c>
      <c r="N2048" t="str">
        <f t="shared" si="218"/>
        <v>January</v>
      </c>
      <c r="O2048" s="18">
        <v>0</v>
      </c>
      <c r="P2048" t="str">
        <f t="shared" si="219"/>
        <v>Seed</v>
      </c>
      <c r="Q2048" t="str">
        <f t="shared" si="220"/>
        <v>Others</v>
      </c>
      <c r="R2048" t="str">
        <f t="shared" si="221"/>
        <v>Bangalore</v>
      </c>
    </row>
    <row r="2049" spans="1:18" x14ac:dyDescent="0.3">
      <c r="A2049">
        <v>2048</v>
      </c>
      <c r="B2049" s="4">
        <v>42383</v>
      </c>
      <c r="C2049" t="s">
        <v>5526</v>
      </c>
      <c r="D2049" t="s">
        <v>1471</v>
      </c>
      <c r="E2049" t="s">
        <v>5527</v>
      </c>
      <c r="F2049" t="s">
        <v>967</v>
      </c>
      <c r="G2049" t="s">
        <v>8314</v>
      </c>
      <c r="H2049" t="str">
        <f t="shared" si="222"/>
        <v>Mustafa Wajid</v>
      </c>
      <c r="I2049">
        <f t="shared" si="223"/>
        <v>2</v>
      </c>
      <c r="J2049" t="str">
        <f>IF(Table1[[#This Row],[Investor Count]]&gt;1,"Yes","No")</f>
        <v>Yes</v>
      </c>
      <c r="K2049" t="s">
        <v>126</v>
      </c>
      <c r="M2049">
        <f t="shared" si="217"/>
        <v>2016</v>
      </c>
      <c r="N2049" t="str">
        <f t="shared" si="218"/>
        <v>January</v>
      </c>
      <c r="O2049" s="18">
        <v>0</v>
      </c>
      <c r="P2049" t="str">
        <f t="shared" si="219"/>
        <v>Seed</v>
      </c>
      <c r="Q2049" t="str">
        <f t="shared" si="220"/>
        <v>E-Commerce</v>
      </c>
      <c r="R2049" t="str">
        <f t="shared" si="221"/>
        <v>Bangalore</v>
      </c>
    </row>
    <row r="2050" spans="1:18" x14ac:dyDescent="0.3">
      <c r="A2050">
        <v>2049</v>
      </c>
      <c r="B2050" s="4">
        <v>42383</v>
      </c>
      <c r="C2050" t="s">
        <v>5529</v>
      </c>
      <c r="D2050" t="s">
        <v>575</v>
      </c>
      <c r="E2050" t="s">
        <v>5023</v>
      </c>
      <c r="F2050" t="s">
        <v>19</v>
      </c>
      <c r="G2050" t="s">
        <v>2077</v>
      </c>
      <c r="H2050" t="str">
        <f t="shared" si="222"/>
        <v>Indian Angel Network</v>
      </c>
      <c r="I2050">
        <f t="shared" si="223"/>
        <v>1</v>
      </c>
      <c r="J2050" t="str">
        <f>IF(Table1[[#This Row],[Investor Count]]&gt;1,"Yes","No")</f>
        <v>No</v>
      </c>
      <c r="K2050" t="s">
        <v>126</v>
      </c>
      <c r="L2050" s="6">
        <v>520000</v>
      </c>
      <c r="M2050">
        <f t="shared" ref="M2050:M2113" si="224">YEAR(B2050)</f>
        <v>2016</v>
      </c>
      <c r="N2050" t="str">
        <f t="shared" ref="N2050:N2113" si="225">TEXT(B2050,"mmmm")</f>
        <v>January</v>
      </c>
      <c r="O2050" s="18">
        <v>4.9904659999999996</v>
      </c>
      <c r="P2050" t="str">
        <f t="shared" ref="P2050:P2113" si="226">IF(ISBLANK(K2050),"Unknown",IF(OR(ISNUMBER(SEARCH("seed",K2050)),ISNUMBER(SEARCH("Seed",K2050))),"Seed",IF(ISNUMBER(SEARCH("Series A",K2050)),"Series A",IF(ISNUMBER(SEARCH("Series B",K2050)),"Series B",IF(ISNUMBER(SEARCH("Series C",K2050)),"Series C",IF(ISNUMBER(SEARCH("Series D",K2050)),"Series D",IF(ISNUMBER(SEARCH("Private Equity",K2050)),"Private Equity","Other")))))))</f>
        <v>Seed</v>
      </c>
      <c r="Q2050" t="str">
        <f t="shared" ref="Q2050:Q2113" si="227">IF(IFERROR(SEARCH("ecom",D2050),0)+IFERROR(SEARCH("commerce",D2050),0)+IFERROR(SEARCH("retail",D2050),0)&gt;0,"E-Commerce",
IF(IFERROR(SEARCH("fintech",D2050),0)+IFERROR(SEARCH("finance",D2050),0)+IFERROR(SEARCH("financial",D2050),0)+IFERROR(SEARCH("lending",D2050),0)+IFERROR(SEARCH("payment",D2050),0)+IFERROR(SEARCH("banking",D2050),0)+IFERROR(SEARCH("insurance",D2050),0)&gt;0,"FinTech",
IF(IFERROR(SEARCH("tech",D2050),0)+IFERROR(SEARCH("software",D2050),0)+IFERROR(SEARCH("saas",D2050),0)+IFERROR(SEARCH("ai",D2050),0)+IFERROR(SEARCH("iot",D2050),0)+IFERROR(SEARCH("cloud",D2050),0)+IFERROR(SEARCH("data",D2050),0)+IFERROR(SEARCH("analytics",D2050),0)&gt;0,"Technology",
IF(IFERROR(SEARCH("food",D2050),0)+IFERROR(SEARCH("restaurant",D2050),0)+IFERROR(SEARCH("hospitality",D2050),0)+IFERROR(SEARCH("beverage",D2050),0)+IFERROR(SEARCH("delivery",D2050),0)&gt;0,"Food &amp; Beverage",
IF(IFERROR(SEARCH("health",D2050),0)+IFERROR(SEARCH("medical",D2050),0)+IFERROR(SEARCH("pharma",D2050),0)+IFERROR(SEARCH("wellness",D2050),0)+IFERROR(SEARCH("fitness",D2050),0)&gt;0,"Healthcare",
IF(IFERROR(SEARCH("edu",D2050),0)+IFERROR(SEARCH("learning",D2050),0)+IFERROR(SEARCH("school",D2050),0)+IFERROR(SEARCH("e-tech",D2050),0)&gt;0,"Education",
IF(IFERROR(SEARCH("logistics",D2050),0)+IFERROR(SEARCH("transport",D2050),0)+IFERROR(SEARCH("delivery",D2050),0)+IFERROR(SEARCH("mobility",D2050),0)+IFERROR(SEARCH("automobile",D2050),0)&gt;0,"Logistics &amp; Transport",
IF(IFERROR(SEARCH("travel",D2050),0)+IFERROR(SEARCH("hotel",D2050),0)+IFERROR(SEARCH("booking",D2050),0)+IFERROR(SEARCH("tourism",D2050),0)&gt;0,"Travel &amp; Hospitality",
IF(IFERROR(SEARCH("fashion",D2050),0)+IFERROR(SEARCH("apparel",D2050),0)+IFERROR(SEARCH("clothing",D2050),0)+IFERROR(SEARCH("jewelry",D2050),0)+IFERROR(SEARCH("beauty",D2050),0)&gt;0,"Fashion &amp; Lifestyle",
IF(IFERROR(SEARCH("media",D2050),0)+IFERROR(SEARCH("entertainment",D2050),0)+IFERROR(SEARCH("video",D2050),0)+IFERROR(SEARCH("gaming",D2050),0)+IFERROR(SEARCH("music",D2050),0)+IFERROR(SEARCH("social",D2050),0)&gt;0,"Media &amp; Entertainment",
IF(IFERROR(SEARCH("agri",D2050),0)+IFERROR(SEARCH("farm",D2050),0)+IFERROR(SEARCH("agtech",D2050),0)&gt;0,"Agriculture",
IF(IFERROR(SEARCH("real estate",D2050),0)+IFERROR(SEARCH("property",D2050),0)+IFERROR(SEARCH("housing",D2050),0)&gt;0,"Real Estate",
IF(IFERROR(SEARCH("energy",D2050),0)+IFERROR(SEARCH("solar",D2050),0)+IFERROR(SEARCH("clean tech",D2050),0)+IFERROR(SEARCH("waste",D2050),0)&gt;0,"Energy &amp; Environment",
IF(IFERROR(SEARCH("hr",D2050),0)+IFERROR(SEARCH("recruit",D2050),0)+IFERROR(SEARCH("hiring",D2050),0)+IFERROR(SEARCH("job",D2050),0)&gt;0,"HR &amp; Recruitment",
"Others"))))))))))))))</f>
        <v>Others</v>
      </c>
      <c r="R2050" t="str">
        <f t="shared" ref="R2050:R2113" si="228">IF(ISNUMBER(SEARCH("bang",F2050)),"Bangalore",IF(ISNUMBER(SEARCH("beng",F2050)),"Bangalore",IF(ISNUMBER(SEARCH("mumbai",F2050)),"Mumbai",IF(ISNUMBER(SEARCH("delhi",F2050)),"Delhi-NCR",IF(ISNUMBER(SEARCH("gurgaon",F2050)),"Delhi-NCR",IF(ISNUMBER(SEARCH("gurugram",F2050)),"Delhi-NCR",IF(ISNUMBER(SEARCH("noida",F2050)),"Delhi-NCR",IF(ISNUMBER(SEARCH("faridabad",F2050)),"Delhi-NCR",IF(ISNUMBER(SEARCH("chennai",F2050)),"Chennai",IF(ISNUMBER(SEARCH("hyderabad",F2050)),"Hyderabad",IF(ISNUMBER(SEARCH("pune",F2050)),"Pune",IF(ISNUMBER(SEARCH("kolkata",F2050)),"Kolkata",IF(ISNUMBER(SEARCH("ahmedabad",F2050)),"Ahmedabad",IF(ISNUMBER(SEARCH("jaipur",F2050)),"Jaipur",IF(ISNUMBER(SEARCH("coimbatore",F2050)),"Coimbatore",IF(ISNUMBER(SEARCH("kochi",F2050)),"Kerala Cities",IF(ISNUMBER(SEARCH("cochin",F2050)),"Kerala Cities",IF(ISNUMBER(SEARCH("francisco",F2050)),"USA",IF(ISNUMBER(SEARCH("new york",F2050)),"USA",IF(ISNUMBER(SEARCH("california",F2050)),"USA",IF(ISNUMBER(SEARCH("palo alto",F2050)),"USA",IF(ISNUMBER(SEARCH("santa",F2050)),"USA",IF(ISNUMBER(SEARCH("singapore",F2050)),"Singapore",IF(ISNUMBER(SEARCH("london",F2050)),"London/UK",IF(F2050="","Unknown","Other Cities")))))))))))))))))))))))))</f>
        <v>Delhi-NCR</v>
      </c>
    </row>
    <row r="2051" spans="1:18" x14ac:dyDescent="0.3">
      <c r="A2051">
        <v>2050</v>
      </c>
      <c r="B2051" s="4">
        <v>42383</v>
      </c>
      <c r="C2051" t="s">
        <v>2720</v>
      </c>
      <c r="D2051" t="s">
        <v>50</v>
      </c>
      <c r="E2051" t="s">
        <v>5530</v>
      </c>
      <c r="F2051" t="s">
        <v>19</v>
      </c>
      <c r="G2051" t="s">
        <v>5531</v>
      </c>
      <c r="H2051" t="str">
        <f t="shared" ref="H2051:H2114" si="229">IFERROR(TRIM(LEFT(G2051,FIND(",",G2051)-1)),TRIM(G2051))</f>
        <v>Flipkart</v>
      </c>
      <c r="I2051">
        <f t="shared" ref="I2051:I2114" si="230">IF(TRIM(G2051)="",0,LEN(G2051)-LEN(SUBSTITUTE(G2051,",",""))+1)</f>
        <v>9</v>
      </c>
      <c r="J2051" t="str">
        <f>IF(Table1[[#This Row],[Investor Count]]&gt;1,"Yes","No")</f>
        <v>Yes</v>
      </c>
      <c r="K2051" t="s">
        <v>126</v>
      </c>
      <c r="M2051">
        <f t="shared" si="224"/>
        <v>2016</v>
      </c>
      <c r="N2051" t="str">
        <f t="shared" si="225"/>
        <v>January</v>
      </c>
      <c r="O2051" s="18">
        <v>0</v>
      </c>
      <c r="P2051" t="str">
        <f t="shared" si="226"/>
        <v>Seed</v>
      </c>
      <c r="Q2051" t="str">
        <f t="shared" si="227"/>
        <v>Technology</v>
      </c>
      <c r="R2051" t="str">
        <f t="shared" si="228"/>
        <v>Delhi-NCR</v>
      </c>
    </row>
    <row r="2052" spans="1:18" x14ac:dyDescent="0.3">
      <c r="A2052">
        <v>2051</v>
      </c>
      <c r="B2052" s="4">
        <v>42384</v>
      </c>
      <c r="C2052" t="s">
        <v>5532</v>
      </c>
      <c r="D2052" t="s">
        <v>142</v>
      </c>
      <c r="E2052" t="s">
        <v>5533</v>
      </c>
      <c r="F2052" t="s">
        <v>967</v>
      </c>
      <c r="G2052" t="s">
        <v>8315</v>
      </c>
      <c r="H2052" t="str">
        <f t="shared" si="229"/>
        <v>Cipher-Plexus Capital Advisors &amp; Indian Hnis</v>
      </c>
      <c r="I2052">
        <f t="shared" si="230"/>
        <v>1</v>
      </c>
      <c r="J2052" t="str">
        <f>IF(Table1[[#This Row],[Investor Count]]&gt;1,"Yes","No")</f>
        <v>No</v>
      </c>
      <c r="K2052" t="s">
        <v>394</v>
      </c>
      <c r="M2052">
        <f t="shared" si="224"/>
        <v>2016</v>
      </c>
      <c r="N2052" t="str">
        <f t="shared" si="225"/>
        <v>January</v>
      </c>
      <c r="O2052" s="18">
        <v>0</v>
      </c>
      <c r="P2052" t="str">
        <f t="shared" si="226"/>
        <v>Private Equity</v>
      </c>
      <c r="Q2052" t="str">
        <f t="shared" si="227"/>
        <v>Healthcare</v>
      </c>
      <c r="R2052" t="str">
        <f t="shared" si="228"/>
        <v>Bangalore</v>
      </c>
    </row>
    <row r="2053" spans="1:18" x14ac:dyDescent="0.3">
      <c r="A2053">
        <v>2052</v>
      </c>
      <c r="B2053" s="4">
        <v>42384</v>
      </c>
      <c r="C2053" t="s">
        <v>2773</v>
      </c>
      <c r="D2053" t="s">
        <v>575</v>
      </c>
      <c r="E2053" t="s">
        <v>5535</v>
      </c>
      <c r="F2053" t="s">
        <v>19</v>
      </c>
      <c r="G2053" t="s">
        <v>5536</v>
      </c>
      <c r="H2053" t="str">
        <f t="shared" si="229"/>
        <v>Varun Khurana</v>
      </c>
      <c r="I2053">
        <f t="shared" si="230"/>
        <v>4</v>
      </c>
      <c r="J2053" t="str">
        <f>IF(Table1[[#This Row],[Investor Count]]&gt;1,"Yes","No")</f>
        <v>Yes</v>
      </c>
      <c r="K2053" t="s">
        <v>126</v>
      </c>
      <c r="L2053" s="6">
        <v>200000</v>
      </c>
      <c r="M2053">
        <f t="shared" si="224"/>
        <v>2016</v>
      </c>
      <c r="N2053" t="str">
        <f t="shared" si="225"/>
        <v>January</v>
      </c>
      <c r="O2053" s="18">
        <v>1.9194100000000001</v>
      </c>
      <c r="P2053" t="str">
        <f t="shared" si="226"/>
        <v>Seed</v>
      </c>
      <c r="Q2053" t="str">
        <f t="shared" si="227"/>
        <v>Others</v>
      </c>
      <c r="R2053" t="str">
        <f t="shared" si="228"/>
        <v>Delhi-NCR</v>
      </c>
    </row>
    <row r="2054" spans="1:18" x14ac:dyDescent="0.3">
      <c r="A2054">
        <v>2053</v>
      </c>
      <c r="B2054" s="4">
        <v>42384</v>
      </c>
      <c r="C2054" t="s">
        <v>5537</v>
      </c>
      <c r="D2054" t="s">
        <v>575</v>
      </c>
      <c r="E2054" t="s">
        <v>5538</v>
      </c>
      <c r="F2054" t="s">
        <v>967</v>
      </c>
      <c r="G2054" t="s">
        <v>8316</v>
      </c>
      <c r="H2054" t="str">
        <f t="shared" si="229"/>
        <v>Hyderabad Angels</v>
      </c>
      <c r="I2054">
        <f t="shared" si="230"/>
        <v>5</v>
      </c>
      <c r="J2054" t="str">
        <f>IF(Table1[[#This Row],[Investor Count]]&gt;1,"Yes","No")</f>
        <v>Yes</v>
      </c>
      <c r="K2054" t="s">
        <v>126</v>
      </c>
      <c r="M2054">
        <f t="shared" si="224"/>
        <v>2016</v>
      </c>
      <c r="N2054" t="str">
        <f t="shared" si="225"/>
        <v>January</v>
      </c>
      <c r="O2054" s="18">
        <v>0</v>
      </c>
      <c r="P2054" t="str">
        <f t="shared" si="226"/>
        <v>Seed</v>
      </c>
      <c r="Q2054" t="str">
        <f t="shared" si="227"/>
        <v>Others</v>
      </c>
      <c r="R2054" t="str">
        <f t="shared" si="228"/>
        <v>Bangalore</v>
      </c>
    </row>
    <row r="2055" spans="1:18" x14ac:dyDescent="0.3">
      <c r="A2055">
        <v>2054</v>
      </c>
      <c r="B2055" s="4">
        <v>42384</v>
      </c>
      <c r="C2055" t="s">
        <v>801</v>
      </c>
      <c r="D2055" t="s">
        <v>575</v>
      </c>
      <c r="E2055" t="s">
        <v>5540</v>
      </c>
      <c r="F2055" t="s">
        <v>36</v>
      </c>
      <c r="G2055" t="s">
        <v>5541</v>
      </c>
      <c r="H2055" t="str">
        <f t="shared" si="229"/>
        <v>Times Group</v>
      </c>
      <c r="I2055">
        <f t="shared" si="230"/>
        <v>1</v>
      </c>
      <c r="J2055" t="str">
        <f>IF(Table1[[#This Row],[Investor Count]]&gt;1,"Yes","No")</f>
        <v>No</v>
      </c>
      <c r="K2055" t="s">
        <v>126</v>
      </c>
      <c r="M2055">
        <f t="shared" si="224"/>
        <v>2016</v>
      </c>
      <c r="N2055" t="str">
        <f t="shared" si="225"/>
        <v>January</v>
      </c>
      <c r="O2055" s="18">
        <v>0</v>
      </c>
      <c r="P2055" t="str">
        <f t="shared" si="226"/>
        <v>Seed</v>
      </c>
      <c r="Q2055" t="str">
        <f t="shared" si="227"/>
        <v>Others</v>
      </c>
      <c r="R2055" t="str">
        <f t="shared" si="228"/>
        <v>Mumbai</v>
      </c>
    </row>
    <row r="2056" spans="1:18" x14ac:dyDescent="0.3">
      <c r="A2056">
        <v>2055</v>
      </c>
      <c r="B2056" s="4">
        <v>42384</v>
      </c>
      <c r="C2056" t="s">
        <v>5542</v>
      </c>
      <c r="D2056" t="s">
        <v>575</v>
      </c>
      <c r="E2056" t="s">
        <v>5543</v>
      </c>
      <c r="F2056" t="s">
        <v>87</v>
      </c>
      <c r="G2056" t="s">
        <v>5544</v>
      </c>
      <c r="H2056" t="str">
        <f t="shared" si="229"/>
        <v>Abhinav Mathur</v>
      </c>
      <c r="I2056">
        <f t="shared" si="230"/>
        <v>1</v>
      </c>
      <c r="J2056" t="str">
        <f>IF(Table1[[#This Row],[Investor Count]]&gt;1,"Yes","No")</f>
        <v>No</v>
      </c>
      <c r="K2056" t="s">
        <v>126</v>
      </c>
      <c r="M2056">
        <f t="shared" si="224"/>
        <v>2016</v>
      </c>
      <c r="N2056" t="str">
        <f t="shared" si="225"/>
        <v>January</v>
      </c>
      <c r="O2056" s="18">
        <v>0</v>
      </c>
      <c r="P2056" t="str">
        <f t="shared" si="226"/>
        <v>Seed</v>
      </c>
      <c r="Q2056" t="str">
        <f t="shared" si="227"/>
        <v>Others</v>
      </c>
      <c r="R2056" t="str">
        <f t="shared" si="228"/>
        <v>Delhi-NCR</v>
      </c>
    </row>
    <row r="2057" spans="1:18" x14ac:dyDescent="0.3">
      <c r="A2057">
        <v>2056</v>
      </c>
      <c r="B2057" s="4">
        <v>42385</v>
      </c>
      <c r="C2057" t="s">
        <v>5545</v>
      </c>
      <c r="D2057" t="s">
        <v>575</v>
      </c>
      <c r="E2057" t="s">
        <v>5546</v>
      </c>
      <c r="F2057" t="s">
        <v>36</v>
      </c>
      <c r="G2057" t="s">
        <v>5547</v>
      </c>
      <c r="H2057" t="str">
        <f t="shared" si="229"/>
        <v>Sanjay Mehta</v>
      </c>
      <c r="I2057">
        <f t="shared" si="230"/>
        <v>1</v>
      </c>
      <c r="J2057" t="str">
        <f>IF(Table1[[#This Row],[Investor Count]]&gt;1,"Yes","No")</f>
        <v>No</v>
      </c>
      <c r="K2057" t="s">
        <v>126</v>
      </c>
      <c r="M2057">
        <f t="shared" si="224"/>
        <v>2016</v>
      </c>
      <c r="N2057" t="str">
        <f t="shared" si="225"/>
        <v>January</v>
      </c>
      <c r="O2057" s="18">
        <v>0</v>
      </c>
      <c r="P2057" t="str">
        <f t="shared" si="226"/>
        <v>Seed</v>
      </c>
      <c r="Q2057" t="str">
        <f t="shared" si="227"/>
        <v>Others</v>
      </c>
      <c r="R2057" t="str">
        <f t="shared" si="228"/>
        <v>Mumbai</v>
      </c>
    </row>
    <row r="2058" spans="1:18" x14ac:dyDescent="0.3">
      <c r="A2058">
        <v>2057</v>
      </c>
      <c r="B2058" s="4">
        <v>42387</v>
      </c>
      <c r="C2058" t="s">
        <v>5548</v>
      </c>
      <c r="D2058" t="s">
        <v>575</v>
      </c>
      <c r="E2058" t="s">
        <v>5549</v>
      </c>
      <c r="F2058" t="s">
        <v>36</v>
      </c>
      <c r="G2058" t="s">
        <v>5550</v>
      </c>
      <c r="H2058" t="str">
        <f t="shared" si="229"/>
        <v>Huzaifa Khorakiwala</v>
      </c>
      <c r="I2058">
        <f t="shared" si="230"/>
        <v>1</v>
      </c>
      <c r="J2058" t="str">
        <f>IF(Table1[[#This Row],[Investor Count]]&gt;1,"Yes","No")</f>
        <v>No</v>
      </c>
      <c r="K2058" t="s">
        <v>126</v>
      </c>
      <c r="M2058">
        <f t="shared" si="224"/>
        <v>2016</v>
      </c>
      <c r="N2058" t="str">
        <f t="shared" si="225"/>
        <v>January</v>
      </c>
      <c r="O2058" s="18">
        <v>0</v>
      </c>
      <c r="P2058" t="str">
        <f t="shared" si="226"/>
        <v>Seed</v>
      </c>
      <c r="Q2058" t="str">
        <f t="shared" si="227"/>
        <v>Others</v>
      </c>
      <c r="R2058" t="str">
        <f t="shared" si="228"/>
        <v>Mumbai</v>
      </c>
    </row>
    <row r="2059" spans="1:18" x14ac:dyDescent="0.3">
      <c r="A2059">
        <v>2058</v>
      </c>
      <c r="B2059" s="4">
        <v>42387</v>
      </c>
      <c r="C2059" t="s">
        <v>5005</v>
      </c>
      <c r="D2059" t="s">
        <v>575</v>
      </c>
      <c r="E2059" t="s">
        <v>7842</v>
      </c>
      <c r="F2059" t="s">
        <v>30</v>
      </c>
      <c r="G2059" t="s">
        <v>5552</v>
      </c>
      <c r="H2059" t="str">
        <f t="shared" si="229"/>
        <v>Bertelsmann India Investments</v>
      </c>
      <c r="I2059">
        <f t="shared" si="230"/>
        <v>4</v>
      </c>
      <c r="J2059" t="str">
        <f>IF(Table1[[#This Row],[Investor Count]]&gt;1,"Yes","No")</f>
        <v>Yes</v>
      </c>
      <c r="K2059" t="s">
        <v>394</v>
      </c>
      <c r="L2059" s="6">
        <v>6000000</v>
      </c>
      <c r="M2059">
        <f t="shared" si="224"/>
        <v>2016</v>
      </c>
      <c r="N2059" t="str">
        <f t="shared" si="225"/>
        <v>January</v>
      </c>
      <c r="O2059" s="18">
        <v>57.582299999999996</v>
      </c>
      <c r="P2059" t="str">
        <f t="shared" si="226"/>
        <v>Private Equity</v>
      </c>
      <c r="Q2059" t="str">
        <f t="shared" si="227"/>
        <v>Others</v>
      </c>
      <c r="R2059" t="str">
        <f t="shared" si="228"/>
        <v>Delhi-NCR</v>
      </c>
    </row>
    <row r="2060" spans="1:18" x14ac:dyDescent="0.3">
      <c r="A2060">
        <v>2059</v>
      </c>
      <c r="B2060" s="4">
        <v>42388</v>
      </c>
      <c r="C2060" t="s">
        <v>1165</v>
      </c>
      <c r="D2060" t="s">
        <v>575</v>
      </c>
      <c r="E2060" t="s">
        <v>5553</v>
      </c>
      <c r="F2060" t="s">
        <v>967</v>
      </c>
      <c r="G2060" t="s">
        <v>9386</v>
      </c>
      <c r="H2060" t="str">
        <f t="shared" si="229"/>
        <v>Harmony Partners</v>
      </c>
      <c r="I2060">
        <f t="shared" si="230"/>
        <v>2</v>
      </c>
      <c r="J2060" t="str">
        <f>IF(Table1[[#This Row],[Investor Count]]&gt;1,"Yes","No")</f>
        <v>Yes</v>
      </c>
      <c r="K2060" t="s">
        <v>394</v>
      </c>
      <c r="L2060" s="6">
        <v>35000000</v>
      </c>
      <c r="M2060">
        <f t="shared" si="224"/>
        <v>2016</v>
      </c>
      <c r="N2060" t="str">
        <f t="shared" si="225"/>
        <v>January</v>
      </c>
      <c r="O2060" s="18">
        <v>335.89675</v>
      </c>
      <c r="P2060" t="str">
        <f t="shared" si="226"/>
        <v>Private Equity</v>
      </c>
      <c r="Q2060" t="str">
        <f t="shared" si="227"/>
        <v>Others</v>
      </c>
      <c r="R2060" t="str">
        <f t="shared" si="228"/>
        <v>Bangalore</v>
      </c>
    </row>
    <row r="2061" spans="1:18" x14ac:dyDescent="0.3">
      <c r="A2061">
        <v>2060</v>
      </c>
      <c r="B2061" s="4">
        <v>42388</v>
      </c>
      <c r="C2061" t="s">
        <v>3048</v>
      </c>
      <c r="D2061" t="s">
        <v>575</v>
      </c>
      <c r="E2061" t="s">
        <v>5555</v>
      </c>
      <c r="F2061" t="s">
        <v>967</v>
      </c>
      <c r="G2061" t="s">
        <v>644</v>
      </c>
      <c r="H2061" t="str">
        <f t="shared" si="229"/>
        <v>Flipkart</v>
      </c>
      <c r="I2061">
        <f t="shared" si="230"/>
        <v>1</v>
      </c>
      <c r="J2061" t="str">
        <f>IF(Table1[[#This Row],[Investor Count]]&gt;1,"Yes","No")</f>
        <v>No</v>
      </c>
      <c r="K2061" t="s">
        <v>126</v>
      </c>
      <c r="M2061">
        <f t="shared" si="224"/>
        <v>2016</v>
      </c>
      <c r="N2061" t="str">
        <f t="shared" si="225"/>
        <v>January</v>
      </c>
      <c r="O2061" s="18">
        <v>0</v>
      </c>
      <c r="P2061" t="str">
        <f t="shared" si="226"/>
        <v>Seed</v>
      </c>
      <c r="Q2061" t="str">
        <f t="shared" si="227"/>
        <v>Others</v>
      </c>
      <c r="R2061" t="str">
        <f t="shared" si="228"/>
        <v>Bangalore</v>
      </c>
    </row>
    <row r="2062" spans="1:18" x14ac:dyDescent="0.3">
      <c r="A2062">
        <v>2061</v>
      </c>
      <c r="B2062" s="4">
        <v>42388</v>
      </c>
      <c r="C2062" t="s">
        <v>5556</v>
      </c>
      <c r="D2062" t="s">
        <v>575</v>
      </c>
      <c r="E2062" t="s">
        <v>5557</v>
      </c>
      <c r="F2062" t="s">
        <v>19</v>
      </c>
      <c r="G2062" t="s">
        <v>1136</v>
      </c>
      <c r="H2062" t="str">
        <f t="shared" si="229"/>
        <v>Ratan Tata</v>
      </c>
      <c r="I2062">
        <f t="shared" si="230"/>
        <v>1</v>
      </c>
      <c r="J2062" t="str">
        <f>IF(Table1[[#This Row],[Investor Count]]&gt;1,"Yes","No")</f>
        <v>No</v>
      </c>
      <c r="K2062" t="s">
        <v>394</v>
      </c>
      <c r="M2062">
        <f t="shared" si="224"/>
        <v>2016</v>
      </c>
      <c r="N2062" t="str">
        <f t="shared" si="225"/>
        <v>January</v>
      </c>
      <c r="O2062" s="18">
        <v>0</v>
      </c>
      <c r="P2062" t="str">
        <f t="shared" si="226"/>
        <v>Private Equity</v>
      </c>
      <c r="Q2062" t="str">
        <f t="shared" si="227"/>
        <v>Others</v>
      </c>
      <c r="R2062" t="str">
        <f t="shared" si="228"/>
        <v>Delhi-NCR</v>
      </c>
    </row>
    <row r="2063" spans="1:18" x14ac:dyDescent="0.3">
      <c r="A2063">
        <v>2062</v>
      </c>
      <c r="B2063" s="4">
        <v>42388</v>
      </c>
      <c r="C2063" t="s">
        <v>5558</v>
      </c>
      <c r="D2063" t="s">
        <v>575</v>
      </c>
      <c r="E2063" t="s">
        <v>5559</v>
      </c>
      <c r="F2063" t="s">
        <v>30</v>
      </c>
      <c r="G2063" t="s">
        <v>9143</v>
      </c>
      <c r="H2063" t="str">
        <f t="shared" si="229"/>
        <v>An Chrasekaran</v>
      </c>
      <c r="I2063">
        <f t="shared" si="230"/>
        <v>1</v>
      </c>
      <c r="J2063" t="str">
        <f>IF(Table1[[#This Row],[Investor Count]]&gt;1,"Yes","No")</f>
        <v>No</v>
      </c>
      <c r="K2063" t="s">
        <v>126</v>
      </c>
      <c r="M2063">
        <f t="shared" si="224"/>
        <v>2016</v>
      </c>
      <c r="N2063" t="str">
        <f t="shared" si="225"/>
        <v>January</v>
      </c>
      <c r="O2063" s="18">
        <v>0</v>
      </c>
      <c r="P2063" t="str">
        <f t="shared" si="226"/>
        <v>Seed</v>
      </c>
      <c r="Q2063" t="str">
        <f t="shared" si="227"/>
        <v>Others</v>
      </c>
      <c r="R2063" t="str">
        <f t="shared" si="228"/>
        <v>Delhi-NCR</v>
      </c>
    </row>
    <row r="2064" spans="1:18" x14ac:dyDescent="0.3">
      <c r="A2064">
        <v>2063</v>
      </c>
      <c r="B2064" s="4">
        <v>42388</v>
      </c>
      <c r="C2064" t="s">
        <v>5561</v>
      </c>
      <c r="D2064" t="s">
        <v>1471</v>
      </c>
      <c r="E2064" t="s">
        <v>5562</v>
      </c>
      <c r="F2064" t="s">
        <v>30</v>
      </c>
      <c r="G2064" t="s">
        <v>7843</v>
      </c>
      <c r="H2064" t="str">
        <f t="shared" si="229"/>
        <v>Unilazer Fund</v>
      </c>
      <c r="I2064">
        <f t="shared" si="230"/>
        <v>3</v>
      </c>
      <c r="J2064" t="str">
        <f>IF(Table1[[#This Row],[Investor Count]]&gt;1,"Yes","No")</f>
        <v>Yes</v>
      </c>
      <c r="K2064" t="s">
        <v>394</v>
      </c>
      <c r="L2064" s="6">
        <v>1400000</v>
      </c>
      <c r="M2064">
        <f t="shared" si="224"/>
        <v>2016</v>
      </c>
      <c r="N2064" t="str">
        <f t="shared" si="225"/>
        <v>January</v>
      </c>
      <c r="O2064" s="18">
        <v>13.43587</v>
      </c>
      <c r="P2064" t="str">
        <f t="shared" si="226"/>
        <v>Private Equity</v>
      </c>
      <c r="Q2064" t="str">
        <f t="shared" si="227"/>
        <v>E-Commerce</v>
      </c>
      <c r="R2064" t="str">
        <f t="shared" si="228"/>
        <v>Delhi-NCR</v>
      </c>
    </row>
    <row r="2065" spans="1:18" x14ac:dyDescent="0.3">
      <c r="A2065">
        <v>2064</v>
      </c>
      <c r="B2065" s="4">
        <v>42388</v>
      </c>
      <c r="C2065" t="s">
        <v>299</v>
      </c>
      <c r="D2065" t="s">
        <v>50</v>
      </c>
      <c r="E2065" t="s">
        <v>5564</v>
      </c>
      <c r="F2065" t="s">
        <v>36</v>
      </c>
      <c r="G2065" t="s">
        <v>5565</v>
      </c>
      <c r="H2065" t="str">
        <f t="shared" si="229"/>
        <v>Omidyar Network</v>
      </c>
      <c r="I2065">
        <f t="shared" si="230"/>
        <v>2</v>
      </c>
      <c r="J2065" t="str">
        <f>IF(Table1[[#This Row],[Investor Count]]&gt;1,"Yes","No")</f>
        <v>Yes</v>
      </c>
      <c r="K2065" t="s">
        <v>394</v>
      </c>
      <c r="L2065" s="6">
        <v>5000000</v>
      </c>
      <c r="M2065">
        <f t="shared" si="224"/>
        <v>2016</v>
      </c>
      <c r="N2065" t="str">
        <f t="shared" si="225"/>
        <v>January</v>
      </c>
      <c r="O2065" s="18">
        <v>47.985250000000001</v>
      </c>
      <c r="P2065" t="str">
        <f t="shared" si="226"/>
        <v>Private Equity</v>
      </c>
      <c r="Q2065" t="str">
        <f t="shared" si="227"/>
        <v>Technology</v>
      </c>
      <c r="R2065" t="str">
        <f t="shared" si="228"/>
        <v>Mumbai</v>
      </c>
    </row>
    <row r="2066" spans="1:18" x14ac:dyDescent="0.3">
      <c r="A2066">
        <v>2065</v>
      </c>
      <c r="B2066" s="4">
        <v>42388</v>
      </c>
      <c r="C2066" t="s">
        <v>5566</v>
      </c>
      <c r="D2066" t="s">
        <v>575</v>
      </c>
      <c r="E2066" t="s">
        <v>5567</v>
      </c>
      <c r="F2066" t="s">
        <v>30</v>
      </c>
      <c r="G2066" t="s">
        <v>5568</v>
      </c>
      <c r="H2066" t="str">
        <f t="shared" si="229"/>
        <v>Umang Kumar</v>
      </c>
      <c r="I2066">
        <f t="shared" si="230"/>
        <v>1</v>
      </c>
      <c r="J2066" t="str">
        <f>IF(Table1[[#This Row],[Investor Count]]&gt;1,"Yes","No")</f>
        <v>No</v>
      </c>
      <c r="K2066" t="s">
        <v>126</v>
      </c>
      <c r="L2066" s="6">
        <v>445000</v>
      </c>
      <c r="M2066">
        <f t="shared" si="224"/>
        <v>2016</v>
      </c>
      <c r="N2066" t="str">
        <f t="shared" si="225"/>
        <v>January</v>
      </c>
      <c r="O2066" s="18">
        <v>4.2706872499999999</v>
      </c>
      <c r="P2066" t="str">
        <f t="shared" si="226"/>
        <v>Seed</v>
      </c>
      <c r="Q2066" t="str">
        <f t="shared" si="227"/>
        <v>Others</v>
      </c>
      <c r="R2066" t="str">
        <f t="shared" si="228"/>
        <v>Delhi-NCR</v>
      </c>
    </row>
    <row r="2067" spans="1:18" x14ac:dyDescent="0.3">
      <c r="A2067">
        <v>2066</v>
      </c>
      <c r="B2067" s="4">
        <v>42388</v>
      </c>
      <c r="C2067" t="s">
        <v>4784</v>
      </c>
      <c r="D2067" t="s">
        <v>77</v>
      </c>
      <c r="E2067" t="s">
        <v>5569</v>
      </c>
      <c r="F2067" t="s">
        <v>42</v>
      </c>
      <c r="G2067" t="s">
        <v>8872</v>
      </c>
      <c r="H2067" t="str">
        <f t="shared" si="229"/>
        <v>Lemelson Foundation</v>
      </c>
      <c r="I2067">
        <f t="shared" si="230"/>
        <v>3</v>
      </c>
      <c r="J2067" t="str">
        <f>IF(Table1[[#This Row],[Investor Count]]&gt;1,"Yes","No")</f>
        <v>Yes</v>
      </c>
      <c r="K2067" t="s">
        <v>394</v>
      </c>
      <c r="L2067" s="6">
        <v>3500000</v>
      </c>
      <c r="M2067">
        <f t="shared" si="224"/>
        <v>2016</v>
      </c>
      <c r="N2067" t="str">
        <f t="shared" si="225"/>
        <v>January</v>
      </c>
      <c r="O2067" s="18">
        <v>33.589675</v>
      </c>
      <c r="P2067" t="str">
        <f t="shared" si="226"/>
        <v>Private Equity</v>
      </c>
      <c r="Q2067" t="str">
        <f t="shared" si="227"/>
        <v>FinTech</v>
      </c>
      <c r="R2067" t="str">
        <f t="shared" si="228"/>
        <v>Chennai</v>
      </c>
    </row>
    <row r="2068" spans="1:18" x14ac:dyDescent="0.3">
      <c r="A2068">
        <v>2067</v>
      </c>
      <c r="B2068" s="4">
        <v>42389</v>
      </c>
      <c r="C2068" t="s">
        <v>5571</v>
      </c>
      <c r="D2068" t="s">
        <v>575</v>
      </c>
      <c r="E2068" t="s">
        <v>5572</v>
      </c>
      <c r="F2068" t="s">
        <v>30</v>
      </c>
      <c r="G2068" t="s">
        <v>4242</v>
      </c>
      <c r="H2068" t="str">
        <f t="shared" si="229"/>
        <v>500 Startups</v>
      </c>
      <c r="I2068">
        <f t="shared" si="230"/>
        <v>1</v>
      </c>
      <c r="J2068" t="str">
        <f>IF(Table1[[#This Row],[Investor Count]]&gt;1,"Yes","No")</f>
        <v>No</v>
      </c>
      <c r="K2068" t="s">
        <v>394</v>
      </c>
      <c r="M2068">
        <f t="shared" si="224"/>
        <v>2016</v>
      </c>
      <c r="N2068" t="str">
        <f t="shared" si="225"/>
        <v>January</v>
      </c>
      <c r="O2068" s="18">
        <v>0</v>
      </c>
      <c r="P2068" t="str">
        <f t="shared" si="226"/>
        <v>Private Equity</v>
      </c>
      <c r="Q2068" t="str">
        <f t="shared" si="227"/>
        <v>Others</v>
      </c>
      <c r="R2068" t="str">
        <f t="shared" si="228"/>
        <v>Delhi-NCR</v>
      </c>
    </row>
    <row r="2069" spans="1:18" x14ac:dyDescent="0.3">
      <c r="A2069">
        <v>2068</v>
      </c>
      <c r="B2069" s="4">
        <v>42389</v>
      </c>
      <c r="C2069" t="s">
        <v>5573</v>
      </c>
      <c r="D2069" t="s">
        <v>1471</v>
      </c>
      <c r="E2069" t="s">
        <v>5574</v>
      </c>
      <c r="F2069" t="s">
        <v>30</v>
      </c>
      <c r="G2069" t="s">
        <v>1083</v>
      </c>
      <c r="H2069" t="str">
        <f t="shared" si="229"/>
        <v>Trifecta Capital</v>
      </c>
      <c r="I2069">
        <f t="shared" si="230"/>
        <v>1</v>
      </c>
      <c r="J2069" t="str">
        <f>IF(Table1[[#This Row],[Investor Count]]&gt;1,"Yes","No")</f>
        <v>No</v>
      </c>
      <c r="K2069" t="s">
        <v>394</v>
      </c>
      <c r="L2069" s="6">
        <v>1800000</v>
      </c>
      <c r="M2069">
        <f t="shared" si="224"/>
        <v>2016</v>
      </c>
      <c r="N2069" t="str">
        <f t="shared" si="225"/>
        <v>January</v>
      </c>
      <c r="O2069" s="18">
        <v>17.27469</v>
      </c>
      <c r="P2069" t="str">
        <f t="shared" si="226"/>
        <v>Private Equity</v>
      </c>
      <c r="Q2069" t="str">
        <f t="shared" si="227"/>
        <v>E-Commerce</v>
      </c>
      <c r="R2069" t="str">
        <f t="shared" si="228"/>
        <v>Delhi-NCR</v>
      </c>
    </row>
    <row r="2070" spans="1:18" x14ac:dyDescent="0.3">
      <c r="A2070">
        <v>2069</v>
      </c>
      <c r="B2070" s="4">
        <v>42389</v>
      </c>
      <c r="C2070" t="s">
        <v>5575</v>
      </c>
      <c r="D2070" t="s">
        <v>1471</v>
      </c>
      <c r="E2070" t="s">
        <v>5576</v>
      </c>
      <c r="F2070" t="s">
        <v>36</v>
      </c>
      <c r="G2070" t="s">
        <v>814</v>
      </c>
      <c r="H2070" t="str">
        <f t="shared" si="229"/>
        <v>Alpha Capital</v>
      </c>
      <c r="I2070">
        <f t="shared" si="230"/>
        <v>1</v>
      </c>
      <c r="J2070" t="str">
        <f>IF(Table1[[#This Row],[Investor Count]]&gt;1,"Yes","No")</f>
        <v>No</v>
      </c>
      <c r="K2070" t="s">
        <v>394</v>
      </c>
      <c r="L2070" s="6">
        <v>20000000</v>
      </c>
      <c r="M2070">
        <f t="shared" si="224"/>
        <v>2016</v>
      </c>
      <c r="N2070" t="str">
        <f t="shared" si="225"/>
        <v>January</v>
      </c>
      <c r="O2070" s="18">
        <v>191.941</v>
      </c>
      <c r="P2070" t="str">
        <f t="shared" si="226"/>
        <v>Private Equity</v>
      </c>
      <c r="Q2070" t="str">
        <f t="shared" si="227"/>
        <v>E-Commerce</v>
      </c>
      <c r="R2070" t="str">
        <f t="shared" si="228"/>
        <v>Mumbai</v>
      </c>
    </row>
    <row r="2071" spans="1:18" x14ac:dyDescent="0.3">
      <c r="A2071">
        <v>2070</v>
      </c>
      <c r="B2071" s="4">
        <v>42389</v>
      </c>
      <c r="C2071" t="s">
        <v>5577</v>
      </c>
      <c r="D2071" t="s">
        <v>1471</v>
      </c>
      <c r="E2071" t="s">
        <v>5578</v>
      </c>
      <c r="F2071" t="s">
        <v>5579</v>
      </c>
      <c r="G2071" t="s">
        <v>9387</v>
      </c>
      <c r="H2071" t="str">
        <f t="shared" si="229"/>
        <v>Us Based</v>
      </c>
      <c r="I2071">
        <f t="shared" si="230"/>
        <v>1</v>
      </c>
      <c r="J2071" t="str">
        <f>IF(Table1[[#This Row],[Investor Count]]&gt;1,"Yes","No")</f>
        <v>No</v>
      </c>
      <c r="K2071" t="s">
        <v>394</v>
      </c>
      <c r="L2071" s="6">
        <v>4000000</v>
      </c>
      <c r="M2071">
        <f t="shared" si="224"/>
        <v>2016</v>
      </c>
      <c r="N2071" t="str">
        <f t="shared" si="225"/>
        <v>January</v>
      </c>
      <c r="O2071" s="18">
        <v>38.388199999999998</v>
      </c>
      <c r="P2071" t="str">
        <f t="shared" si="226"/>
        <v>Private Equity</v>
      </c>
      <c r="Q2071" t="str">
        <f t="shared" si="227"/>
        <v>E-Commerce</v>
      </c>
      <c r="R2071" t="str">
        <f t="shared" si="228"/>
        <v>Delhi-NCR</v>
      </c>
    </row>
    <row r="2072" spans="1:18" x14ac:dyDescent="0.3">
      <c r="A2072">
        <v>2071</v>
      </c>
      <c r="B2072" s="4">
        <v>42389</v>
      </c>
      <c r="C2072" t="s">
        <v>5581</v>
      </c>
      <c r="D2072" t="s">
        <v>575</v>
      </c>
      <c r="E2072" t="s">
        <v>5582</v>
      </c>
      <c r="F2072" t="s">
        <v>5583</v>
      </c>
      <c r="G2072" t="s">
        <v>9154</v>
      </c>
      <c r="H2072" t="str">
        <f t="shared" si="229"/>
        <v>Business School Seed Fund</v>
      </c>
      <c r="I2072">
        <f t="shared" si="230"/>
        <v>1</v>
      </c>
      <c r="J2072" t="str">
        <f>IF(Table1[[#This Row],[Investor Count]]&gt;1,"Yes","No")</f>
        <v>No</v>
      </c>
      <c r="K2072" t="s">
        <v>126</v>
      </c>
      <c r="L2072" s="6">
        <v>40000</v>
      </c>
      <c r="M2072">
        <f t="shared" si="224"/>
        <v>2016</v>
      </c>
      <c r="N2072" t="str">
        <f t="shared" si="225"/>
        <v>January</v>
      </c>
      <c r="O2072" s="18">
        <v>0.383882</v>
      </c>
      <c r="P2072" t="str">
        <f t="shared" si="226"/>
        <v>Seed</v>
      </c>
      <c r="Q2072" t="str">
        <f t="shared" si="227"/>
        <v>Others</v>
      </c>
      <c r="R2072" t="str">
        <f t="shared" si="228"/>
        <v>Mumbai</v>
      </c>
    </row>
    <row r="2073" spans="1:18" x14ac:dyDescent="0.3">
      <c r="A2073">
        <v>2072</v>
      </c>
      <c r="B2073" s="4">
        <v>42389</v>
      </c>
      <c r="C2073" t="s">
        <v>5585</v>
      </c>
      <c r="D2073" t="s">
        <v>142</v>
      </c>
      <c r="E2073" t="s">
        <v>5586</v>
      </c>
      <c r="F2073" t="s">
        <v>36</v>
      </c>
      <c r="G2073" t="s">
        <v>5587</v>
      </c>
      <c r="H2073" t="str">
        <f t="shared" si="229"/>
        <v>Farooq Adam</v>
      </c>
      <c r="I2073">
        <f t="shared" si="230"/>
        <v>3</v>
      </c>
      <c r="J2073" t="str">
        <f>IF(Table1[[#This Row],[Investor Count]]&gt;1,"Yes","No")</f>
        <v>Yes</v>
      </c>
      <c r="K2073" t="s">
        <v>126</v>
      </c>
      <c r="M2073">
        <f t="shared" si="224"/>
        <v>2016</v>
      </c>
      <c r="N2073" t="str">
        <f t="shared" si="225"/>
        <v>January</v>
      </c>
      <c r="O2073" s="18">
        <v>0</v>
      </c>
      <c r="P2073" t="str">
        <f t="shared" si="226"/>
        <v>Seed</v>
      </c>
      <c r="Q2073" t="str">
        <f t="shared" si="227"/>
        <v>Healthcare</v>
      </c>
      <c r="R2073" t="str">
        <f t="shared" si="228"/>
        <v>Mumbai</v>
      </c>
    </row>
    <row r="2074" spans="1:18" x14ac:dyDescent="0.3">
      <c r="A2074">
        <v>2073</v>
      </c>
      <c r="B2074" s="4">
        <v>42390</v>
      </c>
      <c r="C2074" t="s">
        <v>5588</v>
      </c>
      <c r="D2074" t="s">
        <v>1471</v>
      </c>
      <c r="E2074" t="s">
        <v>5589</v>
      </c>
      <c r="F2074" t="s">
        <v>52</v>
      </c>
      <c r="G2074" t="s">
        <v>1136</v>
      </c>
      <c r="H2074" t="str">
        <f t="shared" si="229"/>
        <v>Ratan Tata</v>
      </c>
      <c r="I2074">
        <f t="shared" si="230"/>
        <v>1</v>
      </c>
      <c r="J2074" t="str">
        <f>IF(Table1[[#This Row],[Investor Count]]&gt;1,"Yes","No")</f>
        <v>No</v>
      </c>
      <c r="K2074" t="s">
        <v>394</v>
      </c>
      <c r="M2074">
        <f t="shared" si="224"/>
        <v>2016</v>
      </c>
      <c r="N2074" t="str">
        <f t="shared" si="225"/>
        <v>January</v>
      </c>
      <c r="O2074" s="18">
        <v>0</v>
      </c>
      <c r="P2074" t="str">
        <f t="shared" si="226"/>
        <v>Private Equity</v>
      </c>
      <c r="Q2074" t="str">
        <f t="shared" si="227"/>
        <v>E-Commerce</v>
      </c>
      <c r="R2074" t="str">
        <f t="shared" si="228"/>
        <v>Pune</v>
      </c>
    </row>
    <row r="2075" spans="1:18" x14ac:dyDescent="0.3">
      <c r="A2075">
        <v>2074</v>
      </c>
      <c r="B2075" s="4">
        <v>42390</v>
      </c>
      <c r="C2075" t="s">
        <v>1500</v>
      </c>
      <c r="D2075" t="s">
        <v>575</v>
      </c>
      <c r="E2075" t="s">
        <v>5590</v>
      </c>
      <c r="F2075" t="s">
        <v>967</v>
      </c>
      <c r="G2075" t="s">
        <v>9155</v>
      </c>
      <c r="H2075" t="str">
        <f t="shared" si="229"/>
        <v>Rob Chra</v>
      </c>
      <c r="I2075">
        <f t="shared" si="230"/>
        <v>1</v>
      </c>
      <c r="J2075" t="str">
        <f>IF(Table1[[#This Row],[Investor Count]]&gt;1,"Yes","No")</f>
        <v>No</v>
      </c>
      <c r="K2075" t="s">
        <v>126</v>
      </c>
      <c r="L2075" s="6">
        <v>500000</v>
      </c>
      <c r="M2075">
        <f t="shared" si="224"/>
        <v>2016</v>
      </c>
      <c r="N2075" t="str">
        <f t="shared" si="225"/>
        <v>January</v>
      </c>
      <c r="O2075" s="18">
        <v>4.7985249999999997</v>
      </c>
      <c r="P2075" t="str">
        <f t="shared" si="226"/>
        <v>Seed</v>
      </c>
      <c r="Q2075" t="str">
        <f t="shared" si="227"/>
        <v>Others</v>
      </c>
      <c r="R2075" t="str">
        <f t="shared" si="228"/>
        <v>Bangalore</v>
      </c>
    </row>
    <row r="2076" spans="1:18" x14ac:dyDescent="0.3">
      <c r="A2076">
        <v>2075</v>
      </c>
      <c r="B2076" s="4">
        <v>42390</v>
      </c>
      <c r="C2076" t="s">
        <v>5592</v>
      </c>
      <c r="D2076" t="s">
        <v>575</v>
      </c>
      <c r="E2076" t="s">
        <v>1674</v>
      </c>
      <c r="F2076" t="s">
        <v>87</v>
      </c>
      <c r="G2076" t="s">
        <v>5593</v>
      </c>
      <c r="H2076" t="str">
        <f t="shared" si="229"/>
        <v>Unilazer Ventures</v>
      </c>
      <c r="I2076">
        <f t="shared" si="230"/>
        <v>1</v>
      </c>
      <c r="J2076" t="str">
        <f>IF(Table1[[#This Row],[Investor Count]]&gt;1,"Yes","No")</f>
        <v>No</v>
      </c>
      <c r="K2076" t="s">
        <v>394</v>
      </c>
      <c r="L2076" s="6">
        <v>2200000</v>
      </c>
      <c r="M2076">
        <f t="shared" si="224"/>
        <v>2016</v>
      </c>
      <c r="N2076" t="str">
        <f t="shared" si="225"/>
        <v>January</v>
      </c>
      <c r="O2076" s="18">
        <v>21.113510000000002</v>
      </c>
      <c r="P2076" t="str">
        <f t="shared" si="226"/>
        <v>Private Equity</v>
      </c>
      <c r="Q2076" t="str">
        <f t="shared" si="227"/>
        <v>Others</v>
      </c>
      <c r="R2076" t="str">
        <f t="shared" si="228"/>
        <v>Delhi-NCR</v>
      </c>
    </row>
    <row r="2077" spans="1:18" x14ac:dyDescent="0.3">
      <c r="A2077">
        <v>2076</v>
      </c>
      <c r="B2077" s="4">
        <v>42390</v>
      </c>
      <c r="C2077" t="s">
        <v>3440</v>
      </c>
      <c r="D2077" t="s">
        <v>575</v>
      </c>
      <c r="E2077" t="s">
        <v>2745</v>
      </c>
      <c r="F2077" t="s">
        <v>36</v>
      </c>
      <c r="G2077" t="s">
        <v>8317</v>
      </c>
      <c r="H2077" t="str">
        <f t="shared" si="229"/>
        <v>Softbank Corp</v>
      </c>
      <c r="I2077">
        <f t="shared" si="230"/>
        <v>1</v>
      </c>
      <c r="J2077" t="str">
        <f>IF(Table1[[#This Row],[Investor Count]]&gt;1,"Yes","No")</f>
        <v>No</v>
      </c>
      <c r="K2077" t="s">
        <v>394</v>
      </c>
      <c r="L2077" s="6">
        <v>15000000</v>
      </c>
      <c r="M2077">
        <f t="shared" si="224"/>
        <v>2016</v>
      </c>
      <c r="N2077" t="str">
        <f t="shared" si="225"/>
        <v>January</v>
      </c>
      <c r="O2077" s="18">
        <v>143.95574999999999</v>
      </c>
      <c r="P2077" t="str">
        <f t="shared" si="226"/>
        <v>Private Equity</v>
      </c>
      <c r="Q2077" t="str">
        <f t="shared" si="227"/>
        <v>Others</v>
      </c>
      <c r="R2077" t="str">
        <f t="shared" si="228"/>
        <v>Mumbai</v>
      </c>
    </row>
    <row r="2078" spans="1:18" x14ac:dyDescent="0.3">
      <c r="A2078">
        <v>2077</v>
      </c>
      <c r="B2078" s="4">
        <v>42390</v>
      </c>
      <c r="C2078" t="s">
        <v>5595</v>
      </c>
      <c r="D2078" t="s">
        <v>50</v>
      </c>
      <c r="E2078" t="s">
        <v>5596</v>
      </c>
      <c r="F2078" t="s">
        <v>967</v>
      </c>
      <c r="G2078" t="s">
        <v>9209</v>
      </c>
      <c r="H2078" t="str">
        <f t="shared" si="229"/>
        <v>Sequoia Capital</v>
      </c>
      <c r="I2078">
        <f t="shared" si="230"/>
        <v>4</v>
      </c>
      <c r="J2078" t="str">
        <f>IF(Table1[[#This Row],[Investor Count]]&gt;1,"Yes","No")</f>
        <v>Yes</v>
      </c>
      <c r="K2078" t="s">
        <v>394</v>
      </c>
      <c r="L2078" s="6">
        <v>3000000</v>
      </c>
      <c r="M2078">
        <f t="shared" si="224"/>
        <v>2016</v>
      </c>
      <c r="N2078" t="str">
        <f t="shared" si="225"/>
        <v>January</v>
      </c>
      <c r="O2078" s="18">
        <v>28.791149999999998</v>
      </c>
      <c r="P2078" t="str">
        <f t="shared" si="226"/>
        <v>Private Equity</v>
      </c>
      <c r="Q2078" t="str">
        <f t="shared" si="227"/>
        <v>Technology</v>
      </c>
      <c r="R2078" t="str">
        <f t="shared" si="228"/>
        <v>Bangalore</v>
      </c>
    </row>
    <row r="2079" spans="1:18" x14ac:dyDescent="0.3">
      <c r="A2079">
        <v>2078</v>
      </c>
      <c r="B2079" s="4">
        <v>42391</v>
      </c>
      <c r="C2079" t="s">
        <v>5598</v>
      </c>
      <c r="D2079" t="s">
        <v>575</v>
      </c>
      <c r="E2079" t="s">
        <v>5599</v>
      </c>
      <c r="F2079" t="s">
        <v>4645</v>
      </c>
      <c r="G2079" t="s">
        <v>8318</v>
      </c>
      <c r="H2079" t="str">
        <f t="shared" si="229"/>
        <v>Kanpur Angels</v>
      </c>
      <c r="I2079">
        <f t="shared" si="230"/>
        <v>1</v>
      </c>
      <c r="J2079" t="str">
        <f>IF(Table1[[#This Row],[Investor Count]]&gt;1,"Yes","No")</f>
        <v>No</v>
      </c>
      <c r="K2079" t="s">
        <v>126</v>
      </c>
      <c r="L2079" s="6">
        <v>200000</v>
      </c>
      <c r="M2079">
        <f t="shared" si="224"/>
        <v>2016</v>
      </c>
      <c r="N2079" t="str">
        <f t="shared" si="225"/>
        <v>January</v>
      </c>
      <c r="O2079" s="18">
        <v>1.9194100000000001</v>
      </c>
      <c r="P2079" t="str">
        <f t="shared" si="226"/>
        <v>Seed</v>
      </c>
      <c r="Q2079" t="str">
        <f t="shared" si="227"/>
        <v>Others</v>
      </c>
      <c r="R2079" t="str">
        <f t="shared" si="228"/>
        <v>Other Cities</v>
      </c>
    </row>
    <row r="2080" spans="1:18" x14ac:dyDescent="0.3">
      <c r="A2080">
        <v>2079</v>
      </c>
      <c r="B2080" s="4">
        <v>42391</v>
      </c>
      <c r="C2080" t="s">
        <v>5601</v>
      </c>
      <c r="D2080" t="s">
        <v>575</v>
      </c>
      <c r="E2080" t="s">
        <v>5602</v>
      </c>
      <c r="F2080" t="s">
        <v>967</v>
      </c>
      <c r="G2080" t="s">
        <v>8319</v>
      </c>
      <c r="H2080" t="str">
        <f t="shared" si="229"/>
        <v>Gic</v>
      </c>
      <c r="I2080">
        <f t="shared" si="230"/>
        <v>1</v>
      </c>
      <c r="J2080" t="str">
        <f>IF(Table1[[#This Row],[Investor Count]]&gt;1,"Yes","No")</f>
        <v>No</v>
      </c>
      <c r="K2080" t="s">
        <v>394</v>
      </c>
      <c r="M2080">
        <f t="shared" si="224"/>
        <v>2016</v>
      </c>
      <c r="N2080" t="str">
        <f t="shared" si="225"/>
        <v>January</v>
      </c>
      <c r="O2080" s="18">
        <v>0</v>
      </c>
      <c r="P2080" t="str">
        <f t="shared" si="226"/>
        <v>Private Equity</v>
      </c>
      <c r="Q2080" t="str">
        <f t="shared" si="227"/>
        <v>Others</v>
      </c>
      <c r="R2080" t="str">
        <f t="shared" si="228"/>
        <v>Bangalore</v>
      </c>
    </row>
    <row r="2081" spans="1:18" x14ac:dyDescent="0.3">
      <c r="A2081">
        <v>2080</v>
      </c>
      <c r="B2081" s="4">
        <v>42391</v>
      </c>
      <c r="C2081" t="s">
        <v>5604</v>
      </c>
      <c r="D2081" t="s">
        <v>1471</v>
      </c>
      <c r="E2081" t="s">
        <v>5605</v>
      </c>
      <c r="F2081" t="s">
        <v>967</v>
      </c>
      <c r="G2081" t="s">
        <v>5606</v>
      </c>
      <c r="H2081" t="str">
        <f t="shared" si="229"/>
        <v>Jungle Ventures</v>
      </c>
      <c r="I2081">
        <f t="shared" si="230"/>
        <v>4</v>
      </c>
      <c r="J2081" t="str">
        <f>IF(Table1[[#This Row],[Investor Count]]&gt;1,"Yes","No")</f>
        <v>Yes</v>
      </c>
      <c r="K2081" t="s">
        <v>394</v>
      </c>
      <c r="L2081" s="6">
        <v>7200000</v>
      </c>
      <c r="M2081">
        <f t="shared" si="224"/>
        <v>2016</v>
      </c>
      <c r="N2081" t="str">
        <f t="shared" si="225"/>
        <v>January</v>
      </c>
      <c r="O2081" s="18">
        <v>69.098759999999999</v>
      </c>
      <c r="P2081" t="str">
        <f t="shared" si="226"/>
        <v>Private Equity</v>
      </c>
      <c r="Q2081" t="str">
        <f t="shared" si="227"/>
        <v>E-Commerce</v>
      </c>
      <c r="R2081" t="str">
        <f t="shared" si="228"/>
        <v>Bangalore</v>
      </c>
    </row>
    <row r="2082" spans="1:18" x14ac:dyDescent="0.3">
      <c r="A2082">
        <v>2081</v>
      </c>
      <c r="B2082" s="4">
        <v>42391</v>
      </c>
      <c r="C2082" t="s">
        <v>5072</v>
      </c>
      <c r="D2082" t="s">
        <v>575</v>
      </c>
      <c r="E2082" t="s">
        <v>8873</v>
      </c>
      <c r="F2082" t="s">
        <v>19</v>
      </c>
      <c r="G2082" t="s">
        <v>9286</v>
      </c>
      <c r="H2082" t="str">
        <f t="shared" si="229"/>
        <v>Chigarh Angels Funding</v>
      </c>
      <c r="I2082">
        <f t="shared" si="230"/>
        <v>1</v>
      </c>
      <c r="J2082" t="str">
        <f>IF(Table1[[#This Row],[Investor Count]]&gt;1,"Yes","No")</f>
        <v>No</v>
      </c>
      <c r="K2082" t="s">
        <v>126</v>
      </c>
      <c r="M2082">
        <f t="shared" si="224"/>
        <v>2016</v>
      </c>
      <c r="N2082" t="str">
        <f t="shared" si="225"/>
        <v>January</v>
      </c>
      <c r="O2082" s="18">
        <v>0</v>
      </c>
      <c r="P2082" t="str">
        <f t="shared" si="226"/>
        <v>Seed</v>
      </c>
      <c r="Q2082" t="str">
        <f t="shared" si="227"/>
        <v>Others</v>
      </c>
      <c r="R2082" t="str">
        <f t="shared" si="228"/>
        <v>Delhi-NCR</v>
      </c>
    </row>
    <row r="2083" spans="1:18" x14ac:dyDescent="0.3">
      <c r="A2083">
        <v>2082</v>
      </c>
      <c r="B2083" s="4">
        <v>42391</v>
      </c>
      <c r="C2083" t="s">
        <v>5609</v>
      </c>
      <c r="D2083" t="s">
        <v>575</v>
      </c>
      <c r="E2083" t="s">
        <v>5610</v>
      </c>
      <c r="F2083" t="s">
        <v>1197</v>
      </c>
      <c r="G2083" t="s">
        <v>5611</v>
      </c>
      <c r="H2083" t="str">
        <f t="shared" si="229"/>
        <v>Arihant Patni</v>
      </c>
      <c r="I2083">
        <f t="shared" si="230"/>
        <v>4</v>
      </c>
      <c r="J2083" t="str">
        <f>IF(Table1[[#This Row],[Investor Count]]&gt;1,"Yes","No")</f>
        <v>Yes</v>
      </c>
      <c r="K2083" t="s">
        <v>126</v>
      </c>
      <c r="M2083">
        <f t="shared" si="224"/>
        <v>2016</v>
      </c>
      <c r="N2083" t="str">
        <f t="shared" si="225"/>
        <v>January</v>
      </c>
      <c r="O2083" s="18">
        <v>0</v>
      </c>
      <c r="P2083" t="str">
        <f t="shared" si="226"/>
        <v>Seed</v>
      </c>
      <c r="Q2083" t="str">
        <f t="shared" si="227"/>
        <v>Others</v>
      </c>
      <c r="R2083" t="str">
        <f t="shared" si="228"/>
        <v>Ahmedabad</v>
      </c>
    </row>
    <row r="2084" spans="1:18" x14ac:dyDescent="0.3">
      <c r="A2084">
        <v>2083</v>
      </c>
      <c r="B2084" s="4">
        <v>42391</v>
      </c>
      <c r="C2084" t="s">
        <v>5612</v>
      </c>
      <c r="D2084" t="s">
        <v>50</v>
      </c>
      <c r="E2084" t="s">
        <v>5613</v>
      </c>
      <c r="F2084" t="s">
        <v>967</v>
      </c>
      <c r="G2084" t="s">
        <v>1299</v>
      </c>
      <c r="H2084" t="str">
        <f t="shared" si="229"/>
        <v>The Chennai Angels</v>
      </c>
      <c r="I2084">
        <f t="shared" si="230"/>
        <v>1</v>
      </c>
      <c r="J2084" t="str">
        <f>IF(Table1[[#This Row],[Investor Count]]&gt;1,"Yes","No")</f>
        <v>No</v>
      </c>
      <c r="K2084" t="s">
        <v>126</v>
      </c>
      <c r="L2084" s="6">
        <v>515000</v>
      </c>
      <c r="M2084">
        <f t="shared" si="224"/>
        <v>2016</v>
      </c>
      <c r="N2084" t="str">
        <f t="shared" si="225"/>
        <v>January</v>
      </c>
      <c r="O2084" s="18">
        <v>4.9424807499999996</v>
      </c>
      <c r="P2084" t="str">
        <f t="shared" si="226"/>
        <v>Seed</v>
      </c>
      <c r="Q2084" t="str">
        <f t="shared" si="227"/>
        <v>Technology</v>
      </c>
      <c r="R2084" t="str">
        <f t="shared" si="228"/>
        <v>Bangalore</v>
      </c>
    </row>
    <row r="2085" spans="1:18" x14ac:dyDescent="0.3">
      <c r="A2085">
        <v>2084</v>
      </c>
      <c r="B2085" s="4">
        <v>42391</v>
      </c>
      <c r="C2085" t="s">
        <v>5614</v>
      </c>
      <c r="D2085" t="s">
        <v>50</v>
      </c>
      <c r="E2085" t="s">
        <v>5615</v>
      </c>
      <c r="F2085" t="s">
        <v>36</v>
      </c>
      <c r="G2085" t="s">
        <v>8320</v>
      </c>
      <c r="H2085" t="str">
        <f t="shared" si="229"/>
        <v>Apis Partners</v>
      </c>
      <c r="I2085">
        <f t="shared" si="230"/>
        <v>1</v>
      </c>
      <c r="J2085" t="str">
        <f>IF(Table1[[#This Row],[Investor Count]]&gt;1,"Yes","No")</f>
        <v>No</v>
      </c>
      <c r="K2085" t="s">
        <v>394</v>
      </c>
      <c r="L2085" s="6">
        <v>35000000</v>
      </c>
      <c r="M2085">
        <f t="shared" si="224"/>
        <v>2016</v>
      </c>
      <c r="N2085" t="str">
        <f t="shared" si="225"/>
        <v>January</v>
      </c>
      <c r="O2085" s="18">
        <v>335.89675</v>
      </c>
      <c r="P2085" t="str">
        <f t="shared" si="226"/>
        <v>Private Equity</v>
      </c>
      <c r="Q2085" t="str">
        <f t="shared" si="227"/>
        <v>Technology</v>
      </c>
      <c r="R2085" t="str">
        <f t="shared" si="228"/>
        <v>Mumbai</v>
      </c>
    </row>
    <row r="2086" spans="1:18" x14ac:dyDescent="0.3">
      <c r="A2086">
        <v>2085</v>
      </c>
      <c r="B2086" s="4">
        <v>42391</v>
      </c>
      <c r="C2086" t="s">
        <v>1517</v>
      </c>
      <c r="D2086" t="s">
        <v>50</v>
      </c>
      <c r="E2086" t="s">
        <v>5617</v>
      </c>
      <c r="F2086" t="s">
        <v>967</v>
      </c>
      <c r="G2086" t="s">
        <v>8321</v>
      </c>
      <c r="H2086" t="str">
        <f t="shared" si="229"/>
        <v>Institutional Venture Partners</v>
      </c>
      <c r="I2086">
        <f t="shared" si="230"/>
        <v>4</v>
      </c>
      <c r="J2086" t="str">
        <f>IF(Table1[[#This Row],[Investor Count]]&gt;1,"Yes","No")</f>
        <v>Yes</v>
      </c>
      <c r="K2086" t="s">
        <v>394</v>
      </c>
      <c r="L2086" s="6">
        <v>30000000</v>
      </c>
      <c r="M2086">
        <f t="shared" si="224"/>
        <v>2016</v>
      </c>
      <c r="N2086" t="str">
        <f t="shared" si="225"/>
        <v>January</v>
      </c>
      <c r="O2086" s="18">
        <v>287.91149999999999</v>
      </c>
      <c r="P2086" t="str">
        <f t="shared" si="226"/>
        <v>Private Equity</v>
      </c>
      <c r="Q2086" t="str">
        <f t="shared" si="227"/>
        <v>Technology</v>
      </c>
      <c r="R2086" t="str">
        <f t="shared" si="228"/>
        <v>Bangalore</v>
      </c>
    </row>
    <row r="2087" spans="1:18" x14ac:dyDescent="0.3">
      <c r="A2087">
        <v>2086</v>
      </c>
      <c r="B2087" s="4">
        <v>42391</v>
      </c>
      <c r="C2087" t="s">
        <v>5619</v>
      </c>
      <c r="D2087" t="s">
        <v>142</v>
      </c>
      <c r="E2087" t="s">
        <v>5620</v>
      </c>
      <c r="F2087" t="s">
        <v>19</v>
      </c>
      <c r="G2087" t="s">
        <v>5621</v>
      </c>
      <c r="H2087" t="str">
        <f t="shared" si="229"/>
        <v>Purvi Ventures</v>
      </c>
      <c r="I2087">
        <f t="shared" si="230"/>
        <v>1</v>
      </c>
      <c r="J2087" t="str">
        <f>IF(Table1[[#This Row],[Investor Count]]&gt;1,"Yes","No")</f>
        <v>No</v>
      </c>
      <c r="K2087" t="s">
        <v>126</v>
      </c>
      <c r="M2087">
        <f t="shared" si="224"/>
        <v>2016</v>
      </c>
      <c r="N2087" t="str">
        <f t="shared" si="225"/>
        <v>January</v>
      </c>
      <c r="O2087" s="18">
        <v>0</v>
      </c>
      <c r="P2087" t="str">
        <f t="shared" si="226"/>
        <v>Seed</v>
      </c>
      <c r="Q2087" t="str">
        <f t="shared" si="227"/>
        <v>Healthcare</v>
      </c>
      <c r="R2087" t="str">
        <f t="shared" si="228"/>
        <v>Delhi-NCR</v>
      </c>
    </row>
    <row r="2088" spans="1:18" x14ac:dyDescent="0.3">
      <c r="A2088">
        <v>2087</v>
      </c>
      <c r="B2088" s="4">
        <v>42394</v>
      </c>
      <c r="C2088" t="s">
        <v>5622</v>
      </c>
      <c r="D2088" t="s">
        <v>575</v>
      </c>
      <c r="E2088" t="s">
        <v>5623</v>
      </c>
      <c r="F2088" t="s">
        <v>36</v>
      </c>
      <c r="G2088" t="s">
        <v>517</v>
      </c>
      <c r="H2088" t="str">
        <f t="shared" si="229"/>
        <v>Venture Catalysts</v>
      </c>
      <c r="I2088">
        <f t="shared" si="230"/>
        <v>1</v>
      </c>
      <c r="J2088" t="str">
        <f>IF(Table1[[#This Row],[Investor Count]]&gt;1,"Yes","No")</f>
        <v>No</v>
      </c>
      <c r="K2088" t="s">
        <v>126</v>
      </c>
      <c r="L2088" s="6">
        <v>150000</v>
      </c>
      <c r="M2088">
        <f t="shared" si="224"/>
        <v>2016</v>
      </c>
      <c r="N2088" t="str">
        <f t="shared" si="225"/>
        <v>January</v>
      </c>
      <c r="O2088" s="18">
        <v>1.4395575</v>
      </c>
      <c r="P2088" t="str">
        <f t="shared" si="226"/>
        <v>Seed</v>
      </c>
      <c r="Q2088" t="str">
        <f t="shared" si="227"/>
        <v>Others</v>
      </c>
      <c r="R2088" t="str">
        <f t="shared" si="228"/>
        <v>Mumbai</v>
      </c>
    </row>
    <row r="2089" spans="1:18" x14ac:dyDescent="0.3">
      <c r="A2089">
        <v>2088</v>
      </c>
      <c r="B2089" s="4">
        <v>42394</v>
      </c>
      <c r="C2089" t="s">
        <v>1775</v>
      </c>
      <c r="D2089" t="s">
        <v>575</v>
      </c>
      <c r="E2089" t="s">
        <v>5624</v>
      </c>
      <c r="F2089" t="s">
        <v>19</v>
      </c>
      <c r="G2089" t="s">
        <v>9150</v>
      </c>
      <c r="H2089" t="str">
        <f t="shared" si="229"/>
        <v>Nan Nilekani</v>
      </c>
      <c r="I2089">
        <f t="shared" si="230"/>
        <v>4</v>
      </c>
      <c r="J2089" t="str">
        <f>IF(Table1[[#This Row],[Investor Count]]&gt;1,"Yes","No")</f>
        <v>Yes</v>
      </c>
      <c r="K2089" t="s">
        <v>394</v>
      </c>
      <c r="L2089" s="6">
        <v>21000000</v>
      </c>
      <c r="M2089">
        <f t="shared" si="224"/>
        <v>2016</v>
      </c>
      <c r="N2089" t="str">
        <f t="shared" si="225"/>
        <v>January</v>
      </c>
      <c r="O2089" s="18">
        <v>201.53805</v>
      </c>
      <c r="P2089" t="str">
        <f t="shared" si="226"/>
        <v>Private Equity</v>
      </c>
      <c r="Q2089" t="str">
        <f t="shared" si="227"/>
        <v>Others</v>
      </c>
      <c r="R2089" t="str">
        <f t="shared" si="228"/>
        <v>Delhi-NCR</v>
      </c>
    </row>
    <row r="2090" spans="1:18" x14ac:dyDescent="0.3">
      <c r="A2090">
        <v>2089</v>
      </c>
      <c r="B2090" s="4">
        <v>42394</v>
      </c>
      <c r="C2090" t="s">
        <v>8874</v>
      </c>
      <c r="D2090" t="s">
        <v>1471</v>
      </c>
      <c r="E2090" t="s">
        <v>8919</v>
      </c>
      <c r="F2090" t="s">
        <v>30</v>
      </c>
      <c r="G2090" t="s">
        <v>8322</v>
      </c>
      <c r="H2090" t="str">
        <f t="shared" si="229"/>
        <v>Gpa Group</v>
      </c>
      <c r="I2090">
        <f t="shared" si="230"/>
        <v>1</v>
      </c>
      <c r="J2090" t="str">
        <f>IF(Table1[[#This Row],[Investor Count]]&gt;1,"Yes","No")</f>
        <v>No</v>
      </c>
      <c r="K2090" t="s">
        <v>394</v>
      </c>
      <c r="M2090">
        <f t="shared" si="224"/>
        <v>2016</v>
      </c>
      <c r="N2090" t="str">
        <f t="shared" si="225"/>
        <v>January</v>
      </c>
      <c r="O2090" s="18">
        <v>0</v>
      </c>
      <c r="P2090" t="str">
        <f t="shared" si="226"/>
        <v>Private Equity</v>
      </c>
      <c r="Q2090" t="str">
        <f t="shared" si="227"/>
        <v>E-Commerce</v>
      </c>
      <c r="R2090" t="str">
        <f t="shared" si="228"/>
        <v>Delhi-NCR</v>
      </c>
    </row>
    <row r="2091" spans="1:18" x14ac:dyDescent="0.3">
      <c r="A2091">
        <v>2090</v>
      </c>
      <c r="B2091" s="4">
        <v>42396</v>
      </c>
      <c r="C2091" t="s">
        <v>5629</v>
      </c>
      <c r="D2091" t="s">
        <v>1471</v>
      </c>
      <c r="E2091" t="s">
        <v>5630</v>
      </c>
      <c r="F2091" t="s">
        <v>4362</v>
      </c>
      <c r="G2091" t="s">
        <v>1136</v>
      </c>
      <c r="H2091" t="str">
        <f t="shared" si="229"/>
        <v>Ratan Tata</v>
      </c>
      <c r="I2091">
        <f t="shared" si="230"/>
        <v>1</v>
      </c>
      <c r="J2091" t="str">
        <f>IF(Table1[[#This Row],[Investor Count]]&gt;1,"Yes","No")</f>
        <v>No</v>
      </c>
      <c r="K2091" t="s">
        <v>394</v>
      </c>
      <c r="M2091">
        <f t="shared" si="224"/>
        <v>2016</v>
      </c>
      <c r="N2091" t="str">
        <f t="shared" si="225"/>
        <v>January</v>
      </c>
      <c r="O2091" s="18">
        <v>0</v>
      </c>
      <c r="P2091" t="str">
        <f t="shared" si="226"/>
        <v>Private Equity</v>
      </c>
      <c r="Q2091" t="str">
        <f t="shared" si="227"/>
        <v>E-Commerce</v>
      </c>
      <c r="R2091" t="str">
        <f t="shared" si="228"/>
        <v>Other Cities</v>
      </c>
    </row>
    <row r="2092" spans="1:18" x14ac:dyDescent="0.3">
      <c r="A2092">
        <v>2091</v>
      </c>
      <c r="B2092" s="4">
        <v>42396</v>
      </c>
      <c r="C2092" t="s">
        <v>5631</v>
      </c>
      <c r="D2092" t="s">
        <v>1471</v>
      </c>
      <c r="E2092" t="s">
        <v>5632</v>
      </c>
      <c r="F2092" t="s">
        <v>19</v>
      </c>
      <c r="G2092" t="s">
        <v>5633</v>
      </c>
      <c r="H2092" t="str">
        <f t="shared" si="229"/>
        <v>Puneet Dalmia</v>
      </c>
      <c r="I2092">
        <f t="shared" si="230"/>
        <v>1</v>
      </c>
      <c r="J2092" t="str">
        <f>IF(Table1[[#This Row],[Investor Count]]&gt;1,"Yes","No")</f>
        <v>No</v>
      </c>
      <c r="K2092" t="s">
        <v>394</v>
      </c>
      <c r="L2092" s="6">
        <v>4000000</v>
      </c>
      <c r="M2092">
        <f t="shared" si="224"/>
        <v>2016</v>
      </c>
      <c r="N2092" t="str">
        <f t="shared" si="225"/>
        <v>January</v>
      </c>
      <c r="O2092" s="18">
        <v>38.388199999999998</v>
      </c>
      <c r="P2092" t="str">
        <f t="shared" si="226"/>
        <v>Private Equity</v>
      </c>
      <c r="Q2092" t="str">
        <f t="shared" si="227"/>
        <v>E-Commerce</v>
      </c>
      <c r="R2092" t="str">
        <f t="shared" si="228"/>
        <v>Delhi-NCR</v>
      </c>
    </row>
    <row r="2093" spans="1:18" x14ac:dyDescent="0.3">
      <c r="A2093">
        <v>2092</v>
      </c>
      <c r="B2093" s="4">
        <v>42396</v>
      </c>
      <c r="C2093" t="s">
        <v>5634</v>
      </c>
      <c r="D2093" t="s">
        <v>50</v>
      </c>
      <c r="E2093" t="s">
        <v>5635</v>
      </c>
      <c r="F2093" t="s">
        <v>967</v>
      </c>
      <c r="G2093" t="s">
        <v>261</v>
      </c>
      <c r="H2093" t="str">
        <f t="shared" si="229"/>
        <v>Undisclosed</v>
      </c>
      <c r="I2093">
        <f t="shared" si="230"/>
        <v>1</v>
      </c>
      <c r="J2093" t="str">
        <f>IF(Table1[[#This Row],[Investor Count]]&gt;1,"Yes","No")</f>
        <v>No</v>
      </c>
      <c r="K2093" t="s">
        <v>126</v>
      </c>
      <c r="L2093" s="6">
        <v>1000000</v>
      </c>
      <c r="M2093">
        <f t="shared" si="224"/>
        <v>2016</v>
      </c>
      <c r="N2093" t="str">
        <f t="shared" si="225"/>
        <v>January</v>
      </c>
      <c r="O2093" s="18">
        <v>9.5970499999999994</v>
      </c>
      <c r="P2093" t="str">
        <f t="shared" si="226"/>
        <v>Seed</v>
      </c>
      <c r="Q2093" t="str">
        <f t="shared" si="227"/>
        <v>Technology</v>
      </c>
      <c r="R2093" t="str">
        <f t="shared" si="228"/>
        <v>Bangalore</v>
      </c>
    </row>
    <row r="2094" spans="1:18" x14ac:dyDescent="0.3">
      <c r="A2094">
        <v>2093</v>
      </c>
      <c r="B2094" s="4">
        <v>42396</v>
      </c>
      <c r="C2094" t="s">
        <v>5636</v>
      </c>
      <c r="D2094" t="s">
        <v>1471</v>
      </c>
      <c r="E2094" t="s">
        <v>850</v>
      </c>
      <c r="F2094" t="s">
        <v>967</v>
      </c>
      <c r="G2094" t="s">
        <v>8323</v>
      </c>
      <c r="H2094" t="str">
        <f t="shared" si="229"/>
        <v>Lalit Mangal</v>
      </c>
      <c r="I2094">
        <f t="shared" si="230"/>
        <v>1</v>
      </c>
      <c r="J2094" t="str">
        <f>IF(Table1[[#This Row],[Investor Count]]&gt;1,"Yes","No")</f>
        <v>No</v>
      </c>
      <c r="K2094" t="s">
        <v>126</v>
      </c>
      <c r="M2094">
        <f t="shared" si="224"/>
        <v>2016</v>
      </c>
      <c r="N2094" t="str">
        <f t="shared" si="225"/>
        <v>January</v>
      </c>
      <c r="O2094" s="18">
        <v>0</v>
      </c>
      <c r="P2094" t="str">
        <f t="shared" si="226"/>
        <v>Seed</v>
      </c>
      <c r="Q2094" t="str">
        <f t="shared" si="227"/>
        <v>E-Commerce</v>
      </c>
      <c r="R2094" t="str">
        <f t="shared" si="228"/>
        <v>Bangalore</v>
      </c>
    </row>
    <row r="2095" spans="1:18" x14ac:dyDescent="0.3">
      <c r="A2095">
        <v>2094</v>
      </c>
      <c r="B2095" s="4">
        <v>42397</v>
      </c>
      <c r="C2095" t="s">
        <v>5638</v>
      </c>
      <c r="D2095" t="s">
        <v>50</v>
      </c>
      <c r="E2095" t="s">
        <v>5639</v>
      </c>
      <c r="F2095" t="s">
        <v>184</v>
      </c>
      <c r="G2095" t="s">
        <v>9388</v>
      </c>
      <c r="H2095" t="str">
        <f t="shared" si="229"/>
        <v>Undisclosed</v>
      </c>
      <c r="I2095">
        <f t="shared" si="230"/>
        <v>1</v>
      </c>
      <c r="J2095" t="str">
        <f>IF(Table1[[#This Row],[Investor Count]]&gt;1,"Yes","No")</f>
        <v>No</v>
      </c>
      <c r="K2095" t="s">
        <v>126</v>
      </c>
      <c r="L2095" s="6">
        <v>1000000</v>
      </c>
      <c r="M2095">
        <f t="shared" si="224"/>
        <v>2016</v>
      </c>
      <c r="N2095" t="str">
        <f t="shared" si="225"/>
        <v>January</v>
      </c>
      <c r="O2095" s="18">
        <v>9.5970499999999994</v>
      </c>
      <c r="P2095" t="str">
        <f t="shared" si="226"/>
        <v>Seed</v>
      </c>
      <c r="Q2095" t="str">
        <f t="shared" si="227"/>
        <v>Technology</v>
      </c>
      <c r="R2095" t="str">
        <f t="shared" si="228"/>
        <v>Hyderabad</v>
      </c>
    </row>
    <row r="2096" spans="1:18" x14ac:dyDescent="0.3">
      <c r="A2096">
        <v>2095</v>
      </c>
      <c r="B2096" s="4">
        <v>42397</v>
      </c>
      <c r="C2096" t="s">
        <v>5641</v>
      </c>
      <c r="D2096" t="s">
        <v>4379</v>
      </c>
      <c r="E2096" t="s">
        <v>5642</v>
      </c>
      <c r="F2096" t="s">
        <v>36</v>
      </c>
      <c r="G2096" t="s">
        <v>5643</v>
      </c>
      <c r="H2096" t="str">
        <f t="shared" si="229"/>
        <v>Anupam Mittal</v>
      </c>
      <c r="I2096">
        <f t="shared" si="230"/>
        <v>5</v>
      </c>
      <c r="J2096" t="str">
        <f>IF(Table1[[#This Row],[Investor Count]]&gt;1,"Yes","No")</f>
        <v>Yes</v>
      </c>
      <c r="K2096" t="s">
        <v>126</v>
      </c>
      <c r="L2096" s="6">
        <v>370000</v>
      </c>
      <c r="M2096">
        <f t="shared" si="224"/>
        <v>2016</v>
      </c>
      <c r="N2096" t="str">
        <f t="shared" si="225"/>
        <v>January</v>
      </c>
      <c r="O2096" s="18">
        <v>3.5509084999999998</v>
      </c>
      <c r="P2096" t="str">
        <f t="shared" si="226"/>
        <v>Seed</v>
      </c>
      <c r="Q2096" t="str">
        <f t="shared" si="227"/>
        <v>Others</v>
      </c>
      <c r="R2096" t="str">
        <f t="shared" si="228"/>
        <v>Mumbai</v>
      </c>
    </row>
    <row r="2097" spans="1:18" x14ac:dyDescent="0.3">
      <c r="A2097">
        <v>2096</v>
      </c>
      <c r="B2097" s="4">
        <v>42397</v>
      </c>
      <c r="C2097" t="s">
        <v>5644</v>
      </c>
      <c r="D2097" t="s">
        <v>5645</v>
      </c>
      <c r="E2097" t="s">
        <v>5646</v>
      </c>
      <c r="F2097" t="s">
        <v>967</v>
      </c>
      <c r="G2097" t="s">
        <v>9268</v>
      </c>
      <c r="H2097" t="str">
        <f t="shared" si="229"/>
        <v>Tv Mohas Paias Pai</v>
      </c>
      <c r="I2097">
        <f t="shared" si="230"/>
        <v>6</v>
      </c>
      <c r="J2097" t="str">
        <f>IF(Table1[[#This Row],[Investor Count]]&gt;1,"Yes","No")</f>
        <v>Yes</v>
      </c>
      <c r="K2097" t="s">
        <v>126</v>
      </c>
      <c r="M2097">
        <f t="shared" si="224"/>
        <v>2016</v>
      </c>
      <c r="N2097" t="str">
        <f t="shared" si="225"/>
        <v>January</v>
      </c>
      <c r="O2097" s="18">
        <v>0</v>
      </c>
      <c r="P2097" t="str">
        <f t="shared" si="226"/>
        <v>Seed</v>
      </c>
      <c r="Q2097" t="str">
        <f t="shared" si="227"/>
        <v>Others</v>
      </c>
      <c r="R2097" t="str">
        <f t="shared" si="228"/>
        <v>Bangalore</v>
      </c>
    </row>
    <row r="2098" spans="1:18" x14ac:dyDescent="0.3">
      <c r="A2098">
        <v>2097</v>
      </c>
      <c r="B2098" s="4">
        <v>42397</v>
      </c>
      <c r="C2098" t="s">
        <v>5648</v>
      </c>
      <c r="D2098" t="s">
        <v>50</v>
      </c>
      <c r="E2098" t="s">
        <v>5649</v>
      </c>
      <c r="F2098" t="s">
        <v>967</v>
      </c>
      <c r="G2098" t="s">
        <v>8324</v>
      </c>
      <c r="H2098" t="str">
        <f t="shared" si="229"/>
        <v>Foxconn Technology Group</v>
      </c>
      <c r="I2098">
        <f t="shared" si="230"/>
        <v>1</v>
      </c>
      <c r="J2098" t="str">
        <f>IF(Table1[[#This Row],[Investor Count]]&gt;1,"Yes","No")</f>
        <v>No</v>
      </c>
      <c r="K2098" t="s">
        <v>126</v>
      </c>
      <c r="M2098">
        <f t="shared" si="224"/>
        <v>2016</v>
      </c>
      <c r="N2098" t="str">
        <f t="shared" si="225"/>
        <v>January</v>
      </c>
      <c r="O2098" s="18">
        <v>0</v>
      </c>
      <c r="P2098" t="str">
        <f t="shared" si="226"/>
        <v>Seed</v>
      </c>
      <c r="Q2098" t="str">
        <f t="shared" si="227"/>
        <v>Technology</v>
      </c>
      <c r="R2098" t="str">
        <f t="shared" si="228"/>
        <v>Bangalore</v>
      </c>
    </row>
    <row r="2099" spans="1:18" x14ac:dyDescent="0.3">
      <c r="A2099">
        <v>2098</v>
      </c>
      <c r="B2099" s="4">
        <v>42398</v>
      </c>
      <c r="C2099" t="s">
        <v>5651</v>
      </c>
      <c r="D2099" t="s">
        <v>575</v>
      </c>
      <c r="E2099" t="s">
        <v>5652</v>
      </c>
      <c r="F2099" t="s">
        <v>30</v>
      </c>
      <c r="G2099" t="s">
        <v>5653</v>
      </c>
      <c r="H2099" t="str">
        <f t="shared" si="229"/>
        <v>Harminder Sahni</v>
      </c>
      <c r="I2099">
        <f t="shared" si="230"/>
        <v>3</v>
      </c>
      <c r="J2099" t="str">
        <f>IF(Table1[[#This Row],[Investor Count]]&gt;1,"Yes","No")</f>
        <v>Yes</v>
      </c>
      <c r="K2099" t="s">
        <v>126</v>
      </c>
      <c r="M2099">
        <f t="shared" si="224"/>
        <v>2016</v>
      </c>
      <c r="N2099" t="str">
        <f t="shared" si="225"/>
        <v>January</v>
      </c>
      <c r="O2099" s="18">
        <v>0</v>
      </c>
      <c r="P2099" t="str">
        <f t="shared" si="226"/>
        <v>Seed</v>
      </c>
      <c r="Q2099" t="str">
        <f t="shared" si="227"/>
        <v>Others</v>
      </c>
      <c r="R2099" t="str">
        <f t="shared" si="228"/>
        <v>Delhi-NCR</v>
      </c>
    </row>
    <row r="2100" spans="1:18" x14ac:dyDescent="0.3">
      <c r="A2100">
        <v>2099</v>
      </c>
      <c r="B2100" s="4">
        <v>42398</v>
      </c>
      <c r="C2100" t="s">
        <v>2664</v>
      </c>
      <c r="D2100" t="s">
        <v>575</v>
      </c>
      <c r="E2100" t="s">
        <v>5654</v>
      </c>
      <c r="F2100" t="s">
        <v>5655</v>
      </c>
      <c r="G2100" t="s">
        <v>3768</v>
      </c>
      <c r="H2100" t="str">
        <f t="shared" si="229"/>
        <v>Idein Ventures</v>
      </c>
      <c r="I2100">
        <f t="shared" si="230"/>
        <v>1</v>
      </c>
      <c r="J2100" t="str">
        <f>IF(Table1[[#This Row],[Investor Count]]&gt;1,"Yes","No")</f>
        <v>No</v>
      </c>
      <c r="K2100" t="s">
        <v>126</v>
      </c>
      <c r="L2100" s="6">
        <v>160000</v>
      </c>
      <c r="M2100">
        <f t="shared" si="224"/>
        <v>2016</v>
      </c>
      <c r="N2100" t="str">
        <f t="shared" si="225"/>
        <v>January</v>
      </c>
      <c r="O2100" s="18">
        <v>1.535528</v>
      </c>
      <c r="P2100" t="str">
        <f t="shared" si="226"/>
        <v>Seed</v>
      </c>
      <c r="Q2100" t="str">
        <f t="shared" si="227"/>
        <v>Others</v>
      </c>
      <c r="R2100" t="str">
        <f t="shared" si="228"/>
        <v>Other Cities</v>
      </c>
    </row>
    <row r="2101" spans="1:18" x14ac:dyDescent="0.3">
      <c r="A2101">
        <v>2100</v>
      </c>
      <c r="B2101" s="4">
        <v>42398</v>
      </c>
      <c r="C2101" t="s">
        <v>4980</v>
      </c>
      <c r="D2101" t="s">
        <v>575</v>
      </c>
      <c r="E2101" t="s">
        <v>5656</v>
      </c>
      <c r="F2101" t="s">
        <v>87</v>
      </c>
      <c r="G2101" t="s">
        <v>5657</v>
      </c>
      <c r="H2101" t="str">
        <f t="shared" si="229"/>
        <v>Maple Capital Advisors</v>
      </c>
      <c r="I2101">
        <f t="shared" si="230"/>
        <v>1</v>
      </c>
      <c r="J2101" t="str">
        <f>IF(Table1[[#This Row],[Investor Count]]&gt;1,"Yes","No")</f>
        <v>No</v>
      </c>
      <c r="K2101" t="s">
        <v>126</v>
      </c>
      <c r="M2101">
        <f t="shared" si="224"/>
        <v>2016</v>
      </c>
      <c r="N2101" t="str">
        <f t="shared" si="225"/>
        <v>January</v>
      </c>
      <c r="O2101" s="18">
        <v>0</v>
      </c>
      <c r="P2101" t="str">
        <f t="shared" si="226"/>
        <v>Seed</v>
      </c>
      <c r="Q2101" t="str">
        <f t="shared" si="227"/>
        <v>Others</v>
      </c>
      <c r="R2101" t="str">
        <f t="shared" si="228"/>
        <v>Delhi-NCR</v>
      </c>
    </row>
    <row r="2102" spans="1:18" x14ac:dyDescent="0.3">
      <c r="A2102">
        <v>2101</v>
      </c>
      <c r="B2102" s="4">
        <v>42398</v>
      </c>
      <c r="C2102" t="s">
        <v>2931</v>
      </c>
      <c r="D2102" t="s">
        <v>575</v>
      </c>
      <c r="E2102" t="s">
        <v>5658</v>
      </c>
      <c r="F2102" t="s">
        <v>967</v>
      </c>
      <c r="G2102" t="s">
        <v>8325</v>
      </c>
      <c r="H2102" t="str">
        <f t="shared" si="229"/>
        <v>Termsheet</v>
      </c>
      <c r="I2102">
        <f t="shared" si="230"/>
        <v>2</v>
      </c>
      <c r="J2102" t="str">
        <f>IF(Table1[[#This Row],[Investor Count]]&gt;1,"Yes","No")</f>
        <v>Yes</v>
      </c>
      <c r="K2102" t="s">
        <v>126</v>
      </c>
      <c r="L2102" s="6">
        <v>185000</v>
      </c>
      <c r="M2102">
        <f t="shared" si="224"/>
        <v>2016</v>
      </c>
      <c r="N2102" t="str">
        <f t="shared" si="225"/>
        <v>January</v>
      </c>
      <c r="O2102" s="18">
        <v>1.7754542499999999</v>
      </c>
      <c r="P2102" t="str">
        <f t="shared" si="226"/>
        <v>Seed</v>
      </c>
      <c r="Q2102" t="str">
        <f t="shared" si="227"/>
        <v>Others</v>
      </c>
      <c r="R2102" t="str">
        <f t="shared" si="228"/>
        <v>Bangalore</v>
      </c>
    </row>
    <row r="2103" spans="1:18" x14ac:dyDescent="0.3">
      <c r="A2103">
        <v>2102</v>
      </c>
      <c r="B2103" s="4">
        <v>42398</v>
      </c>
      <c r="C2103" t="s">
        <v>5490</v>
      </c>
      <c r="D2103" t="s">
        <v>575</v>
      </c>
      <c r="E2103" t="s">
        <v>5660</v>
      </c>
      <c r="F2103" t="s">
        <v>967</v>
      </c>
      <c r="G2103" t="s">
        <v>5661</v>
      </c>
      <c r="H2103" t="str">
        <f t="shared" si="229"/>
        <v>Zodius Technology Fund</v>
      </c>
      <c r="I2103">
        <f t="shared" si="230"/>
        <v>2</v>
      </c>
      <c r="J2103" t="str">
        <f>IF(Table1[[#This Row],[Investor Count]]&gt;1,"Yes","No")</f>
        <v>Yes</v>
      </c>
      <c r="K2103" t="s">
        <v>394</v>
      </c>
      <c r="L2103" s="6">
        <v>17000000</v>
      </c>
      <c r="M2103">
        <f t="shared" si="224"/>
        <v>2016</v>
      </c>
      <c r="N2103" t="str">
        <f t="shared" si="225"/>
        <v>January</v>
      </c>
      <c r="O2103" s="18">
        <v>163.14984999999999</v>
      </c>
      <c r="P2103" t="str">
        <f t="shared" si="226"/>
        <v>Private Equity</v>
      </c>
      <c r="Q2103" t="str">
        <f t="shared" si="227"/>
        <v>Others</v>
      </c>
      <c r="R2103" t="str">
        <f t="shared" si="228"/>
        <v>Bangalore</v>
      </c>
    </row>
    <row r="2104" spans="1:18" x14ac:dyDescent="0.3">
      <c r="A2104">
        <v>2103</v>
      </c>
      <c r="B2104" s="4">
        <v>42398</v>
      </c>
      <c r="C2104" t="s">
        <v>2919</v>
      </c>
      <c r="D2104" t="s">
        <v>1471</v>
      </c>
      <c r="E2104" t="s">
        <v>5662</v>
      </c>
      <c r="F2104" t="s">
        <v>36</v>
      </c>
      <c r="G2104" t="s">
        <v>5663</v>
      </c>
      <c r="H2104" t="str">
        <f t="shared" si="229"/>
        <v>Kalaari Capital</v>
      </c>
      <c r="I2104">
        <f t="shared" si="230"/>
        <v>4</v>
      </c>
      <c r="J2104" t="str">
        <f>IF(Table1[[#This Row],[Investor Count]]&gt;1,"Yes","No")</f>
        <v>Yes</v>
      </c>
      <c r="K2104" t="s">
        <v>394</v>
      </c>
      <c r="L2104" s="6">
        <v>5150000</v>
      </c>
      <c r="M2104">
        <f t="shared" si="224"/>
        <v>2016</v>
      </c>
      <c r="N2104" t="str">
        <f t="shared" si="225"/>
        <v>January</v>
      </c>
      <c r="O2104" s="18">
        <v>49.4248075</v>
      </c>
      <c r="P2104" t="str">
        <f t="shared" si="226"/>
        <v>Private Equity</v>
      </c>
      <c r="Q2104" t="str">
        <f t="shared" si="227"/>
        <v>E-Commerce</v>
      </c>
      <c r="R2104" t="str">
        <f t="shared" si="228"/>
        <v>Mumbai</v>
      </c>
    </row>
    <row r="2105" spans="1:18" x14ac:dyDescent="0.3">
      <c r="A2105">
        <v>2104</v>
      </c>
      <c r="B2105" s="4">
        <v>42398</v>
      </c>
      <c r="C2105" t="s">
        <v>5664</v>
      </c>
      <c r="D2105" t="s">
        <v>50</v>
      </c>
      <c r="E2105" t="s">
        <v>5665</v>
      </c>
      <c r="F2105" t="s">
        <v>30</v>
      </c>
      <c r="G2105" t="s">
        <v>9069</v>
      </c>
      <c r="H2105" t="str">
        <f t="shared" si="229"/>
        <v>Info Edge Ltd</v>
      </c>
      <c r="I2105">
        <f t="shared" si="230"/>
        <v>1</v>
      </c>
      <c r="J2105" t="str">
        <f>IF(Table1[[#This Row],[Investor Count]]&gt;1,"Yes","No")</f>
        <v>No</v>
      </c>
      <c r="K2105" t="s">
        <v>394</v>
      </c>
      <c r="L2105" s="6">
        <v>1100000</v>
      </c>
      <c r="M2105">
        <f t="shared" si="224"/>
        <v>2016</v>
      </c>
      <c r="N2105" t="str">
        <f t="shared" si="225"/>
        <v>January</v>
      </c>
      <c r="O2105" s="18">
        <v>10.556755000000001</v>
      </c>
      <c r="P2105" t="str">
        <f t="shared" si="226"/>
        <v>Private Equity</v>
      </c>
      <c r="Q2105" t="str">
        <f t="shared" si="227"/>
        <v>Technology</v>
      </c>
      <c r="R2105" t="str">
        <f t="shared" si="228"/>
        <v>Delhi-NCR</v>
      </c>
    </row>
    <row r="2106" spans="1:18" x14ac:dyDescent="0.3">
      <c r="A2106">
        <v>2105</v>
      </c>
      <c r="B2106" s="4">
        <v>42398</v>
      </c>
      <c r="C2106" t="s">
        <v>5666</v>
      </c>
      <c r="D2106" t="s">
        <v>575</v>
      </c>
      <c r="E2106" t="s">
        <v>2457</v>
      </c>
      <c r="F2106" t="s">
        <v>184</v>
      </c>
      <c r="G2106" t="s">
        <v>5667</v>
      </c>
      <c r="H2106" t="str">
        <f t="shared" si="229"/>
        <v>Lead Angel Network</v>
      </c>
      <c r="I2106">
        <f t="shared" si="230"/>
        <v>1</v>
      </c>
      <c r="J2106" t="str">
        <f>IF(Table1[[#This Row],[Investor Count]]&gt;1,"Yes","No")</f>
        <v>No</v>
      </c>
      <c r="K2106" t="s">
        <v>126</v>
      </c>
      <c r="M2106">
        <f t="shared" si="224"/>
        <v>2016</v>
      </c>
      <c r="N2106" t="str">
        <f t="shared" si="225"/>
        <v>January</v>
      </c>
      <c r="O2106" s="18">
        <v>0</v>
      </c>
      <c r="P2106" t="str">
        <f t="shared" si="226"/>
        <v>Seed</v>
      </c>
      <c r="Q2106" t="str">
        <f t="shared" si="227"/>
        <v>Others</v>
      </c>
      <c r="R2106" t="str">
        <f t="shared" si="228"/>
        <v>Hyderabad</v>
      </c>
    </row>
    <row r="2107" spans="1:18" x14ac:dyDescent="0.3">
      <c r="A2107">
        <v>2106</v>
      </c>
      <c r="B2107" s="4">
        <v>42398</v>
      </c>
      <c r="C2107" t="s">
        <v>5668</v>
      </c>
      <c r="D2107" t="s">
        <v>50</v>
      </c>
      <c r="E2107" t="s">
        <v>5669</v>
      </c>
      <c r="F2107" t="s">
        <v>184</v>
      </c>
      <c r="G2107" t="s">
        <v>5670</v>
      </c>
      <c r="H2107" t="str">
        <f t="shared" si="229"/>
        <v>Vineet Nalla</v>
      </c>
      <c r="I2107">
        <f t="shared" si="230"/>
        <v>1</v>
      </c>
      <c r="J2107" t="str">
        <f>IF(Table1[[#This Row],[Investor Count]]&gt;1,"Yes","No")</f>
        <v>No</v>
      </c>
      <c r="K2107" t="s">
        <v>126</v>
      </c>
      <c r="M2107">
        <f t="shared" si="224"/>
        <v>2016</v>
      </c>
      <c r="N2107" t="str">
        <f t="shared" si="225"/>
        <v>January</v>
      </c>
      <c r="O2107" s="18">
        <v>0</v>
      </c>
      <c r="P2107" t="str">
        <f t="shared" si="226"/>
        <v>Seed</v>
      </c>
      <c r="Q2107" t="str">
        <f t="shared" si="227"/>
        <v>Technology</v>
      </c>
      <c r="R2107" t="str">
        <f t="shared" si="228"/>
        <v>Hyderabad</v>
      </c>
    </row>
    <row r="2108" spans="1:18" x14ac:dyDescent="0.3">
      <c r="A2108">
        <v>2107</v>
      </c>
      <c r="B2108" s="4">
        <v>42399</v>
      </c>
      <c r="C2108" t="s">
        <v>5671</v>
      </c>
      <c r="D2108" t="s">
        <v>575</v>
      </c>
      <c r="E2108" t="s">
        <v>5672</v>
      </c>
      <c r="F2108" t="s">
        <v>36</v>
      </c>
      <c r="G2108" t="s">
        <v>5673</v>
      </c>
      <c r="H2108" t="str">
        <f t="shared" si="229"/>
        <v>Amit Patni</v>
      </c>
      <c r="I2108">
        <f t="shared" si="230"/>
        <v>3</v>
      </c>
      <c r="J2108" t="str">
        <f>IF(Table1[[#This Row],[Investor Count]]&gt;1,"Yes","No")</f>
        <v>Yes</v>
      </c>
      <c r="K2108" t="s">
        <v>126</v>
      </c>
      <c r="M2108">
        <f t="shared" si="224"/>
        <v>2016</v>
      </c>
      <c r="N2108" t="str">
        <f t="shared" si="225"/>
        <v>January</v>
      </c>
      <c r="O2108" s="18">
        <v>0</v>
      </c>
      <c r="P2108" t="str">
        <f t="shared" si="226"/>
        <v>Seed</v>
      </c>
      <c r="Q2108" t="str">
        <f t="shared" si="227"/>
        <v>Others</v>
      </c>
      <c r="R2108" t="str">
        <f t="shared" si="228"/>
        <v>Mumbai</v>
      </c>
    </row>
    <row r="2109" spans="1:18" x14ac:dyDescent="0.3">
      <c r="A2109">
        <v>2108</v>
      </c>
      <c r="B2109" s="4">
        <v>42399</v>
      </c>
      <c r="C2109" t="s">
        <v>5674</v>
      </c>
      <c r="D2109" t="s">
        <v>575</v>
      </c>
      <c r="E2109" t="s">
        <v>5675</v>
      </c>
      <c r="F2109" t="s">
        <v>30</v>
      </c>
      <c r="G2109" t="s">
        <v>2077</v>
      </c>
      <c r="H2109" t="str">
        <f t="shared" si="229"/>
        <v>Indian Angel Network</v>
      </c>
      <c r="I2109">
        <f t="shared" si="230"/>
        <v>1</v>
      </c>
      <c r="J2109" t="str">
        <f>IF(Table1[[#This Row],[Investor Count]]&gt;1,"Yes","No")</f>
        <v>No</v>
      </c>
      <c r="K2109" t="s">
        <v>126</v>
      </c>
      <c r="M2109">
        <f t="shared" si="224"/>
        <v>2016</v>
      </c>
      <c r="N2109" t="str">
        <f t="shared" si="225"/>
        <v>January</v>
      </c>
      <c r="O2109" s="18">
        <v>0</v>
      </c>
      <c r="P2109" t="str">
        <f t="shared" si="226"/>
        <v>Seed</v>
      </c>
      <c r="Q2109" t="str">
        <f t="shared" si="227"/>
        <v>Others</v>
      </c>
      <c r="R2109" t="str">
        <f t="shared" si="228"/>
        <v>Delhi-NCR</v>
      </c>
    </row>
    <row r="2110" spans="1:18" x14ac:dyDescent="0.3">
      <c r="A2110">
        <v>2109</v>
      </c>
      <c r="B2110" s="4">
        <v>42339</v>
      </c>
      <c r="C2110" t="s">
        <v>1154</v>
      </c>
      <c r="D2110" t="s">
        <v>5676</v>
      </c>
      <c r="E2110" t="s">
        <v>9030</v>
      </c>
      <c r="F2110" t="s">
        <v>454</v>
      </c>
      <c r="G2110" t="s">
        <v>8277</v>
      </c>
      <c r="H2110" t="str">
        <f t="shared" si="229"/>
        <v>Girnarsoft</v>
      </c>
      <c r="I2110">
        <f t="shared" si="230"/>
        <v>1</v>
      </c>
      <c r="J2110" t="str">
        <f>IF(Table1[[#This Row],[Investor Count]]&gt;1,"Yes","No")</f>
        <v>No</v>
      </c>
      <c r="K2110" t="s">
        <v>126</v>
      </c>
      <c r="L2110" s="6">
        <v>1000000</v>
      </c>
      <c r="M2110">
        <f t="shared" si="224"/>
        <v>2015</v>
      </c>
      <c r="N2110" t="str">
        <f t="shared" si="225"/>
        <v>December</v>
      </c>
      <c r="O2110" s="18">
        <v>9.5970499999999994</v>
      </c>
      <c r="P2110" t="str">
        <f t="shared" si="226"/>
        <v>Seed</v>
      </c>
      <c r="Q2110" t="str">
        <f t="shared" si="227"/>
        <v>Education</v>
      </c>
      <c r="R2110" t="str">
        <f t="shared" si="228"/>
        <v>Jaipur</v>
      </c>
    </row>
    <row r="2111" spans="1:18" x14ac:dyDescent="0.3">
      <c r="A2111">
        <v>2110</v>
      </c>
      <c r="B2111" s="4">
        <v>42339</v>
      </c>
      <c r="C2111" t="s">
        <v>8875</v>
      </c>
      <c r="D2111" t="s">
        <v>8968</v>
      </c>
      <c r="E2111" t="s">
        <v>9030</v>
      </c>
      <c r="F2111" t="s">
        <v>36</v>
      </c>
      <c r="G2111" t="s">
        <v>8052</v>
      </c>
      <c r="H2111" t="str">
        <f t="shared" si="229"/>
        <v>Youwecan Ventures</v>
      </c>
      <c r="I2111">
        <f t="shared" si="230"/>
        <v>1</v>
      </c>
      <c r="J2111" t="str">
        <f>IF(Table1[[#This Row],[Investor Count]]&gt;1,"Yes","No")</f>
        <v>No</v>
      </c>
      <c r="K2111" t="s">
        <v>126</v>
      </c>
      <c r="M2111">
        <f t="shared" si="224"/>
        <v>2015</v>
      </c>
      <c r="N2111" t="str">
        <f t="shared" si="225"/>
        <v>December</v>
      </c>
      <c r="O2111" s="18">
        <v>0</v>
      </c>
      <c r="P2111" t="str">
        <f t="shared" si="226"/>
        <v>Seed</v>
      </c>
      <c r="Q2111" t="str">
        <f t="shared" si="227"/>
        <v>Others</v>
      </c>
      <c r="R2111" t="str">
        <f t="shared" si="228"/>
        <v>Mumbai</v>
      </c>
    </row>
    <row r="2112" spans="1:18" x14ac:dyDescent="0.3">
      <c r="A2112">
        <v>2111</v>
      </c>
      <c r="B2112" s="4">
        <v>42339</v>
      </c>
      <c r="C2112" t="s">
        <v>5679</v>
      </c>
      <c r="D2112" t="s">
        <v>5680</v>
      </c>
      <c r="E2112" t="s">
        <v>9030</v>
      </c>
      <c r="F2112" t="s">
        <v>19</v>
      </c>
      <c r="G2112" t="s">
        <v>8326</v>
      </c>
      <c r="H2112" t="str">
        <f t="shared" si="229"/>
        <v>Growx Ventures</v>
      </c>
      <c r="I2112">
        <f t="shared" si="230"/>
        <v>1</v>
      </c>
      <c r="J2112" t="str">
        <f>IF(Table1[[#This Row],[Investor Count]]&gt;1,"Yes","No")</f>
        <v>No</v>
      </c>
      <c r="K2112" t="s">
        <v>394</v>
      </c>
      <c r="M2112">
        <f t="shared" si="224"/>
        <v>2015</v>
      </c>
      <c r="N2112" t="str">
        <f t="shared" si="225"/>
        <v>December</v>
      </c>
      <c r="O2112" s="18">
        <v>0</v>
      </c>
      <c r="P2112" t="str">
        <f t="shared" si="226"/>
        <v>Private Equity</v>
      </c>
      <c r="Q2112" t="str">
        <f t="shared" si="227"/>
        <v>Food &amp; Beverage</v>
      </c>
      <c r="R2112" t="str">
        <f t="shared" si="228"/>
        <v>Delhi-NCR</v>
      </c>
    </row>
    <row r="2113" spans="1:18" x14ac:dyDescent="0.3">
      <c r="A2113">
        <v>2112</v>
      </c>
      <c r="B2113" s="4">
        <v>42339</v>
      </c>
      <c r="C2113" t="s">
        <v>5682</v>
      </c>
      <c r="D2113" t="s">
        <v>5683</v>
      </c>
      <c r="E2113" t="s">
        <v>9030</v>
      </c>
      <c r="F2113" t="s">
        <v>36</v>
      </c>
      <c r="G2113" t="s">
        <v>5684</v>
      </c>
      <c r="H2113" t="str">
        <f t="shared" si="229"/>
        <v>Frontline Strategy</v>
      </c>
      <c r="I2113">
        <f t="shared" si="230"/>
        <v>1</v>
      </c>
      <c r="J2113" t="str">
        <f>IF(Table1[[#This Row],[Investor Count]]&gt;1,"Yes","No")</f>
        <v>No</v>
      </c>
      <c r="K2113" t="s">
        <v>394</v>
      </c>
      <c r="L2113" s="6">
        <v>5600000</v>
      </c>
      <c r="M2113">
        <f t="shared" si="224"/>
        <v>2015</v>
      </c>
      <c r="N2113" t="str">
        <f t="shared" si="225"/>
        <v>December</v>
      </c>
      <c r="O2113" s="18">
        <v>53.743479999999998</v>
      </c>
      <c r="P2113" t="str">
        <f t="shared" si="226"/>
        <v>Private Equity</v>
      </c>
      <c r="Q2113" t="str">
        <f t="shared" si="227"/>
        <v>Logistics &amp; Transport</v>
      </c>
      <c r="R2113" t="str">
        <f t="shared" si="228"/>
        <v>Mumbai</v>
      </c>
    </row>
    <row r="2114" spans="1:18" x14ac:dyDescent="0.3">
      <c r="A2114">
        <v>2113</v>
      </c>
      <c r="B2114" s="4">
        <v>42339</v>
      </c>
      <c r="C2114" t="s">
        <v>2808</v>
      </c>
      <c r="D2114" t="s">
        <v>5685</v>
      </c>
      <c r="E2114" t="s">
        <v>9030</v>
      </c>
      <c r="F2114" t="s">
        <v>30</v>
      </c>
      <c r="G2114" t="s">
        <v>9269</v>
      </c>
      <c r="H2114" t="str">
        <f t="shared" si="229"/>
        <v>Aarin Capital Partners</v>
      </c>
      <c r="I2114">
        <f t="shared" si="230"/>
        <v>2</v>
      </c>
      <c r="J2114" t="str">
        <f>IF(Table1[[#This Row],[Investor Count]]&gt;1,"Yes","No")</f>
        <v>Yes</v>
      </c>
      <c r="K2114" t="s">
        <v>126</v>
      </c>
      <c r="L2114" s="6">
        <v>500000</v>
      </c>
      <c r="M2114">
        <f t="shared" ref="M2114:M2177" si="231">YEAR(B2114)</f>
        <v>2015</v>
      </c>
      <c r="N2114" t="str">
        <f t="shared" ref="N2114:N2177" si="232">TEXT(B2114,"mmmm")</f>
        <v>December</v>
      </c>
      <c r="O2114" s="18">
        <v>4.7985249999999997</v>
      </c>
      <c r="P2114" t="str">
        <f t="shared" ref="P2114:P2177" si="233">IF(ISBLANK(K2114),"Unknown",IF(OR(ISNUMBER(SEARCH("seed",K2114)),ISNUMBER(SEARCH("Seed",K2114))),"Seed",IF(ISNUMBER(SEARCH("Series A",K2114)),"Series A",IF(ISNUMBER(SEARCH("Series B",K2114)),"Series B",IF(ISNUMBER(SEARCH("Series C",K2114)),"Series C",IF(ISNUMBER(SEARCH("Series D",K2114)),"Series D",IF(ISNUMBER(SEARCH("Private Equity",K2114)),"Private Equity","Other")))))))</f>
        <v>Seed</v>
      </c>
      <c r="Q2114" t="str">
        <f t="shared" ref="Q2114:Q2177" si="234">IF(IFERROR(SEARCH("ecom",D2114),0)+IFERROR(SEARCH("commerce",D2114),0)+IFERROR(SEARCH("retail",D2114),0)&gt;0,"E-Commerce",
IF(IFERROR(SEARCH("fintech",D2114),0)+IFERROR(SEARCH("finance",D2114),0)+IFERROR(SEARCH("financial",D2114),0)+IFERROR(SEARCH("lending",D2114),0)+IFERROR(SEARCH("payment",D2114),0)+IFERROR(SEARCH("banking",D2114),0)+IFERROR(SEARCH("insurance",D2114),0)&gt;0,"FinTech",
IF(IFERROR(SEARCH("tech",D2114),0)+IFERROR(SEARCH("software",D2114),0)+IFERROR(SEARCH("saas",D2114),0)+IFERROR(SEARCH("ai",D2114),0)+IFERROR(SEARCH("iot",D2114),0)+IFERROR(SEARCH("cloud",D2114),0)+IFERROR(SEARCH("data",D2114),0)+IFERROR(SEARCH("analytics",D2114),0)&gt;0,"Technology",
IF(IFERROR(SEARCH("food",D2114),0)+IFERROR(SEARCH("restaurant",D2114),0)+IFERROR(SEARCH("hospitality",D2114),0)+IFERROR(SEARCH("beverage",D2114),0)+IFERROR(SEARCH("delivery",D2114),0)&gt;0,"Food &amp; Beverage",
IF(IFERROR(SEARCH("health",D2114),0)+IFERROR(SEARCH("medical",D2114),0)+IFERROR(SEARCH("pharma",D2114),0)+IFERROR(SEARCH("wellness",D2114),0)+IFERROR(SEARCH("fitness",D2114),0)&gt;0,"Healthcare",
IF(IFERROR(SEARCH("edu",D2114),0)+IFERROR(SEARCH("learning",D2114),0)+IFERROR(SEARCH("school",D2114),0)+IFERROR(SEARCH("e-tech",D2114),0)&gt;0,"Education",
IF(IFERROR(SEARCH("logistics",D2114),0)+IFERROR(SEARCH("transport",D2114),0)+IFERROR(SEARCH("delivery",D2114),0)+IFERROR(SEARCH("mobility",D2114),0)+IFERROR(SEARCH("automobile",D2114),0)&gt;0,"Logistics &amp; Transport",
IF(IFERROR(SEARCH("travel",D2114),0)+IFERROR(SEARCH("hotel",D2114),0)+IFERROR(SEARCH("booking",D2114),0)+IFERROR(SEARCH("tourism",D2114),0)&gt;0,"Travel &amp; Hospitality",
IF(IFERROR(SEARCH("fashion",D2114),0)+IFERROR(SEARCH("apparel",D2114),0)+IFERROR(SEARCH("clothing",D2114),0)+IFERROR(SEARCH("jewelry",D2114),0)+IFERROR(SEARCH("beauty",D2114),0)&gt;0,"Fashion &amp; Lifestyle",
IF(IFERROR(SEARCH("media",D2114),0)+IFERROR(SEARCH("entertainment",D2114),0)+IFERROR(SEARCH("video",D2114),0)+IFERROR(SEARCH("gaming",D2114),0)+IFERROR(SEARCH("music",D2114),0)+IFERROR(SEARCH("social",D2114),0)&gt;0,"Media &amp; Entertainment",
IF(IFERROR(SEARCH("agri",D2114),0)+IFERROR(SEARCH("farm",D2114),0)+IFERROR(SEARCH("agtech",D2114),0)&gt;0,"Agriculture",
IF(IFERROR(SEARCH("real estate",D2114),0)+IFERROR(SEARCH("property",D2114),0)+IFERROR(SEARCH("housing",D2114),0)&gt;0,"Real Estate",
IF(IFERROR(SEARCH("energy",D2114),0)+IFERROR(SEARCH("solar",D2114),0)+IFERROR(SEARCH("clean tech",D2114),0)+IFERROR(SEARCH("waste",D2114),0)&gt;0,"Energy &amp; Environment",
IF(IFERROR(SEARCH("hr",D2114),0)+IFERROR(SEARCH("recruit",D2114),0)+IFERROR(SEARCH("hiring",D2114),0)+IFERROR(SEARCH("job",D2114),0)&gt;0,"HR &amp; Recruitment",
"Others"))))))))))))))</f>
        <v>Others</v>
      </c>
      <c r="R2114" t="str">
        <f t="shared" ref="R2114:R2177" si="235">IF(ISNUMBER(SEARCH("bang",F2114)),"Bangalore",IF(ISNUMBER(SEARCH("beng",F2114)),"Bangalore",IF(ISNUMBER(SEARCH("mumbai",F2114)),"Mumbai",IF(ISNUMBER(SEARCH("delhi",F2114)),"Delhi-NCR",IF(ISNUMBER(SEARCH("gurgaon",F2114)),"Delhi-NCR",IF(ISNUMBER(SEARCH("gurugram",F2114)),"Delhi-NCR",IF(ISNUMBER(SEARCH("noida",F2114)),"Delhi-NCR",IF(ISNUMBER(SEARCH("faridabad",F2114)),"Delhi-NCR",IF(ISNUMBER(SEARCH("chennai",F2114)),"Chennai",IF(ISNUMBER(SEARCH("hyderabad",F2114)),"Hyderabad",IF(ISNUMBER(SEARCH("pune",F2114)),"Pune",IF(ISNUMBER(SEARCH("kolkata",F2114)),"Kolkata",IF(ISNUMBER(SEARCH("ahmedabad",F2114)),"Ahmedabad",IF(ISNUMBER(SEARCH("jaipur",F2114)),"Jaipur",IF(ISNUMBER(SEARCH("coimbatore",F2114)),"Coimbatore",IF(ISNUMBER(SEARCH("kochi",F2114)),"Kerala Cities",IF(ISNUMBER(SEARCH("cochin",F2114)),"Kerala Cities",IF(ISNUMBER(SEARCH("francisco",F2114)),"USA",IF(ISNUMBER(SEARCH("new york",F2114)),"USA",IF(ISNUMBER(SEARCH("california",F2114)),"USA",IF(ISNUMBER(SEARCH("palo alto",F2114)),"USA",IF(ISNUMBER(SEARCH("santa",F2114)),"USA",IF(ISNUMBER(SEARCH("singapore",F2114)),"Singapore",IF(ISNUMBER(SEARCH("london",F2114)),"London/UK",IF(F2114="","Unknown","Other Cities")))))))))))))))))))))))))</f>
        <v>Delhi-NCR</v>
      </c>
    </row>
    <row r="2115" spans="1:18" x14ac:dyDescent="0.3">
      <c r="A2115">
        <v>2114</v>
      </c>
      <c r="B2115" s="4">
        <v>42339</v>
      </c>
      <c r="C2115" t="s">
        <v>5687</v>
      </c>
      <c r="D2115" t="s">
        <v>8969</v>
      </c>
      <c r="E2115" t="s">
        <v>9030</v>
      </c>
      <c r="F2115" t="s">
        <v>184</v>
      </c>
      <c r="G2115" t="s">
        <v>261</v>
      </c>
      <c r="H2115" t="str">
        <f t="shared" ref="H2115:H2178" si="236">IFERROR(TRIM(LEFT(G2115,FIND(",",G2115)-1)),TRIM(G2115))</f>
        <v>Undisclosed</v>
      </c>
      <c r="I2115">
        <f t="shared" ref="I2115:I2178" si="237">IF(TRIM(G2115)="",0,LEN(G2115)-LEN(SUBSTITUTE(G2115,",",""))+1)</f>
        <v>1</v>
      </c>
      <c r="J2115" t="str">
        <f>IF(Table1[[#This Row],[Investor Count]]&gt;1,"Yes","No")</f>
        <v>No</v>
      </c>
      <c r="K2115" t="s">
        <v>126</v>
      </c>
      <c r="M2115">
        <f t="shared" si="231"/>
        <v>2015</v>
      </c>
      <c r="N2115" t="str">
        <f t="shared" si="232"/>
        <v>December</v>
      </c>
      <c r="O2115" s="18">
        <v>0</v>
      </c>
      <c r="P2115" t="str">
        <f t="shared" si="233"/>
        <v>Seed</v>
      </c>
      <c r="Q2115" t="str">
        <f t="shared" si="234"/>
        <v>Healthcare</v>
      </c>
      <c r="R2115" t="str">
        <f t="shared" si="235"/>
        <v>Hyderabad</v>
      </c>
    </row>
    <row r="2116" spans="1:18" x14ac:dyDescent="0.3">
      <c r="A2116">
        <v>2115</v>
      </c>
      <c r="B2116" s="4">
        <v>42339</v>
      </c>
      <c r="C2116" t="s">
        <v>5689</v>
      </c>
      <c r="D2116" t="s">
        <v>5690</v>
      </c>
      <c r="E2116" t="s">
        <v>9030</v>
      </c>
      <c r="F2116" t="s">
        <v>30</v>
      </c>
      <c r="G2116" t="s">
        <v>5691</v>
      </c>
      <c r="H2116" t="str">
        <f t="shared" si="236"/>
        <v>Pankaj Gupta</v>
      </c>
      <c r="I2116">
        <f t="shared" si="237"/>
        <v>1</v>
      </c>
      <c r="J2116" t="str">
        <f>IF(Table1[[#This Row],[Investor Count]]&gt;1,"Yes","No")</f>
        <v>No</v>
      </c>
      <c r="K2116" t="s">
        <v>126</v>
      </c>
      <c r="L2116" s="6">
        <v>2000000</v>
      </c>
      <c r="M2116">
        <f t="shared" si="231"/>
        <v>2015</v>
      </c>
      <c r="N2116" t="str">
        <f t="shared" si="232"/>
        <v>December</v>
      </c>
      <c r="O2116" s="18">
        <v>19.194099999999999</v>
      </c>
      <c r="P2116" t="str">
        <f t="shared" si="233"/>
        <v>Seed</v>
      </c>
      <c r="Q2116" t="str">
        <f t="shared" si="234"/>
        <v>Healthcare</v>
      </c>
      <c r="R2116" t="str">
        <f t="shared" si="235"/>
        <v>Delhi-NCR</v>
      </c>
    </row>
    <row r="2117" spans="1:18" x14ac:dyDescent="0.3">
      <c r="A2117">
        <v>2116</v>
      </c>
      <c r="B2117" s="4">
        <v>42340</v>
      </c>
      <c r="C2117" t="s">
        <v>5692</v>
      </c>
      <c r="D2117" t="s">
        <v>5693</v>
      </c>
      <c r="E2117" t="s">
        <v>9030</v>
      </c>
      <c r="F2117" t="s">
        <v>967</v>
      </c>
      <c r="G2117" t="s">
        <v>9184</v>
      </c>
      <c r="H2117" t="str">
        <f t="shared" si="236"/>
        <v>Lashit Sanghvi</v>
      </c>
      <c r="I2117">
        <f t="shared" si="237"/>
        <v>7</v>
      </c>
      <c r="J2117" t="str">
        <f>IF(Table1[[#This Row],[Investor Count]]&gt;1,"Yes","No")</f>
        <v>Yes</v>
      </c>
      <c r="K2117" t="s">
        <v>126</v>
      </c>
      <c r="L2117" s="6">
        <v>1500000</v>
      </c>
      <c r="M2117">
        <f t="shared" si="231"/>
        <v>2015</v>
      </c>
      <c r="N2117" t="str">
        <f t="shared" si="232"/>
        <v>December</v>
      </c>
      <c r="O2117" s="18">
        <v>14.395574999999999</v>
      </c>
      <c r="P2117" t="str">
        <f t="shared" si="233"/>
        <v>Seed</v>
      </c>
      <c r="Q2117" t="str">
        <f t="shared" si="234"/>
        <v>Travel &amp; Hospitality</v>
      </c>
      <c r="R2117" t="str">
        <f t="shared" si="235"/>
        <v>Bangalore</v>
      </c>
    </row>
    <row r="2118" spans="1:18" x14ac:dyDescent="0.3">
      <c r="A2118">
        <v>2117</v>
      </c>
      <c r="B2118" s="4">
        <v>42340</v>
      </c>
      <c r="C2118" t="s">
        <v>5695</v>
      </c>
      <c r="D2118" t="s">
        <v>5696</v>
      </c>
      <c r="E2118" t="s">
        <v>9030</v>
      </c>
      <c r="F2118" t="s">
        <v>30</v>
      </c>
      <c r="G2118" t="s">
        <v>9270</v>
      </c>
      <c r="H2118" t="str">
        <f t="shared" si="236"/>
        <v>The Saha Fund</v>
      </c>
      <c r="I2118">
        <f t="shared" si="237"/>
        <v>2</v>
      </c>
      <c r="J2118" t="str">
        <f>IF(Table1[[#This Row],[Investor Count]]&gt;1,"Yes","No")</f>
        <v>Yes</v>
      </c>
      <c r="K2118" t="s">
        <v>394</v>
      </c>
      <c r="M2118">
        <f t="shared" si="231"/>
        <v>2015</v>
      </c>
      <c r="N2118" t="str">
        <f t="shared" si="232"/>
        <v>December</v>
      </c>
      <c r="O2118" s="18">
        <v>0</v>
      </c>
      <c r="P2118" t="str">
        <f t="shared" si="233"/>
        <v>Private Equity</v>
      </c>
      <c r="Q2118" t="str">
        <f t="shared" si="234"/>
        <v>Fashion &amp; Lifestyle</v>
      </c>
      <c r="R2118" t="str">
        <f t="shared" si="235"/>
        <v>Delhi-NCR</v>
      </c>
    </row>
    <row r="2119" spans="1:18" x14ac:dyDescent="0.3">
      <c r="A2119">
        <v>2118</v>
      </c>
      <c r="B2119" s="4">
        <v>42341</v>
      </c>
      <c r="C2119" t="s">
        <v>5698</v>
      </c>
      <c r="D2119" t="s">
        <v>5699</v>
      </c>
      <c r="E2119" t="s">
        <v>9030</v>
      </c>
      <c r="F2119" t="s">
        <v>967</v>
      </c>
      <c r="G2119" t="s">
        <v>8525</v>
      </c>
      <c r="H2119" t="str">
        <f t="shared" si="236"/>
        <v>Cio Angel Network</v>
      </c>
      <c r="I2119">
        <f t="shared" si="237"/>
        <v>1</v>
      </c>
      <c r="J2119" t="str">
        <f>IF(Table1[[#This Row],[Investor Count]]&gt;1,"Yes","No")</f>
        <v>No</v>
      </c>
      <c r="K2119" t="s">
        <v>126</v>
      </c>
      <c r="M2119">
        <f t="shared" si="231"/>
        <v>2015</v>
      </c>
      <c r="N2119" t="str">
        <f t="shared" si="232"/>
        <v>December</v>
      </c>
      <c r="O2119" s="18">
        <v>0</v>
      </c>
      <c r="P2119" t="str">
        <f t="shared" si="233"/>
        <v>Seed</v>
      </c>
      <c r="Q2119" t="str">
        <f t="shared" si="234"/>
        <v>Education</v>
      </c>
      <c r="R2119" t="str">
        <f t="shared" si="235"/>
        <v>Bangalore</v>
      </c>
    </row>
    <row r="2120" spans="1:18" x14ac:dyDescent="0.3">
      <c r="A2120">
        <v>2119</v>
      </c>
      <c r="B2120" s="4">
        <v>42341</v>
      </c>
      <c r="C2120" t="s">
        <v>5701</v>
      </c>
      <c r="D2120" t="s">
        <v>5702</v>
      </c>
      <c r="E2120" t="s">
        <v>9030</v>
      </c>
      <c r="F2120" t="s">
        <v>30</v>
      </c>
      <c r="G2120" t="s">
        <v>261</v>
      </c>
      <c r="H2120" t="str">
        <f t="shared" si="236"/>
        <v>Undisclosed</v>
      </c>
      <c r="I2120">
        <f t="shared" si="237"/>
        <v>1</v>
      </c>
      <c r="J2120" t="str">
        <f>IF(Table1[[#This Row],[Investor Count]]&gt;1,"Yes","No")</f>
        <v>No</v>
      </c>
      <c r="K2120" t="s">
        <v>126</v>
      </c>
      <c r="L2120" s="6">
        <v>100000</v>
      </c>
      <c r="M2120">
        <f t="shared" si="231"/>
        <v>2015</v>
      </c>
      <c r="N2120" t="str">
        <f t="shared" si="232"/>
        <v>December</v>
      </c>
      <c r="O2120" s="18">
        <v>0.95970500000000003</v>
      </c>
      <c r="P2120" t="str">
        <f t="shared" si="233"/>
        <v>Seed</v>
      </c>
      <c r="Q2120" t="str">
        <f t="shared" si="234"/>
        <v>Food &amp; Beverage</v>
      </c>
      <c r="R2120" t="str">
        <f t="shared" si="235"/>
        <v>Delhi-NCR</v>
      </c>
    </row>
    <row r="2121" spans="1:18" x14ac:dyDescent="0.3">
      <c r="A2121">
        <v>2120</v>
      </c>
      <c r="B2121" s="4">
        <v>42341</v>
      </c>
      <c r="C2121" t="s">
        <v>16</v>
      </c>
      <c r="D2121" t="s">
        <v>5703</v>
      </c>
      <c r="E2121" t="s">
        <v>9030</v>
      </c>
      <c r="F2121" t="s">
        <v>19</v>
      </c>
      <c r="G2121" t="s">
        <v>8327</v>
      </c>
      <c r="H2121" t="str">
        <f t="shared" si="236"/>
        <v>Sequoia Capital</v>
      </c>
      <c r="I2121">
        <f t="shared" si="237"/>
        <v>2</v>
      </c>
      <c r="J2121" t="str">
        <f>IF(Table1[[#This Row],[Investor Count]]&gt;1,"Yes","No")</f>
        <v>Yes</v>
      </c>
      <c r="K2121" t="s">
        <v>394</v>
      </c>
      <c r="L2121" s="6">
        <v>20000000</v>
      </c>
      <c r="M2121">
        <f t="shared" si="231"/>
        <v>2015</v>
      </c>
      <c r="N2121" t="str">
        <f t="shared" si="232"/>
        <v>December</v>
      </c>
      <c r="O2121" s="18">
        <v>191.941</v>
      </c>
      <c r="P2121" t="str">
        <f t="shared" si="233"/>
        <v>Private Equity</v>
      </c>
      <c r="Q2121" t="str">
        <f t="shared" si="234"/>
        <v>Others</v>
      </c>
      <c r="R2121" t="str">
        <f t="shared" si="235"/>
        <v>Delhi-NCR</v>
      </c>
    </row>
    <row r="2122" spans="1:18" x14ac:dyDescent="0.3">
      <c r="A2122">
        <v>2121</v>
      </c>
      <c r="B2122" s="4">
        <v>42341</v>
      </c>
      <c r="C2122" t="s">
        <v>5705</v>
      </c>
      <c r="D2122" t="s">
        <v>5706</v>
      </c>
      <c r="E2122" t="s">
        <v>9030</v>
      </c>
      <c r="F2122" t="s">
        <v>30</v>
      </c>
      <c r="G2122" t="s">
        <v>9287</v>
      </c>
      <c r="H2122" t="str">
        <f t="shared" si="236"/>
        <v>Chigarh Angel Network</v>
      </c>
      <c r="I2122">
        <f t="shared" si="237"/>
        <v>1</v>
      </c>
      <c r="J2122" t="str">
        <f>IF(Table1[[#This Row],[Investor Count]]&gt;1,"Yes","No")</f>
        <v>No</v>
      </c>
      <c r="K2122" t="s">
        <v>126</v>
      </c>
      <c r="M2122">
        <f t="shared" si="231"/>
        <v>2015</v>
      </c>
      <c r="N2122" t="str">
        <f t="shared" si="232"/>
        <v>December</v>
      </c>
      <c r="O2122" s="18">
        <v>0</v>
      </c>
      <c r="P2122" t="str">
        <f t="shared" si="233"/>
        <v>Seed</v>
      </c>
      <c r="Q2122" t="str">
        <f t="shared" si="234"/>
        <v>Education</v>
      </c>
      <c r="R2122" t="str">
        <f t="shared" si="235"/>
        <v>Delhi-NCR</v>
      </c>
    </row>
    <row r="2123" spans="1:18" x14ac:dyDescent="0.3">
      <c r="A2123">
        <v>2122</v>
      </c>
      <c r="B2123" s="4">
        <v>42341</v>
      </c>
      <c r="C2123" t="s">
        <v>5708</v>
      </c>
      <c r="D2123" t="s">
        <v>5709</v>
      </c>
      <c r="E2123" t="s">
        <v>9030</v>
      </c>
      <c r="F2123" t="s">
        <v>36</v>
      </c>
      <c r="G2123" t="s">
        <v>8876</v>
      </c>
      <c r="H2123" t="str">
        <f t="shared" si="236"/>
        <v>Beerud Sheth</v>
      </c>
      <c r="I2123">
        <f t="shared" si="237"/>
        <v>2</v>
      </c>
      <c r="J2123" t="str">
        <f>IF(Table1[[#This Row],[Investor Count]]&gt;1,"Yes","No")</f>
        <v>Yes</v>
      </c>
      <c r="K2123" t="s">
        <v>126</v>
      </c>
      <c r="M2123">
        <f t="shared" si="231"/>
        <v>2015</v>
      </c>
      <c r="N2123" t="str">
        <f t="shared" si="232"/>
        <v>December</v>
      </c>
      <c r="O2123" s="18">
        <v>0</v>
      </c>
      <c r="P2123" t="str">
        <f t="shared" si="233"/>
        <v>Seed</v>
      </c>
      <c r="Q2123" t="str">
        <f t="shared" si="234"/>
        <v>Healthcare</v>
      </c>
      <c r="R2123" t="str">
        <f t="shared" si="235"/>
        <v>Mumbai</v>
      </c>
    </row>
    <row r="2124" spans="1:18" x14ac:dyDescent="0.3">
      <c r="A2124">
        <v>2123</v>
      </c>
      <c r="B2124" s="4">
        <v>42342</v>
      </c>
      <c r="C2124" t="s">
        <v>5711</v>
      </c>
      <c r="D2124" t="s">
        <v>8970</v>
      </c>
      <c r="E2124" t="s">
        <v>9030</v>
      </c>
      <c r="F2124" t="s">
        <v>919</v>
      </c>
      <c r="G2124" t="s">
        <v>8328</v>
      </c>
      <c r="H2124" t="str">
        <f t="shared" si="236"/>
        <v>Ghv Accelerator</v>
      </c>
      <c r="I2124">
        <f t="shared" si="237"/>
        <v>1</v>
      </c>
      <c r="J2124" t="str">
        <f>IF(Table1[[#This Row],[Investor Count]]&gt;1,"Yes","No")</f>
        <v>No</v>
      </c>
      <c r="K2124" t="s">
        <v>126</v>
      </c>
      <c r="L2124" s="6">
        <v>100000</v>
      </c>
      <c r="M2124">
        <f t="shared" si="231"/>
        <v>2015</v>
      </c>
      <c r="N2124" t="str">
        <f t="shared" si="232"/>
        <v>December</v>
      </c>
      <c r="O2124" s="18">
        <v>0.95970500000000003</v>
      </c>
      <c r="P2124" t="str">
        <f t="shared" si="233"/>
        <v>Seed</v>
      </c>
      <c r="Q2124" t="str">
        <f t="shared" si="234"/>
        <v>Others</v>
      </c>
      <c r="R2124" t="str">
        <f t="shared" si="235"/>
        <v>Kolkata</v>
      </c>
    </row>
    <row r="2125" spans="1:18" x14ac:dyDescent="0.3">
      <c r="A2125">
        <v>2124</v>
      </c>
      <c r="B2125" s="4">
        <v>42342</v>
      </c>
      <c r="C2125" t="s">
        <v>5714</v>
      </c>
      <c r="D2125" t="s">
        <v>5715</v>
      </c>
      <c r="E2125" t="s">
        <v>9030</v>
      </c>
      <c r="F2125" t="s">
        <v>19</v>
      </c>
      <c r="G2125" t="s">
        <v>8328</v>
      </c>
      <c r="H2125" t="str">
        <f t="shared" si="236"/>
        <v>Ghv Accelerator</v>
      </c>
      <c r="I2125">
        <f t="shared" si="237"/>
        <v>1</v>
      </c>
      <c r="J2125" t="str">
        <f>IF(Table1[[#This Row],[Investor Count]]&gt;1,"Yes","No")</f>
        <v>No</v>
      </c>
      <c r="K2125" t="s">
        <v>126</v>
      </c>
      <c r="L2125" s="6">
        <v>100000</v>
      </c>
      <c r="M2125">
        <f t="shared" si="231"/>
        <v>2015</v>
      </c>
      <c r="N2125" t="str">
        <f t="shared" si="232"/>
        <v>December</v>
      </c>
      <c r="O2125" s="18">
        <v>0.95970500000000003</v>
      </c>
      <c r="P2125" t="str">
        <f t="shared" si="233"/>
        <v>Seed</v>
      </c>
      <c r="Q2125" t="str">
        <f t="shared" si="234"/>
        <v>Technology</v>
      </c>
      <c r="R2125" t="str">
        <f t="shared" si="235"/>
        <v>Delhi-NCR</v>
      </c>
    </row>
    <row r="2126" spans="1:18" x14ac:dyDescent="0.3">
      <c r="A2126">
        <v>2125</v>
      </c>
      <c r="B2126" s="4">
        <v>42342</v>
      </c>
      <c r="C2126" t="s">
        <v>5716</v>
      </c>
      <c r="D2126" t="s">
        <v>5717</v>
      </c>
      <c r="E2126" t="s">
        <v>9030</v>
      </c>
      <c r="F2126" t="s">
        <v>30</v>
      </c>
      <c r="G2126" t="s">
        <v>8329</v>
      </c>
      <c r="H2126" t="str">
        <f t="shared" si="236"/>
        <v>Cerracap</v>
      </c>
      <c r="I2126">
        <f t="shared" si="237"/>
        <v>1</v>
      </c>
      <c r="J2126" t="str">
        <f>IF(Table1[[#This Row],[Investor Count]]&gt;1,"Yes","No")</f>
        <v>No</v>
      </c>
      <c r="K2126" t="s">
        <v>394</v>
      </c>
      <c r="L2126" s="6">
        <v>20000000</v>
      </c>
      <c r="M2126">
        <f t="shared" si="231"/>
        <v>2015</v>
      </c>
      <c r="N2126" t="str">
        <f t="shared" si="232"/>
        <v>December</v>
      </c>
      <c r="O2126" s="18">
        <v>191.941</v>
      </c>
      <c r="P2126" t="str">
        <f t="shared" si="233"/>
        <v>Private Equity</v>
      </c>
      <c r="Q2126" t="str">
        <f t="shared" si="234"/>
        <v>Others</v>
      </c>
      <c r="R2126" t="str">
        <f t="shared" si="235"/>
        <v>Delhi-NCR</v>
      </c>
    </row>
    <row r="2127" spans="1:18" x14ac:dyDescent="0.3">
      <c r="A2127">
        <v>2126</v>
      </c>
      <c r="B2127" s="4">
        <v>42342</v>
      </c>
      <c r="C2127" t="s">
        <v>5719</v>
      </c>
      <c r="D2127" t="s">
        <v>5720</v>
      </c>
      <c r="E2127" t="s">
        <v>9030</v>
      </c>
      <c r="F2127" t="s">
        <v>30</v>
      </c>
      <c r="G2127" t="s">
        <v>5721</v>
      </c>
      <c r="H2127" t="str">
        <f t="shared" si="236"/>
        <v>Rajesh Sawhney</v>
      </c>
      <c r="I2127">
        <f t="shared" si="237"/>
        <v>5</v>
      </c>
      <c r="J2127" t="str">
        <f>IF(Table1[[#This Row],[Investor Count]]&gt;1,"Yes","No")</f>
        <v>Yes</v>
      </c>
      <c r="K2127" t="s">
        <v>126</v>
      </c>
      <c r="M2127">
        <f t="shared" si="231"/>
        <v>2015</v>
      </c>
      <c r="N2127" t="str">
        <f t="shared" si="232"/>
        <v>December</v>
      </c>
      <c r="O2127" s="18">
        <v>0</v>
      </c>
      <c r="P2127" t="str">
        <f t="shared" si="233"/>
        <v>Seed</v>
      </c>
      <c r="Q2127" t="str">
        <f t="shared" si="234"/>
        <v>Others</v>
      </c>
      <c r="R2127" t="str">
        <f t="shared" si="235"/>
        <v>Delhi-NCR</v>
      </c>
    </row>
    <row r="2128" spans="1:18" x14ac:dyDescent="0.3">
      <c r="A2128">
        <v>2127</v>
      </c>
      <c r="B2128" s="4">
        <v>42345</v>
      </c>
      <c r="C2128" t="s">
        <v>2865</v>
      </c>
      <c r="D2128" t="s">
        <v>5722</v>
      </c>
      <c r="E2128" t="s">
        <v>9030</v>
      </c>
      <c r="F2128" t="s">
        <v>19</v>
      </c>
      <c r="G2128" t="s">
        <v>306</v>
      </c>
      <c r="H2128" t="str">
        <f t="shared" si="236"/>
        <v>Blume Ventures</v>
      </c>
      <c r="I2128">
        <f t="shared" si="237"/>
        <v>1</v>
      </c>
      <c r="J2128" t="str">
        <f>IF(Table1[[#This Row],[Investor Count]]&gt;1,"Yes","No")</f>
        <v>No</v>
      </c>
      <c r="K2128" t="s">
        <v>394</v>
      </c>
      <c r="M2128">
        <f t="shared" si="231"/>
        <v>2015</v>
      </c>
      <c r="N2128" t="str">
        <f t="shared" si="232"/>
        <v>December</v>
      </c>
      <c r="O2128" s="18">
        <v>0</v>
      </c>
      <c r="P2128" t="str">
        <f t="shared" si="233"/>
        <v>Private Equity</v>
      </c>
      <c r="Q2128" t="str">
        <f t="shared" si="234"/>
        <v>Technology</v>
      </c>
      <c r="R2128" t="str">
        <f t="shared" si="235"/>
        <v>Delhi-NCR</v>
      </c>
    </row>
    <row r="2129" spans="1:18" x14ac:dyDescent="0.3">
      <c r="A2129">
        <v>2128</v>
      </c>
      <c r="B2129" s="4">
        <v>42345</v>
      </c>
      <c r="C2129" t="s">
        <v>5723</v>
      </c>
      <c r="D2129" t="s">
        <v>5724</v>
      </c>
      <c r="E2129" t="s">
        <v>9030</v>
      </c>
      <c r="F2129" t="s">
        <v>184</v>
      </c>
      <c r="G2129" t="s">
        <v>5725</v>
      </c>
      <c r="H2129" t="str">
        <f t="shared" si="236"/>
        <v>Agnus Capital</v>
      </c>
      <c r="I2129">
        <f t="shared" si="237"/>
        <v>1</v>
      </c>
      <c r="J2129" t="str">
        <f>IF(Table1[[#This Row],[Investor Count]]&gt;1,"Yes","No")</f>
        <v>No</v>
      </c>
      <c r="K2129" t="s">
        <v>394</v>
      </c>
      <c r="L2129" s="6">
        <v>4500000</v>
      </c>
      <c r="M2129">
        <f t="shared" si="231"/>
        <v>2015</v>
      </c>
      <c r="N2129" t="str">
        <f t="shared" si="232"/>
        <v>December</v>
      </c>
      <c r="O2129" s="18">
        <v>43.186725000000003</v>
      </c>
      <c r="P2129" t="str">
        <f t="shared" si="233"/>
        <v>Private Equity</v>
      </c>
      <c r="Q2129" t="str">
        <f t="shared" si="234"/>
        <v>Technology</v>
      </c>
      <c r="R2129" t="str">
        <f t="shared" si="235"/>
        <v>Hyderabad</v>
      </c>
    </row>
    <row r="2130" spans="1:18" x14ac:dyDescent="0.3">
      <c r="A2130">
        <v>2129</v>
      </c>
      <c r="B2130" s="4">
        <v>42345</v>
      </c>
      <c r="C2130" t="s">
        <v>2619</v>
      </c>
      <c r="D2130" t="s">
        <v>4550</v>
      </c>
      <c r="E2130" t="s">
        <v>9030</v>
      </c>
      <c r="F2130" t="s">
        <v>52</v>
      </c>
      <c r="G2130" t="s">
        <v>8330</v>
      </c>
      <c r="H2130" t="str">
        <f t="shared" si="236"/>
        <v>Ru-Net</v>
      </c>
      <c r="I2130">
        <f t="shared" si="237"/>
        <v>3</v>
      </c>
      <c r="J2130" t="str">
        <f>IF(Table1[[#This Row],[Investor Count]]&gt;1,"Yes","No")</f>
        <v>Yes</v>
      </c>
      <c r="K2130" t="s">
        <v>394</v>
      </c>
      <c r="L2130" s="6">
        <v>30000000</v>
      </c>
      <c r="M2130">
        <f t="shared" si="231"/>
        <v>2015</v>
      </c>
      <c r="N2130" t="str">
        <f t="shared" si="232"/>
        <v>December</v>
      </c>
      <c r="O2130" s="18">
        <v>287.91149999999999</v>
      </c>
      <c r="P2130" t="str">
        <f t="shared" si="233"/>
        <v>Private Equity</v>
      </c>
      <c r="Q2130" t="str">
        <f t="shared" si="234"/>
        <v>Technology</v>
      </c>
      <c r="R2130" t="str">
        <f t="shared" si="235"/>
        <v>Pune</v>
      </c>
    </row>
    <row r="2131" spans="1:18" x14ac:dyDescent="0.3">
      <c r="A2131">
        <v>2130</v>
      </c>
      <c r="B2131" s="4">
        <v>42345</v>
      </c>
      <c r="C2131" t="s">
        <v>5727</v>
      </c>
      <c r="D2131" t="s">
        <v>5728</v>
      </c>
      <c r="E2131" t="s">
        <v>9030</v>
      </c>
      <c r="F2131" t="s">
        <v>36</v>
      </c>
      <c r="G2131" t="s">
        <v>5729</v>
      </c>
      <c r="H2131" t="str">
        <f t="shared" si="236"/>
        <v>Vidyadhar Sarfare</v>
      </c>
      <c r="I2131">
        <f t="shared" si="237"/>
        <v>1</v>
      </c>
      <c r="J2131" t="str">
        <f>IF(Table1[[#This Row],[Investor Count]]&gt;1,"Yes","No")</f>
        <v>No</v>
      </c>
      <c r="K2131" t="s">
        <v>126</v>
      </c>
      <c r="M2131">
        <f t="shared" si="231"/>
        <v>2015</v>
      </c>
      <c r="N2131" t="str">
        <f t="shared" si="232"/>
        <v>December</v>
      </c>
      <c r="O2131" s="18">
        <v>0</v>
      </c>
      <c r="P2131" t="str">
        <f t="shared" si="233"/>
        <v>Seed</v>
      </c>
      <c r="Q2131" t="str">
        <f t="shared" si="234"/>
        <v>Education</v>
      </c>
      <c r="R2131" t="str">
        <f t="shared" si="235"/>
        <v>Mumbai</v>
      </c>
    </row>
    <row r="2132" spans="1:18" x14ac:dyDescent="0.3">
      <c r="A2132">
        <v>2131</v>
      </c>
      <c r="B2132" s="4">
        <v>42345</v>
      </c>
      <c r="C2132" t="s">
        <v>5730</v>
      </c>
      <c r="D2132" t="s">
        <v>5731</v>
      </c>
      <c r="E2132" t="s">
        <v>9030</v>
      </c>
      <c r="F2132" t="s">
        <v>30</v>
      </c>
      <c r="G2132" t="s">
        <v>9389</v>
      </c>
      <c r="H2132" t="str">
        <f t="shared" si="236"/>
        <v>Ajeet Khurana Jinesh Shah</v>
      </c>
      <c r="I2132">
        <f t="shared" si="237"/>
        <v>3</v>
      </c>
      <c r="J2132" t="str">
        <f>IF(Table1[[#This Row],[Investor Count]]&gt;1,"Yes","No")</f>
        <v>Yes</v>
      </c>
      <c r="K2132" t="s">
        <v>126</v>
      </c>
      <c r="L2132" s="6">
        <v>250000</v>
      </c>
      <c r="M2132">
        <f t="shared" si="231"/>
        <v>2015</v>
      </c>
      <c r="N2132" t="str">
        <f t="shared" si="232"/>
        <v>December</v>
      </c>
      <c r="O2132" s="18">
        <v>2.3992624999999999</v>
      </c>
      <c r="P2132" t="str">
        <f t="shared" si="233"/>
        <v>Seed</v>
      </c>
      <c r="Q2132" t="str">
        <f t="shared" si="234"/>
        <v>Others</v>
      </c>
      <c r="R2132" t="str">
        <f t="shared" si="235"/>
        <v>Delhi-NCR</v>
      </c>
    </row>
    <row r="2133" spans="1:18" x14ac:dyDescent="0.3">
      <c r="A2133">
        <v>2132</v>
      </c>
      <c r="B2133" s="4">
        <v>42345</v>
      </c>
      <c r="C2133" t="s">
        <v>5733</v>
      </c>
      <c r="D2133" t="s">
        <v>5734</v>
      </c>
      <c r="E2133" t="s">
        <v>9030</v>
      </c>
      <c r="F2133" t="s">
        <v>36</v>
      </c>
      <c r="G2133" t="s">
        <v>5735</v>
      </c>
      <c r="H2133" t="str">
        <f t="shared" si="236"/>
        <v>Gopal Aggarwal</v>
      </c>
      <c r="I2133">
        <f t="shared" si="237"/>
        <v>1</v>
      </c>
      <c r="J2133" t="str">
        <f>IF(Table1[[#This Row],[Investor Count]]&gt;1,"Yes","No")</f>
        <v>No</v>
      </c>
      <c r="K2133" t="s">
        <v>126</v>
      </c>
      <c r="L2133" s="6">
        <v>100000</v>
      </c>
      <c r="M2133">
        <f t="shared" si="231"/>
        <v>2015</v>
      </c>
      <c r="N2133" t="str">
        <f t="shared" si="232"/>
        <v>December</v>
      </c>
      <c r="O2133" s="18">
        <v>0.95970500000000003</v>
      </c>
      <c r="P2133" t="str">
        <f t="shared" si="233"/>
        <v>Seed</v>
      </c>
      <c r="Q2133" t="str">
        <f t="shared" si="234"/>
        <v>Others</v>
      </c>
      <c r="R2133" t="str">
        <f t="shared" si="235"/>
        <v>Mumbai</v>
      </c>
    </row>
    <row r="2134" spans="1:18" x14ac:dyDescent="0.3">
      <c r="A2134">
        <v>2133</v>
      </c>
      <c r="B2134" s="4">
        <v>42346</v>
      </c>
      <c r="C2134" t="s">
        <v>5736</v>
      </c>
      <c r="D2134" t="s">
        <v>5737</v>
      </c>
      <c r="E2134" t="s">
        <v>9030</v>
      </c>
      <c r="F2134" t="s">
        <v>30</v>
      </c>
      <c r="G2134" t="s">
        <v>261</v>
      </c>
      <c r="H2134" t="str">
        <f t="shared" si="236"/>
        <v>Undisclosed</v>
      </c>
      <c r="I2134">
        <f t="shared" si="237"/>
        <v>1</v>
      </c>
      <c r="J2134" t="str">
        <f>IF(Table1[[#This Row],[Investor Count]]&gt;1,"Yes","No")</f>
        <v>No</v>
      </c>
      <c r="K2134" t="s">
        <v>126</v>
      </c>
      <c r="M2134">
        <f t="shared" si="231"/>
        <v>2015</v>
      </c>
      <c r="N2134" t="str">
        <f t="shared" si="232"/>
        <v>December</v>
      </c>
      <c r="O2134" s="18">
        <v>0</v>
      </c>
      <c r="P2134" t="str">
        <f t="shared" si="233"/>
        <v>Seed</v>
      </c>
      <c r="Q2134" t="str">
        <f t="shared" si="234"/>
        <v>Technology</v>
      </c>
      <c r="R2134" t="str">
        <f t="shared" si="235"/>
        <v>Delhi-NCR</v>
      </c>
    </row>
    <row r="2135" spans="1:18" x14ac:dyDescent="0.3">
      <c r="A2135">
        <v>2134</v>
      </c>
      <c r="B2135" s="4">
        <v>42346</v>
      </c>
      <c r="C2135" t="s">
        <v>5738</v>
      </c>
      <c r="D2135" t="s">
        <v>5739</v>
      </c>
      <c r="E2135" t="s">
        <v>9030</v>
      </c>
      <c r="F2135" t="s">
        <v>30</v>
      </c>
      <c r="G2135" t="s">
        <v>2387</v>
      </c>
      <c r="H2135" t="str">
        <f t="shared" si="236"/>
        <v>Shopclues</v>
      </c>
      <c r="I2135">
        <f t="shared" si="237"/>
        <v>1</v>
      </c>
      <c r="J2135" t="str">
        <f>IF(Table1[[#This Row],[Investor Count]]&gt;1,"Yes","No")</f>
        <v>No</v>
      </c>
      <c r="K2135" t="s">
        <v>126</v>
      </c>
      <c r="M2135">
        <f t="shared" si="231"/>
        <v>2015</v>
      </c>
      <c r="N2135" t="str">
        <f t="shared" si="232"/>
        <v>December</v>
      </c>
      <c r="O2135" s="18">
        <v>0</v>
      </c>
      <c r="P2135" t="str">
        <f t="shared" si="233"/>
        <v>Seed</v>
      </c>
      <c r="Q2135" t="str">
        <f t="shared" si="234"/>
        <v>Others</v>
      </c>
      <c r="R2135" t="str">
        <f t="shared" si="235"/>
        <v>Delhi-NCR</v>
      </c>
    </row>
    <row r="2136" spans="1:18" x14ac:dyDescent="0.3">
      <c r="A2136">
        <v>2135</v>
      </c>
      <c r="B2136" s="4">
        <v>42346</v>
      </c>
      <c r="C2136" t="s">
        <v>5741</v>
      </c>
      <c r="D2136" t="s">
        <v>5742</v>
      </c>
      <c r="E2136" t="s">
        <v>9030</v>
      </c>
      <c r="F2136" t="s">
        <v>19</v>
      </c>
      <c r="G2136" t="s">
        <v>5743</v>
      </c>
      <c r="H2136" t="str">
        <f t="shared" si="236"/>
        <v>Unilazer Ventures</v>
      </c>
      <c r="I2136">
        <f t="shared" si="237"/>
        <v>3</v>
      </c>
      <c r="J2136" t="str">
        <f>IF(Table1[[#This Row],[Investor Count]]&gt;1,"Yes","No")</f>
        <v>Yes</v>
      </c>
      <c r="K2136" t="s">
        <v>394</v>
      </c>
      <c r="L2136" s="6">
        <v>2000000</v>
      </c>
      <c r="M2136">
        <f t="shared" si="231"/>
        <v>2015</v>
      </c>
      <c r="N2136" t="str">
        <f t="shared" si="232"/>
        <v>December</v>
      </c>
      <c r="O2136" s="18">
        <v>19.194099999999999</v>
      </c>
      <c r="P2136" t="str">
        <f t="shared" si="233"/>
        <v>Private Equity</v>
      </c>
      <c r="Q2136" t="str">
        <f t="shared" si="234"/>
        <v>Food &amp; Beverage</v>
      </c>
      <c r="R2136" t="str">
        <f t="shared" si="235"/>
        <v>Delhi-NCR</v>
      </c>
    </row>
    <row r="2137" spans="1:18" x14ac:dyDescent="0.3">
      <c r="A2137">
        <v>2136</v>
      </c>
      <c r="B2137" s="4">
        <v>42347</v>
      </c>
      <c r="C2137" t="s">
        <v>5744</v>
      </c>
      <c r="D2137" t="s">
        <v>5745</v>
      </c>
      <c r="E2137" t="s">
        <v>9030</v>
      </c>
      <c r="F2137" t="s">
        <v>967</v>
      </c>
      <c r="G2137" t="s">
        <v>5251</v>
      </c>
      <c r="H2137" t="str">
        <f t="shared" si="236"/>
        <v>Manipal Global Education Services</v>
      </c>
      <c r="I2137">
        <f t="shared" si="237"/>
        <v>1</v>
      </c>
      <c r="J2137" t="str">
        <f>IF(Table1[[#This Row],[Investor Count]]&gt;1,"Yes","No")</f>
        <v>No</v>
      </c>
      <c r="K2137" t="s">
        <v>394</v>
      </c>
      <c r="L2137" s="6">
        <v>3000000</v>
      </c>
      <c r="M2137">
        <f t="shared" si="231"/>
        <v>2015</v>
      </c>
      <c r="N2137" t="str">
        <f t="shared" si="232"/>
        <v>December</v>
      </c>
      <c r="O2137" s="18">
        <v>28.791149999999998</v>
      </c>
      <c r="P2137" t="str">
        <f t="shared" si="233"/>
        <v>Private Equity</v>
      </c>
      <c r="Q2137" t="str">
        <f t="shared" si="234"/>
        <v>Technology</v>
      </c>
      <c r="R2137" t="str">
        <f t="shared" si="235"/>
        <v>Bangalore</v>
      </c>
    </row>
    <row r="2138" spans="1:18" x14ac:dyDescent="0.3">
      <c r="A2138">
        <v>2137</v>
      </c>
      <c r="B2138" s="4">
        <v>42347</v>
      </c>
      <c r="C2138" t="s">
        <v>3836</v>
      </c>
      <c r="D2138" t="s">
        <v>5746</v>
      </c>
      <c r="E2138" t="s">
        <v>9030</v>
      </c>
      <c r="F2138" t="s">
        <v>19</v>
      </c>
      <c r="G2138" t="s">
        <v>8877</v>
      </c>
      <c r="H2138" t="str">
        <f t="shared" si="236"/>
        <v>Tracxnlabs</v>
      </c>
      <c r="I2138">
        <f t="shared" si="237"/>
        <v>4</v>
      </c>
      <c r="J2138" t="str">
        <f>IF(Table1[[#This Row],[Investor Count]]&gt;1,"Yes","No")</f>
        <v>Yes</v>
      </c>
      <c r="K2138" t="s">
        <v>126</v>
      </c>
      <c r="M2138">
        <f t="shared" si="231"/>
        <v>2015</v>
      </c>
      <c r="N2138" t="str">
        <f t="shared" si="232"/>
        <v>December</v>
      </c>
      <c r="O2138" s="18">
        <v>0</v>
      </c>
      <c r="P2138" t="str">
        <f t="shared" si="233"/>
        <v>Seed</v>
      </c>
      <c r="Q2138" t="str">
        <f t="shared" si="234"/>
        <v>Others</v>
      </c>
      <c r="R2138" t="str">
        <f t="shared" si="235"/>
        <v>Delhi-NCR</v>
      </c>
    </row>
    <row r="2139" spans="1:18" x14ac:dyDescent="0.3">
      <c r="A2139">
        <v>2138</v>
      </c>
      <c r="B2139" s="4">
        <v>42347</v>
      </c>
      <c r="C2139" t="s">
        <v>2283</v>
      </c>
      <c r="D2139" t="s">
        <v>5748</v>
      </c>
      <c r="E2139" t="s">
        <v>9030</v>
      </c>
      <c r="F2139" t="s">
        <v>36</v>
      </c>
      <c r="G2139" t="s">
        <v>261</v>
      </c>
      <c r="H2139" t="str">
        <f t="shared" si="236"/>
        <v>Undisclosed</v>
      </c>
      <c r="I2139">
        <f t="shared" si="237"/>
        <v>1</v>
      </c>
      <c r="J2139" t="str">
        <f>IF(Table1[[#This Row],[Investor Count]]&gt;1,"Yes","No")</f>
        <v>No</v>
      </c>
      <c r="K2139" t="s">
        <v>126</v>
      </c>
      <c r="L2139" s="6">
        <v>350000</v>
      </c>
      <c r="M2139">
        <f t="shared" si="231"/>
        <v>2015</v>
      </c>
      <c r="N2139" t="str">
        <f t="shared" si="232"/>
        <v>December</v>
      </c>
      <c r="O2139" s="18">
        <v>3.3589674999999999</v>
      </c>
      <c r="P2139" t="str">
        <f t="shared" si="233"/>
        <v>Seed</v>
      </c>
      <c r="Q2139" t="str">
        <f t="shared" si="234"/>
        <v>Media &amp; Entertainment</v>
      </c>
      <c r="R2139" t="str">
        <f t="shared" si="235"/>
        <v>Mumbai</v>
      </c>
    </row>
    <row r="2140" spans="1:18" x14ac:dyDescent="0.3">
      <c r="A2140">
        <v>2139</v>
      </c>
      <c r="B2140" s="4">
        <v>42347</v>
      </c>
      <c r="C2140" t="s">
        <v>120</v>
      </c>
      <c r="D2140" t="s">
        <v>5749</v>
      </c>
      <c r="E2140" t="s">
        <v>9030</v>
      </c>
      <c r="F2140" t="s">
        <v>30</v>
      </c>
      <c r="G2140" t="s">
        <v>8331</v>
      </c>
      <c r="H2140" t="str">
        <f t="shared" si="236"/>
        <v>Saif Partners</v>
      </c>
      <c r="I2140">
        <f t="shared" si="237"/>
        <v>2</v>
      </c>
      <c r="J2140" t="str">
        <f>IF(Table1[[#This Row],[Investor Count]]&gt;1,"Yes","No")</f>
        <v>Yes</v>
      </c>
      <c r="K2140" t="s">
        <v>394</v>
      </c>
      <c r="L2140" s="6">
        <v>3000000</v>
      </c>
      <c r="M2140">
        <f t="shared" si="231"/>
        <v>2015</v>
      </c>
      <c r="N2140" t="str">
        <f t="shared" si="232"/>
        <v>December</v>
      </c>
      <c r="O2140" s="18">
        <v>28.791149999999998</v>
      </c>
      <c r="P2140" t="str">
        <f t="shared" si="233"/>
        <v>Private Equity</v>
      </c>
      <c r="Q2140" t="str">
        <f t="shared" si="234"/>
        <v>FinTech</v>
      </c>
      <c r="R2140" t="str">
        <f t="shared" si="235"/>
        <v>Delhi-NCR</v>
      </c>
    </row>
    <row r="2141" spans="1:18" x14ac:dyDescent="0.3">
      <c r="A2141">
        <v>2140</v>
      </c>
      <c r="B2141" s="4">
        <v>42347</v>
      </c>
      <c r="C2141" t="s">
        <v>5751</v>
      </c>
      <c r="D2141" t="s">
        <v>5752</v>
      </c>
      <c r="E2141" t="s">
        <v>9030</v>
      </c>
      <c r="F2141" t="s">
        <v>8615</v>
      </c>
      <c r="G2141" t="s">
        <v>9146</v>
      </c>
      <c r="H2141" t="str">
        <f t="shared" si="236"/>
        <v>Chigarh Angels Network</v>
      </c>
      <c r="I2141">
        <f t="shared" si="237"/>
        <v>1</v>
      </c>
      <c r="J2141" t="str">
        <f>IF(Table1[[#This Row],[Investor Count]]&gt;1,"Yes","No")</f>
        <v>No</v>
      </c>
      <c r="K2141" t="s">
        <v>126</v>
      </c>
      <c r="M2141">
        <f t="shared" si="231"/>
        <v>2015</v>
      </c>
      <c r="N2141" t="str">
        <f t="shared" si="232"/>
        <v>December</v>
      </c>
      <c r="O2141" s="18">
        <v>0</v>
      </c>
      <c r="P2141" t="str">
        <f t="shared" si="233"/>
        <v>Seed</v>
      </c>
      <c r="Q2141" t="str">
        <f t="shared" si="234"/>
        <v>E-Commerce</v>
      </c>
      <c r="R2141" t="str">
        <f t="shared" si="235"/>
        <v>Other Cities</v>
      </c>
    </row>
    <row r="2142" spans="1:18" x14ac:dyDescent="0.3">
      <c r="A2142">
        <v>2141</v>
      </c>
      <c r="B2142" s="4">
        <v>42348</v>
      </c>
      <c r="C2142" t="s">
        <v>374</v>
      </c>
      <c r="D2142" t="s">
        <v>5753</v>
      </c>
      <c r="E2142" t="s">
        <v>9030</v>
      </c>
      <c r="F2142" t="s">
        <v>967</v>
      </c>
      <c r="G2142" t="s">
        <v>5754</v>
      </c>
      <c r="H2142" t="str">
        <f t="shared" si="236"/>
        <v>Tiger Global Management</v>
      </c>
      <c r="I2142">
        <f t="shared" si="237"/>
        <v>5</v>
      </c>
      <c r="J2142" t="str">
        <f>IF(Table1[[#This Row],[Investor Count]]&gt;1,"Yes","No")</f>
        <v>Yes</v>
      </c>
      <c r="K2142" t="s">
        <v>394</v>
      </c>
      <c r="L2142" s="6">
        <v>25000000</v>
      </c>
      <c r="M2142">
        <f t="shared" si="231"/>
        <v>2015</v>
      </c>
      <c r="N2142" t="str">
        <f t="shared" si="232"/>
        <v>December</v>
      </c>
      <c r="O2142" s="18">
        <v>239.92625000000001</v>
      </c>
      <c r="P2142" t="str">
        <f t="shared" si="233"/>
        <v>Private Equity</v>
      </c>
      <c r="Q2142" t="str">
        <f t="shared" si="234"/>
        <v>Others</v>
      </c>
      <c r="R2142" t="str">
        <f t="shared" si="235"/>
        <v>Bangalore</v>
      </c>
    </row>
    <row r="2143" spans="1:18" x14ac:dyDescent="0.3">
      <c r="A2143">
        <v>2142</v>
      </c>
      <c r="B2143" s="4">
        <v>42348</v>
      </c>
      <c r="C2143" t="s">
        <v>5755</v>
      </c>
      <c r="D2143" t="s">
        <v>8971</v>
      </c>
      <c r="E2143" t="s">
        <v>9030</v>
      </c>
      <c r="F2143" t="s">
        <v>967</v>
      </c>
      <c r="G2143" t="s">
        <v>5757</v>
      </c>
      <c r="H2143" t="str">
        <f t="shared" si="236"/>
        <v>Bren Corporation</v>
      </c>
      <c r="I2143">
        <f t="shared" si="237"/>
        <v>1</v>
      </c>
      <c r="J2143" t="str">
        <f>IF(Table1[[#This Row],[Investor Count]]&gt;1,"Yes","No")</f>
        <v>No</v>
      </c>
      <c r="K2143" t="s">
        <v>394</v>
      </c>
      <c r="L2143" s="6">
        <v>5000000</v>
      </c>
      <c r="M2143">
        <f t="shared" si="231"/>
        <v>2015</v>
      </c>
      <c r="N2143" t="str">
        <f t="shared" si="232"/>
        <v>December</v>
      </c>
      <c r="O2143" s="18">
        <v>47.985250000000001</v>
      </c>
      <c r="P2143" t="str">
        <f t="shared" si="233"/>
        <v>Private Equity</v>
      </c>
      <c r="Q2143" t="str">
        <f t="shared" si="234"/>
        <v>Technology</v>
      </c>
      <c r="R2143" t="str">
        <f t="shared" si="235"/>
        <v>Bangalore</v>
      </c>
    </row>
    <row r="2144" spans="1:18" x14ac:dyDescent="0.3">
      <c r="A2144">
        <v>2143</v>
      </c>
      <c r="B2144" s="4">
        <v>42348</v>
      </c>
      <c r="C2144" t="s">
        <v>5758</v>
      </c>
      <c r="D2144" t="s">
        <v>5759</v>
      </c>
      <c r="E2144" t="s">
        <v>9030</v>
      </c>
      <c r="F2144" t="s">
        <v>30</v>
      </c>
      <c r="G2144" t="s">
        <v>5016</v>
      </c>
      <c r="H2144" t="str">
        <f t="shared" si="236"/>
        <v>Indian Angel Network</v>
      </c>
      <c r="I2144">
        <f t="shared" si="237"/>
        <v>3</v>
      </c>
      <c r="J2144" t="str">
        <f>IF(Table1[[#This Row],[Investor Count]]&gt;1,"Yes","No")</f>
        <v>Yes</v>
      </c>
      <c r="K2144" t="s">
        <v>126</v>
      </c>
      <c r="L2144" s="6">
        <v>500000</v>
      </c>
      <c r="M2144">
        <f t="shared" si="231"/>
        <v>2015</v>
      </c>
      <c r="N2144" t="str">
        <f t="shared" si="232"/>
        <v>December</v>
      </c>
      <c r="O2144" s="18">
        <v>4.7985249999999997</v>
      </c>
      <c r="P2144" t="str">
        <f t="shared" si="233"/>
        <v>Seed</v>
      </c>
      <c r="Q2144" t="str">
        <f t="shared" si="234"/>
        <v>Technology</v>
      </c>
      <c r="R2144" t="str">
        <f t="shared" si="235"/>
        <v>Delhi-NCR</v>
      </c>
    </row>
    <row r="2145" spans="1:18" x14ac:dyDescent="0.3">
      <c r="A2145">
        <v>2144</v>
      </c>
      <c r="B2145" s="4">
        <v>42348</v>
      </c>
      <c r="C2145" t="s">
        <v>5760</v>
      </c>
      <c r="D2145" t="s">
        <v>5761</v>
      </c>
      <c r="E2145" t="s">
        <v>9030</v>
      </c>
      <c r="F2145" t="s">
        <v>30</v>
      </c>
      <c r="G2145" t="s">
        <v>8326</v>
      </c>
      <c r="H2145" t="str">
        <f t="shared" si="236"/>
        <v>Growx Ventures</v>
      </c>
      <c r="I2145">
        <f t="shared" si="237"/>
        <v>1</v>
      </c>
      <c r="J2145" t="str">
        <f>IF(Table1[[#This Row],[Investor Count]]&gt;1,"Yes","No")</f>
        <v>No</v>
      </c>
      <c r="K2145" t="s">
        <v>126</v>
      </c>
      <c r="L2145" s="6">
        <v>500000</v>
      </c>
      <c r="M2145">
        <f t="shared" si="231"/>
        <v>2015</v>
      </c>
      <c r="N2145" t="str">
        <f t="shared" si="232"/>
        <v>December</v>
      </c>
      <c r="O2145" s="18">
        <v>4.7985249999999997</v>
      </c>
      <c r="P2145" t="str">
        <f t="shared" si="233"/>
        <v>Seed</v>
      </c>
      <c r="Q2145" t="str">
        <f t="shared" si="234"/>
        <v>Others</v>
      </c>
      <c r="R2145" t="str">
        <f t="shared" si="235"/>
        <v>Delhi-NCR</v>
      </c>
    </row>
    <row r="2146" spans="1:18" x14ac:dyDescent="0.3">
      <c r="A2146">
        <v>2145</v>
      </c>
      <c r="B2146" s="4">
        <v>42348</v>
      </c>
      <c r="C2146" t="s">
        <v>5763</v>
      </c>
      <c r="D2146" t="s">
        <v>5764</v>
      </c>
      <c r="E2146" t="s">
        <v>9030</v>
      </c>
      <c r="F2146" t="s">
        <v>30</v>
      </c>
      <c r="G2146" t="s">
        <v>8332</v>
      </c>
      <c r="H2146" t="str">
        <f t="shared" si="236"/>
        <v>Clsa Capital Partners Aria Iv Funds</v>
      </c>
      <c r="I2146">
        <f t="shared" si="237"/>
        <v>1</v>
      </c>
      <c r="J2146" t="str">
        <f>IF(Table1[[#This Row],[Investor Count]]&gt;1,"Yes","No")</f>
        <v>No</v>
      </c>
      <c r="K2146" t="s">
        <v>394</v>
      </c>
      <c r="L2146" s="6">
        <v>10000000</v>
      </c>
      <c r="M2146">
        <f t="shared" si="231"/>
        <v>2015</v>
      </c>
      <c r="N2146" t="str">
        <f t="shared" si="232"/>
        <v>December</v>
      </c>
      <c r="O2146" s="18">
        <v>95.970500000000001</v>
      </c>
      <c r="P2146" t="str">
        <f t="shared" si="233"/>
        <v>Private Equity</v>
      </c>
      <c r="Q2146" t="str">
        <f t="shared" si="234"/>
        <v>Technology</v>
      </c>
      <c r="R2146" t="str">
        <f t="shared" si="235"/>
        <v>Delhi-NCR</v>
      </c>
    </row>
    <row r="2147" spans="1:18" x14ac:dyDescent="0.3">
      <c r="A2147">
        <v>2146</v>
      </c>
      <c r="B2147" s="4">
        <v>42348</v>
      </c>
      <c r="C2147" t="s">
        <v>5766</v>
      </c>
      <c r="D2147" t="s">
        <v>5767</v>
      </c>
      <c r="E2147" t="s">
        <v>9030</v>
      </c>
      <c r="F2147" t="s">
        <v>967</v>
      </c>
      <c r="G2147" t="s">
        <v>9390</v>
      </c>
      <c r="H2147" t="str">
        <f t="shared" si="236"/>
        <v>Mr Sudhir &amp; Ms Shalini Sethi</v>
      </c>
      <c r="I2147">
        <f t="shared" si="237"/>
        <v>2</v>
      </c>
      <c r="J2147" t="str">
        <f>IF(Table1[[#This Row],[Investor Count]]&gt;1,"Yes","No")</f>
        <v>Yes</v>
      </c>
      <c r="K2147" t="s">
        <v>126</v>
      </c>
      <c r="M2147">
        <f t="shared" si="231"/>
        <v>2015</v>
      </c>
      <c r="N2147" t="str">
        <f t="shared" si="232"/>
        <v>December</v>
      </c>
      <c r="O2147" s="18">
        <v>0</v>
      </c>
      <c r="P2147" t="str">
        <f t="shared" si="233"/>
        <v>Seed</v>
      </c>
      <c r="Q2147" t="str">
        <f t="shared" si="234"/>
        <v>Technology</v>
      </c>
      <c r="R2147" t="str">
        <f t="shared" si="235"/>
        <v>Bangalore</v>
      </c>
    </row>
    <row r="2148" spans="1:18" x14ac:dyDescent="0.3">
      <c r="A2148">
        <v>2147</v>
      </c>
      <c r="B2148" s="4">
        <v>42348</v>
      </c>
      <c r="C2148" t="s">
        <v>5769</v>
      </c>
      <c r="D2148" t="s">
        <v>5770</v>
      </c>
      <c r="E2148" t="s">
        <v>9030</v>
      </c>
      <c r="F2148" t="s">
        <v>184</v>
      </c>
      <c r="G2148" t="s">
        <v>5771</v>
      </c>
      <c r="H2148" t="str">
        <f t="shared" si="236"/>
        <v>Mitesh Majithia</v>
      </c>
      <c r="I2148">
        <f t="shared" si="237"/>
        <v>1</v>
      </c>
      <c r="J2148" t="str">
        <f>IF(Table1[[#This Row],[Investor Count]]&gt;1,"Yes","No")</f>
        <v>No</v>
      </c>
      <c r="K2148" t="s">
        <v>394</v>
      </c>
      <c r="L2148" s="6">
        <v>2500000</v>
      </c>
      <c r="M2148">
        <f t="shared" si="231"/>
        <v>2015</v>
      </c>
      <c r="N2148" t="str">
        <f t="shared" si="232"/>
        <v>December</v>
      </c>
      <c r="O2148" s="18">
        <v>23.992625</v>
      </c>
      <c r="P2148" t="str">
        <f t="shared" si="233"/>
        <v>Private Equity</v>
      </c>
      <c r="Q2148" t="str">
        <f t="shared" si="234"/>
        <v>Others</v>
      </c>
      <c r="R2148" t="str">
        <f t="shared" si="235"/>
        <v>Hyderabad</v>
      </c>
    </row>
    <row r="2149" spans="1:18" x14ac:dyDescent="0.3">
      <c r="A2149">
        <v>2148</v>
      </c>
      <c r="B2149" s="4">
        <v>42348</v>
      </c>
      <c r="C2149" t="s">
        <v>5772</v>
      </c>
      <c r="D2149" t="s">
        <v>5773</v>
      </c>
      <c r="E2149" t="s">
        <v>9030</v>
      </c>
      <c r="F2149" t="s">
        <v>36</v>
      </c>
      <c r="G2149" t="s">
        <v>8878</v>
      </c>
      <c r="H2149" t="str">
        <f t="shared" si="236"/>
        <v>Sequoia Capital</v>
      </c>
      <c r="I2149">
        <f t="shared" si="237"/>
        <v>4</v>
      </c>
      <c r="J2149" t="str">
        <f>IF(Table1[[#This Row],[Investor Count]]&gt;1,"Yes","No")</f>
        <v>Yes</v>
      </c>
      <c r="K2149" t="s">
        <v>394</v>
      </c>
      <c r="L2149" s="6">
        <v>70000000</v>
      </c>
      <c r="M2149">
        <f t="shared" si="231"/>
        <v>2015</v>
      </c>
      <c r="N2149" t="str">
        <f t="shared" si="232"/>
        <v>December</v>
      </c>
      <c r="O2149" s="18">
        <v>671.79349999999999</v>
      </c>
      <c r="P2149" t="str">
        <f t="shared" si="233"/>
        <v>Private Equity</v>
      </c>
      <c r="Q2149" t="str">
        <f t="shared" si="234"/>
        <v>Others</v>
      </c>
      <c r="R2149" t="str">
        <f t="shared" si="235"/>
        <v>Mumbai</v>
      </c>
    </row>
    <row r="2150" spans="1:18" x14ac:dyDescent="0.3">
      <c r="A2150">
        <v>2149</v>
      </c>
      <c r="B2150" s="4">
        <v>42349</v>
      </c>
      <c r="C2150" t="s">
        <v>5775</v>
      </c>
      <c r="D2150" t="s">
        <v>5776</v>
      </c>
      <c r="E2150" t="s">
        <v>9030</v>
      </c>
      <c r="F2150" t="s">
        <v>5777</v>
      </c>
      <c r="G2150" t="s">
        <v>5778</v>
      </c>
      <c r="H2150" t="str">
        <f t="shared" si="236"/>
        <v>Sashi Reddi</v>
      </c>
      <c r="I2150">
        <f t="shared" si="237"/>
        <v>2</v>
      </c>
      <c r="J2150" t="str">
        <f>IF(Table1[[#This Row],[Investor Count]]&gt;1,"Yes","No")</f>
        <v>Yes</v>
      </c>
      <c r="K2150" t="s">
        <v>126</v>
      </c>
      <c r="L2150" s="6">
        <v>600000</v>
      </c>
      <c r="M2150">
        <f t="shared" si="231"/>
        <v>2015</v>
      </c>
      <c r="N2150" t="str">
        <f t="shared" si="232"/>
        <v>December</v>
      </c>
      <c r="O2150" s="18">
        <v>5.7582300000000002</v>
      </c>
      <c r="P2150" t="str">
        <f t="shared" si="233"/>
        <v>Seed</v>
      </c>
      <c r="Q2150" t="str">
        <f t="shared" si="234"/>
        <v>Technology</v>
      </c>
      <c r="R2150" t="str">
        <f t="shared" si="235"/>
        <v>Hyderabad</v>
      </c>
    </row>
    <row r="2151" spans="1:18" x14ac:dyDescent="0.3">
      <c r="A2151">
        <v>2150</v>
      </c>
      <c r="B2151" s="4">
        <v>42349</v>
      </c>
      <c r="C2151" t="s">
        <v>5779</v>
      </c>
      <c r="D2151" t="s">
        <v>5780</v>
      </c>
      <c r="E2151" t="s">
        <v>9030</v>
      </c>
      <c r="F2151" t="s">
        <v>87</v>
      </c>
      <c r="G2151" t="s">
        <v>9070</v>
      </c>
      <c r="H2151" t="str">
        <f t="shared" si="236"/>
        <v>Mahindra</v>
      </c>
      <c r="I2151">
        <f t="shared" si="237"/>
        <v>1</v>
      </c>
      <c r="J2151" t="str">
        <f>IF(Table1[[#This Row],[Investor Count]]&gt;1,"Yes","No")</f>
        <v>No</v>
      </c>
      <c r="K2151" t="s">
        <v>394</v>
      </c>
      <c r="M2151">
        <f t="shared" si="231"/>
        <v>2015</v>
      </c>
      <c r="N2151" t="str">
        <f t="shared" si="232"/>
        <v>December</v>
      </c>
      <c r="O2151" s="18">
        <v>0</v>
      </c>
      <c r="P2151" t="str">
        <f t="shared" si="233"/>
        <v>Private Equity</v>
      </c>
      <c r="Q2151" t="str">
        <f t="shared" si="234"/>
        <v>Others</v>
      </c>
      <c r="R2151" t="str">
        <f t="shared" si="235"/>
        <v>Delhi-NCR</v>
      </c>
    </row>
    <row r="2152" spans="1:18" x14ac:dyDescent="0.3">
      <c r="A2152">
        <v>2151</v>
      </c>
      <c r="B2152" s="4">
        <v>42349</v>
      </c>
      <c r="C2152" t="s">
        <v>5781</v>
      </c>
      <c r="D2152" t="s">
        <v>5782</v>
      </c>
      <c r="E2152" t="s">
        <v>9030</v>
      </c>
      <c r="F2152" t="s">
        <v>36</v>
      </c>
      <c r="G2152" t="s">
        <v>261</v>
      </c>
      <c r="H2152" t="str">
        <f t="shared" si="236"/>
        <v>Undisclosed</v>
      </c>
      <c r="I2152">
        <f t="shared" si="237"/>
        <v>1</v>
      </c>
      <c r="J2152" t="str">
        <f>IF(Table1[[#This Row],[Investor Count]]&gt;1,"Yes","No")</f>
        <v>No</v>
      </c>
      <c r="K2152" t="s">
        <v>126</v>
      </c>
      <c r="M2152">
        <f t="shared" si="231"/>
        <v>2015</v>
      </c>
      <c r="N2152" t="str">
        <f t="shared" si="232"/>
        <v>December</v>
      </c>
      <c r="O2152" s="18">
        <v>0</v>
      </c>
      <c r="P2152" t="str">
        <f t="shared" si="233"/>
        <v>Seed</v>
      </c>
      <c r="Q2152" t="str">
        <f t="shared" si="234"/>
        <v>Technology</v>
      </c>
      <c r="R2152" t="str">
        <f t="shared" si="235"/>
        <v>Mumbai</v>
      </c>
    </row>
    <row r="2153" spans="1:18" x14ac:dyDescent="0.3">
      <c r="A2153">
        <v>2152</v>
      </c>
      <c r="B2153" s="4">
        <v>42349</v>
      </c>
      <c r="C2153" t="s">
        <v>2317</v>
      </c>
      <c r="D2153" t="s">
        <v>8972</v>
      </c>
      <c r="E2153" t="s">
        <v>9030</v>
      </c>
      <c r="F2153" t="s">
        <v>19</v>
      </c>
      <c r="G2153" t="s">
        <v>1136</v>
      </c>
      <c r="H2153" t="str">
        <f t="shared" si="236"/>
        <v>Ratan Tata</v>
      </c>
      <c r="I2153">
        <f t="shared" si="237"/>
        <v>1</v>
      </c>
      <c r="J2153" t="str">
        <f>IF(Table1[[#This Row],[Investor Count]]&gt;1,"Yes","No")</f>
        <v>No</v>
      </c>
      <c r="K2153" t="s">
        <v>394</v>
      </c>
      <c r="M2153">
        <f t="shared" si="231"/>
        <v>2015</v>
      </c>
      <c r="N2153" t="str">
        <f t="shared" si="232"/>
        <v>December</v>
      </c>
      <c r="O2153" s="18">
        <v>0</v>
      </c>
      <c r="P2153" t="str">
        <f t="shared" si="233"/>
        <v>Private Equity</v>
      </c>
      <c r="Q2153" t="str">
        <f t="shared" si="234"/>
        <v>Others</v>
      </c>
      <c r="R2153" t="str">
        <f t="shared" si="235"/>
        <v>Delhi-NCR</v>
      </c>
    </row>
    <row r="2154" spans="1:18" x14ac:dyDescent="0.3">
      <c r="A2154">
        <v>2153</v>
      </c>
      <c r="B2154" s="4">
        <v>42349</v>
      </c>
      <c r="C2154" t="s">
        <v>5784</v>
      </c>
      <c r="D2154" t="s">
        <v>5785</v>
      </c>
      <c r="E2154" t="s">
        <v>9030</v>
      </c>
      <c r="F2154" t="s">
        <v>967</v>
      </c>
      <c r="G2154" t="s">
        <v>9185</v>
      </c>
      <c r="H2154" t="str">
        <f t="shared" si="236"/>
        <v>Letsventure</v>
      </c>
      <c r="I2154">
        <f t="shared" si="237"/>
        <v>3</v>
      </c>
      <c r="J2154" t="str">
        <f>IF(Table1[[#This Row],[Investor Count]]&gt;1,"Yes","No")</f>
        <v>Yes</v>
      </c>
      <c r="K2154" t="s">
        <v>126</v>
      </c>
      <c r="L2154" s="6">
        <v>150000</v>
      </c>
      <c r="M2154">
        <f t="shared" si="231"/>
        <v>2015</v>
      </c>
      <c r="N2154" t="str">
        <f t="shared" si="232"/>
        <v>December</v>
      </c>
      <c r="O2154" s="18">
        <v>1.4395575</v>
      </c>
      <c r="P2154" t="str">
        <f t="shared" si="233"/>
        <v>Seed</v>
      </c>
      <c r="Q2154" t="str">
        <f t="shared" si="234"/>
        <v>Others</v>
      </c>
      <c r="R2154" t="str">
        <f t="shared" si="235"/>
        <v>Bangalore</v>
      </c>
    </row>
    <row r="2155" spans="1:18" x14ac:dyDescent="0.3">
      <c r="A2155">
        <v>2154</v>
      </c>
      <c r="B2155" s="4">
        <v>42349</v>
      </c>
      <c r="C2155" t="s">
        <v>5787</v>
      </c>
      <c r="D2155" t="s">
        <v>5788</v>
      </c>
      <c r="E2155" t="s">
        <v>9030</v>
      </c>
      <c r="F2155" t="s">
        <v>1360</v>
      </c>
      <c r="G2155" t="s">
        <v>7844</v>
      </c>
      <c r="H2155" t="str">
        <f t="shared" si="236"/>
        <v>Extreme Venture Partners William Bissell</v>
      </c>
      <c r="I2155">
        <f t="shared" si="237"/>
        <v>1</v>
      </c>
      <c r="J2155" t="str">
        <f>IF(Table1[[#This Row],[Investor Count]]&gt;1,"Yes","No")</f>
        <v>No</v>
      </c>
      <c r="K2155" t="s">
        <v>126</v>
      </c>
      <c r="M2155">
        <f t="shared" si="231"/>
        <v>2015</v>
      </c>
      <c r="N2155" t="str">
        <f t="shared" si="232"/>
        <v>December</v>
      </c>
      <c r="O2155" s="18">
        <v>0</v>
      </c>
      <c r="P2155" t="str">
        <f t="shared" si="233"/>
        <v>Seed</v>
      </c>
      <c r="Q2155" t="str">
        <f t="shared" si="234"/>
        <v>E-Commerce</v>
      </c>
      <c r="R2155" t="str">
        <f t="shared" si="235"/>
        <v>Other Cities</v>
      </c>
    </row>
    <row r="2156" spans="1:18" x14ac:dyDescent="0.3">
      <c r="A2156">
        <v>2155</v>
      </c>
      <c r="B2156" s="4">
        <v>42349</v>
      </c>
      <c r="C2156" t="s">
        <v>3076</v>
      </c>
      <c r="D2156" t="s">
        <v>5790</v>
      </c>
      <c r="E2156" t="s">
        <v>9030</v>
      </c>
      <c r="F2156" t="s">
        <v>36</v>
      </c>
      <c r="G2156" t="s">
        <v>9391</v>
      </c>
      <c r="H2156" t="str">
        <f t="shared" si="236"/>
        <v>Rajan</v>
      </c>
      <c r="I2156">
        <f t="shared" si="237"/>
        <v>7</v>
      </c>
      <c r="J2156" t="str">
        <f>IF(Table1[[#This Row],[Investor Count]]&gt;1,"Yes","No")</f>
        <v>Yes</v>
      </c>
      <c r="K2156" t="s">
        <v>126</v>
      </c>
      <c r="L2156" s="6">
        <v>1000000</v>
      </c>
      <c r="M2156">
        <f t="shared" si="231"/>
        <v>2015</v>
      </c>
      <c r="N2156" t="str">
        <f t="shared" si="232"/>
        <v>December</v>
      </c>
      <c r="O2156" s="18">
        <v>9.5970499999999994</v>
      </c>
      <c r="P2156" t="str">
        <f t="shared" si="233"/>
        <v>Seed</v>
      </c>
      <c r="Q2156" t="str">
        <f t="shared" si="234"/>
        <v>Others</v>
      </c>
      <c r="R2156" t="str">
        <f t="shared" si="235"/>
        <v>Mumbai</v>
      </c>
    </row>
    <row r="2157" spans="1:18" x14ac:dyDescent="0.3">
      <c r="A2157">
        <v>2156</v>
      </c>
      <c r="B2157" s="4">
        <v>42349</v>
      </c>
      <c r="C2157" t="s">
        <v>5792</v>
      </c>
      <c r="D2157" t="s">
        <v>5793</v>
      </c>
      <c r="E2157" t="s">
        <v>9030</v>
      </c>
      <c r="F2157" t="s">
        <v>967</v>
      </c>
      <c r="G2157" t="s">
        <v>3323</v>
      </c>
      <c r="H2157" t="str">
        <f t="shared" si="236"/>
        <v>Sachin Bansal</v>
      </c>
      <c r="I2157">
        <f t="shared" si="237"/>
        <v>2</v>
      </c>
      <c r="J2157" t="str">
        <f>IF(Table1[[#This Row],[Investor Count]]&gt;1,"Yes","No")</f>
        <v>Yes</v>
      </c>
      <c r="K2157" t="s">
        <v>126</v>
      </c>
      <c r="M2157">
        <f t="shared" si="231"/>
        <v>2015</v>
      </c>
      <c r="N2157" t="str">
        <f t="shared" si="232"/>
        <v>December</v>
      </c>
      <c r="O2157" s="18">
        <v>0</v>
      </c>
      <c r="P2157" t="str">
        <f t="shared" si="233"/>
        <v>Seed</v>
      </c>
      <c r="Q2157" t="str">
        <f t="shared" si="234"/>
        <v>Others</v>
      </c>
      <c r="R2157" t="str">
        <f t="shared" si="235"/>
        <v>Bangalore</v>
      </c>
    </row>
    <row r="2158" spans="1:18" x14ac:dyDescent="0.3">
      <c r="A2158">
        <v>2157</v>
      </c>
      <c r="B2158" s="4">
        <v>42352</v>
      </c>
      <c r="C2158" t="s">
        <v>5795</v>
      </c>
      <c r="D2158" t="s">
        <v>5796</v>
      </c>
      <c r="E2158" t="s">
        <v>9030</v>
      </c>
      <c r="F2158" t="s">
        <v>967</v>
      </c>
      <c r="G2158" t="s">
        <v>8333</v>
      </c>
      <c r="H2158" t="str">
        <f t="shared" si="236"/>
        <v>Accel Partners India</v>
      </c>
      <c r="I2158">
        <f t="shared" si="237"/>
        <v>2</v>
      </c>
      <c r="J2158" t="str">
        <f>IF(Table1[[#This Row],[Investor Count]]&gt;1,"Yes","No")</f>
        <v>Yes</v>
      </c>
      <c r="K2158" t="s">
        <v>394</v>
      </c>
      <c r="L2158" s="6">
        <v>3500000</v>
      </c>
      <c r="M2158">
        <f t="shared" si="231"/>
        <v>2015</v>
      </c>
      <c r="N2158" t="str">
        <f t="shared" si="232"/>
        <v>December</v>
      </c>
      <c r="O2158" s="18">
        <v>33.589675</v>
      </c>
      <c r="P2158" t="str">
        <f t="shared" si="233"/>
        <v>Private Equity</v>
      </c>
      <c r="Q2158" t="str">
        <f t="shared" si="234"/>
        <v>Others</v>
      </c>
      <c r="R2158" t="str">
        <f t="shared" si="235"/>
        <v>Bangalore</v>
      </c>
    </row>
    <row r="2159" spans="1:18" x14ac:dyDescent="0.3">
      <c r="A2159">
        <v>2158</v>
      </c>
      <c r="B2159" s="4">
        <v>42352</v>
      </c>
      <c r="C2159" t="s">
        <v>5798</v>
      </c>
      <c r="D2159" t="s">
        <v>5799</v>
      </c>
      <c r="E2159" t="s">
        <v>9030</v>
      </c>
      <c r="F2159" t="s">
        <v>967</v>
      </c>
      <c r="G2159" t="s">
        <v>5633</v>
      </c>
      <c r="H2159" t="str">
        <f t="shared" si="236"/>
        <v>Puneet Dalmia</v>
      </c>
      <c r="I2159">
        <f t="shared" si="237"/>
        <v>1</v>
      </c>
      <c r="J2159" t="str">
        <f>IF(Table1[[#This Row],[Investor Count]]&gt;1,"Yes","No")</f>
        <v>No</v>
      </c>
      <c r="K2159" t="s">
        <v>394</v>
      </c>
      <c r="M2159">
        <f t="shared" si="231"/>
        <v>2015</v>
      </c>
      <c r="N2159" t="str">
        <f t="shared" si="232"/>
        <v>December</v>
      </c>
      <c r="O2159" s="18">
        <v>0</v>
      </c>
      <c r="P2159" t="str">
        <f t="shared" si="233"/>
        <v>Private Equity</v>
      </c>
      <c r="Q2159" t="str">
        <f t="shared" si="234"/>
        <v>Travel &amp; Hospitality</v>
      </c>
      <c r="R2159" t="str">
        <f t="shared" si="235"/>
        <v>Bangalore</v>
      </c>
    </row>
    <row r="2160" spans="1:18" x14ac:dyDescent="0.3">
      <c r="A2160">
        <v>2159</v>
      </c>
      <c r="B2160" s="4">
        <v>42352</v>
      </c>
      <c r="C2160" t="s">
        <v>5800</v>
      </c>
      <c r="D2160" t="s">
        <v>5801</v>
      </c>
      <c r="E2160" t="s">
        <v>9030</v>
      </c>
      <c r="F2160" t="s">
        <v>30</v>
      </c>
      <c r="G2160" t="s">
        <v>5802</v>
      </c>
      <c r="H2160" t="str">
        <f t="shared" si="236"/>
        <v>Prashanth Ranganathan</v>
      </c>
      <c r="I2160">
        <f t="shared" si="237"/>
        <v>1</v>
      </c>
      <c r="J2160" t="str">
        <f>IF(Table1[[#This Row],[Investor Count]]&gt;1,"Yes","No")</f>
        <v>No</v>
      </c>
      <c r="K2160" t="s">
        <v>126</v>
      </c>
      <c r="L2160" s="6">
        <v>200000</v>
      </c>
      <c r="M2160">
        <f t="shared" si="231"/>
        <v>2015</v>
      </c>
      <c r="N2160" t="str">
        <f t="shared" si="232"/>
        <v>December</v>
      </c>
      <c r="O2160" s="18">
        <v>1.9194100000000001</v>
      </c>
      <c r="P2160" t="str">
        <f t="shared" si="233"/>
        <v>Seed</v>
      </c>
      <c r="Q2160" t="str">
        <f t="shared" si="234"/>
        <v>Travel &amp; Hospitality</v>
      </c>
      <c r="R2160" t="str">
        <f t="shared" si="235"/>
        <v>Delhi-NCR</v>
      </c>
    </row>
    <row r="2161" spans="1:18" x14ac:dyDescent="0.3">
      <c r="A2161">
        <v>2160</v>
      </c>
      <c r="B2161" s="4">
        <v>42352</v>
      </c>
      <c r="C2161" t="s">
        <v>5803</v>
      </c>
      <c r="D2161" t="s">
        <v>5804</v>
      </c>
      <c r="E2161" t="s">
        <v>9030</v>
      </c>
      <c r="F2161" t="s">
        <v>5805</v>
      </c>
      <c r="G2161" t="s">
        <v>5806</v>
      </c>
      <c r="H2161" t="str">
        <f t="shared" si="236"/>
        <v>Infosys</v>
      </c>
      <c r="I2161">
        <f t="shared" si="237"/>
        <v>1</v>
      </c>
      <c r="J2161" t="str">
        <f>IF(Table1[[#This Row],[Investor Count]]&gt;1,"Yes","No")</f>
        <v>No</v>
      </c>
      <c r="K2161" t="s">
        <v>394</v>
      </c>
      <c r="L2161" s="6">
        <v>3000000</v>
      </c>
      <c r="M2161">
        <f t="shared" si="231"/>
        <v>2015</v>
      </c>
      <c r="N2161" t="str">
        <f t="shared" si="232"/>
        <v>December</v>
      </c>
      <c r="O2161" s="18">
        <v>28.791149999999998</v>
      </c>
      <c r="P2161" t="str">
        <f t="shared" si="233"/>
        <v>Private Equity</v>
      </c>
      <c r="Q2161" t="str">
        <f t="shared" si="234"/>
        <v>Others</v>
      </c>
      <c r="R2161" t="str">
        <f t="shared" si="235"/>
        <v>Other Cities</v>
      </c>
    </row>
    <row r="2162" spans="1:18" x14ac:dyDescent="0.3">
      <c r="A2162">
        <v>2161</v>
      </c>
      <c r="B2162" s="4">
        <v>42353</v>
      </c>
      <c r="C2162" t="s">
        <v>3195</v>
      </c>
      <c r="D2162" t="s">
        <v>5807</v>
      </c>
      <c r="E2162" t="s">
        <v>9030</v>
      </c>
      <c r="F2162" t="s">
        <v>36</v>
      </c>
      <c r="G2162" t="s">
        <v>5808</v>
      </c>
      <c r="H2162" t="str">
        <f t="shared" si="236"/>
        <v>Mumbai Angels</v>
      </c>
      <c r="I2162">
        <f t="shared" si="237"/>
        <v>3</v>
      </c>
      <c r="J2162" t="str">
        <f>IF(Table1[[#This Row],[Investor Count]]&gt;1,"Yes","No")</f>
        <v>Yes</v>
      </c>
      <c r="K2162" t="s">
        <v>126</v>
      </c>
      <c r="M2162">
        <f t="shared" si="231"/>
        <v>2015</v>
      </c>
      <c r="N2162" t="str">
        <f t="shared" si="232"/>
        <v>December</v>
      </c>
      <c r="O2162" s="18">
        <v>0</v>
      </c>
      <c r="P2162" t="str">
        <f t="shared" si="233"/>
        <v>Seed</v>
      </c>
      <c r="Q2162" t="str">
        <f t="shared" si="234"/>
        <v>Travel &amp; Hospitality</v>
      </c>
      <c r="R2162" t="str">
        <f t="shared" si="235"/>
        <v>Mumbai</v>
      </c>
    </row>
    <row r="2163" spans="1:18" x14ac:dyDescent="0.3">
      <c r="A2163">
        <v>2162</v>
      </c>
      <c r="B2163" s="4">
        <v>42353</v>
      </c>
      <c r="C2163" t="s">
        <v>5809</v>
      </c>
      <c r="D2163" t="s">
        <v>5810</v>
      </c>
      <c r="E2163" t="s">
        <v>9030</v>
      </c>
      <c r="F2163" t="s">
        <v>273</v>
      </c>
      <c r="G2163" t="s">
        <v>5811</v>
      </c>
      <c r="H2163" t="str">
        <f t="shared" si="236"/>
        <v>Vijay Shekhar Sharma</v>
      </c>
      <c r="I2163">
        <f t="shared" si="237"/>
        <v>2</v>
      </c>
      <c r="J2163" t="str">
        <f>IF(Table1[[#This Row],[Investor Count]]&gt;1,"Yes","No")</f>
        <v>Yes</v>
      </c>
      <c r="K2163" t="s">
        <v>126</v>
      </c>
      <c r="M2163">
        <f t="shared" si="231"/>
        <v>2015</v>
      </c>
      <c r="N2163" t="str">
        <f t="shared" si="232"/>
        <v>December</v>
      </c>
      <c r="O2163" s="18">
        <v>0</v>
      </c>
      <c r="P2163" t="str">
        <f t="shared" si="233"/>
        <v>Seed</v>
      </c>
      <c r="Q2163" t="str">
        <f t="shared" si="234"/>
        <v>Media &amp; Entertainment</v>
      </c>
      <c r="R2163" t="str">
        <f t="shared" si="235"/>
        <v>Singapore</v>
      </c>
    </row>
    <row r="2164" spans="1:18" x14ac:dyDescent="0.3">
      <c r="A2164">
        <v>2163</v>
      </c>
      <c r="B2164" s="4">
        <v>42353</v>
      </c>
      <c r="C2164" t="s">
        <v>5812</v>
      </c>
      <c r="D2164" t="s">
        <v>8973</v>
      </c>
      <c r="E2164" t="s">
        <v>9030</v>
      </c>
      <c r="F2164" t="s">
        <v>5814</v>
      </c>
      <c r="G2164" t="s">
        <v>261</v>
      </c>
      <c r="H2164" t="str">
        <f t="shared" si="236"/>
        <v>Undisclosed</v>
      </c>
      <c r="I2164">
        <f t="shared" si="237"/>
        <v>1</v>
      </c>
      <c r="J2164" t="str">
        <f>IF(Table1[[#This Row],[Investor Count]]&gt;1,"Yes","No")</f>
        <v>No</v>
      </c>
      <c r="K2164" t="s">
        <v>126</v>
      </c>
      <c r="L2164" s="6">
        <v>1000000</v>
      </c>
      <c r="M2164">
        <f t="shared" si="231"/>
        <v>2015</v>
      </c>
      <c r="N2164" t="str">
        <f t="shared" si="232"/>
        <v>December</v>
      </c>
      <c r="O2164" s="18">
        <v>9.5970499999999994</v>
      </c>
      <c r="P2164" t="str">
        <f t="shared" si="233"/>
        <v>Seed</v>
      </c>
      <c r="Q2164" t="str">
        <f t="shared" si="234"/>
        <v>Others</v>
      </c>
      <c r="R2164" t="str">
        <f t="shared" si="235"/>
        <v>Bangalore</v>
      </c>
    </row>
    <row r="2165" spans="1:18" x14ac:dyDescent="0.3">
      <c r="A2165">
        <v>2164</v>
      </c>
      <c r="B2165" s="4">
        <v>42354</v>
      </c>
      <c r="C2165" t="s">
        <v>5815</v>
      </c>
      <c r="D2165" t="s">
        <v>469</v>
      </c>
      <c r="E2165" t="s">
        <v>9030</v>
      </c>
      <c r="F2165" t="s">
        <v>967</v>
      </c>
      <c r="G2165" t="s">
        <v>5816</v>
      </c>
      <c r="H2165" t="str">
        <f t="shared" si="236"/>
        <v>Amazon</v>
      </c>
      <c r="I2165">
        <f t="shared" si="237"/>
        <v>5</v>
      </c>
      <c r="J2165" t="str">
        <f>IF(Table1[[#This Row],[Investor Count]]&gt;1,"Yes","No")</f>
        <v>Yes</v>
      </c>
      <c r="K2165" t="s">
        <v>394</v>
      </c>
      <c r="L2165" s="6">
        <v>22500000</v>
      </c>
      <c r="M2165">
        <f t="shared" si="231"/>
        <v>2015</v>
      </c>
      <c r="N2165" t="str">
        <f t="shared" si="232"/>
        <v>December</v>
      </c>
      <c r="O2165" s="18">
        <v>215.93362500000001</v>
      </c>
      <c r="P2165" t="str">
        <f t="shared" si="233"/>
        <v>Private Equity</v>
      </c>
      <c r="Q2165" t="str">
        <f t="shared" si="234"/>
        <v>Others</v>
      </c>
      <c r="R2165" t="str">
        <f t="shared" si="235"/>
        <v>Bangalore</v>
      </c>
    </row>
    <row r="2166" spans="1:18" x14ac:dyDescent="0.3">
      <c r="A2166">
        <v>2165</v>
      </c>
      <c r="B2166" s="4">
        <v>42354</v>
      </c>
      <c r="C2166" t="s">
        <v>5817</v>
      </c>
      <c r="D2166" t="s">
        <v>5818</v>
      </c>
      <c r="E2166" t="s">
        <v>9030</v>
      </c>
      <c r="F2166" t="s">
        <v>967</v>
      </c>
      <c r="G2166" t="s">
        <v>8948</v>
      </c>
      <c r="H2166" t="str">
        <f t="shared" si="236"/>
        <v>Chicago Capital Ventures</v>
      </c>
      <c r="I2166">
        <f t="shared" si="237"/>
        <v>2</v>
      </c>
      <c r="J2166" t="str">
        <f>IF(Table1[[#This Row],[Investor Count]]&gt;1,"Yes","No")</f>
        <v>Yes</v>
      </c>
      <c r="K2166" t="s">
        <v>126</v>
      </c>
      <c r="L2166" s="6">
        <v>2000000</v>
      </c>
      <c r="M2166">
        <f t="shared" si="231"/>
        <v>2015</v>
      </c>
      <c r="N2166" t="str">
        <f t="shared" si="232"/>
        <v>December</v>
      </c>
      <c r="O2166" s="18">
        <v>19.194099999999999</v>
      </c>
      <c r="P2166" t="str">
        <f t="shared" si="233"/>
        <v>Seed</v>
      </c>
      <c r="Q2166" t="str">
        <f t="shared" si="234"/>
        <v>Logistics &amp; Transport</v>
      </c>
      <c r="R2166" t="str">
        <f t="shared" si="235"/>
        <v>Bangalore</v>
      </c>
    </row>
    <row r="2167" spans="1:18" x14ac:dyDescent="0.3">
      <c r="A2167">
        <v>2166</v>
      </c>
      <c r="B2167" s="4">
        <v>42354</v>
      </c>
      <c r="C2167" t="s">
        <v>5820</v>
      </c>
      <c r="D2167" t="s">
        <v>5821</v>
      </c>
      <c r="E2167" t="s">
        <v>9030</v>
      </c>
      <c r="F2167" t="s">
        <v>36</v>
      </c>
      <c r="G2167" t="s">
        <v>5822</v>
      </c>
      <c r="H2167" t="str">
        <f t="shared" si="236"/>
        <v>Unilazer</v>
      </c>
      <c r="I2167">
        <f t="shared" si="237"/>
        <v>1</v>
      </c>
      <c r="J2167" t="str">
        <f>IF(Table1[[#This Row],[Investor Count]]&gt;1,"Yes","No")</f>
        <v>No</v>
      </c>
      <c r="K2167" t="s">
        <v>394</v>
      </c>
      <c r="L2167" s="6">
        <v>1200000</v>
      </c>
      <c r="M2167">
        <f t="shared" si="231"/>
        <v>2015</v>
      </c>
      <c r="N2167" t="str">
        <f t="shared" si="232"/>
        <v>December</v>
      </c>
      <c r="O2167" s="18">
        <v>11.51646</v>
      </c>
      <c r="P2167" t="str">
        <f t="shared" si="233"/>
        <v>Private Equity</v>
      </c>
      <c r="Q2167" t="str">
        <f t="shared" si="234"/>
        <v>Healthcare</v>
      </c>
      <c r="R2167" t="str">
        <f t="shared" si="235"/>
        <v>Mumbai</v>
      </c>
    </row>
    <row r="2168" spans="1:18" x14ac:dyDescent="0.3">
      <c r="A2168">
        <v>2167</v>
      </c>
      <c r="B2168" s="4">
        <v>42354</v>
      </c>
      <c r="C2168" t="s">
        <v>5823</v>
      </c>
      <c r="D2168" t="s">
        <v>5824</v>
      </c>
      <c r="E2168" t="s">
        <v>9030</v>
      </c>
      <c r="F2168" t="s">
        <v>30</v>
      </c>
      <c r="G2168" t="s">
        <v>5825</v>
      </c>
      <c r="H2168" t="str">
        <f t="shared" si="236"/>
        <v>Nisha Sharma</v>
      </c>
      <c r="I2168">
        <f t="shared" si="237"/>
        <v>3</v>
      </c>
      <c r="J2168" t="str">
        <f>IF(Table1[[#This Row],[Investor Count]]&gt;1,"Yes","No")</f>
        <v>Yes</v>
      </c>
      <c r="K2168" t="s">
        <v>126</v>
      </c>
      <c r="M2168">
        <f t="shared" si="231"/>
        <v>2015</v>
      </c>
      <c r="N2168" t="str">
        <f t="shared" si="232"/>
        <v>December</v>
      </c>
      <c r="O2168" s="18">
        <v>0</v>
      </c>
      <c r="P2168" t="str">
        <f t="shared" si="233"/>
        <v>Seed</v>
      </c>
      <c r="Q2168" t="str">
        <f t="shared" si="234"/>
        <v>Others</v>
      </c>
      <c r="R2168" t="str">
        <f t="shared" si="235"/>
        <v>Delhi-NCR</v>
      </c>
    </row>
    <row r="2169" spans="1:18" x14ac:dyDescent="0.3">
      <c r="A2169">
        <v>2168</v>
      </c>
      <c r="B2169" s="4">
        <v>42355</v>
      </c>
      <c r="C2169" t="s">
        <v>64</v>
      </c>
      <c r="D2169" t="s">
        <v>5826</v>
      </c>
      <c r="E2169" t="s">
        <v>9030</v>
      </c>
      <c r="F2169" t="s">
        <v>19</v>
      </c>
      <c r="G2169" t="s">
        <v>8949</v>
      </c>
      <c r="H2169" t="str">
        <f t="shared" si="236"/>
        <v>Saif Partners</v>
      </c>
      <c r="I2169">
        <f t="shared" si="237"/>
        <v>1</v>
      </c>
      <c r="J2169" t="str">
        <f>IF(Table1[[#This Row],[Investor Count]]&gt;1,"Yes","No")</f>
        <v>No</v>
      </c>
      <c r="K2169" t="s">
        <v>394</v>
      </c>
      <c r="L2169" s="6">
        <v>30000000</v>
      </c>
      <c r="M2169">
        <f t="shared" si="231"/>
        <v>2015</v>
      </c>
      <c r="N2169" t="str">
        <f t="shared" si="232"/>
        <v>December</v>
      </c>
      <c r="O2169" s="18">
        <v>287.91149999999999</v>
      </c>
      <c r="P2169" t="str">
        <f t="shared" si="233"/>
        <v>Private Equity</v>
      </c>
      <c r="Q2169" t="str">
        <f t="shared" si="234"/>
        <v>Logistics &amp; Transport</v>
      </c>
      <c r="R2169" t="str">
        <f t="shared" si="235"/>
        <v>Delhi-NCR</v>
      </c>
    </row>
    <row r="2170" spans="1:18" x14ac:dyDescent="0.3">
      <c r="A2170">
        <v>2169</v>
      </c>
      <c r="B2170" s="4">
        <v>42355</v>
      </c>
      <c r="C2170" t="s">
        <v>1435</v>
      </c>
      <c r="D2170" t="s">
        <v>5829</v>
      </c>
      <c r="E2170" t="s">
        <v>9030</v>
      </c>
      <c r="F2170" t="s">
        <v>967</v>
      </c>
      <c r="G2170" t="s">
        <v>5830</v>
      </c>
      <c r="H2170" t="str">
        <f t="shared" si="236"/>
        <v>Allen Blue</v>
      </c>
      <c r="I2170">
        <f t="shared" si="237"/>
        <v>7</v>
      </c>
      <c r="J2170" t="str">
        <f>IF(Table1[[#This Row],[Investor Count]]&gt;1,"Yes","No")</f>
        <v>Yes</v>
      </c>
      <c r="K2170" t="s">
        <v>126</v>
      </c>
      <c r="L2170" s="6">
        <v>1700000</v>
      </c>
      <c r="M2170">
        <f t="shared" si="231"/>
        <v>2015</v>
      </c>
      <c r="N2170" t="str">
        <f t="shared" si="232"/>
        <v>December</v>
      </c>
      <c r="O2170" s="18">
        <v>16.314985</v>
      </c>
      <c r="P2170" t="str">
        <f t="shared" si="233"/>
        <v>Seed</v>
      </c>
      <c r="Q2170" t="str">
        <f t="shared" si="234"/>
        <v>Technology</v>
      </c>
      <c r="R2170" t="str">
        <f t="shared" si="235"/>
        <v>Bangalore</v>
      </c>
    </row>
    <row r="2171" spans="1:18" x14ac:dyDescent="0.3">
      <c r="A2171">
        <v>2170</v>
      </c>
      <c r="B2171" s="4">
        <v>42355</v>
      </c>
      <c r="C2171" t="s">
        <v>5831</v>
      </c>
      <c r="D2171" t="s">
        <v>5832</v>
      </c>
      <c r="E2171" t="s">
        <v>9030</v>
      </c>
      <c r="F2171" t="s">
        <v>967</v>
      </c>
      <c r="G2171" t="s">
        <v>3215</v>
      </c>
      <c r="H2171" t="str">
        <f t="shared" si="236"/>
        <v>Kalaari Capital</v>
      </c>
      <c r="I2171">
        <f t="shared" si="237"/>
        <v>1</v>
      </c>
      <c r="J2171" t="str">
        <f>IF(Table1[[#This Row],[Investor Count]]&gt;1,"Yes","No")</f>
        <v>No</v>
      </c>
      <c r="K2171" t="s">
        <v>394</v>
      </c>
      <c r="M2171">
        <f t="shared" si="231"/>
        <v>2015</v>
      </c>
      <c r="N2171" t="str">
        <f t="shared" si="232"/>
        <v>December</v>
      </c>
      <c r="O2171" s="18">
        <v>0</v>
      </c>
      <c r="P2171" t="str">
        <f t="shared" si="233"/>
        <v>Private Equity</v>
      </c>
      <c r="Q2171" t="str">
        <f t="shared" si="234"/>
        <v>Others</v>
      </c>
      <c r="R2171" t="str">
        <f t="shared" si="235"/>
        <v>Bangalore</v>
      </c>
    </row>
    <row r="2172" spans="1:18" x14ac:dyDescent="0.3">
      <c r="A2172">
        <v>2171</v>
      </c>
      <c r="B2172" s="4">
        <v>42356</v>
      </c>
      <c r="C2172" t="s">
        <v>5833</v>
      </c>
      <c r="D2172" t="s">
        <v>5834</v>
      </c>
      <c r="E2172" t="s">
        <v>9030</v>
      </c>
      <c r="F2172" t="s">
        <v>955</v>
      </c>
      <c r="G2172" t="s">
        <v>8334</v>
      </c>
      <c r="H2172" t="str">
        <f t="shared" si="236"/>
        <v>Kris Gopalakrishnan</v>
      </c>
      <c r="I2172">
        <f t="shared" si="237"/>
        <v>1</v>
      </c>
      <c r="J2172" t="str">
        <f>IF(Table1[[#This Row],[Investor Count]]&gt;1,"Yes","No")</f>
        <v>No</v>
      </c>
      <c r="K2172" t="s">
        <v>126</v>
      </c>
      <c r="L2172" s="6">
        <v>1200000</v>
      </c>
      <c r="M2172">
        <f t="shared" si="231"/>
        <v>2015</v>
      </c>
      <c r="N2172" t="str">
        <f t="shared" si="232"/>
        <v>December</v>
      </c>
      <c r="O2172" s="18">
        <v>11.51646</v>
      </c>
      <c r="P2172" t="str">
        <f t="shared" si="233"/>
        <v>Seed</v>
      </c>
      <c r="Q2172" t="str">
        <f t="shared" si="234"/>
        <v>Others</v>
      </c>
      <c r="R2172" t="str">
        <f t="shared" si="235"/>
        <v>Coimbatore</v>
      </c>
    </row>
    <row r="2173" spans="1:18" x14ac:dyDescent="0.3">
      <c r="A2173">
        <v>2172</v>
      </c>
      <c r="B2173" s="4">
        <v>42356</v>
      </c>
      <c r="C2173" t="s">
        <v>5836</v>
      </c>
      <c r="D2173" t="s">
        <v>5837</v>
      </c>
      <c r="E2173" t="s">
        <v>9030</v>
      </c>
      <c r="F2173" t="s">
        <v>30</v>
      </c>
      <c r="G2173" t="s">
        <v>5838</v>
      </c>
      <c r="H2173" t="str">
        <f t="shared" si="236"/>
        <v>Turning Ideas</v>
      </c>
      <c r="I2173">
        <f t="shared" si="237"/>
        <v>1</v>
      </c>
      <c r="J2173" t="str">
        <f>IF(Table1[[#This Row],[Investor Count]]&gt;1,"Yes","No")</f>
        <v>No</v>
      </c>
      <c r="K2173" t="s">
        <v>126</v>
      </c>
      <c r="M2173">
        <f t="shared" si="231"/>
        <v>2015</v>
      </c>
      <c r="N2173" t="str">
        <f t="shared" si="232"/>
        <v>December</v>
      </c>
      <c r="O2173" s="18">
        <v>0</v>
      </c>
      <c r="P2173" t="str">
        <f t="shared" si="233"/>
        <v>Seed</v>
      </c>
      <c r="Q2173" t="str">
        <f t="shared" si="234"/>
        <v>E-Commerce</v>
      </c>
      <c r="R2173" t="str">
        <f t="shared" si="235"/>
        <v>Delhi-NCR</v>
      </c>
    </row>
    <row r="2174" spans="1:18" x14ac:dyDescent="0.3">
      <c r="A2174">
        <v>2173</v>
      </c>
      <c r="B2174" s="4">
        <v>42356</v>
      </c>
      <c r="C2174" t="s">
        <v>5839</v>
      </c>
      <c r="D2174" t="s">
        <v>5840</v>
      </c>
      <c r="E2174" t="s">
        <v>9030</v>
      </c>
      <c r="F2174" t="s">
        <v>967</v>
      </c>
      <c r="G2174" t="s">
        <v>5841</v>
      </c>
      <c r="H2174" t="str">
        <f t="shared" si="236"/>
        <v>Quintillion Media</v>
      </c>
      <c r="I2174">
        <f t="shared" si="237"/>
        <v>1</v>
      </c>
      <c r="J2174" t="str">
        <f>IF(Table1[[#This Row],[Investor Count]]&gt;1,"Yes","No")</f>
        <v>No</v>
      </c>
      <c r="K2174" t="s">
        <v>126</v>
      </c>
      <c r="M2174">
        <f t="shared" si="231"/>
        <v>2015</v>
      </c>
      <c r="N2174" t="str">
        <f t="shared" si="232"/>
        <v>December</v>
      </c>
      <c r="O2174" s="18">
        <v>0</v>
      </c>
      <c r="P2174" t="str">
        <f t="shared" si="233"/>
        <v>Seed</v>
      </c>
      <c r="Q2174" t="str">
        <f t="shared" si="234"/>
        <v>Media &amp; Entertainment</v>
      </c>
      <c r="R2174" t="str">
        <f t="shared" si="235"/>
        <v>Bangalore</v>
      </c>
    </row>
    <row r="2175" spans="1:18" x14ac:dyDescent="0.3">
      <c r="A2175">
        <v>2174</v>
      </c>
      <c r="B2175" s="4">
        <v>42356</v>
      </c>
      <c r="C2175" t="s">
        <v>5842</v>
      </c>
      <c r="D2175" t="s">
        <v>5843</v>
      </c>
      <c r="E2175" t="s">
        <v>9030</v>
      </c>
      <c r="F2175" t="s">
        <v>5844</v>
      </c>
      <c r="G2175" t="s">
        <v>5845</v>
      </c>
      <c r="H2175" t="str">
        <f t="shared" si="236"/>
        <v>Prahlad Rao</v>
      </c>
      <c r="I2175">
        <f t="shared" si="237"/>
        <v>3</v>
      </c>
      <c r="J2175" t="str">
        <f>IF(Table1[[#This Row],[Investor Count]]&gt;1,"Yes","No")</f>
        <v>Yes</v>
      </c>
      <c r="K2175" t="s">
        <v>126</v>
      </c>
      <c r="L2175" s="6">
        <v>200000</v>
      </c>
      <c r="M2175">
        <f t="shared" si="231"/>
        <v>2015</v>
      </c>
      <c r="N2175" t="str">
        <f t="shared" si="232"/>
        <v>December</v>
      </c>
      <c r="O2175" s="18">
        <v>1.9194100000000001</v>
      </c>
      <c r="P2175" t="str">
        <f t="shared" si="233"/>
        <v>Seed</v>
      </c>
      <c r="Q2175" t="str">
        <f t="shared" si="234"/>
        <v>HR &amp; Recruitment</v>
      </c>
      <c r="R2175" t="str">
        <f t="shared" si="235"/>
        <v>Mumbai</v>
      </c>
    </row>
    <row r="2176" spans="1:18" x14ac:dyDescent="0.3">
      <c r="A2176">
        <v>2175</v>
      </c>
      <c r="B2176" s="4">
        <v>42359</v>
      </c>
      <c r="C2176" t="s">
        <v>8879</v>
      </c>
      <c r="D2176" t="s">
        <v>5847</v>
      </c>
      <c r="E2176" t="s">
        <v>9030</v>
      </c>
      <c r="F2176" t="s">
        <v>30</v>
      </c>
      <c r="G2176" t="s">
        <v>5848</v>
      </c>
      <c r="H2176" t="str">
        <f t="shared" si="236"/>
        <v>Ritesh Dwivedy</v>
      </c>
      <c r="I2176">
        <f t="shared" si="237"/>
        <v>3</v>
      </c>
      <c r="J2176" t="str">
        <f>IF(Table1[[#This Row],[Investor Count]]&gt;1,"Yes","No")</f>
        <v>Yes</v>
      </c>
      <c r="K2176" t="s">
        <v>394</v>
      </c>
      <c r="L2176" s="6">
        <v>2000000</v>
      </c>
      <c r="M2176">
        <f t="shared" si="231"/>
        <v>2015</v>
      </c>
      <c r="N2176" t="str">
        <f t="shared" si="232"/>
        <v>December</v>
      </c>
      <c r="O2176" s="18">
        <v>19.194099999999999</v>
      </c>
      <c r="P2176" t="str">
        <f t="shared" si="233"/>
        <v>Private Equity</v>
      </c>
      <c r="Q2176" t="str">
        <f t="shared" si="234"/>
        <v>Logistics &amp; Transport</v>
      </c>
      <c r="R2176" t="str">
        <f t="shared" si="235"/>
        <v>Delhi-NCR</v>
      </c>
    </row>
    <row r="2177" spans="1:18" x14ac:dyDescent="0.3">
      <c r="A2177">
        <v>2176</v>
      </c>
      <c r="B2177" s="4">
        <v>42359</v>
      </c>
      <c r="C2177" t="s">
        <v>5849</v>
      </c>
      <c r="D2177" t="s">
        <v>5020</v>
      </c>
      <c r="E2177" t="s">
        <v>9030</v>
      </c>
      <c r="F2177" t="s">
        <v>19</v>
      </c>
      <c r="G2177" t="s">
        <v>1694</v>
      </c>
      <c r="H2177" t="str">
        <f t="shared" si="236"/>
        <v>Innoven Capital</v>
      </c>
      <c r="I2177">
        <f t="shared" si="237"/>
        <v>1</v>
      </c>
      <c r="J2177" t="str">
        <f>IF(Table1[[#This Row],[Investor Count]]&gt;1,"Yes","No")</f>
        <v>No</v>
      </c>
      <c r="K2177" t="s">
        <v>394</v>
      </c>
      <c r="L2177" s="6">
        <v>4000000</v>
      </c>
      <c r="M2177">
        <f t="shared" si="231"/>
        <v>2015</v>
      </c>
      <c r="N2177" t="str">
        <f t="shared" si="232"/>
        <v>December</v>
      </c>
      <c r="O2177" s="18">
        <v>38.388199999999998</v>
      </c>
      <c r="P2177" t="str">
        <f t="shared" si="233"/>
        <v>Private Equity</v>
      </c>
      <c r="Q2177" t="str">
        <f t="shared" si="234"/>
        <v>Food &amp; Beverage</v>
      </c>
      <c r="R2177" t="str">
        <f t="shared" si="235"/>
        <v>Delhi-NCR</v>
      </c>
    </row>
    <row r="2178" spans="1:18" x14ac:dyDescent="0.3">
      <c r="A2178">
        <v>2177</v>
      </c>
      <c r="B2178" s="4">
        <v>42359</v>
      </c>
      <c r="C2178" t="s">
        <v>3589</v>
      </c>
      <c r="D2178" t="s">
        <v>5852</v>
      </c>
      <c r="E2178" t="s">
        <v>9030</v>
      </c>
      <c r="F2178" t="s">
        <v>36</v>
      </c>
      <c r="G2178" t="s">
        <v>8335</v>
      </c>
      <c r="H2178" t="str">
        <f t="shared" si="236"/>
        <v>Tcs</v>
      </c>
      <c r="I2178">
        <f t="shared" si="237"/>
        <v>4</v>
      </c>
      <c r="J2178" t="str">
        <f>IF(Table1[[#This Row],[Investor Count]]&gt;1,"Yes","No")</f>
        <v>Yes</v>
      </c>
      <c r="K2178" t="s">
        <v>394</v>
      </c>
      <c r="L2178" s="6">
        <v>2000000</v>
      </c>
      <c r="M2178">
        <f t="shared" ref="M2178:M2241" si="238">YEAR(B2178)</f>
        <v>2015</v>
      </c>
      <c r="N2178" t="str">
        <f t="shared" ref="N2178:N2241" si="239">TEXT(B2178,"mmmm")</f>
        <v>December</v>
      </c>
      <c r="O2178" s="18">
        <v>19.194099999999999</v>
      </c>
      <c r="P2178" t="str">
        <f t="shared" ref="P2178:P2241" si="240">IF(ISBLANK(K2178),"Unknown",IF(OR(ISNUMBER(SEARCH("seed",K2178)),ISNUMBER(SEARCH("Seed",K2178))),"Seed",IF(ISNUMBER(SEARCH("Series A",K2178)),"Series A",IF(ISNUMBER(SEARCH("Series B",K2178)),"Series B",IF(ISNUMBER(SEARCH("Series C",K2178)),"Series C",IF(ISNUMBER(SEARCH("Series D",K2178)),"Series D",IF(ISNUMBER(SEARCH("Private Equity",K2178)),"Private Equity","Other")))))))</f>
        <v>Private Equity</v>
      </c>
      <c r="Q2178" t="str">
        <f t="shared" ref="Q2178:Q2241" si="241">IF(IFERROR(SEARCH("ecom",D2178),0)+IFERROR(SEARCH("commerce",D2178),0)+IFERROR(SEARCH("retail",D2178),0)&gt;0,"E-Commerce",
IF(IFERROR(SEARCH("fintech",D2178),0)+IFERROR(SEARCH("finance",D2178),0)+IFERROR(SEARCH("financial",D2178),0)+IFERROR(SEARCH("lending",D2178),0)+IFERROR(SEARCH("payment",D2178),0)+IFERROR(SEARCH("banking",D2178),0)+IFERROR(SEARCH("insurance",D2178),0)&gt;0,"FinTech",
IF(IFERROR(SEARCH("tech",D2178),0)+IFERROR(SEARCH("software",D2178),0)+IFERROR(SEARCH("saas",D2178),0)+IFERROR(SEARCH("ai",D2178),0)+IFERROR(SEARCH("iot",D2178),0)+IFERROR(SEARCH("cloud",D2178),0)+IFERROR(SEARCH("data",D2178),0)+IFERROR(SEARCH("analytics",D2178),0)&gt;0,"Technology",
IF(IFERROR(SEARCH("food",D2178),0)+IFERROR(SEARCH("restaurant",D2178),0)+IFERROR(SEARCH("hospitality",D2178),0)+IFERROR(SEARCH("beverage",D2178),0)+IFERROR(SEARCH("delivery",D2178),0)&gt;0,"Food &amp; Beverage",
IF(IFERROR(SEARCH("health",D2178),0)+IFERROR(SEARCH("medical",D2178),0)+IFERROR(SEARCH("pharma",D2178),0)+IFERROR(SEARCH("wellness",D2178),0)+IFERROR(SEARCH("fitness",D2178),0)&gt;0,"Healthcare",
IF(IFERROR(SEARCH("edu",D2178),0)+IFERROR(SEARCH("learning",D2178),0)+IFERROR(SEARCH("school",D2178),0)+IFERROR(SEARCH("e-tech",D2178),0)&gt;0,"Education",
IF(IFERROR(SEARCH("logistics",D2178),0)+IFERROR(SEARCH("transport",D2178),0)+IFERROR(SEARCH("delivery",D2178),0)+IFERROR(SEARCH("mobility",D2178),0)+IFERROR(SEARCH("automobile",D2178),0)&gt;0,"Logistics &amp; Transport",
IF(IFERROR(SEARCH("travel",D2178),0)+IFERROR(SEARCH("hotel",D2178),0)+IFERROR(SEARCH("booking",D2178),0)+IFERROR(SEARCH("tourism",D2178),0)&gt;0,"Travel &amp; Hospitality",
IF(IFERROR(SEARCH("fashion",D2178),0)+IFERROR(SEARCH("apparel",D2178),0)+IFERROR(SEARCH("clothing",D2178),0)+IFERROR(SEARCH("jewelry",D2178),0)+IFERROR(SEARCH("beauty",D2178),0)&gt;0,"Fashion &amp; Lifestyle",
IF(IFERROR(SEARCH("media",D2178),0)+IFERROR(SEARCH("entertainment",D2178),0)+IFERROR(SEARCH("video",D2178),0)+IFERROR(SEARCH("gaming",D2178),0)+IFERROR(SEARCH("music",D2178),0)+IFERROR(SEARCH("social",D2178),0)&gt;0,"Media &amp; Entertainment",
IF(IFERROR(SEARCH("agri",D2178),0)+IFERROR(SEARCH("farm",D2178),0)+IFERROR(SEARCH("agtech",D2178),0)&gt;0,"Agriculture",
IF(IFERROR(SEARCH("real estate",D2178),0)+IFERROR(SEARCH("property",D2178),0)+IFERROR(SEARCH("housing",D2178),0)&gt;0,"Real Estate",
IF(IFERROR(SEARCH("energy",D2178),0)+IFERROR(SEARCH("solar",D2178),0)+IFERROR(SEARCH("clean tech",D2178),0)+IFERROR(SEARCH("waste",D2178),0)&gt;0,"Energy &amp; Environment",
IF(IFERROR(SEARCH("hr",D2178),0)+IFERROR(SEARCH("recruit",D2178),0)+IFERROR(SEARCH("hiring",D2178),0)+IFERROR(SEARCH("job",D2178),0)&gt;0,"HR &amp; Recruitment",
"Others"))))))))))))))</f>
        <v>Education</v>
      </c>
      <c r="R2178" t="str">
        <f t="shared" ref="R2178:R2241" si="242">IF(ISNUMBER(SEARCH("bang",F2178)),"Bangalore",IF(ISNUMBER(SEARCH("beng",F2178)),"Bangalore",IF(ISNUMBER(SEARCH("mumbai",F2178)),"Mumbai",IF(ISNUMBER(SEARCH("delhi",F2178)),"Delhi-NCR",IF(ISNUMBER(SEARCH("gurgaon",F2178)),"Delhi-NCR",IF(ISNUMBER(SEARCH("gurugram",F2178)),"Delhi-NCR",IF(ISNUMBER(SEARCH("noida",F2178)),"Delhi-NCR",IF(ISNUMBER(SEARCH("faridabad",F2178)),"Delhi-NCR",IF(ISNUMBER(SEARCH("chennai",F2178)),"Chennai",IF(ISNUMBER(SEARCH("hyderabad",F2178)),"Hyderabad",IF(ISNUMBER(SEARCH("pune",F2178)),"Pune",IF(ISNUMBER(SEARCH("kolkata",F2178)),"Kolkata",IF(ISNUMBER(SEARCH("ahmedabad",F2178)),"Ahmedabad",IF(ISNUMBER(SEARCH("jaipur",F2178)),"Jaipur",IF(ISNUMBER(SEARCH("coimbatore",F2178)),"Coimbatore",IF(ISNUMBER(SEARCH("kochi",F2178)),"Kerala Cities",IF(ISNUMBER(SEARCH("cochin",F2178)),"Kerala Cities",IF(ISNUMBER(SEARCH("francisco",F2178)),"USA",IF(ISNUMBER(SEARCH("new york",F2178)),"USA",IF(ISNUMBER(SEARCH("california",F2178)),"USA",IF(ISNUMBER(SEARCH("palo alto",F2178)),"USA",IF(ISNUMBER(SEARCH("santa",F2178)),"USA",IF(ISNUMBER(SEARCH("singapore",F2178)),"Singapore",IF(ISNUMBER(SEARCH("london",F2178)),"London/UK",IF(F2178="","Unknown","Other Cities")))))))))))))))))))))))))</f>
        <v>Mumbai</v>
      </c>
    </row>
    <row r="2179" spans="1:18" x14ac:dyDescent="0.3">
      <c r="A2179">
        <v>2178</v>
      </c>
      <c r="B2179" s="4">
        <v>42360</v>
      </c>
      <c r="C2179" t="s">
        <v>2150</v>
      </c>
      <c r="D2179" t="s">
        <v>8974</v>
      </c>
      <c r="E2179" t="s">
        <v>9030</v>
      </c>
      <c r="F2179" t="s">
        <v>967</v>
      </c>
      <c r="G2179" t="s">
        <v>9392</v>
      </c>
      <c r="H2179" t="str">
        <f t="shared" ref="H2179:H2242" si="243">IFERROR(TRIM(LEFT(G2179,FIND(",",G2179)-1)),TRIM(G2179))</f>
        <v>An Chrasekaran</v>
      </c>
      <c r="I2179">
        <f t="shared" ref="I2179:I2242" si="244">IF(TRIM(G2179)="",0,LEN(G2179)-LEN(SUBSTITUTE(G2179,",",""))+1)</f>
        <v>4</v>
      </c>
      <c r="J2179" t="str">
        <f>IF(Table1[[#This Row],[Investor Count]]&gt;1,"Yes","No")</f>
        <v>Yes</v>
      </c>
      <c r="K2179" t="s">
        <v>126</v>
      </c>
      <c r="M2179">
        <f t="shared" si="238"/>
        <v>2015</v>
      </c>
      <c r="N2179" t="str">
        <f t="shared" si="239"/>
        <v>December</v>
      </c>
      <c r="O2179" s="18">
        <v>0</v>
      </c>
      <c r="P2179" t="str">
        <f t="shared" si="240"/>
        <v>Seed</v>
      </c>
      <c r="Q2179" t="str">
        <f t="shared" si="241"/>
        <v>Others</v>
      </c>
      <c r="R2179" t="str">
        <f t="shared" si="242"/>
        <v>Bangalore</v>
      </c>
    </row>
    <row r="2180" spans="1:18" x14ac:dyDescent="0.3">
      <c r="A2180">
        <v>2179</v>
      </c>
      <c r="B2180" s="4">
        <v>42360</v>
      </c>
      <c r="C2180" t="s">
        <v>5856</v>
      </c>
      <c r="D2180" t="s">
        <v>5857</v>
      </c>
      <c r="E2180" t="s">
        <v>9030</v>
      </c>
      <c r="F2180" t="s">
        <v>30</v>
      </c>
      <c r="G2180" t="s">
        <v>8336</v>
      </c>
      <c r="H2180" t="str">
        <f t="shared" si="243"/>
        <v>Murugappa Group</v>
      </c>
      <c r="I2180">
        <f t="shared" si="244"/>
        <v>5</v>
      </c>
      <c r="J2180" t="str">
        <f>IF(Table1[[#This Row],[Investor Count]]&gt;1,"Yes","No")</f>
        <v>Yes</v>
      </c>
      <c r="K2180" t="s">
        <v>126</v>
      </c>
      <c r="M2180">
        <f t="shared" si="238"/>
        <v>2015</v>
      </c>
      <c r="N2180" t="str">
        <f t="shared" si="239"/>
        <v>December</v>
      </c>
      <c r="O2180" s="18">
        <v>0</v>
      </c>
      <c r="P2180" t="str">
        <f t="shared" si="240"/>
        <v>Seed</v>
      </c>
      <c r="Q2180" t="str">
        <f t="shared" si="241"/>
        <v>Others</v>
      </c>
      <c r="R2180" t="str">
        <f t="shared" si="242"/>
        <v>Delhi-NCR</v>
      </c>
    </row>
    <row r="2181" spans="1:18" x14ac:dyDescent="0.3">
      <c r="A2181">
        <v>2180</v>
      </c>
      <c r="B2181" s="4">
        <v>42360</v>
      </c>
      <c r="C2181" t="s">
        <v>2720</v>
      </c>
      <c r="D2181" t="s">
        <v>5859</v>
      </c>
      <c r="E2181" t="s">
        <v>9030</v>
      </c>
      <c r="F2181" t="s">
        <v>19</v>
      </c>
      <c r="G2181" t="s">
        <v>5434</v>
      </c>
      <c r="H2181" t="str">
        <f t="shared" si="243"/>
        <v>Dinesh Agarwal</v>
      </c>
      <c r="I2181">
        <f t="shared" si="244"/>
        <v>1</v>
      </c>
      <c r="J2181" t="str">
        <f>IF(Table1[[#This Row],[Investor Count]]&gt;1,"Yes","No")</f>
        <v>No</v>
      </c>
      <c r="K2181" t="s">
        <v>126</v>
      </c>
      <c r="M2181">
        <f t="shared" si="238"/>
        <v>2015</v>
      </c>
      <c r="N2181" t="str">
        <f t="shared" si="239"/>
        <v>December</v>
      </c>
      <c r="O2181" s="18">
        <v>0</v>
      </c>
      <c r="P2181" t="str">
        <f t="shared" si="240"/>
        <v>Seed</v>
      </c>
      <c r="Q2181" t="str">
        <f t="shared" si="241"/>
        <v>Others</v>
      </c>
      <c r="R2181" t="str">
        <f t="shared" si="242"/>
        <v>Delhi-NCR</v>
      </c>
    </row>
    <row r="2182" spans="1:18" x14ac:dyDescent="0.3">
      <c r="A2182">
        <v>2181</v>
      </c>
      <c r="B2182" s="4">
        <v>42360</v>
      </c>
      <c r="C2182" t="s">
        <v>2760</v>
      </c>
      <c r="D2182" t="s">
        <v>5860</v>
      </c>
      <c r="E2182" t="s">
        <v>9030</v>
      </c>
      <c r="F2182" t="s">
        <v>184</v>
      </c>
      <c r="G2182" t="s">
        <v>5861</v>
      </c>
      <c r="H2182" t="str">
        <f t="shared" si="243"/>
        <v>Palred Technologies Ltd</v>
      </c>
      <c r="I2182">
        <f t="shared" si="244"/>
        <v>1</v>
      </c>
      <c r="J2182" t="str">
        <f>IF(Table1[[#This Row],[Investor Count]]&gt;1,"Yes","No")</f>
        <v>No</v>
      </c>
      <c r="K2182" t="s">
        <v>394</v>
      </c>
      <c r="L2182" s="6">
        <v>3000000</v>
      </c>
      <c r="M2182">
        <f t="shared" si="238"/>
        <v>2015</v>
      </c>
      <c r="N2182" t="str">
        <f t="shared" si="239"/>
        <v>December</v>
      </c>
      <c r="O2182" s="18">
        <v>28.791149999999998</v>
      </c>
      <c r="P2182" t="str">
        <f t="shared" si="240"/>
        <v>Private Equity</v>
      </c>
      <c r="Q2182" t="str">
        <f t="shared" si="241"/>
        <v>Others</v>
      </c>
      <c r="R2182" t="str">
        <f t="shared" si="242"/>
        <v>Hyderabad</v>
      </c>
    </row>
    <row r="2183" spans="1:18" x14ac:dyDescent="0.3">
      <c r="A2183">
        <v>2182</v>
      </c>
      <c r="B2183" s="4">
        <v>42360</v>
      </c>
      <c r="C2183" t="s">
        <v>5863</v>
      </c>
      <c r="D2183" t="s">
        <v>5864</v>
      </c>
      <c r="E2183" t="s">
        <v>9030</v>
      </c>
      <c r="F2183" t="s">
        <v>19</v>
      </c>
      <c r="G2183" t="s">
        <v>8337</v>
      </c>
      <c r="H2183" t="str">
        <f t="shared" si="243"/>
        <v>Ht Digital Media Holdings Ltd</v>
      </c>
      <c r="I2183">
        <f t="shared" si="244"/>
        <v>1</v>
      </c>
      <c r="J2183" t="str">
        <f>IF(Table1[[#This Row],[Investor Count]]&gt;1,"Yes","No")</f>
        <v>No</v>
      </c>
      <c r="K2183" t="s">
        <v>126</v>
      </c>
      <c r="M2183">
        <f t="shared" si="238"/>
        <v>2015</v>
      </c>
      <c r="N2183" t="str">
        <f t="shared" si="239"/>
        <v>December</v>
      </c>
      <c r="O2183" s="18">
        <v>0</v>
      </c>
      <c r="P2183" t="str">
        <f t="shared" si="240"/>
        <v>Seed</v>
      </c>
      <c r="Q2183" t="str">
        <f t="shared" si="241"/>
        <v>Others</v>
      </c>
      <c r="R2183" t="str">
        <f t="shared" si="242"/>
        <v>Delhi-NCR</v>
      </c>
    </row>
    <row r="2184" spans="1:18" x14ac:dyDescent="0.3">
      <c r="A2184">
        <v>2183</v>
      </c>
      <c r="B2184" s="4">
        <v>42360</v>
      </c>
      <c r="C2184" t="s">
        <v>5866</v>
      </c>
      <c r="D2184" t="s">
        <v>3731</v>
      </c>
      <c r="E2184" t="s">
        <v>9030</v>
      </c>
      <c r="F2184" t="s">
        <v>36</v>
      </c>
      <c r="G2184" t="s">
        <v>8338</v>
      </c>
      <c r="H2184" t="str">
        <f t="shared" si="243"/>
        <v>Yournest Angel Fund</v>
      </c>
      <c r="I2184">
        <f t="shared" si="244"/>
        <v>2</v>
      </c>
      <c r="J2184" t="str">
        <f>IF(Table1[[#This Row],[Investor Count]]&gt;1,"Yes","No")</f>
        <v>Yes</v>
      </c>
      <c r="K2184" t="s">
        <v>394</v>
      </c>
      <c r="L2184" s="6">
        <v>750000</v>
      </c>
      <c r="M2184">
        <f t="shared" si="238"/>
        <v>2015</v>
      </c>
      <c r="N2184" t="str">
        <f t="shared" si="239"/>
        <v>December</v>
      </c>
      <c r="O2184" s="18">
        <v>7.1977874999999996</v>
      </c>
      <c r="P2184" t="str">
        <f t="shared" si="240"/>
        <v>Private Equity</v>
      </c>
      <c r="Q2184" t="str">
        <f t="shared" si="241"/>
        <v>Others</v>
      </c>
      <c r="R2184" t="str">
        <f t="shared" si="242"/>
        <v>Mumbai</v>
      </c>
    </row>
    <row r="2185" spans="1:18" x14ac:dyDescent="0.3">
      <c r="A2185">
        <v>2184</v>
      </c>
      <c r="B2185" s="4">
        <v>42360</v>
      </c>
      <c r="C2185" t="s">
        <v>3227</v>
      </c>
      <c r="D2185" t="s">
        <v>5868</v>
      </c>
      <c r="E2185" t="s">
        <v>9030</v>
      </c>
      <c r="F2185" t="s">
        <v>19</v>
      </c>
      <c r="G2185" t="s">
        <v>8339</v>
      </c>
      <c r="H2185" t="str">
        <f t="shared" si="243"/>
        <v>Rishi Parti</v>
      </c>
      <c r="I2185">
        <f t="shared" si="244"/>
        <v>2</v>
      </c>
      <c r="J2185" t="str">
        <f>IF(Table1[[#This Row],[Investor Count]]&gt;1,"Yes","No")</f>
        <v>Yes</v>
      </c>
      <c r="K2185" t="s">
        <v>394</v>
      </c>
      <c r="L2185" s="6">
        <v>500000</v>
      </c>
      <c r="M2185">
        <f t="shared" si="238"/>
        <v>2015</v>
      </c>
      <c r="N2185" t="str">
        <f t="shared" si="239"/>
        <v>December</v>
      </c>
      <c r="O2185" s="18">
        <v>4.7985249999999997</v>
      </c>
      <c r="P2185" t="str">
        <f t="shared" si="240"/>
        <v>Private Equity</v>
      </c>
      <c r="Q2185" t="str">
        <f t="shared" si="241"/>
        <v>Healthcare</v>
      </c>
      <c r="R2185" t="str">
        <f t="shared" si="242"/>
        <v>Delhi-NCR</v>
      </c>
    </row>
    <row r="2186" spans="1:18" x14ac:dyDescent="0.3">
      <c r="A2186">
        <v>2185</v>
      </c>
      <c r="B2186" s="4">
        <v>42360</v>
      </c>
      <c r="C2186" t="s">
        <v>1600</v>
      </c>
      <c r="D2186" t="s">
        <v>5870</v>
      </c>
      <c r="E2186" t="s">
        <v>9030</v>
      </c>
      <c r="F2186" t="s">
        <v>1360</v>
      </c>
      <c r="G2186" t="s">
        <v>5871</v>
      </c>
      <c r="H2186" t="str">
        <f t="shared" si="243"/>
        <v>Medi Assist</v>
      </c>
      <c r="I2186">
        <f t="shared" si="244"/>
        <v>1</v>
      </c>
      <c r="J2186" t="str">
        <f>IF(Table1[[#This Row],[Investor Count]]&gt;1,"Yes","No")</f>
        <v>No</v>
      </c>
      <c r="K2186" t="s">
        <v>394</v>
      </c>
      <c r="L2186" s="6">
        <v>1000000</v>
      </c>
      <c r="M2186">
        <f t="shared" si="238"/>
        <v>2015</v>
      </c>
      <c r="N2186" t="str">
        <f t="shared" si="239"/>
        <v>December</v>
      </c>
      <c r="O2186" s="18">
        <v>9.5970499999999994</v>
      </c>
      <c r="P2186" t="str">
        <f t="shared" si="240"/>
        <v>Private Equity</v>
      </c>
      <c r="Q2186" t="str">
        <f t="shared" si="241"/>
        <v>Healthcare</v>
      </c>
      <c r="R2186" t="str">
        <f t="shared" si="242"/>
        <v>Other Cities</v>
      </c>
    </row>
    <row r="2187" spans="1:18" x14ac:dyDescent="0.3">
      <c r="A2187">
        <v>2186</v>
      </c>
      <c r="B2187" s="4">
        <v>42361</v>
      </c>
      <c r="C2187" t="s">
        <v>5873</v>
      </c>
      <c r="D2187" t="s">
        <v>8975</v>
      </c>
      <c r="E2187" t="s">
        <v>9030</v>
      </c>
      <c r="F2187" t="s">
        <v>36</v>
      </c>
      <c r="G2187" t="s">
        <v>5875</v>
      </c>
      <c r="H2187" t="str">
        <f t="shared" si="243"/>
        <v>Vectr Ventures</v>
      </c>
      <c r="I2187">
        <f t="shared" si="244"/>
        <v>1</v>
      </c>
      <c r="J2187" t="str">
        <f>IF(Table1[[#This Row],[Investor Count]]&gt;1,"Yes","No")</f>
        <v>No</v>
      </c>
      <c r="K2187" t="s">
        <v>394</v>
      </c>
      <c r="M2187">
        <f t="shared" si="238"/>
        <v>2015</v>
      </c>
      <c r="N2187" t="str">
        <f t="shared" si="239"/>
        <v>December</v>
      </c>
      <c r="O2187" s="18">
        <v>0</v>
      </c>
      <c r="P2187" t="str">
        <f t="shared" si="240"/>
        <v>Private Equity</v>
      </c>
      <c r="Q2187" t="str">
        <f t="shared" si="241"/>
        <v>Others</v>
      </c>
      <c r="R2187" t="str">
        <f t="shared" si="242"/>
        <v>Mumbai</v>
      </c>
    </row>
    <row r="2188" spans="1:18" x14ac:dyDescent="0.3">
      <c r="A2188">
        <v>2187</v>
      </c>
      <c r="B2188" s="4">
        <v>42361</v>
      </c>
      <c r="C2188" t="s">
        <v>2528</v>
      </c>
      <c r="D2188" t="s">
        <v>5876</v>
      </c>
      <c r="E2188" t="s">
        <v>9030</v>
      </c>
      <c r="F2188" t="s">
        <v>967</v>
      </c>
      <c r="G2188" t="s">
        <v>5877</v>
      </c>
      <c r="H2188" t="str">
        <f t="shared" si="243"/>
        <v>Blume Ventures</v>
      </c>
      <c r="I2188">
        <f t="shared" si="244"/>
        <v>2</v>
      </c>
      <c r="J2188" t="str">
        <f>IF(Table1[[#This Row],[Investor Count]]&gt;1,"Yes","No")</f>
        <v>Yes</v>
      </c>
      <c r="K2188" t="s">
        <v>126</v>
      </c>
      <c r="L2188" s="6">
        <v>1000000</v>
      </c>
      <c r="M2188">
        <f t="shared" si="238"/>
        <v>2015</v>
      </c>
      <c r="N2188" t="str">
        <f t="shared" si="239"/>
        <v>December</v>
      </c>
      <c r="O2188" s="18">
        <v>9.5970499999999994</v>
      </c>
      <c r="P2188" t="str">
        <f t="shared" si="240"/>
        <v>Seed</v>
      </c>
      <c r="Q2188" t="str">
        <f t="shared" si="241"/>
        <v>Others</v>
      </c>
      <c r="R2188" t="str">
        <f t="shared" si="242"/>
        <v>Bangalore</v>
      </c>
    </row>
    <row r="2189" spans="1:18" x14ac:dyDescent="0.3">
      <c r="A2189">
        <v>2188</v>
      </c>
      <c r="B2189" s="4">
        <v>42361</v>
      </c>
      <c r="C2189" t="s">
        <v>5878</v>
      </c>
      <c r="D2189" t="s">
        <v>5879</v>
      </c>
      <c r="E2189" t="s">
        <v>9030</v>
      </c>
      <c r="F2189" t="s">
        <v>967</v>
      </c>
      <c r="G2189" t="s">
        <v>5880</v>
      </c>
      <c r="H2189" t="str">
        <f t="shared" si="243"/>
        <v>Exfinity Venture Partners</v>
      </c>
      <c r="I2189">
        <f t="shared" si="244"/>
        <v>2</v>
      </c>
      <c r="J2189" t="str">
        <f>IF(Table1[[#This Row],[Investor Count]]&gt;1,"Yes","No")</f>
        <v>Yes</v>
      </c>
      <c r="K2189" t="s">
        <v>394</v>
      </c>
      <c r="L2189" s="6">
        <v>5000000</v>
      </c>
      <c r="M2189">
        <f t="shared" si="238"/>
        <v>2015</v>
      </c>
      <c r="N2189" t="str">
        <f t="shared" si="239"/>
        <v>December</v>
      </c>
      <c r="O2189" s="18">
        <v>47.985250000000001</v>
      </c>
      <c r="P2189" t="str">
        <f t="shared" si="240"/>
        <v>Private Equity</v>
      </c>
      <c r="Q2189" t="str">
        <f t="shared" si="241"/>
        <v>E-Commerce</v>
      </c>
      <c r="R2189" t="str">
        <f t="shared" si="242"/>
        <v>Bangalore</v>
      </c>
    </row>
    <row r="2190" spans="1:18" x14ac:dyDescent="0.3">
      <c r="A2190">
        <v>2189</v>
      </c>
      <c r="B2190" s="4">
        <v>42361</v>
      </c>
      <c r="C2190" t="s">
        <v>4231</v>
      </c>
      <c r="D2190" t="s">
        <v>8976</v>
      </c>
      <c r="E2190" t="s">
        <v>9030</v>
      </c>
      <c r="F2190" t="s">
        <v>19</v>
      </c>
      <c r="G2190" t="s">
        <v>5882</v>
      </c>
      <c r="H2190" t="str">
        <f t="shared" si="243"/>
        <v>Jitendra Gupta</v>
      </c>
      <c r="I2190">
        <f t="shared" si="244"/>
        <v>1</v>
      </c>
      <c r="J2190" t="str">
        <f>IF(Table1[[#This Row],[Investor Count]]&gt;1,"Yes","No")</f>
        <v>No</v>
      </c>
      <c r="K2190" t="s">
        <v>126</v>
      </c>
      <c r="M2190">
        <f t="shared" si="238"/>
        <v>2015</v>
      </c>
      <c r="N2190" t="str">
        <f t="shared" si="239"/>
        <v>December</v>
      </c>
      <c r="O2190" s="18">
        <v>0</v>
      </c>
      <c r="P2190" t="str">
        <f t="shared" si="240"/>
        <v>Seed</v>
      </c>
      <c r="Q2190" t="str">
        <f t="shared" si="241"/>
        <v>Others</v>
      </c>
      <c r="R2190" t="str">
        <f t="shared" si="242"/>
        <v>Delhi-NCR</v>
      </c>
    </row>
    <row r="2191" spans="1:18" x14ac:dyDescent="0.3">
      <c r="A2191">
        <v>2190</v>
      </c>
      <c r="B2191" s="4">
        <v>42362</v>
      </c>
      <c r="C2191" t="s">
        <v>5883</v>
      </c>
      <c r="D2191" t="s">
        <v>8977</v>
      </c>
      <c r="E2191" t="s">
        <v>9030</v>
      </c>
      <c r="F2191" t="s">
        <v>36</v>
      </c>
      <c r="G2191" t="s">
        <v>8340</v>
      </c>
      <c r="H2191" t="str">
        <f t="shared" si="243"/>
        <v>Collaborative Licensing Ventures Llp</v>
      </c>
      <c r="I2191">
        <f t="shared" si="244"/>
        <v>1</v>
      </c>
      <c r="J2191" t="str">
        <f>IF(Table1[[#This Row],[Investor Count]]&gt;1,"Yes","No")</f>
        <v>No</v>
      </c>
      <c r="K2191" t="s">
        <v>126</v>
      </c>
      <c r="L2191" s="6">
        <v>303000</v>
      </c>
      <c r="M2191">
        <f t="shared" si="238"/>
        <v>2015</v>
      </c>
      <c r="N2191" t="str">
        <f t="shared" si="239"/>
        <v>December</v>
      </c>
      <c r="O2191" s="18">
        <v>2.9079061500000001</v>
      </c>
      <c r="P2191" t="str">
        <f t="shared" si="240"/>
        <v>Seed</v>
      </c>
      <c r="Q2191" t="str">
        <f t="shared" si="241"/>
        <v>Others</v>
      </c>
      <c r="R2191" t="str">
        <f t="shared" si="242"/>
        <v>Mumbai</v>
      </c>
    </row>
    <row r="2192" spans="1:18" x14ac:dyDescent="0.3">
      <c r="A2192">
        <v>2191</v>
      </c>
      <c r="B2192" s="4">
        <v>42362</v>
      </c>
      <c r="C2192" t="s">
        <v>5886</v>
      </c>
      <c r="D2192" t="s">
        <v>5887</v>
      </c>
      <c r="E2192" t="s">
        <v>9030</v>
      </c>
      <c r="F2192" t="s">
        <v>19</v>
      </c>
      <c r="G2192" t="s">
        <v>8341</v>
      </c>
      <c r="H2192" t="str">
        <f t="shared" si="243"/>
        <v>Umang Kumar</v>
      </c>
      <c r="I2192">
        <f t="shared" si="244"/>
        <v>2</v>
      </c>
      <c r="J2192" t="str">
        <f>IF(Table1[[#This Row],[Investor Count]]&gt;1,"Yes","No")</f>
        <v>Yes</v>
      </c>
      <c r="K2192" t="s">
        <v>126</v>
      </c>
      <c r="M2192">
        <f t="shared" si="238"/>
        <v>2015</v>
      </c>
      <c r="N2192" t="str">
        <f t="shared" si="239"/>
        <v>December</v>
      </c>
      <c r="O2192" s="18">
        <v>0</v>
      </c>
      <c r="P2192" t="str">
        <f t="shared" si="240"/>
        <v>Seed</v>
      </c>
      <c r="Q2192" t="str">
        <f t="shared" si="241"/>
        <v>Technology</v>
      </c>
      <c r="R2192" t="str">
        <f t="shared" si="242"/>
        <v>Delhi-NCR</v>
      </c>
    </row>
    <row r="2193" spans="1:18" x14ac:dyDescent="0.3">
      <c r="A2193">
        <v>2192</v>
      </c>
      <c r="B2193" s="4">
        <v>42362</v>
      </c>
      <c r="C2193" t="s">
        <v>1757</v>
      </c>
      <c r="D2193" t="s">
        <v>5889</v>
      </c>
      <c r="E2193" t="s">
        <v>9030</v>
      </c>
      <c r="F2193" t="s">
        <v>967</v>
      </c>
      <c r="G2193" t="s">
        <v>9069</v>
      </c>
      <c r="H2193" t="str">
        <f t="shared" si="243"/>
        <v>Info Edge Ltd</v>
      </c>
      <c r="I2193">
        <f t="shared" si="244"/>
        <v>1</v>
      </c>
      <c r="J2193" t="str">
        <f>IF(Table1[[#This Row],[Investor Count]]&gt;1,"Yes","No")</f>
        <v>No</v>
      </c>
      <c r="K2193" t="s">
        <v>394</v>
      </c>
      <c r="L2193" s="6">
        <v>2200000</v>
      </c>
      <c r="M2193">
        <f t="shared" si="238"/>
        <v>2015</v>
      </c>
      <c r="N2193" t="str">
        <f t="shared" si="239"/>
        <v>December</v>
      </c>
      <c r="O2193" s="18">
        <v>21.113510000000002</v>
      </c>
      <c r="P2193" t="str">
        <f t="shared" si="240"/>
        <v>Private Equity</v>
      </c>
      <c r="Q2193" t="str">
        <f t="shared" si="241"/>
        <v>Travel &amp; Hospitality</v>
      </c>
      <c r="R2193" t="str">
        <f t="shared" si="242"/>
        <v>Bangalore</v>
      </c>
    </row>
    <row r="2194" spans="1:18" x14ac:dyDescent="0.3">
      <c r="A2194">
        <v>2193</v>
      </c>
      <c r="B2194" s="4">
        <v>42366</v>
      </c>
      <c r="C2194" t="s">
        <v>5890</v>
      </c>
      <c r="D2194" t="s">
        <v>5891</v>
      </c>
      <c r="E2194" t="s">
        <v>9030</v>
      </c>
      <c r="F2194" t="s">
        <v>967</v>
      </c>
      <c r="G2194" t="s">
        <v>5892</v>
      </c>
      <c r="H2194" t="str">
        <f t="shared" si="243"/>
        <v>Sharad Hegde</v>
      </c>
      <c r="I2194">
        <f t="shared" si="244"/>
        <v>4</v>
      </c>
      <c r="J2194" t="str">
        <f>IF(Table1[[#This Row],[Investor Count]]&gt;1,"Yes","No")</f>
        <v>Yes</v>
      </c>
      <c r="K2194" t="s">
        <v>126</v>
      </c>
      <c r="L2194" s="6">
        <v>1000000</v>
      </c>
      <c r="M2194">
        <f t="shared" si="238"/>
        <v>2015</v>
      </c>
      <c r="N2194" t="str">
        <f t="shared" si="239"/>
        <v>December</v>
      </c>
      <c r="O2194" s="18">
        <v>9.5970499999999994</v>
      </c>
      <c r="P2194" t="str">
        <f t="shared" si="240"/>
        <v>Seed</v>
      </c>
      <c r="Q2194" t="str">
        <f t="shared" si="241"/>
        <v>Food &amp; Beverage</v>
      </c>
      <c r="R2194" t="str">
        <f t="shared" si="242"/>
        <v>Bangalore</v>
      </c>
    </row>
    <row r="2195" spans="1:18" x14ac:dyDescent="0.3">
      <c r="A2195">
        <v>2194</v>
      </c>
      <c r="B2195" s="4">
        <v>42366</v>
      </c>
      <c r="C2195" t="s">
        <v>5893</v>
      </c>
      <c r="D2195" t="s">
        <v>5894</v>
      </c>
      <c r="E2195" t="s">
        <v>9030</v>
      </c>
      <c r="F2195" t="s">
        <v>967</v>
      </c>
      <c r="G2195" t="s">
        <v>4484</v>
      </c>
      <c r="H2195" t="str">
        <f t="shared" si="243"/>
        <v>Saif Partners</v>
      </c>
      <c r="I2195">
        <f t="shared" si="244"/>
        <v>1</v>
      </c>
      <c r="J2195" t="str">
        <f>IF(Table1[[#This Row],[Investor Count]]&gt;1,"Yes","No")</f>
        <v>No</v>
      </c>
      <c r="K2195" t="s">
        <v>126</v>
      </c>
      <c r="L2195" s="6">
        <v>500000</v>
      </c>
      <c r="M2195">
        <f t="shared" si="238"/>
        <v>2015</v>
      </c>
      <c r="N2195" t="str">
        <f t="shared" si="239"/>
        <v>December</v>
      </c>
      <c r="O2195" s="18">
        <v>4.7985249999999997</v>
      </c>
      <c r="P2195" t="str">
        <f t="shared" si="240"/>
        <v>Seed</v>
      </c>
      <c r="Q2195" t="str">
        <f t="shared" si="241"/>
        <v>Others</v>
      </c>
      <c r="R2195" t="str">
        <f t="shared" si="242"/>
        <v>Bangalore</v>
      </c>
    </row>
    <row r="2196" spans="1:18" x14ac:dyDescent="0.3">
      <c r="A2196">
        <v>2195</v>
      </c>
      <c r="B2196" s="4">
        <v>42367</v>
      </c>
      <c r="C2196" t="s">
        <v>5895</v>
      </c>
      <c r="D2196" t="s">
        <v>5896</v>
      </c>
      <c r="E2196" t="s">
        <v>9030</v>
      </c>
      <c r="F2196" t="s">
        <v>967</v>
      </c>
      <c r="G2196" t="s">
        <v>5897</v>
      </c>
      <c r="H2196" t="str">
        <f t="shared" si="243"/>
        <v>Mahavir Pratap Sharma</v>
      </c>
      <c r="I2196">
        <f t="shared" si="244"/>
        <v>1</v>
      </c>
      <c r="J2196" t="str">
        <f>IF(Table1[[#This Row],[Investor Count]]&gt;1,"Yes","No")</f>
        <v>No</v>
      </c>
      <c r="K2196" t="s">
        <v>126</v>
      </c>
      <c r="L2196" s="6">
        <v>150000</v>
      </c>
      <c r="M2196">
        <f t="shared" si="238"/>
        <v>2015</v>
      </c>
      <c r="N2196" t="str">
        <f t="shared" si="239"/>
        <v>December</v>
      </c>
      <c r="O2196" s="18">
        <v>1.4395575</v>
      </c>
      <c r="P2196" t="str">
        <f t="shared" si="240"/>
        <v>Seed</v>
      </c>
      <c r="Q2196" t="str">
        <f t="shared" si="241"/>
        <v>Others</v>
      </c>
      <c r="R2196" t="str">
        <f t="shared" si="242"/>
        <v>Bangalore</v>
      </c>
    </row>
    <row r="2197" spans="1:18" x14ac:dyDescent="0.3">
      <c r="A2197">
        <v>2196</v>
      </c>
      <c r="B2197" s="4">
        <v>42367</v>
      </c>
      <c r="C2197" t="s">
        <v>5898</v>
      </c>
      <c r="D2197" t="s">
        <v>154</v>
      </c>
      <c r="E2197" t="s">
        <v>9030</v>
      </c>
      <c r="F2197" t="s">
        <v>19</v>
      </c>
      <c r="G2197" t="s">
        <v>5899</v>
      </c>
      <c r="H2197" t="str">
        <f t="shared" si="243"/>
        <v>Sequoia Capital</v>
      </c>
      <c r="I2197">
        <f t="shared" si="244"/>
        <v>3</v>
      </c>
      <c r="J2197" t="str">
        <f>IF(Table1[[#This Row],[Investor Count]]&gt;1,"Yes","No")</f>
        <v>Yes</v>
      </c>
      <c r="K2197" t="s">
        <v>394</v>
      </c>
      <c r="L2197" s="6">
        <v>6600000</v>
      </c>
      <c r="M2197">
        <f t="shared" si="238"/>
        <v>2015</v>
      </c>
      <c r="N2197" t="str">
        <f t="shared" si="239"/>
        <v>December</v>
      </c>
      <c r="O2197" s="18">
        <v>63.340530000000001</v>
      </c>
      <c r="P2197" t="str">
        <f t="shared" si="240"/>
        <v>Private Equity</v>
      </c>
      <c r="Q2197" t="str">
        <f t="shared" si="241"/>
        <v>Others</v>
      </c>
      <c r="R2197" t="str">
        <f t="shared" si="242"/>
        <v>Delhi-NCR</v>
      </c>
    </row>
    <row r="2198" spans="1:18" x14ac:dyDescent="0.3">
      <c r="A2198">
        <v>2197</v>
      </c>
      <c r="B2198" s="4">
        <v>42368</v>
      </c>
      <c r="C2198" t="s">
        <v>5792</v>
      </c>
      <c r="D2198" t="s">
        <v>5793</v>
      </c>
      <c r="E2198" t="s">
        <v>9030</v>
      </c>
      <c r="F2198" t="s">
        <v>967</v>
      </c>
      <c r="G2198" t="s">
        <v>2131</v>
      </c>
      <c r="H2198" t="str">
        <f t="shared" si="243"/>
        <v>Yuvraj Singh</v>
      </c>
      <c r="I2198">
        <f t="shared" si="244"/>
        <v>1</v>
      </c>
      <c r="J2198" t="str">
        <f>IF(Table1[[#This Row],[Investor Count]]&gt;1,"Yes","No")</f>
        <v>No</v>
      </c>
      <c r="K2198" t="s">
        <v>126</v>
      </c>
      <c r="M2198">
        <f t="shared" si="238"/>
        <v>2015</v>
      </c>
      <c r="N2198" t="str">
        <f t="shared" si="239"/>
        <v>December</v>
      </c>
      <c r="O2198" s="18">
        <v>0</v>
      </c>
      <c r="P2198" t="str">
        <f t="shared" si="240"/>
        <v>Seed</v>
      </c>
      <c r="Q2198" t="str">
        <f t="shared" si="241"/>
        <v>Others</v>
      </c>
      <c r="R2198" t="str">
        <f t="shared" si="242"/>
        <v>Bangalore</v>
      </c>
    </row>
    <row r="2199" spans="1:18" x14ac:dyDescent="0.3">
      <c r="A2199">
        <v>2198</v>
      </c>
      <c r="B2199" s="4">
        <v>42310</v>
      </c>
      <c r="C2199" t="s">
        <v>4221</v>
      </c>
      <c r="D2199" t="s">
        <v>5902</v>
      </c>
      <c r="E2199" t="s">
        <v>9030</v>
      </c>
      <c r="F2199" t="s">
        <v>19</v>
      </c>
      <c r="G2199" t="s">
        <v>5903</v>
      </c>
      <c r="H2199" t="str">
        <f t="shared" si="243"/>
        <v>Amit Gupta</v>
      </c>
      <c r="I2199">
        <f t="shared" si="244"/>
        <v>4</v>
      </c>
      <c r="J2199" t="str">
        <f>IF(Table1[[#This Row],[Investor Count]]&gt;1,"Yes","No")</f>
        <v>Yes</v>
      </c>
      <c r="K2199" t="s">
        <v>126</v>
      </c>
      <c r="L2199" s="6">
        <v>200000</v>
      </c>
      <c r="M2199">
        <f t="shared" si="238"/>
        <v>2015</v>
      </c>
      <c r="N2199" t="str">
        <f t="shared" si="239"/>
        <v>November</v>
      </c>
      <c r="O2199" s="18">
        <v>1.9194100000000001</v>
      </c>
      <c r="P2199" t="str">
        <f t="shared" si="240"/>
        <v>Seed</v>
      </c>
      <c r="Q2199" t="str">
        <f t="shared" si="241"/>
        <v>Food &amp; Beverage</v>
      </c>
      <c r="R2199" t="str">
        <f t="shared" si="242"/>
        <v>Delhi-NCR</v>
      </c>
    </row>
    <row r="2200" spans="1:18" x14ac:dyDescent="0.3">
      <c r="A2200">
        <v>2199</v>
      </c>
      <c r="B2200" s="4">
        <v>42310</v>
      </c>
      <c r="C2200" t="s">
        <v>5904</v>
      </c>
      <c r="D2200" t="s">
        <v>8978</v>
      </c>
      <c r="E2200" t="s">
        <v>9030</v>
      </c>
      <c r="F2200" t="s">
        <v>36</v>
      </c>
      <c r="G2200" t="s">
        <v>7978</v>
      </c>
      <c r="H2200" t="str">
        <f t="shared" si="243"/>
        <v>Idg Ventures</v>
      </c>
      <c r="I2200">
        <f t="shared" si="244"/>
        <v>1</v>
      </c>
      <c r="J2200" t="str">
        <f>IF(Table1[[#This Row],[Investor Count]]&gt;1,"Yes","No")</f>
        <v>No</v>
      </c>
      <c r="K2200" t="s">
        <v>126</v>
      </c>
      <c r="L2200" s="6">
        <v>750000</v>
      </c>
      <c r="M2200">
        <f t="shared" si="238"/>
        <v>2015</v>
      </c>
      <c r="N2200" t="str">
        <f t="shared" si="239"/>
        <v>November</v>
      </c>
      <c r="O2200" s="18">
        <v>7.1977874999999996</v>
      </c>
      <c r="P2200" t="str">
        <f t="shared" si="240"/>
        <v>Seed</v>
      </c>
      <c r="Q2200" t="str">
        <f t="shared" si="241"/>
        <v>Others</v>
      </c>
      <c r="R2200" t="str">
        <f t="shared" si="242"/>
        <v>Mumbai</v>
      </c>
    </row>
    <row r="2201" spans="1:18" x14ac:dyDescent="0.3">
      <c r="A2201">
        <v>2200</v>
      </c>
      <c r="B2201" s="4">
        <v>42311</v>
      </c>
      <c r="C2201" t="s">
        <v>5906</v>
      </c>
      <c r="D2201" t="s">
        <v>5907</v>
      </c>
      <c r="E2201" t="s">
        <v>9030</v>
      </c>
      <c r="F2201" t="s">
        <v>87</v>
      </c>
      <c r="G2201" t="s">
        <v>9162</v>
      </c>
      <c r="H2201" t="str">
        <f t="shared" si="243"/>
        <v>Times Group Br Capital</v>
      </c>
      <c r="I2201">
        <f t="shared" si="244"/>
        <v>1</v>
      </c>
      <c r="J2201" t="str">
        <f>IF(Table1[[#This Row],[Investor Count]]&gt;1,"Yes","No")</f>
        <v>No</v>
      </c>
      <c r="K2201" t="s">
        <v>394</v>
      </c>
      <c r="M2201">
        <f t="shared" si="238"/>
        <v>2015</v>
      </c>
      <c r="N2201" t="str">
        <f t="shared" si="239"/>
        <v>November</v>
      </c>
      <c r="O2201" s="18">
        <v>0</v>
      </c>
      <c r="P2201" t="str">
        <f t="shared" si="240"/>
        <v>Private Equity</v>
      </c>
      <c r="Q2201" t="str">
        <f t="shared" si="241"/>
        <v>Others</v>
      </c>
      <c r="R2201" t="str">
        <f t="shared" si="242"/>
        <v>Delhi-NCR</v>
      </c>
    </row>
    <row r="2202" spans="1:18" x14ac:dyDescent="0.3">
      <c r="A2202">
        <v>2201</v>
      </c>
      <c r="B2202" s="4">
        <v>42311</v>
      </c>
      <c r="C2202" t="s">
        <v>5910</v>
      </c>
      <c r="D2202" t="s">
        <v>9527</v>
      </c>
      <c r="E2202" t="s">
        <v>9030</v>
      </c>
      <c r="F2202" t="s">
        <v>36</v>
      </c>
      <c r="G2202" t="s">
        <v>1136</v>
      </c>
      <c r="H2202" t="str">
        <f t="shared" si="243"/>
        <v>Ratan Tata</v>
      </c>
      <c r="I2202">
        <f t="shared" si="244"/>
        <v>1</v>
      </c>
      <c r="J2202" t="str">
        <f>IF(Table1[[#This Row],[Investor Count]]&gt;1,"Yes","No")</f>
        <v>No</v>
      </c>
      <c r="K2202" t="s">
        <v>394</v>
      </c>
      <c r="M2202">
        <f t="shared" si="238"/>
        <v>2015</v>
      </c>
      <c r="N2202" t="str">
        <f t="shared" si="239"/>
        <v>November</v>
      </c>
      <c r="O2202" s="18">
        <v>0</v>
      </c>
      <c r="P2202" t="str">
        <f t="shared" si="240"/>
        <v>Private Equity</v>
      </c>
      <c r="Q2202" t="str">
        <f t="shared" si="241"/>
        <v>Technology</v>
      </c>
      <c r="R2202" t="str">
        <f t="shared" si="242"/>
        <v>Mumbai</v>
      </c>
    </row>
    <row r="2203" spans="1:18" x14ac:dyDescent="0.3">
      <c r="A2203">
        <v>2202</v>
      </c>
      <c r="B2203" s="4">
        <v>42311</v>
      </c>
      <c r="C2203" t="s">
        <v>5912</v>
      </c>
      <c r="D2203" t="s">
        <v>5913</v>
      </c>
      <c r="E2203" t="s">
        <v>9030</v>
      </c>
      <c r="F2203" t="s">
        <v>36</v>
      </c>
      <c r="G2203" t="s">
        <v>8342</v>
      </c>
      <c r="H2203" t="str">
        <f t="shared" si="243"/>
        <v>Segnel Venture</v>
      </c>
      <c r="I2203">
        <f t="shared" si="244"/>
        <v>7</v>
      </c>
      <c r="J2203" t="str">
        <f>IF(Table1[[#This Row],[Investor Count]]&gt;1,"Yes","No")</f>
        <v>Yes</v>
      </c>
      <c r="K2203" t="s">
        <v>394</v>
      </c>
      <c r="L2203" s="6">
        <v>5000000</v>
      </c>
      <c r="M2203">
        <f t="shared" si="238"/>
        <v>2015</v>
      </c>
      <c r="N2203" t="str">
        <f t="shared" si="239"/>
        <v>November</v>
      </c>
      <c r="O2203" s="18">
        <v>47.985250000000001</v>
      </c>
      <c r="P2203" t="str">
        <f t="shared" si="240"/>
        <v>Private Equity</v>
      </c>
      <c r="Q2203" t="str">
        <f t="shared" si="241"/>
        <v>Others</v>
      </c>
      <c r="R2203" t="str">
        <f t="shared" si="242"/>
        <v>Mumbai</v>
      </c>
    </row>
    <row r="2204" spans="1:18" x14ac:dyDescent="0.3">
      <c r="A2204">
        <v>2203</v>
      </c>
      <c r="B2204" s="4">
        <v>42311</v>
      </c>
      <c r="C2204" t="s">
        <v>5915</v>
      </c>
      <c r="D2204" t="s">
        <v>5916</v>
      </c>
      <c r="E2204" t="s">
        <v>9030</v>
      </c>
      <c r="F2204" t="s">
        <v>1982</v>
      </c>
      <c r="G2204" t="s">
        <v>5917</v>
      </c>
      <c r="H2204" t="str">
        <f t="shared" si="243"/>
        <v>Varun Ahuja</v>
      </c>
      <c r="I2204">
        <f t="shared" si="244"/>
        <v>2</v>
      </c>
      <c r="J2204" t="str">
        <f>IF(Table1[[#This Row],[Investor Count]]&gt;1,"Yes","No")</f>
        <v>Yes</v>
      </c>
      <c r="K2204" t="s">
        <v>126</v>
      </c>
      <c r="L2204" s="6">
        <v>150000</v>
      </c>
      <c r="M2204">
        <f t="shared" si="238"/>
        <v>2015</v>
      </c>
      <c r="N2204" t="str">
        <f t="shared" si="239"/>
        <v>November</v>
      </c>
      <c r="O2204" s="18">
        <v>1.4395575</v>
      </c>
      <c r="P2204" t="str">
        <f t="shared" si="240"/>
        <v>Seed</v>
      </c>
      <c r="Q2204" t="str">
        <f t="shared" si="241"/>
        <v>Food &amp; Beverage</v>
      </c>
      <c r="R2204" t="str">
        <f t="shared" si="242"/>
        <v>Other Cities</v>
      </c>
    </row>
    <row r="2205" spans="1:18" x14ac:dyDescent="0.3">
      <c r="A2205">
        <v>2204</v>
      </c>
      <c r="B2205" s="4">
        <v>42311</v>
      </c>
      <c r="C2205" t="s">
        <v>5918</v>
      </c>
      <c r="D2205" t="s">
        <v>5919</v>
      </c>
      <c r="E2205" t="s">
        <v>9030</v>
      </c>
      <c r="F2205" t="s">
        <v>36</v>
      </c>
      <c r="G2205" t="s">
        <v>5920</v>
      </c>
      <c r="H2205" t="str">
        <f t="shared" si="243"/>
        <v>Riqueza Capital</v>
      </c>
      <c r="I2205">
        <f t="shared" si="244"/>
        <v>1</v>
      </c>
      <c r="J2205" t="str">
        <f>IF(Table1[[#This Row],[Investor Count]]&gt;1,"Yes","No")</f>
        <v>No</v>
      </c>
      <c r="K2205" t="s">
        <v>126</v>
      </c>
      <c r="L2205" s="6">
        <v>385000</v>
      </c>
      <c r="M2205">
        <f t="shared" si="238"/>
        <v>2015</v>
      </c>
      <c r="N2205" t="str">
        <f t="shared" si="239"/>
        <v>November</v>
      </c>
      <c r="O2205" s="18">
        <v>3.6948642500000002</v>
      </c>
      <c r="P2205" t="str">
        <f t="shared" si="240"/>
        <v>Seed</v>
      </c>
      <c r="Q2205" t="str">
        <f t="shared" si="241"/>
        <v>Food &amp; Beverage</v>
      </c>
      <c r="R2205" t="str">
        <f t="shared" si="242"/>
        <v>Mumbai</v>
      </c>
    </row>
    <row r="2206" spans="1:18" x14ac:dyDescent="0.3">
      <c r="A2206">
        <v>2205</v>
      </c>
      <c r="B2206" s="4">
        <v>42311</v>
      </c>
      <c r="C2206" t="s">
        <v>5922</v>
      </c>
      <c r="D2206" t="s">
        <v>5923</v>
      </c>
      <c r="E2206" t="s">
        <v>9030</v>
      </c>
      <c r="F2206" t="s">
        <v>36</v>
      </c>
      <c r="G2206" t="s">
        <v>261</v>
      </c>
      <c r="H2206" t="str">
        <f t="shared" si="243"/>
        <v>Undisclosed</v>
      </c>
      <c r="I2206">
        <f t="shared" si="244"/>
        <v>1</v>
      </c>
      <c r="J2206" t="str">
        <f>IF(Table1[[#This Row],[Investor Count]]&gt;1,"Yes","No")</f>
        <v>No</v>
      </c>
      <c r="K2206" t="s">
        <v>126</v>
      </c>
      <c r="L2206" s="6">
        <v>320000</v>
      </c>
      <c r="M2206">
        <f t="shared" si="238"/>
        <v>2015</v>
      </c>
      <c r="N2206" t="str">
        <f t="shared" si="239"/>
        <v>November</v>
      </c>
      <c r="O2206" s="18">
        <v>3.071056</v>
      </c>
      <c r="P2206" t="str">
        <f t="shared" si="240"/>
        <v>Seed</v>
      </c>
      <c r="Q2206" t="str">
        <f t="shared" si="241"/>
        <v>Others</v>
      </c>
      <c r="R2206" t="str">
        <f t="shared" si="242"/>
        <v>Mumbai</v>
      </c>
    </row>
    <row r="2207" spans="1:18" x14ac:dyDescent="0.3">
      <c r="A2207">
        <v>2206</v>
      </c>
      <c r="B2207" s="4">
        <v>42311</v>
      </c>
      <c r="C2207" t="s">
        <v>5924</v>
      </c>
      <c r="D2207" t="s">
        <v>3997</v>
      </c>
      <c r="E2207" t="s">
        <v>9030</v>
      </c>
      <c r="F2207" t="s">
        <v>30</v>
      </c>
      <c r="G2207" t="s">
        <v>8343</v>
      </c>
      <c r="H2207" t="str">
        <f t="shared" si="243"/>
        <v>Dheeraj Jain</v>
      </c>
      <c r="I2207">
        <f t="shared" si="244"/>
        <v>1</v>
      </c>
      <c r="J2207" t="str">
        <f>IF(Table1[[#This Row],[Investor Count]]&gt;1,"Yes","No")</f>
        <v>No</v>
      </c>
      <c r="K2207" t="s">
        <v>126</v>
      </c>
      <c r="L2207" s="6">
        <v>500000</v>
      </c>
      <c r="M2207">
        <f t="shared" si="238"/>
        <v>2015</v>
      </c>
      <c r="N2207" t="str">
        <f t="shared" si="239"/>
        <v>November</v>
      </c>
      <c r="O2207" s="18">
        <v>4.7985249999999997</v>
      </c>
      <c r="P2207" t="str">
        <f t="shared" si="240"/>
        <v>Seed</v>
      </c>
      <c r="Q2207" t="str">
        <f t="shared" si="241"/>
        <v>Travel &amp; Hospitality</v>
      </c>
      <c r="R2207" t="str">
        <f t="shared" si="242"/>
        <v>Delhi-NCR</v>
      </c>
    </row>
    <row r="2208" spans="1:18" x14ac:dyDescent="0.3">
      <c r="A2208">
        <v>2207</v>
      </c>
      <c r="B2208" s="4">
        <v>42311</v>
      </c>
      <c r="C2208" t="s">
        <v>5926</v>
      </c>
      <c r="D2208" t="s">
        <v>5927</v>
      </c>
      <c r="E2208" t="s">
        <v>9030</v>
      </c>
      <c r="F2208" t="s">
        <v>5928</v>
      </c>
      <c r="G2208" t="s">
        <v>9112</v>
      </c>
      <c r="H2208" t="str">
        <f t="shared" si="243"/>
        <v>Constellation Technology Ventures</v>
      </c>
      <c r="I2208">
        <f t="shared" si="244"/>
        <v>4</v>
      </c>
      <c r="J2208" t="str">
        <f>IF(Table1[[#This Row],[Investor Count]]&gt;1,"Yes","No")</f>
        <v>Yes</v>
      </c>
      <c r="K2208" t="s">
        <v>394</v>
      </c>
      <c r="L2208" s="6">
        <v>16600000</v>
      </c>
      <c r="M2208">
        <f t="shared" si="238"/>
        <v>2015</v>
      </c>
      <c r="N2208" t="str">
        <f t="shared" si="239"/>
        <v>November</v>
      </c>
      <c r="O2208" s="18">
        <v>159.31102999999999</v>
      </c>
      <c r="P2208" t="str">
        <f t="shared" si="240"/>
        <v>Private Equity</v>
      </c>
      <c r="Q2208" t="str">
        <f t="shared" si="241"/>
        <v>Energy &amp; Environment</v>
      </c>
      <c r="R2208" t="str">
        <f t="shared" si="242"/>
        <v>Other Cities</v>
      </c>
    </row>
    <row r="2209" spans="1:18" x14ac:dyDescent="0.3">
      <c r="A2209">
        <v>2208</v>
      </c>
      <c r="B2209" s="4">
        <v>42312</v>
      </c>
      <c r="C2209" t="s">
        <v>1205</v>
      </c>
      <c r="D2209" t="s">
        <v>5930</v>
      </c>
      <c r="E2209" t="s">
        <v>9030</v>
      </c>
      <c r="F2209" t="s">
        <v>36</v>
      </c>
      <c r="G2209" t="s">
        <v>8258</v>
      </c>
      <c r="H2209" t="str">
        <f t="shared" si="243"/>
        <v>Ah! Ventures</v>
      </c>
      <c r="I2209">
        <f t="shared" si="244"/>
        <v>1</v>
      </c>
      <c r="J2209" t="str">
        <f>IF(Table1[[#This Row],[Investor Count]]&gt;1,"Yes","No")</f>
        <v>No</v>
      </c>
      <c r="K2209" t="s">
        <v>126</v>
      </c>
      <c r="L2209" s="6">
        <v>250000</v>
      </c>
      <c r="M2209">
        <f t="shared" si="238"/>
        <v>2015</v>
      </c>
      <c r="N2209" t="str">
        <f t="shared" si="239"/>
        <v>November</v>
      </c>
      <c r="O2209" s="18">
        <v>2.3992624999999999</v>
      </c>
      <c r="P2209" t="str">
        <f t="shared" si="240"/>
        <v>Seed</v>
      </c>
      <c r="Q2209" t="str">
        <f t="shared" si="241"/>
        <v>Education</v>
      </c>
      <c r="R2209" t="str">
        <f t="shared" si="242"/>
        <v>Mumbai</v>
      </c>
    </row>
    <row r="2210" spans="1:18" x14ac:dyDescent="0.3">
      <c r="A2210">
        <v>2209</v>
      </c>
      <c r="B2210" s="4">
        <v>42312</v>
      </c>
      <c r="C2210" t="s">
        <v>4372</v>
      </c>
      <c r="D2210" t="s">
        <v>5931</v>
      </c>
      <c r="E2210" t="s">
        <v>9030</v>
      </c>
      <c r="F2210" t="s">
        <v>30</v>
      </c>
      <c r="G2210" t="s">
        <v>7985</v>
      </c>
      <c r="H2210" t="str">
        <f t="shared" si="243"/>
        <v>Cio Angel Network</v>
      </c>
      <c r="I2210">
        <f t="shared" si="244"/>
        <v>1</v>
      </c>
      <c r="J2210" t="str">
        <f>IF(Table1[[#This Row],[Investor Count]]&gt;1,"Yes","No")</f>
        <v>No</v>
      </c>
      <c r="K2210" t="s">
        <v>126</v>
      </c>
      <c r="M2210">
        <f t="shared" si="238"/>
        <v>2015</v>
      </c>
      <c r="N2210" t="str">
        <f t="shared" si="239"/>
        <v>November</v>
      </c>
      <c r="O2210" s="18">
        <v>0</v>
      </c>
      <c r="P2210" t="str">
        <f t="shared" si="240"/>
        <v>Seed</v>
      </c>
      <c r="Q2210" t="str">
        <f t="shared" si="241"/>
        <v>Others</v>
      </c>
      <c r="R2210" t="str">
        <f t="shared" si="242"/>
        <v>Delhi-NCR</v>
      </c>
    </row>
    <row r="2211" spans="1:18" x14ac:dyDescent="0.3">
      <c r="A2211">
        <v>2210</v>
      </c>
      <c r="B2211" s="4">
        <v>42312</v>
      </c>
      <c r="C2211" t="s">
        <v>5932</v>
      </c>
      <c r="D2211" t="s">
        <v>8979</v>
      </c>
      <c r="E2211" t="s">
        <v>9030</v>
      </c>
      <c r="F2211" t="s">
        <v>3058</v>
      </c>
      <c r="G2211" t="s">
        <v>9454</v>
      </c>
      <c r="H2211" t="str">
        <f t="shared" si="243"/>
        <v>Phanindra Sama</v>
      </c>
      <c r="I2211">
        <f t="shared" si="244"/>
        <v>7</v>
      </c>
      <c r="J2211" t="str">
        <f>IF(Table1[[#This Row],[Investor Count]]&gt;1,"Yes","No")</f>
        <v>Yes</v>
      </c>
      <c r="K2211" t="s">
        <v>126</v>
      </c>
      <c r="L2211" s="6">
        <v>400000</v>
      </c>
      <c r="M2211">
        <f t="shared" si="238"/>
        <v>2015</v>
      </c>
      <c r="N2211" t="str">
        <f t="shared" si="239"/>
        <v>November</v>
      </c>
      <c r="O2211" s="18">
        <v>3.8388200000000001</v>
      </c>
      <c r="P2211" t="str">
        <f t="shared" si="240"/>
        <v>Seed</v>
      </c>
      <c r="Q2211" t="str">
        <f t="shared" si="241"/>
        <v>Others</v>
      </c>
      <c r="R2211" t="str">
        <f t="shared" si="242"/>
        <v>Other Cities</v>
      </c>
    </row>
    <row r="2212" spans="1:18" x14ac:dyDescent="0.3">
      <c r="A2212">
        <v>2211</v>
      </c>
      <c r="B2212" s="4">
        <v>42313</v>
      </c>
      <c r="C2212" t="s">
        <v>5935</v>
      </c>
      <c r="D2212" t="s">
        <v>5936</v>
      </c>
      <c r="E2212" t="s">
        <v>9030</v>
      </c>
      <c r="F2212" t="s">
        <v>36</v>
      </c>
      <c r="G2212" t="s">
        <v>8344</v>
      </c>
      <c r="H2212" t="str">
        <f t="shared" si="243"/>
        <v>Vineel Nalla</v>
      </c>
      <c r="I2212">
        <f t="shared" si="244"/>
        <v>1</v>
      </c>
      <c r="J2212" t="str">
        <f>IF(Table1[[#This Row],[Investor Count]]&gt;1,"Yes","No")</f>
        <v>No</v>
      </c>
      <c r="K2212" t="s">
        <v>126</v>
      </c>
      <c r="L2212" s="6">
        <v>150000</v>
      </c>
      <c r="M2212">
        <f t="shared" si="238"/>
        <v>2015</v>
      </c>
      <c r="N2212" t="str">
        <f t="shared" si="239"/>
        <v>November</v>
      </c>
      <c r="O2212" s="18">
        <v>1.4395575</v>
      </c>
      <c r="P2212" t="str">
        <f t="shared" si="240"/>
        <v>Seed</v>
      </c>
      <c r="Q2212" t="str">
        <f t="shared" si="241"/>
        <v>Others</v>
      </c>
      <c r="R2212" t="str">
        <f t="shared" si="242"/>
        <v>Mumbai</v>
      </c>
    </row>
    <row r="2213" spans="1:18" x14ac:dyDescent="0.3">
      <c r="A2213">
        <v>2212</v>
      </c>
      <c r="B2213" s="4">
        <v>42313</v>
      </c>
      <c r="C2213" t="s">
        <v>5938</v>
      </c>
      <c r="D2213" t="s">
        <v>5939</v>
      </c>
      <c r="E2213" t="s">
        <v>9030</v>
      </c>
      <c r="F2213" t="s">
        <v>1360</v>
      </c>
      <c r="G2213" t="s">
        <v>261</v>
      </c>
      <c r="H2213" t="str">
        <f t="shared" si="243"/>
        <v>Undisclosed</v>
      </c>
      <c r="I2213">
        <f t="shared" si="244"/>
        <v>1</v>
      </c>
      <c r="J2213" t="str">
        <f>IF(Table1[[#This Row],[Investor Count]]&gt;1,"Yes","No")</f>
        <v>No</v>
      </c>
      <c r="K2213" t="s">
        <v>126</v>
      </c>
      <c r="L2213" s="6">
        <v>200000</v>
      </c>
      <c r="M2213">
        <f t="shared" si="238"/>
        <v>2015</v>
      </c>
      <c r="N2213" t="str">
        <f t="shared" si="239"/>
        <v>November</v>
      </c>
      <c r="O2213" s="18">
        <v>1.9194100000000001</v>
      </c>
      <c r="P2213" t="str">
        <f t="shared" si="240"/>
        <v>Seed</v>
      </c>
      <c r="Q2213" t="str">
        <f t="shared" si="241"/>
        <v>Others</v>
      </c>
      <c r="R2213" t="str">
        <f t="shared" si="242"/>
        <v>Other Cities</v>
      </c>
    </row>
    <row r="2214" spans="1:18" x14ac:dyDescent="0.3">
      <c r="A2214">
        <v>2213</v>
      </c>
      <c r="B2214" s="4">
        <v>42313</v>
      </c>
      <c r="C2214" t="s">
        <v>5940</v>
      </c>
      <c r="D2214" t="s">
        <v>5941</v>
      </c>
      <c r="E2214" t="s">
        <v>9030</v>
      </c>
      <c r="F2214" t="s">
        <v>30</v>
      </c>
      <c r="G2214" t="s">
        <v>4484</v>
      </c>
      <c r="H2214" t="str">
        <f t="shared" si="243"/>
        <v>Saif Partners</v>
      </c>
      <c r="I2214">
        <f t="shared" si="244"/>
        <v>1</v>
      </c>
      <c r="J2214" t="str">
        <f>IF(Table1[[#This Row],[Investor Count]]&gt;1,"Yes","No")</f>
        <v>No</v>
      </c>
      <c r="K2214" t="s">
        <v>394</v>
      </c>
      <c r="M2214">
        <f t="shared" si="238"/>
        <v>2015</v>
      </c>
      <c r="N2214" t="str">
        <f t="shared" si="239"/>
        <v>November</v>
      </c>
      <c r="O2214" s="18">
        <v>0</v>
      </c>
      <c r="P2214" t="str">
        <f t="shared" si="240"/>
        <v>Private Equity</v>
      </c>
      <c r="Q2214" t="str">
        <f t="shared" si="241"/>
        <v>Others</v>
      </c>
      <c r="R2214" t="str">
        <f t="shared" si="242"/>
        <v>Delhi-NCR</v>
      </c>
    </row>
    <row r="2215" spans="1:18" x14ac:dyDescent="0.3">
      <c r="A2215">
        <v>2214</v>
      </c>
      <c r="B2215" s="4">
        <v>42314</v>
      </c>
      <c r="C2215" t="s">
        <v>5943</v>
      </c>
      <c r="D2215" t="s">
        <v>5944</v>
      </c>
      <c r="E2215" t="s">
        <v>9030</v>
      </c>
      <c r="F2215" t="s">
        <v>19</v>
      </c>
      <c r="G2215" t="s">
        <v>2077</v>
      </c>
      <c r="H2215" t="str">
        <f t="shared" si="243"/>
        <v>Indian Angel Network</v>
      </c>
      <c r="I2215">
        <f t="shared" si="244"/>
        <v>1</v>
      </c>
      <c r="J2215" t="str">
        <f>IF(Table1[[#This Row],[Investor Count]]&gt;1,"Yes","No")</f>
        <v>No</v>
      </c>
      <c r="K2215" t="s">
        <v>126</v>
      </c>
      <c r="M2215">
        <f t="shared" si="238"/>
        <v>2015</v>
      </c>
      <c r="N2215" t="str">
        <f t="shared" si="239"/>
        <v>November</v>
      </c>
      <c r="O2215" s="18">
        <v>0</v>
      </c>
      <c r="P2215" t="str">
        <f t="shared" si="240"/>
        <v>Seed</v>
      </c>
      <c r="Q2215" t="str">
        <f t="shared" si="241"/>
        <v>Others</v>
      </c>
      <c r="R2215" t="str">
        <f t="shared" si="242"/>
        <v>Delhi-NCR</v>
      </c>
    </row>
    <row r="2216" spans="1:18" x14ac:dyDescent="0.3">
      <c r="A2216">
        <v>2215</v>
      </c>
      <c r="B2216" s="4">
        <v>42314</v>
      </c>
      <c r="C2216" t="s">
        <v>5945</v>
      </c>
      <c r="D2216" t="s">
        <v>1991</v>
      </c>
      <c r="E2216" t="s">
        <v>9030</v>
      </c>
      <c r="F2216" t="s">
        <v>19</v>
      </c>
      <c r="G2216" t="s">
        <v>8198</v>
      </c>
      <c r="H2216" t="str">
        <f t="shared" si="243"/>
        <v>Hnis</v>
      </c>
      <c r="I2216">
        <f t="shared" si="244"/>
        <v>1</v>
      </c>
      <c r="J2216" t="str">
        <f>IF(Table1[[#This Row],[Investor Count]]&gt;1,"Yes","No")</f>
        <v>No</v>
      </c>
      <c r="K2216" t="s">
        <v>394</v>
      </c>
      <c r="L2216" s="6">
        <v>1800000</v>
      </c>
      <c r="M2216">
        <f t="shared" si="238"/>
        <v>2015</v>
      </c>
      <c r="N2216" t="str">
        <f t="shared" si="239"/>
        <v>November</v>
      </c>
      <c r="O2216" s="18">
        <v>17.27469</v>
      </c>
      <c r="P2216" t="str">
        <f t="shared" si="240"/>
        <v>Private Equity</v>
      </c>
      <c r="Q2216" t="str">
        <f t="shared" si="241"/>
        <v>Others</v>
      </c>
      <c r="R2216" t="str">
        <f t="shared" si="242"/>
        <v>Delhi-NCR</v>
      </c>
    </row>
    <row r="2217" spans="1:18" x14ac:dyDescent="0.3">
      <c r="A2217">
        <v>2216</v>
      </c>
      <c r="B2217" s="4">
        <v>42314</v>
      </c>
      <c r="C2217" t="s">
        <v>5947</v>
      </c>
      <c r="D2217" t="s">
        <v>5948</v>
      </c>
      <c r="E2217" t="s">
        <v>9030</v>
      </c>
      <c r="F2217" t="s">
        <v>30</v>
      </c>
      <c r="G2217" t="s">
        <v>8345</v>
      </c>
      <c r="H2217" t="str">
        <f t="shared" si="243"/>
        <v>Idg Ventures India</v>
      </c>
      <c r="I2217">
        <f t="shared" si="244"/>
        <v>3</v>
      </c>
      <c r="J2217" t="str">
        <f>IF(Table1[[#This Row],[Investor Count]]&gt;1,"Yes","No")</f>
        <v>Yes</v>
      </c>
      <c r="K2217" t="s">
        <v>394</v>
      </c>
      <c r="L2217" s="6">
        <v>2000000</v>
      </c>
      <c r="M2217">
        <f t="shared" si="238"/>
        <v>2015</v>
      </c>
      <c r="N2217" t="str">
        <f t="shared" si="239"/>
        <v>November</v>
      </c>
      <c r="O2217" s="18">
        <v>19.194099999999999</v>
      </c>
      <c r="P2217" t="str">
        <f t="shared" si="240"/>
        <v>Private Equity</v>
      </c>
      <c r="Q2217" t="str">
        <f t="shared" si="241"/>
        <v>Others</v>
      </c>
      <c r="R2217" t="str">
        <f t="shared" si="242"/>
        <v>Delhi-NCR</v>
      </c>
    </row>
    <row r="2218" spans="1:18" x14ac:dyDescent="0.3">
      <c r="A2218">
        <v>2217</v>
      </c>
      <c r="B2218" s="4">
        <v>42314</v>
      </c>
      <c r="C2218" t="s">
        <v>5950</v>
      </c>
      <c r="D2218" t="s">
        <v>5951</v>
      </c>
      <c r="E2218" t="s">
        <v>9030</v>
      </c>
      <c r="F2218" t="s">
        <v>52</v>
      </c>
      <c r="G2218" t="s">
        <v>5952</v>
      </c>
      <c r="H2218" t="str">
        <f t="shared" si="243"/>
        <v>Hyderabad Angels</v>
      </c>
      <c r="I2218">
        <f t="shared" si="244"/>
        <v>2</v>
      </c>
      <c r="J2218" t="str">
        <f>IF(Table1[[#This Row],[Investor Count]]&gt;1,"Yes","No")</f>
        <v>Yes</v>
      </c>
      <c r="K2218" t="s">
        <v>126</v>
      </c>
      <c r="L2218" s="6">
        <v>460000</v>
      </c>
      <c r="M2218">
        <f t="shared" si="238"/>
        <v>2015</v>
      </c>
      <c r="N2218" t="str">
        <f t="shared" si="239"/>
        <v>November</v>
      </c>
      <c r="O2218" s="18">
        <v>4.4146429999999999</v>
      </c>
      <c r="P2218" t="str">
        <f t="shared" si="240"/>
        <v>Seed</v>
      </c>
      <c r="Q2218" t="str">
        <f t="shared" si="241"/>
        <v>Technology</v>
      </c>
      <c r="R2218" t="str">
        <f t="shared" si="242"/>
        <v>Pune</v>
      </c>
    </row>
    <row r="2219" spans="1:18" x14ac:dyDescent="0.3">
      <c r="A2219">
        <v>2218</v>
      </c>
      <c r="B2219" s="4">
        <v>42314</v>
      </c>
      <c r="C2219" t="s">
        <v>5953</v>
      </c>
      <c r="D2219" t="s">
        <v>5954</v>
      </c>
      <c r="E2219" t="s">
        <v>9030</v>
      </c>
      <c r="F2219" t="s">
        <v>52</v>
      </c>
      <c r="G2219" t="s">
        <v>5955</v>
      </c>
      <c r="H2219" t="str">
        <f t="shared" si="243"/>
        <v>Hyderabad Angels</v>
      </c>
      <c r="I2219">
        <f t="shared" si="244"/>
        <v>3</v>
      </c>
      <c r="J2219" t="str">
        <f>IF(Table1[[#This Row],[Investor Count]]&gt;1,"Yes","No")</f>
        <v>Yes</v>
      </c>
      <c r="K2219" t="s">
        <v>394</v>
      </c>
      <c r="L2219" s="6">
        <v>490000</v>
      </c>
      <c r="M2219">
        <f t="shared" si="238"/>
        <v>2015</v>
      </c>
      <c r="N2219" t="str">
        <f t="shared" si="239"/>
        <v>November</v>
      </c>
      <c r="O2219" s="18">
        <v>4.7025544999999997</v>
      </c>
      <c r="P2219" t="str">
        <f t="shared" si="240"/>
        <v>Private Equity</v>
      </c>
      <c r="Q2219" t="str">
        <f t="shared" si="241"/>
        <v>Others</v>
      </c>
      <c r="R2219" t="str">
        <f t="shared" si="242"/>
        <v>Pune</v>
      </c>
    </row>
    <row r="2220" spans="1:18" x14ac:dyDescent="0.3">
      <c r="A2220">
        <v>2219</v>
      </c>
      <c r="B2220" s="4">
        <v>42314</v>
      </c>
      <c r="C2220" t="s">
        <v>5956</v>
      </c>
      <c r="D2220" t="s">
        <v>5957</v>
      </c>
      <c r="E2220" t="s">
        <v>9030</v>
      </c>
      <c r="F2220" t="s">
        <v>87</v>
      </c>
      <c r="G2220" t="s">
        <v>5958</v>
      </c>
      <c r="H2220" t="str">
        <f t="shared" si="243"/>
        <v>Saina Nehwal</v>
      </c>
      <c r="I2220">
        <f t="shared" si="244"/>
        <v>1</v>
      </c>
      <c r="J2220" t="str">
        <f>IF(Table1[[#This Row],[Investor Count]]&gt;1,"Yes","No")</f>
        <v>No</v>
      </c>
      <c r="K2220" t="s">
        <v>126</v>
      </c>
      <c r="M2220">
        <f t="shared" si="238"/>
        <v>2015</v>
      </c>
      <c r="N2220" t="str">
        <f t="shared" si="239"/>
        <v>November</v>
      </c>
      <c r="O2220" s="18">
        <v>0</v>
      </c>
      <c r="P2220" t="str">
        <f t="shared" si="240"/>
        <v>Seed</v>
      </c>
      <c r="Q2220" t="str">
        <f t="shared" si="241"/>
        <v>Healthcare</v>
      </c>
      <c r="R2220" t="str">
        <f t="shared" si="242"/>
        <v>Delhi-NCR</v>
      </c>
    </row>
    <row r="2221" spans="1:18" x14ac:dyDescent="0.3">
      <c r="A2221">
        <v>2220</v>
      </c>
      <c r="B2221" s="4">
        <v>42314</v>
      </c>
      <c r="C2221" t="s">
        <v>5960</v>
      </c>
      <c r="D2221" t="s">
        <v>5961</v>
      </c>
      <c r="E2221" t="s">
        <v>9030</v>
      </c>
      <c r="F2221" t="s">
        <v>19</v>
      </c>
      <c r="G2221" t="s">
        <v>9393</v>
      </c>
      <c r="H2221" t="str">
        <f t="shared" si="243"/>
        <v>Ch</v>
      </c>
      <c r="I2221">
        <f t="shared" si="244"/>
        <v>2</v>
      </c>
      <c r="J2221" t="str">
        <f>IF(Table1[[#This Row],[Investor Count]]&gt;1,"Yes","No")</f>
        <v>Yes</v>
      </c>
      <c r="K2221" t="s">
        <v>394</v>
      </c>
      <c r="L2221" s="6">
        <v>15000000</v>
      </c>
      <c r="M2221">
        <f t="shared" si="238"/>
        <v>2015</v>
      </c>
      <c r="N2221" t="str">
        <f t="shared" si="239"/>
        <v>November</v>
      </c>
      <c r="O2221" s="18">
        <v>143.95574999999999</v>
      </c>
      <c r="P2221" t="str">
        <f t="shared" si="240"/>
        <v>Private Equity</v>
      </c>
      <c r="Q2221" t="str">
        <f t="shared" si="241"/>
        <v>Food &amp; Beverage</v>
      </c>
      <c r="R2221" t="str">
        <f t="shared" si="242"/>
        <v>Delhi-NCR</v>
      </c>
    </row>
    <row r="2222" spans="1:18" x14ac:dyDescent="0.3">
      <c r="A2222">
        <v>2221</v>
      </c>
      <c r="B2222" s="4">
        <v>42317</v>
      </c>
      <c r="C2222" t="s">
        <v>5963</v>
      </c>
      <c r="D2222" t="s">
        <v>7890</v>
      </c>
      <c r="E2222" t="s">
        <v>9030</v>
      </c>
      <c r="F2222" t="s">
        <v>184</v>
      </c>
      <c r="G2222" t="s">
        <v>9394</v>
      </c>
      <c r="H2222" t="str">
        <f t="shared" si="243"/>
        <v>Rajan</v>
      </c>
      <c r="I2222">
        <f t="shared" si="244"/>
        <v>7</v>
      </c>
      <c r="J2222" t="str">
        <f>IF(Table1[[#This Row],[Investor Count]]&gt;1,"Yes","No")</f>
        <v>Yes</v>
      </c>
      <c r="K2222" t="s">
        <v>126</v>
      </c>
      <c r="L2222" s="6">
        <v>500000</v>
      </c>
      <c r="M2222">
        <f t="shared" si="238"/>
        <v>2015</v>
      </c>
      <c r="N2222" t="str">
        <f t="shared" si="239"/>
        <v>November</v>
      </c>
      <c r="O2222" s="18">
        <v>4.7985249999999997</v>
      </c>
      <c r="P2222" t="str">
        <f t="shared" si="240"/>
        <v>Seed</v>
      </c>
      <c r="Q2222" t="str">
        <f t="shared" si="241"/>
        <v>Others</v>
      </c>
      <c r="R2222" t="str">
        <f t="shared" si="242"/>
        <v>Hyderabad</v>
      </c>
    </row>
    <row r="2223" spans="1:18" x14ac:dyDescent="0.3">
      <c r="A2223">
        <v>2222</v>
      </c>
      <c r="B2223" s="4">
        <v>42317</v>
      </c>
      <c r="C2223" t="s">
        <v>5966</v>
      </c>
      <c r="D2223" t="s">
        <v>5967</v>
      </c>
      <c r="E2223" t="s">
        <v>9030</v>
      </c>
      <c r="F2223" t="s">
        <v>967</v>
      </c>
      <c r="G2223" t="s">
        <v>5968</v>
      </c>
      <c r="H2223" t="str">
        <f t="shared" si="243"/>
        <v>Michael &amp; Susan Dell Foundation</v>
      </c>
      <c r="I2223">
        <f t="shared" si="244"/>
        <v>2</v>
      </c>
      <c r="J2223" t="str">
        <f>IF(Table1[[#This Row],[Investor Count]]&gt;1,"Yes","No")</f>
        <v>Yes</v>
      </c>
      <c r="K2223" t="s">
        <v>394</v>
      </c>
      <c r="L2223" s="6">
        <v>1500000</v>
      </c>
      <c r="M2223">
        <f t="shared" si="238"/>
        <v>2015</v>
      </c>
      <c r="N2223" t="str">
        <f t="shared" si="239"/>
        <v>November</v>
      </c>
      <c r="O2223" s="18">
        <v>14.395574999999999</v>
      </c>
      <c r="P2223" t="str">
        <f t="shared" si="240"/>
        <v>Private Equity</v>
      </c>
      <c r="Q2223" t="str">
        <f t="shared" si="241"/>
        <v>Technology</v>
      </c>
      <c r="R2223" t="str">
        <f t="shared" si="242"/>
        <v>Bangalore</v>
      </c>
    </row>
    <row r="2224" spans="1:18" x14ac:dyDescent="0.3">
      <c r="A2224">
        <v>2223</v>
      </c>
      <c r="B2224" s="4">
        <v>42317</v>
      </c>
      <c r="C2224" t="s">
        <v>5969</v>
      </c>
      <c r="D2224" t="s">
        <v>8980</v>
      </c>
      <c r="E2224" t="s">
        <v>9030</v>
      </c>
      <c r="F2224" t="s">
        <v>36</v>
      </c>
      <c r="G2224" t="s">
        <v>1511</v>
      </c>
      <c r="H2224" t="str">
        <f t="shared" si="243"/>
        <v>Info Edge</v>
      </c>
      <c r="I2224">
        <f t="shared" si="244"/>
        <v>1</v>
      </c>
      <c r="J2224" t="str">
        <f>IF(Table1[[#This Row],[Investor Count]]&gt;1,"Yes","No")</f>
        <v>No</v>
      </c>
      <c r="K2224" t="s">
        <v>394</v>
      </c>
      <c r="L2224" s="6">
        <v>1000000</v>
      </c>
      <c r="M2224">
        <f t="shared" si="238"/>
        <v>2015</v>
      </c>
      <c r="N2224" t="str">
        <f t="shared" si="239"/>
        <v>November</v>
      </c>
      <c r="O2224" s="18">
        <v>9.5970499999999994</v>
      </c>
      <c r="P2224" t="str">
        <f t="shared" si="240"/>
        <v>Private Equity</v>
      </c>
      <c r="Q2224" t="str">
        <f t="shared" si="241"/>
        <v>Healthcare</v>
      </c>
      <c r="R2224" t="str">
        <f t="shared" si="242"/>
        <v>Mumbai</v>
      </c>
    </row>
    <row r="2225" spans="1:18" x14ac:dyDescent="0.3">
      <c r="A2225">
        <v>2224</v>
      </c>
      <c r="B2225" s="4">
        <v>42317</v>
      </c>
      <c r="C2225" t="s">
        <v>440</v>
      </c>
      <c r="D2225" t="s">
        <v>5971</v>
      </c>
      <c r="E2225" t="s">
        <v>9030</v>
      </c>
      <c r="F2225" t="s">
        <v>3755</v>
      </c>
      <c r="G2225" t="s">
        <v>9230</v>
      </c>
      <c r="H2225" t="str">
        <f t="shared" si="243"/>
        <v>Sequoia India</v>
      </c>
      <c r="I2225">
        <f t="shared" si="244"/>
        <v>4</v>
      </c>
      <c r="J2225" t="str">
        <f>IF(Table1[[#This Row],[Investor Count]]&gt;1,"Yes","No")</f>
        <v>Yes</v>
      </c>
      <c r="K2225" t="s">
        <v>394</v>
      </c>
      <c r="L2225" s="6">
        <v>1900000</v>
      </c>
      <c r="M2225">
        <f t="shared" si="238"/>
        <v>2015</v>
      </c>
      <c r="N2225" t="str">
        <f t="shared" si="239"/>
        <v>November</v>
      </c>
      <c r="O2225" s="18">
        <v>18.234394999999999</v>
      </c>
      <c r="P2225" t="str">
        <f t="shared" si="240"/>
        <v>Private Equity</v>
      </c>
      <c r="Q2225" t="str">
        <f t="shared" si="241"/>
        <v>Others</v>
      </c>
      <c r="R2225" t="str">
        <f t="shared" si="242"/>
        <v>Bangalore</v>
      </c>
    </row>
    <row r="2226" spans="1:18" x14ac:dyDescent="0.3">
      <c r="A2226">
        <v>2225</v>
      </c>
      <c r="B2226" s="4">
        <v>42317</v>
      </c>
      <c r="C2226" t="s">
        <v>5973</v>
      </c>
      <c r="D2226" t="s">
        <v>8981</v>
      </c>
      <c r="E2226" t="s">
        <v>9030</v>
      </c>
      <c r="F2226" t="s">
        <v>36</v>
      </c>
      <c r="G2226" t="s">
        <v>5975</v>
      </c>
      <c r="H2226" t="str">
        <f t="shared" si="243"/>
        <v>Jozef Bardik</v>
      </c>
      <c r="I2226">
        <f t="shared" si="244"/>
        <v>2</v>
      </c>
      <c r="J2226" t="str">
        <f>IF(Table1[[#This Row],[Investor Count]]&gt;1,"Yes","No")</f>
        <v>Yes</v>
      </c>
      <c r="K2226" t="s">
        <v>126</v>
      </c>
      <c r="L2226" s="6">
        <v>150000</v>
      </c>
      <c r="M2226">
        <f t="shared" si="238"/>
        <v>2015</v>
      </c>
      <c r="N2226" t="str">
        <f t="shared" si="239"/>
        <v>November</v>
      </c>
      <c r="O2226" s="18">
        <v>1.4395575</v>
      </c>
      <c r="P2226" t="str">
        <f t="shared" si="240"/>
        <v>Seed</v>
      </c>
      <c r="Q2226" t="str">
        <f t="shared" si="241"/>
        <v>Technology</v>
      </c>
      <c r="R2226" t="str">
        <f t="shared" si="242"/>
        <v>Mumbai</v>
      </c>
    </row>
    <row r="2227" spans="1:18" x14ac:dyDescent="0.3">
      <c r="A2227">
        <v>2226</v>
      </c>
      <c r="B2227" s="4">
        <v>42317</v>
      </c>
      <c r="C2227" t="s">
        <v>5976</v>
      </c>
      <c r="D2227" t="s">
        <v>5977</v>
      </c>
      <c r="E2227" t="s">
        <v>9030</v>
      </c>
      <c r="F2227" t="s">
        <v>36</v>
      </c>
      <c r="G2227" t="s">
        <v>261</v>
      </c>
      <c r="H2227" t="str">
        <f t="shared" si="243"/>
        <v>Undisclosed</v>
      </c>
      <c r="I2227">
        <f t="shared" si="244"/>
        <v>1</v>
      </c>
      <c r="J2227" t="str">
        <f>IF(Table1[[#This Row],[Investor Count]]&gt;1,"Yes","No")</f>
        <v>No</v>
      </c>
      <c r="K2227" t="s">
        <v>126</v>
      </c>
      <c r="L2227" s="6">
        <v>150000</v>
      </c>
      <c r="M2227">
        <f t="shared" si="238"/>
        <v>2015</v>
      </c>
      <c r="N2227" t="str">
        <f t="shared" si="239"/>
        <v>November</v>
      </c>
      <c r="O2227" s="18">
        <v>1.4395575</v>
      </c>
      <c r="P2227" t="str">
        <f t="shared" si="240"/>
        <v>Seed</v>
      </c>
      <c r="Q2227" t="str">
        <f t="shared" si="241"/>
        <v>E-Commerce</v>
      </c>
      <c r="R2227" t="str">
        <f t="shared" si="242"/>
        <v>Mumbai</v>
      </c>
    </row>
    <row r="2228" spans="1:18" x14ac:dyDescent="0.3">
      <c r="A2228">
        <v>2227</v>
      </c>
      <c r="B2228" s="4">
        <v>42318</v>
      </c>
      <c r="C2228" t="s">
        <v>5978</v>
      </c>
      <c r="D2228" t="s">
        <v>5979</v>
      </c>
      <c r="E2228" t="s">
        <v>9030</v>
      </c>
      <c r="F2228" t="s">
        <v>36</v>
      </c>
      <c r="G2228" t="s">
        <v>8346</v>
      </c>
      <c r="H2228" t="str">
        <f t="shared" si="243"/>
        <v>Saif Partners</v>
      </c>
      <c r="I2228">
        <f t="shared" si="244"/>
        <v>2</v>
      </c>
      <c r="J2228" t="str">
        <f>IF(Table1[[#This Row],[Investor Count]]&gt;1,"Yes","No")</f>
        <v>Yes</v>
      </c>
      <c r="K2228" t="s">
        <v>394</v>
      </c>
      <c r="L2228" s="6">
        <v>6000000</v>
      </c>
      <c r="M2228">
        <f t="shared" si="238"/>
        <v>2015</v>
      </c>
      <c r="N2228" t="str">
        <f t="shared" si="239"/>
        <v>November</v>
      </c>
      <c r="O2228" s="18">
        <v>57.582299999999996</v>
      </c>
      <c r="P2228" t="str">
        <f t="shared" si="240"/>
        <v>Private Equity</v>
      </c>
      <c r="Q2228" t="str">
        <f t="shared" si="241"/>
        <v>Food &amp; Beverage</v>
      </c>
      <c r="R2228" t="str">
        <f t="shared" si="242"/>
        <v>Mumbai</v>
      </c>
    </row>
    <row r="2229" spans="1:18" x14ac:dyDescent="0.3">
      <c r="A2229">
        <v>2228</v>
      </c>
      <c r="B2229" s="4">
        <v>42319</v>
      </c>
      <c r="C2229" t="s">
        <v>5203</v>
      </c>
      <c r="D2229" t="s">
        <v>5981</v>
      </c>
      <c r="E2229" t="s">
        <v>9030</v>
      </c>
      <c r="F2229" t="s">
        <v>1982</v>
      </c>
      <c r="G2229" t="s">
        <v>9271</v>
      </c>
      <c r="H2229" t="str">
        <f t="shared" si="243"/>
        <v>Tv Mohas Paias Paixe Family Office</v>
      </c>
      <c r="I2229">
        <f t="shared" si="244"/>
        <v>1</v>
      </c>
      <c r="J2229" t="str">
        <f>IF(Table1[[#This Row],[Investor Count]]&gt;1,"Yes","No")</f>
        <v>No</v>
      </c>
      <c r="K2229" t="s">
        <v>126</v>
      </c>
      <c r="M2229">
        <f t="shared" si="238"/>
        <v>2015</v>
      </c>
      <c r="N2229" t="str">
        <f t="shared" si="239"/>
        <v>November</v>
      </c>
      <c r="O2229" s="18">
        <v>0</v>
      </c>
      <c r="P2229" t="str">
        <f t="shared" si="240"/>
        <v>Seed</v>
      </c>
      <c r="Q2229" t="str">
        <f t="shared" si="241"/>
        <v>Others</v>
      </c>
      <c r="R2229" t="str">
        <f t="shared" si="242"/>
        <v>Other Cities</v>
      </c>
    </row>
    <row r="2230" spans="1:18" x14ac:dyDescent="0.3">
      <c r="A2230">
        <v>2229</v>
      </c>
      <c r="B2230" s="4">
        <v>42319</v>
      </c>
      <c r="C2230" t="s">
        <v>5983</v>
      </c>
      <c r="D2230" t="s">
        <v>8982</v>
      </c>
      <c r="E2230" t="s">
        <v>9030</v>
      </c>
      <c r="F2230" t="s">
        <v>967</v>
      </c>
      <c r="G2230" t="s">
        <v>5985</v>
      </c>
      <c r="H2230" t="str">
        <f t="shared" si="243"/>
        <v>Lensbridge Capital</v>
      </c>
      <c r="I2230">
        <f t="shared" si="244"/>
        <v>3</v>
      </c>
      <c r="J2230" t="str">
        <f>IF(Table1[[#This Row],[Investor Count]]&gt;1,"Yes","No")</f>
        <v>Yes</v>
      </c>
      <c r="K2230" t="s">
        <v>394</v>
      </c>
      <c r="L2230" s="6">
        <v>600000</v>
      </c>
      <c r="M2230">
        <f t="shared" si="238"/>
        <v>2015</v>
      </c>
      <c r="N2230" t="str">
        <f t="shared" si="239"/>
        <v>November</v>
      </c>
      <c r="O2230" s="18">
        <v>5.7582300000000002</v>
      </c>
      <c r="P2230" t="str">
        <f t="shared" si="240"/>
        <v>Private Equity</v>
      </c>
      <c r="Q2230" t="str">
        <f t="shared" si="241"/>
        <v>Food &amp; Beverage</v>
      </c>
      <c r="R2230" t="str">
        <f t="shared" si="242"/>
        <v>Bangalore</v>
      </c>
    </row>
    <row r="2231" spans="1:18" x14ac:dyDescent="0.3">
      <c r="A2231">
        <v>2230</v>
      </c>
      <c r="B2231" s="4">
        <v>42319</v>
      </c>
      <c r="C2231" t="s">
        <v>4343</v>
      </c>
      <c r="D2231" t="s">
        <v>5986</v>
      </c>
      <c r="E2231" t="s">
        <v>9030</v>
      </c>
      <c r="F2231" t="s">
        <v>5987</v>
      </c>
      <c r="G2231" t="s">
        <v>8526</v>
      </c>
      <c r="H2231" t="str">
        <f t="shared" si="243"/>
        <v>Centre For Incubation &amp; Business Acceleration</v>
      </c>
      <c r="I2231">
        <f t="shared" si="244"/>
        <v>2</v>
      </c>
      <c r="J2231" t="str">
        <f>IF(Table1[[#This Row],[Investor Count]]&gt;1,"Yes","No")</f>
        <v>Yes</v>
      </c>
      <c r="K2231" t="s">
        <v>126</v>
      </c>
      <c r="M2231">
        <f t="shared" si="238"/>
        <v>2015</v>
      </c>
      <c r="N2231" t="str">
        <f t="shared" si="239"/>
        <v>November</v>
      </c>
      <c r="O2231" s="18">
        <v>0</v>
      </c>
      <c r="P2231" t="str">
        <f t="shared" si="240"/>
        <v>Seed</v>
      </c>
      <c r="Q2231" t="str">
        <f t="shared" si="241"/>
        <v>Fashion &amp; Lifestyle</v>
      </c>
      <c r="R2231" t="str">
        <f t="shared" si="242"/>
        <v>Hyderabad</v>
      </c>
    </row>
    <row r="2232" spans="1:18" x14ac:dyDescent="0.3">
      <c r="A2232">
        <v>2231</v>
      </c>
      <c r="B2232" s="4">
        <v>42319</v>
      </c>
      <c r="C2232" t="s">
        <v>268</v>
      </c>
      <c r="D2232" t="s">
        <v>5989</v>
      </c>
      <c r="E2232" t="s">
        <v>9030</v>
      </c>
      <c r="F2232" t="s">
        <v>19</v>
      </c>
      <c r="G2232" t="s">
        <v>5990</v>
      </c>
      <c r="H2232" t="str">
        <f t="shared" si="243"/>
        <v>Mount Nathan Advisors Pte Ltd</v>
      </c>
      <c r="I2232">
        <f t="shared" si="244"/>
        <v>1</v>
      </c>
      <c r="J2232" t="str">
        <f>IF(Table1[[#This Row],[Investor Count]]&gt;1,"Yes","No")</f>
        <v>No</v>
      </c>
      <c r="K2232" t="s">
        <v>126</v>
      </c>
      <c r="L2232" s="6">
        <v>500000</v>
      </c>
      <c r="M2232">
        <f t="shared" si="238"/>
        <v>2015</v>
      </c>
      <c r="N2232" t="str">
        <f t="shared" si="239"/>
        <v>November</v>
      </c>
      <c r="O2232" s="18">
        <v>4.7985249999999997</v>
      </c>
      <c r="P2232" t="str">
        <f t="shared" si="240"/>
        <v>Seed</v>
      </c>
      <c r="Q2232" t="str">
        <f t="shared" si="241"/>
        <v>FinTech</v>
      </c>
      <c r="R2232" t="str">
        <f t="shared" si="242"/>
        <v>Delhi-NCR</v>
      </c>
    </row>
    <row r="2233" spans="1:18" x14ac:dyDescent="0.3">
      <c r="A2233">
        <v>2232</v>
      </c>
      <c r="B2233" s="4">
        <v>42319</v>
      </c>
      <c r="C2233" t="s">
        <v>5991</v>
      </c>
      <c r="D2233" t="s">
        <v>5992</v>
      </c>
      <c r="E2233" t="s">
        <v>9030</v>
      </c>
      <c r="F2233" t="s">
        <v>36</v>
      </c>
      <c r="G2233" t="s">
        <v>388</v>
      </c>
      <c r="H2233" t="str">
        <f t="shared" si="243"/>
        <v>Sixth Sense Ventures</v>
      </c>
      <c r="I2233">
        <f t="shared" si="244"/>
        <v>1</v>
      </c>
      <c r="J2233" t="str">
        <f>IF(Table1[[#This Row],[Investor Count]]&gt;1,"Yes","No")</f>
        <v>No</v>
      </c>
      <c r="K2233" t="s">
        <v>126</v>
      </c>
      <c r="M2233">
        <f t="shared" si="238"/>
        <v>2015</v>
      </c>
      <c r="N2233" t="str">
        <f t="shared" si="239"/>
        <v>November</v>
      </c>
      <c r="O2233" s="18">
        <v>0</v>
      </c>
      <c r="P2233" t="str">
        <f t="shared" si="240"/>
        <v>Seed</v>
      </c>
      <c r="Q2233" t="str">
        <f t="shared" si="241"/>
        <v>Logistics &amp; Transport</v>
      </c>
      <c r="R2233" t="str">
        <f t="shared" si="242"/>
        <v>Mumbai</v>
      </c>
    </row>
    <row r="2234" spans="1:18" x14ac:dyDescent="0.3">
      <c r="A2234">
        <v>2233</v>
      </c>
      <c r="B2234" s="4">
        <v>42320</v>
      </c>
      <c r="C2234" t="s">
        <v>5993</v>
      </c>
      <c r="D2234" t="s">
        <v>5994</v>
      </c>
      <c r="E2234" t="s">
        <v>9030</v>
      </c>
      <c r="F2234" t="s">
        <v>184</v>
      </c>
      <c r="G2234" t="s">
        <v>5346</v>
      </c>
      <c r="H2234" t="str">
        <f t="shared" si="243"/>
        <v>Chennai Angels</v>
      </c>
      <c r="I2234">
        <f t="shared" si="244"/>
        <v>1</v>
      </c>
      <c r="J2234" t="str">
        <f>IF(Table1[[#This Row],[Investor Count]]&gt;1,"Yes","No")</f>
        <v>No</v>
      </c>
      <c r="K2234" t="s">
        <v>126</v>
      </c>
      <c r="L2234" s="6">
        <v>250000</v>
      </c>
      <c r="M2234">
        <f t="shared" si="238"/>
        <v>2015</v>
      </c>
      <c r="N2234" t="str">
        <f t="shared" si="239"/>
        <v>November</v>
      </c>
      <c r="O2234" s="18">
        <v>2.3992624999999999</v>
      </c>
      <c r="P2234" t="str">
        <f t="shared" si="240"/>
        <v>Seed</v>
      </c>
      <c r="Q2234" t="str">
        <f t="shared" si="241"/>
        <v>Others</v>
      </c>
      <c r="R2234" t="str">
        <f t="shared" si="242"/>
        <v>Hyderabad</v>
      </c>
    </row>
    <row r="2235" spans="1:18" x14ac:dyDescent="0.3">
      <c r="A2235">
        <v>2234</v>
      </c>
      <c r="B2235" s="4">
        <v>42321</v>
      </c>
      <c r="C2235" t="s">
        <v>5995</v>
      </c>
      <c r="D2235" t="s">
        <v>8983</v>
      </c>
      <c r="E2235" t="s">
        <v>9030</v>
      </c>
      <c r="F2235" t="s">
        <v>967</v>
      </c>
      <c r="G2235" t="s">
        <v>5997</v>
      </c>
      <c r="H2235" t="str">
        <f t="shared" si="243"/>
        <v>Sujeet Kumar</v>
      </c>
      <c r="I2235">
        <f t="shared" si="244"/>
        <v>3</v>
      </c>
      <c r="J2235" t="str">
        <f>IF(Table1[[#This Row],[Investor Count]]&gt;1,"Yes","No")</f>
        <v>Yes</v>
      </c>
      <c r="K2235" t="s">
        <v>126</v>
      </c>
      <c r="M2235">
        <f t="shared" si="238"/>
        <v>2015</v>
      </c>
      <c r="N2235" t="str">
        <f t="shared" si="239"/>
        <v>November</v>
      </c>
      <c r="O2235" s="18">
        <v>0</v>
      </c>
      <c r="P2235" t="str">
        <f t="shared" si="240"/>
        <v>Seed</v>
      </c>
      <c r="Q2235" t="str">
        <f t="shared" si="241"/>
        <v>Others</v>
      </c>
      <c r="R2235" t="str">
        <f t="shared" si="242"/>
        <v>Bangalore</v>
      </c>
    </row>
    <row r="2236" spans="1:18" x14ac:dyDescent="0.3">
      <c r="A2236">
        <v>2235</v>
      </c>
      <c r="B2236" s="4">
        <v>42324</v>
      </c>
      <c r="C2236" t="s">
        <v>5998</v>
      </c>
      <c r="D2236" t="s">
        <v>5999</v>
      </c>
      <c r="E2236" t="s">
        <v>9030</v>
      </c>
      <c r="F2236" t="s">
        <v>19</v>
      </c>
      <c r="G2236" t="s">
        <v>3215</v>
      </c>
      <c r="H2236" t="str">
        <f t="shared" si="243"/>
        <v>Kalaari Capital</v>
      </c>
      <c r="I2236">
        <f t="shared" si="244"/>
        <v>1</v>
      </c>
      <c r="J2236" t="str">
        <f>IF(Table1[[#This Row],[Investor Count]]&gt;1,"Yes","No")</f>
        <v>No</v>
      </c>
      <c r="K2236" t="s">
        <v>394</v>
      </c>
      <c r="L2236" s="6">
        <v>3700000</v>
      </c>
      <c r="M2236">
        <f t="shared" si="238"/>
        <v>2015</v>
      </c>
      <c r="N2236" t="str">
        <f t="shared" si="239"/>
        <v>November</v>
      </c>
      <c r="O2236" s="18">
        <v>35.509084999999999</v>
      </c>
      <c r="P2236" t="str">
        <f t="shared" si="240"/>
        <v>Private Equity</v>
      </c>
      <c r="Q2236" t="str">
        <f t="shared" si="241"/>
        <v>E-Commerce</v>
      </c>
      <c r="R2236" t="str">
        <f t="shared" si="242"/>
        <v>Delhi-NCR</v>
      </c>
    </row>
    <row r="2237" spans="1:18" x14ac:dyDescent="0.3">
      <c r="A2237">
        <v>2236</v>
      </c>
      <c r="B2237" s="4">
        <v>42324</v>
      </c>
      <c r="C2237" t="s">
        <v>6000</v>
      </c>
      <c r="D2237" t="s">
        <v>6001</v>
      </c>
      <c r="E2237" t="s">
        <v>9030</v>
      </c>
      <c r="F2237" t="s">
        <v>967</v>
      </c>
      <c r="G2237" t="s">
        <v>8347</v>
      </c>
      <c r="H2237" t="str">
        <f t="shared" si="243"/>
        <v>Astarc Ventures</v>
      </c>
      <c r="I2237">
        <f t="shared" si="244"/>
        <v>2</v>
      </c>
      <c r="J2237" t="str">
        <f>IF(Table1[[#This Row],[Investor Count]]&gt;1,"Yes","No")</f>
        <v>Yes</v>
      </c>
      <c r="K2237" t="s">
        <v>126</v>
      </c>
      <c r="L2237" s="6">
        <v>180000</v>
      </c>
      <c r="M2237">
        <f t="shared" si="238"/>
        <v>2015</v>
      </c>
      <c r="N2237" t="str">
        <f t="shared" si="239"/>
        <v>November</v>
      </c>
      <c r="O2237" s="18">
        <v>1.7274689999999999</v>
      </c>
      <c r="P2237" t="str">
        <f t="shared" si="240"/>
        <v>Seed</v>
      </c>
      <c r="Q2237" t="str">
        <f t="shared" si="241"/>
        <v>Others</v>
      </c>
      <c r="R2237" t="str">
        <f t="shared" si="242"/>
        <v>Bangalore</v>
      </c>
    </row>
    <row r="2238" spans="1:18" x14ac:dyDescent="0.3">
      <c r="A2238">
        <v>2237</v>
      </c>
      <c r="B2238" s="4">
        <v>42324</v>
      </c>
      <c r="C2238" t="s">
        <v>3735</v>
      </c>
      <c r="D2238" t="s">
        <v>6003</v>
      </c>
      <c r="E2238" t="s">
        <v>9030</v>
      </c>
      <c r="F2238" t="s">
        <v>184</v>
      </c>
      <c r="G2238" t="s">
        <v>6004</v>
      </c>
      <c r="H2238" t="str">
        <f t="shared" si="243"/>
        <v>Logtally</v>
      </c>
      <c r="I2238">
        <f t="shared" si="244"/>
        <v>1</v>
      </c>
      <c r="J2238" t="str">
        <f>IF(Table1[[#This Row],[Investor Count]]&gt;1,"Yes","No")</f>
        <v>No</v>
      </c>
      <c r="K2238" t="s">
        <v>126</v>
      </c>
      <c r="M2238">
        <f t="shared" si="238"/>
        <v>2015</v>
      </c>
      <c r="N2238" t="str">
        <f t="shared" si="239"/>
        <v>November</v>
      </c>
      <c r="O2238" s="18">
        <v>0</v>
      </c>
      <c r="P2238" t="str">
        <f t="shared" si="240"/>
        <v>Seed</v>
      </c>
      <c r="Q2238" t="str">
        <f t="shared" si="241"/>
        <v>Others</v>
      </c>
      <c r="R2238" t="str">
        <f t="shared" si="242"/>
        <v>Hyderabad</v>
      </c>
    </row>
    <row r="2239" spans="1:18" x14ac:dyDescent="0.3">
      <c r="A2239">
        <v>2238</v>
      </c>
      <c r="B2239" s="4">
        <v>42324</v>
      </c>
      <c r="C2239" t="s">
        <v>6005</v>
      </c>
      <c r="D2239" t="s">
        <v>6006</v>
      </c>
      <c r="E2239" t="s">
        <v>9030</v>
      </c>
      <c r="F2239" t="s">
        <v>30</v>
      </c>
      <c r="G2239" t="s">
        <v>6007</v>
      </c>
      <c r="H2239" t="str">
        <f t="shared" si="243"/>
        <v>Times Internet</v>
      </c>
      <c r="I2239">
        <f t="shared" si="244"/>
        <v>1</v>
      </c>
      <c r="J2239" t="str">
        <f>IF(Table1[[#This Row],[Investor Count]]&gt;1,"Yes","No")</f>
        <v>No</v>
      </c>
      <c r="K2239" t="s">
        <v>394</v>
      </c>
      <c r="L2239" s="6">
        <v>15000000</v>
      </c>
      <c r="M2239">
        <f t="shared" si="238"/>
        <v>2015</v>
      </c>
      <c r="N2239" t="str">
        <f t="shared" si="239"/>
        <v>November</v>
      </c>
      <c r="O2239" s="18">
        <v>143.95574999999999</v>
      </c>
      <c r="P2239" t="str">
        <f t="shared" si="240"/>
        <v>Private Equity</v>
      </c>
      <c r="Q2239" t="str">
        <f t="shared" si="241"/>
        <v>Others</v>
      </c>
      <c r="R2239" t="str">
        <f t="shared" si="242"/>
        <v>Delhi-NCR</v>
      </c>
    </row>
    <row r="2240" spans="1:18" x14ac:dyDescent="0.3">
      <c r="A2240">
        <v>2239</v>
      </c>
      <c r="B2240" s="4">
        <v>42325</v>
      </c>
      <c r="C2240" t="s">
        <v>6008</v>
      </c>
      <c r="D2240" t="s">
        <v>7845</v>
      </c>
      <c r="E2240" t="s">
        <v>9030</v>
      </c>
      <c r="F2240" t="s">
        <v>36</v>
      </c>
      <c r="G2240" t="s">
        <v>6010</v>
      </c>
      <c r="H2240" t="str">
        <f t="shared" si="243"/>
        <v>Sequoia India</v>
      </c>
      <c r="I2240">
        <f t="shared" si="244"/>
        <v>5</v>
      </c>
      <c r="J2240" t="str">
        <f>IF(Table1[[#This Row],[Investor Count]]&gt;1,"Yes","No")</f>
        <v>Yes</v>
      </c>
      <c r="K2240" t="s">
        <v>394</v>
      </c>
      <c r="L2240" s="6">
        <v>34000000</v>
      </c>
      <c r="M2240">
        <f t="shared" si="238"/>
        <v>2015</v>
      </c>
      <c r="N2240" t="str">
        <f t="shared" si="239"/>
        <v>November</v>
      </c>
      <c r="O2240" s="18">
        <v>326.29969999999997</v>
      </c>
      <c r="P2240" t="str">
        <f t="shared" si="240"/>
        <v>Private Equity</v>
      </c>
      <c r="Q2240" t="str">
        <f t="shared" si="241"/>
        <v>Others</v>
      </c>
      <c r="R2240" t="str">
        <f t="shared" si="242"/>
        <v>Mumbai</v>
      </c>
    </row>
    <row r="2241" spans="1:18" x14ac:dyDescent="0.3">
      <c r="A2241">
        <v>2240</v>
      </c>
      <c r="B2241" s="4">
        <v>42325</v>
      </c>
      <c r="C2241" t="s">
        <v>2272</v>
      </c>
      <c r="D2241" t="s">
        <v>6011</v>
      </c>
      <c r="E2241" t="s">
        <v>9030</v>
      </c>
      <c r="F2241" t="s">
        <v>967</v>
      </c>
      <c r="G2241" t="s">
        <v>8880</v>
      </c>
      <c r="H2241" t="str">
        <f t="shared" si="243"/>
        <v>Gordon</v>
      </c>
      <c r="I2241">
        <f t="shared" si="244"/>
        <v>2</v>
      </c>
      <c r="J2241" t="str">
        <f>IF(Table1[[#This Row],[Investor Count]]&gt;1,"Yes","No")</f>
        <v>Yes</v>
      </c>
      <c r="K2241" t="s">
        <v>126</v>
      </c>
      <c r="L2241" s="6">
        <v>600000</v>
      </c>
      <c r="M2241">
        <f t="shared" si="238"/>
        <v>2015</v>
      </c>
      <c r="N2241" t="str">
        <f t="shared" si="239"/>
        <v>November</v>
      </c>
      <c r="O2241" s="18">
        <v>5.7582300000000002</v>
      </c>
      <c r="P2241" t="str">
        <f t="shared" si="240"/>
        <v>Seed</v>
      </c>
      <c r="Q2241" t="str">
        <f t="shared" si="241"/>
        <v>Technology</v>
      </c>
      <c r="R2241" t="str">
        <f t="shared" si="242"/>
        <v>Bangalore</v>
      </c>
    </row>
    <row r="2242" spans="1:18" x14ac:dyDescent="0.3">
      <c r="A2242">
        <v>2241</v>
      </c>
      <c r="B2242" s="4">
        <v>42325</v>
      </c>
      <c r="C2242" t="s">
        <v>6013</v>
      </c>
      <c r="D2242" t="s">
        <v>6014</v>
      </c>
      <c r="E2242" t="s">
        <v>9030</v>
      </c>
      <c r="F2242" t="s">
        <v>967</v>
      </c>
      <c r="G2242" t="s">
        <v>6015</v>
      </c>
      <c r="H2242" t="str">
        <f t="shared" si="243"/>
        <v>Jitu Virwani</v>
      </c>
      <c r="I2242">
        <f t="shared" si="244"/>
        <v>1</v>
      </c>
      <c r="J2242" t="str">
        <f>IF(Table1[[#This Row],[Investor Count]]&gt;1,"Yes","No")</f>
        <v>No</v>
      </c>
      <c r="K2242" t="s">
        <v>126</v>
      </c>
      <c r="L2242" s="6">
        <v>7500000</v>
      </c>
      <c r="M2242">
        <f t="shared" ref="M2242:M2305" si="245">YEAR(B2242)</f>
        <v>2015</v>
      </c>
      <c r="N2242" t="str">
        <f t="shared" ref="N2242:N2305" si="246">TEXT(B2242,"mmmm")</f>
        <v>November</v>
      </c>
      <c r="O2242" s="18">
        <v>71.977874999999997</v>
      </c>
      <c r="P2242" t="str">
        <f t="shared" ref="P2242:P2305" si="247">IF(ISBLANK(K2242),"Unknown",IF(OR(ISNUMBER(SEARCH("seed",K2242)),ISNUMBER(SEARCH("Seed",K2242))),"Seed",IF(ISNUMBER(SEARCH("Series A",K2242)),"Series A",IF(ISNUMBER(SEARCH("Series B",K2242)),"Series B",IF(ISNUMBER(SEARCH("Series C",K2242)),"Series C",IF(ISNUMBER(SEARCH("Series D",K2242)),"Series D",IF(ISNUMBER(SEARCH("Private Equity",K2242)),"Private Equity","Other")))))))</f>
        <v>Seed</v>
      </c>
      <c r="Q2242" t="str">
        <f t="shared" ref="Q2242:Q2305" si="248">IF(IFERROR(SEARCH("ecom",D2242),0)+IFERROR(SEARCH("commerce",D2242),0)+IFERROR(SEARCH("retail",D2242),0)&gt;0,"E-Commerce",
IF(IFERROR(SEARCH("fintech",D2242),0)+IFERROR(SEARCH("finance",D2242),0)+IFERROR(SEARCH("financial",D2242),0)+IFERROR(SEARCH("lending",D2242),0)+IFERROR(SEARCH("payment",D2242),0)+IFERROR(SEARCH("banking",D2242),0)+IFERROR(SEARCH("insurance",D2242),0)&gt;0,"FinTech",
IF(IFERROR(SEARCH("tech",D2242),0)+IFERROR(SEARCH("software",D2242),0)+IFERROR(SEARCH("saas",D2242),0)+IFERROR(SEARCH("ai",D2242),0)+IFERROR(SEARCH("iot",D2242),0)+IFERROR(SEARCH("cloud",D2242),0)+IFERROR(SEARCH("data",D2242),0)+IFERROR(SEARCH("analytics",D2242),0)&gt;0,"Technology",
IF(IFERROR(SEARCH("food",D2242),0)+IFERROR(SEARCH("restaurant",D2242),0)+IFERROR(SEARCH("hospitality",D2242),0)+IFERROR(SEARCH("beverage",D2242),0)+IFERROR(SEARCH("delivery",D2242),0)&gt;0,"Food &amp; Beverage",
IF(IFERROR(SEARCH("health",D2242),0)+IFERROR(SEARCH("medical",D2242),0)+IFERROR(SEARCH("pharma",D2242),0)+IFERROR(SEARCH("wellness",D2242),0)+IFERROR(SEARCH("fitness",D2242),0)&gt;0,"Healthcare",
IF(IFERROR(SEARCH("edu",D2242),0)+IFERROR(SEARCH("learning",D2242),0)+IFERROR(SEARCH("school",D2242),0)+IFERROR(SEARCH("e-tech",D2242),0)&gt;0,"Education",
IF(IFERROR(SEARCH("logistics",D2242),0)+IFERROR(SEARCH("transport",D2242),0)+IFERROR(SEARCH("delivery",D2242),0)+IFERROR(SEARCH("mobility",D2242),0)+IFERROR(SEARCH("automobile",D2242),0)&gt;0,"Logistics &amp; Transport",
IF(IFERROR(SEARCH("travel",D2242),0)+IFERROR(SEARCH("hotel",D2242),0)+IFERROR(SEARCH("booking",D2242),0)+IFERROR(SEARCH("tourism",D2242),0)&gt;0,"Travel &amp; Hospitality",
IF(IFERROR(SEARCH("fashion",D2242),0)+IFERROR(SEARCH("apparel",D2242),0)+IFERROR(SEARCH("clothing",D2242),0)+IFERROR(SEARCH("jewelry",D2242),0)+IFERROR(SEARCH("beauty",D2242),0)&gt;0,"Fashion &amp; Lifestyle",
IF(IFERROR(SEARCH("media",D2242),0)+IFERROR(SEARCH("entertainment",D2242),0)+IFERROR(SEARCH("video",D2242),0)+IFERROR(SEARCH("gaming",D2242),0)+IFERROR(SEARCH("music",D2242),0)+IFERROR(SEARCH("social",D2242),0)&gt;0,"Media &amp; Entertainment",
IF(IFERROR(SEARCH("agri",D2242),0)+IFERROR(SEARCH("farm",D2242),0)+IFERROR(SEARCH("agtech",D2242),0)&gt;0,"Agriculture",
IF(IFERROR(SEARCH("real estate",D2242),0)+IFERROR(SEARCH("property",D2242),0)+IFERROR(SEARCH("housing",D2242),0)&gt;0,"Real Estate",
IF(IFERROR(SEARCH("energy",D2242),0)+IFERROR(SEARCH("solar",D2242),0)+IFERROR(SEARCH("clean tech",D2242),0)+IFERROR(SEARCH("waste",D2242),0)&gt;0,"Energy &amp; Environment",
IF(IFERROR(SEARCH("hr",D2242),0)+IFERROR(SEARCH("recruit",D2242),0)+IFERROR(SEARCH("hiring",D2242),0)+IFERROR(SEARCH("job",D2242),0)&gt;0,"HR &amp; Recruitment",
"Others"))))))))))))))</f>
        <v>Fashion &amp; Lifestyle</v>
      </c>
      <c r="R2242" t="str">
        <f t="shared" ref="R2242:R2305" si="249">IF(ISNUMBER(SEARCH("bang",F2242)),"Bangalore",IF(ISNUMBER(SEARCH("beng",F2242)),"Bangalore",IF(ISNUMBER(SEARCH("mumbai",F2242)),"Mumbai",IF(ISNUMBER(SEARCH("delhi",F2242)),"Delhi-NCR",IF(ISNUMBER(SEARCH("gurgaon",F2242)),"Delhi-NCR",IF(ISNUMBER(SEARCH("gurugram",F2242)),"Delhi-NCR",IF(ISNUMBER(SEARCH("noida",F2242)),"Delhi-NCR",IF(ISNUMBER(SEARCH("faridabad",F2242)),"Delhi-NCR",IF(ISNUMBER(SEARCH("chennai",F2242)),"Chennai",IF(ISNUMBER(SEARCH("hyderabad",F2242)),"Hyderabad",IF(ISNUMBER(SEARCH("pune",F2242)),"Pune",IF(ISNUMBER(SEARCH("kolkata",F2242)),"Kolkata",IF(ISNUMBER(SEARCH("ahmedabad",F2242)),"Ahmedabad",IF(ISNUMBER(SEARCH("jaipur",F2242)),"Jaipur",IF(ISNUMBER(SEARCH("coimbatore",F2242)),"Coimbatore",IF(ISNUMBER(SEARCH("kochi",F2242)),"Kerala Cities",IF(ISNUMBER(SEARCH("cochin",F2242)),"Kerala Cities",IF(ISNUMBER(SEARCH("francisco",F2242)),"USA",IF(ISNUMBER(SEARCH("new york",F2242)),"USA",IF(ISNUMBER(SEARCH("california",F2242)),"USA",IF(ISNUMBER(SEARCH("palo alto",F2242)),"USA",IF(ISNUMBER(SEARCH("santa",F2242)),"USA",IF(ISNUMBER(SEARCH("singapore",F2242)),"Singapore",IF(ISNUMBER(SEARCH("london",F2242)),"London/UK",IF(F2242="","Unknown","Other Cities")))))))))))))))))))))))))</f>
        <v>Bangalore</v>
      </c>
    </row>
    <row r="2243" spans="1:18" x14ac:dyDescent="0.3">
      <c r="A2243">
        <v>2242</v>
      </c>
      <c r="B2243" s="4">
        <v>42325</v>
      </c>
      <c r="C2243" t="s">
        <v>4855</v>
      </c>
      <c r="D2243" t="s">
        <v>6016</v>
      </c>
      <c r="E2243" t="s">
        <v>9030</v>
      </c>
      <c r="F2243" t="s">
        <v>19</v>
      </c>
      <c r="G2243" t="s">
        <v>6017</v>
      </c>
      <c r="H2243" t="str">
        <f t="shared" ref="H2243:H2306" si="250">IFERROR(TRIM(LEFT(G2243,FIND(",",G2243)-1)),TRIM(G2243))</f>
        <v>Rimpal Chawla</v>
      </c>
      <c r="I2243">
        <f t="shared" ref="I2243:I2306" si="251">IF(TRIM(G2243)="",0,LEN(G2243)-LEN(SUBSTITUTE(G2243,",",""))+1)</f>
        <v>2</v>
      </c>
      <c r="J2243" t="str">
        <f>IF(Table1[[#This Row],[Investor Count]]&gt;1,"Yes","No")</f>
        <v>Yes</v>
      </c>
      <c r="K2243" t="s">
        <v>126</v>
      </c>
      <c r="L2243" s="6">
        <v>200000</v>
      </c>
      <c r="M2243">
        <f t="shared" si="245"/>
        <v>2015</v>
      </c>
      <c r="N2243" t="str">
        <f t="shared" si="246"/>
        <v>November</v>
      </c>
      <c r="O2243" s="18">
        <v>1.9194100000000001</v>
      </c>
      <c r="P2243" t="str">
        <f t="shared" si="247"/>
        <v>Seed</v>
      </c>
      <c r="Q2243" t="str">
        <f t="shared" si="248"/>
        <v>Others</v>
      </c>
      <c r="R2243" t="str">
        <f t="shared" si="249"/>
        <v>Delhi-NCR</v>
      </c>
    </row>
    <row r="2244" spans="1:18" x14ac:dyDescent="0.3">
      <c r="A2244">
        <v>2243</v>
      </c>
      <c r="B2244" s="4">
        <v>42325</v>
      </c>
      <c r="C2244" t="s">
        <v>6018</v>
      </c>
      <c r="D2244" t="s">
        <v>6019</v>
      </c>
      <c r="E2244" t="s">
        <v>9030</v>
      </c>
      <c r="F2244" t="s">
        <v>967</v>
      </c>
      <c r="G2244" t="s">
        <v>6020</v>
      </c>
      <c r="H2244" t="str">
        <f t="shared" si="250"/>
        <v>Ravi Krishnamurthy</v>
      </c>
      <c r="I2244">
        <f t="shared" si="251"/>
        <v>1</v>
      </c>
      <c r="J2244" t="str">
        <f>IF(Table1[[#This Row],[Investor Count]]&gt;1,"Yes","No")</f>
        <v>No</v>
      </c>
      <c r="K2244" t="s">
        <v>126</v>
      </c>
      <c r="L2244" s="6">
        <v>530000</v>
      </c>
      <c r="M2244">
        <f t="shared" si="245"/>
        <v>2015</v>
      </c>
      <c r="N2244" t="str">
        <f t="shared" si="246"/>
        <v>November</v>
      </c>
      <c r="O2244" s="18">
        <v>5.0864364999999996</v>
      </c>
      <c r="P2244" t="str">
        <f t="shared" si="247"/>
        <v>Seed</v>
      </c>
      <c r="Q2244" t="str">
        <f t="shared" si="248"/>
        <v>Others</v>
      </c>
      <c r="R2244" t="str">
        <f t="shared" si="249"/>
        <v>Bangalore</v>
      </c>
    </row>
    <row r="2245" spans="1:18" x14ac:dyDescent="0.3">
      <c r="A2245">
        <v>2244</v>
      </c>
      <c r="B2245" s="4">
        <v>42325</v>
      </c>
      <c r="C2245" t="s">
        <v>4071</v>
      </c>
      <c r="D2245" t="s">
        <v>6021</v>
      </c>
      <c r="E2245" t="s">
        <v>9030</v>
      </c>
      <c r="F2245" t="s">
        <v>6022</v>
      </c>
      <c r="G2245" t="s">
        <v>8348</v>
      </c>
      <c r="H2245" t="str">
        <f t="shared" si="250"/>
        <v>Enablers Platform</v>
      </c>
      <c r="I2245">
        <f t="shared" si="251"/>
        <v>1</v>
      </c>
      <c r="J2245" t="str">
        <f>IF(Table1[[#This Row],[Investor Count]]&gt;1,"Yes","No")</f>
        <v>No</v>
      </c>
      <c r="K2245" t="s">
        <v>126</v>
      </c>
      <c r="L2245" s="6">
        <v>300000</v>
      </c>
      <c r="M2245">
        <f t="shared" si="245"/>
        <v>2015</v>
      </c>
      <c r="N2245" t="str">
        <f t="shared" si="246"/>
        <v>November</v>
      </c>
      <c r="O2245" s="18">
        <v>2.8791150000000001</v>
      </c>
      <c r="P2245" t="str">
        <f t="shared" si="247"/>
        <v>Seed</v>
      </c>
      <c r="Q2245" t="str">
        <f t="shared" si="248"/>
        <v>Education</v>
      </c>
      <c r="R2245" t="str">
        <f t="shared" si="249"/>
        <v>Delhi-NCR</v>
      </c>
    </row>
    <row r="2246" spans="1:18" x14ac:dyDescent="0.3">
      <c r="A2246">
        <v>2245</v>
      </c>
      <c r="B2246" s="4">
        <v>42326</v>
      </c>
      <c r="C2246" t="s">
        <v>2223</v>
      </c>
      <c r="D2246" t="s">
        <v>6024</v>
      </c>
      <c r="E2246" t="s">
        <v>9030</v>
      </c>
      <c r="F2246" t="s">
        <v>967</v>
      </c>
      <c r="G2246" t="s">
        <v>8349</v>
      </c>
      <c r="H2246" t="str">
        <f t="shared" si="250"/>
        <v>Baillie Gifford</v>
      </c>
      <c r="I2246">
        <f t="shared" si="251"/>
        <v>6</v>
      </c>
      <c r="J2246" t="str">
        <f>IF(Table1[[#This Row],[Investor Count]]&gt;1,"Yes","No")</f>
        <v>Yes</v>
      </c>
      <c r="K2246" t="s">
        <v>394</v>
      </c>
      <c r="L2246" s="6">
        <v>500000000</v>
      </c>
      <c r="M2246">
        <f t="shared" si="245"/>
        <v>2015</v>
      </c>
      <c r="N2246" t="str">
        <f t="shared" si="246"/>
        <v>November</v>
      </c>
      <c r="O2246" s="18">
        <v>4798.5249999999996</v>
      </c>
      <c r="P2246" t="str">
        <f t="shared" si="247"/>
        <v>Private Equity</v>
      </c>
      <c r="Q2246" t="str">
        <f t="shared" si="248"/>
        <v>E-Commerce</v>
      </c>
      <c r="R2246" t="str">
        <f t="shared" si="249"/>
        <v>Bangalore</v>
      </c>
    </row>
    <row r="2247" spans="1:18" x14ac:dyDescent="0.3">
      <c r="A2247">
        <v>2246</v>
      </c>
      <c r="B2247" s="4">
        <v>42326</v>
      </c>
      <c r="C2247" t="s">
        <v>2234</v>
      </c>
      <c r="D2247" t="s">
        <v>6027</v>
      </c>
      <c r="E2247" t="s">
        <v>9030</v>
      </c>
      <c r="F2247" t="s">
        <v>967</v>
      </c>
      <c r="G2247" t="s">
        <v>351</v>
      </c>
      <c r="H2247" t="str">
        <f t="shared" si="250"/>
        <v>Nexus Venture Partners</v>
      </c>
      <c r="I2247">
        <f t="shared" si="251"/>
        <v>1</v>
      </c>
      <c r="J2247" t="str">
        <f>IF(Table1[[#This Row],[Investor Count]]&gt;1,"Yes","No")</f>
        <v>No</v>
      </c>
      <c r="K2247" t="s">
        <v>394</v>
      </c>
      <c r="L2247" s="6">
        <v>2500000</v>
      </c>
      <c r="M2247">
        <f t="shared" si="245"/>
        <v>2015</v>
      </c>
      <c r="N2247" t="str">
        <f t="shared" si="246"/>
        <v>November</v>
      </c>
      <c r="O2247" s="18">
        <v>23.992625</v>
      </c>
      <c r="P2247" t="str">
        <f t="shared" si="247"/>
        <v>Private Equity</v>
      </c>
      <c r="Q2247" t="str">
        <f t="shared" si="248"/>
        <v>E-Commerce</v>
      </c>
      <c r="R2247" t="str">
        <f t="shared" si="249"/>
        <v>Bangalore</v>
      </c>
    </row>
    <row r="2248" spans="1:18" x14ac:dyDescent="0.3">
      <c r="A2248">
        <v>2247</v>
      </c>
      <c r="B2248" s="4">
        <v>42326</v>
      </c>
      <c r="C2248" t="s">
        <v>6028</v>
      </c>
      <c r="D2248" t="s">
        <v>6029</v>
      </c>
      <c r="E2248" t="s">
        <v>9030</v>
      </c>
      <c r="F2248" t="s">
        <v>30</v>
      </c>
      <c r="G2248" t="s">
        <v>3215</v>
      </c>
      <c r="H2248" t="str">
        <f t="shared" si="250"/>
        <v>Kalaari Capital</v>
      </c>
      <c r="I2248">
        <f t="shared" si="251"/>
        <v>1</v>
      </c>
      <c r="J2248" t="str">
        <f>IF(Table1[[#This Row],[Investor Count]]&gt;1,"Yes","No")</f>
        <v>No</v>
      </c>
      <c r="K2248" t="s">
        <v>394</v>
      </c>
      <c r="L2248" s="6">
        <v>4000000</v>
      </c>
      <c r="M2248">
        <f t="shared" si="245"/>
        <v>2015</v>
      </c>
      <c r="N2248" t="str">
        <f t="shared" si="246"/>
        <v>November</v>
      </c>
      <c r="O2248" s="18">
        <v>38.388199999999998</v>
      </c>
      <c r="P2248" t="str">
        <f t="shared" si="247"/>
        <v>Private Equity</v>
      </c>
      <c r="Q2248" t="str">
        <f t="shared" si="248"/>
        <v>Others</v>
      </c>
      <c r="R2248" t="str">
        <f t="shared" si="249"/>
        <v>Delhi-NCR</v>
      </c>
    </row>
    <row r="2249" spans="1:18" x14ac:dyDescent="0.3">
      <c r="A2249">
        <v>2248</v>
      </c>
      <c r="B2249" s="4">
        <v>42326</v>
      </c>
      <c r="C2249" t="s">
        <v>6030</v>
      </c>
      <c r="D2249" t="s">
        <v>6031</v>
      </c>
      <c r="E2249" t="s">
        <v>9030</v>
      </c>
      <c r="F2249" t="s">
        <v>967</v>
      </c>
      <c r="G2249" t="s">
        <v>6032</v>
      </c>
      <c r="H2249" t="str">
        <f t="shared" si="250"/>
        <v>Inara Capital</v>
      </c>
      <c r="I2249">
        <f t="shared" si="251"/>
        <v>2</v>
      </c>
      <c r="J2249" t="str">
        <f>IF(Table1[[#This Row],[Investor Count]]&gt;1,"Yes","No")</f>
        <v>Yes</v>
      </c>
      <c r="K2249" t="s">
        <v>126</v>
      </c>
      <c r="M2249">
        <f t="shared" si="245"/>
        <v>2015</v>
      </c>
      <c r="N2249" t="str">
        <f t="shared" si="246"/>
        <v>November</v>
      </c>
      <c r="O2249" s="18">
        <v>0</v>
      </c>
      <c r="P2249" t="str">
        <f t="shared" si="247"/>
        <v>Seed</v>
      </c>
      <c r="Q2249" t="str">
        <f t="shared" si="248"/>
        <v>Food &amp; Beverage</v>
      </c>
      <c r="R2249" t="str">
        <f t="shared" si="249"/>
        <v>Bangalore</v>
      </c>
    </row>
    <row r="2250" spans="1:18" x14ac:dyDescent="0.3">
      <c r="A2250">
        <v>2249</v>
      </c>
      <c r="B2250" s="4">
        <v>42326</v>
      </c>
      <c r="C2250" t="s">
        <v>3694</v>
      </c>
      <c r="D2250" t="s">
        <v>8984</v>
      </c>
      <c r="E2250" t="s">
        <v>9030</v>
      </c>
      <c r="F2250" t="s">
        <v>30</v>
      </c>
      <c r="G2250" t="s">
        <v>6034</v>
      </c>
      <c r="H2250" t="str">
        <f t="shared" si="250"/>
        <v>Palaash Ventures</v>
      </c>
      <c r="I2250">
        <f t="shared" si="251"/>
        <v>1</v>
      </c>
      <c r="J2250" t="str">
        <f>IF(Table1[[#This Row],[Investor Count]]&gt;1,"Yes","No")</f>
        <v>No</v>
      </c>
      <c r="K2250" t="s">
        <v>126</v>
      </c>
      <c r="M2250">
        <f t="shared" si="245"/>
        <v>2015</v>
      </c>
      <c r="N2250" t="str">
        <f t="shared" si="246"/>
        <v>November</v>
      </c>
      <c r="O2250" s="18">
        <v>0</v>
      </c>
      <c r="P2250" t="str">
        <f t="shared" si="247"/>
        <v>Seed</v>
      </c>
      <c r="Q2250" t="str">
        <f t="shared" si="248"/>
        <v>Logistics &amp; Transport</v>
      </c>
      <c r="R2250" t="str">
        <f t="shared" si="249"/>
        <v>Delhi-NCR</v>
      </c>
    </row>
    <row r="2251" spans="1:18" x14ac:dyDescent="0.3">
      <c r="A2251">
        <v>2250</v>
      </c>
      <c r="B2251" s="4">
        <v>42326</v>
      </c>
      <c r="C2251" t="s">
        <v>6035</v>
      </c>
      <c r="D2251" t="s">
        <v>6036</v>
      </c>
      <c r="E2251" t="s">
        <v>9030</v>
      </c>
      <c r="F2251" t="s">
        <v>30</v>
      </c>
      <c r="G2251" t="s">
        <v>6037</v>
      </c>
      <c r="H2251" t="str">
        <f t="shared" si="250"/>
        <v>Blackstone Valley Group</v>
      </c>
      <c r="I2251">
        <f t="shared" si="251"/>
        <v>4</v>
      </c>
      <c r="J2251" t="str">
        <f>IF(Table1[[#This Row],[Investor Count]]&gt;1,"Yes","No")</f>
        <v>Yes</v>
      </c>
      <c r="K2251" t="s">
        <v>126</v>
      </c>
      <c r="M2251">
        <f t="shared" si="245"/>
        <v>2015</v>
      </c>
      <c r="N2251" t="str">
        <f t="shared" si="246"/>
        <v>November</v>
      </c>
      <c r="O2251" s="18">
        <v>0</v>
      </c>
      <c r="P2251" t="str">
        <f t="shared" si="247"/>
        <v>Seed</v>
      </c>
      <c r="Q2251" t="str">
        <f t="shared" si="248"/>
        <v>Others</v>
      </c>
      <c r="R2251" t="str">
        <f t="shared" si="249"/>
        <v>Delhi-NCR</v>
      </c>
    </row>
    <row r="2252" spans="1:18" x14ac:dyDescent="0.3">
      <c r="A2252">
        <v>2251</v>
      </c>
      <c r="B2252" s="4">
        <v>42327</v>
      </c>
      <c r="C2252" t="s">
        <v>6038</v>
      </c>
      <c r="D2252" t="s">
        <v>6039</v>
      </c>
      <c r="E2252" t="s">
        <v>9030</v>
      </c>
      <c r="F2252" t="s">
        <v>87</v>
      </c>
      <c r="G2252" t="s">
        <v>8258</v>
      </c>
      <c r="H2252" t="str">
        <f t="shared" si="250"/>
        <v>Ah! Ventures</v>
      </c>
      <c r="I2252">
        <f t="shared" si="251"/>
        <v>1</v>
      </c>
      <c r="J2252" t="str">
        <f>IF(Table1[[#This Row],[Investor Count]]&gt;1,"Yes","No")</f>
        <v>No</v>
      </c>
      <c r="K2252" t="s">
        <v>126</v>
      </c>
      <c r="M2252">
        <f t="shared" si="245"/>
        <v>2015</v>
      </c>
      <c r="N2252" t="str">
        <f t="shared" si="246"/>
        <v>November</v>
      </c>
      <c r="O2252" s="18">
        <v>0</v>
      </c>
      <c r="P2252" t="str">
        <f t="shared" si="247"/>
        <v>Seed</v>
      </c>
      <c r="Q2252" t="str">
        <f t="shared" si="248"/>
        <v>Others</v>
      </c>
      <c r="R2252" t="str">
        <f t="shared" si="249"/>
        <v>Delhi-NCR</v>
      </c>
    </row>
    <row r="2253" spans="1:18" x14ac:dyDescent="0.3">
      <c r="A2253">
        <v>2252</v>
      </c>
      <c r="B2253" s="4">
        <v>42327</v>
      </c>
      <c r="C2253" t="s">
        <v>2317</v>
      </c>
      <c r="D2253" t="s">
        <v>2318</v>
      </c>
      <c r="E2253" t="s">
        <v>9030</v>
      </c>
      <c r="F2253" t="s">
        <v>19</v>
      </c>
      <c r="G2253" t="s">
        <v>8350</v>
      </c>
      <c r="H2253" t="str">
        <f t="shared" si="250"/>
        <v>Bessemer Venture Partner</v>
      </c>
      <c r="I2253">
        <f t="shared" si="251"/>
        <v>3</v>
      </c>
      <c r="J2253" t="str">
        <f>IF(Table1[[#This Row],[Investor Count]]&gt;1,"Yes","No")</f>
        <v>Yes</v>
      </c>
      <c r="K2253" t="s">
        <v>394</v>
      </c>
      <c r="L2253" s="6">
        <v>25000000</v>
      </c>
      <c r="M2253">
        <f t="shared" si="245"/>
        <v>2015</v>
      </c>
      <c r="N2253" t="str">
        <f t="shared" si="246"/>
        <v>November</v>
      </c>
      <c r="O2253" s="18">
        <v>239.92625000000001</v>
      </c>
      <c r="P2253" t="str">
        <f t="shared" si="247"/>
        <v>Private Equity</v>
      </c>
      <c r="Q2253" t="str">
        <f t="shared" si="248"/>
        <v>Others</v>
      </c>
      <c r="R2253" t="str">
        <f t="shared" si="249"/>
        <v>Delhi-NCR</v>
      </c>
    </row>
    <row r="2254" spans="1:18" x14ac:dyDescent="0.3">
      <c r="A2254">
        <v>2253</v>
      </c>
      <c r="B2254" s="4">
        <v>42327</v>
      </c>
      <c r="C2254" t="s">
        <v>6041</v>
      </c>
      <c r="D2254" t="s">
        <v>6042</v>
      </c>
      <c r="E2254" t="s">
        <v>9030</v>
      </c>
      <c r="F2254" t="s">
        <v>6043</v>
      </c>
      <c r="G2254" t="s">
        <v>8351</v>
      </c>
      <c r="H2254" t="str">
        <f t="shared" si="250"/>
        <v>Karnataka Semiconductor Venture Capital Firm</v>
      </c>
      <c r="I2254">
        <f t="shared" si="251"/>
        <v>1</v>
      </c>
      <c r="J2254" t="str">
        <f>IF(Table1[[#This Row],[Investor Count]]&gt;1,"Yes","No")</f>
        <v>No</v>
      </c>
      <c r="K2254" t="s">
        <v>126</v>
      </c>
      <c r="L2254" s="6">
        <v>500000</v>
      </c>
      <c r="M2254">
        <f t="shared" si="245"/>
        <v>2015</v>
      </c>
      <c r="N2254" t="str">
        <f t="shared" si="246"/>
        <v>November</v>
      </c>
      <c r="O2254" s="18">
        <v>4.7985249999999997</v>
      </c>
      <c r="P2254" t="str">
        <f t="shared" si="247"/>
        <v>Seed</v>
      </c>
      <c r="Q2254" t="str">
        <f t="shared" si="248"/>
        <v>Others</v>
      </c>
      <c r="R2254" t="str">
        <f t="shared" si="249"/>
        <v>Other Cities</v>
      </c>
    </row>
    <row r="2255" spans="1:18" x14ac:dyDescent="0.3">
      <c r="A2255">
        <v>2254</v>
      </c>
      <c r="B2255" s="4">
        <v>42327</v>
      </c>
      <c r="C2255" t="s">
        <v>6045</v>
      </c>
      <c r="D2255" t="s">
        <v>6046</v>
      </c>
      <c r="E2255" t="s">
        <v>9030</v>
      </c>
      <c r="F2255" t="s">
        <v>967</v>
      </c>
      <c r="G2255" t="s">
        <v>9395</v>
      </c>
      <c r="H2255" t="str">
        <f t="shared" si="250"/>
        <v>S D Shibulal</v>
      </c>
      <c r="I2255">
        <f t="shared" si="251"/>
        <v>5</v>
      </c>
      <c r="J2255" t="str">
        <f>IF(Table1[[#This Row],[Investor Count]]&gt;1,"Yes","No")</f>
        <v>Yes</v>
      </c>
      <c r="K2255" t="s">
        <v>126</v>
      </c>
      <c r="M2255">
        <f t="shared" si="245"/>
        <v>2015</v>
      </c>
      <c r="N2255" t="str">
        <f t="shared" si="246"/>
        <v>November</v>
      </c>
      <c r="O2255" s="18">
        <v>0</v>
      </c>
      <c r="P2255" t="str">
        <f t="shared" si="247"/>
        <v>Seed</v>
      </c>
      <c r="Q2255" t="str">
        <f t="shared" si="248"/>
        <v>Food &amp; Beverage</v>
      </c>
      <c r="R2255" t="str">
        <f t="shared" si="249"/>
        <v>Bangalore</v>
      </c>
    </row>
    <row r="2256" spans="1:18" x14ac:dyDescent="0.3">
      <c r="A2256">
        <v>2255</v>
      </c>
      <c r="B2256" s="4">
        <v>42327</v>
      </c>
      <c r="C2256" t="s">
        <v>6048</v>
      </c>
      <c r="D2256" t="s">
        <v>2961</v>
      </c>
      <c r="E2256" t="s">
        <v>9030</v>
      </c>
      <c r="F2256" t="s">
        <v>30</v>
      </c>
      <c r="G2256" t="s">
        <v>2077</v>
      </c>
      <c r="H2256" t="str">
        <f t="shared" si="250"/>
        <v>Indian Angel Network</v>
      </c>
      <c r="I2256">
        <f t="shared" si="251"/>
        <v>1</v>
      </c>
      <c r="J2256" t="str">
        <f>IF(Table1[[#This Row],[Investor Count]]&gt;1,"Yes","No")</f>
        <v>No</v>
      </c>
      <c r="K2256" t="s">
        <v>126</v>
      </c>
      <c r="L2256" s="6">
        <v>455000</v>
      </c>
      <c r="M2256">
        <f t="shared" si="245"/>
        <v>2015</v>
      </c>
      <c r="N2256" t="str">
        <f t="shared" si="246"/>
        <v>November</v>
      </c>
      <c r="O2256" s="18">
        <v>4.3666577499999999</v>
      </c>
      <c r="P2256" t="str">
        <f t="shared" si="247"/>
        <v>Seed</v>
      </c>
      <c r="Q2256" t="str">
        <f t="shared" si="248"/>
        <v>Technology</v>
      </c>
      <c r="R2256" t="str">
        <f t="shared" si="249"/>
        <v>Delhi-NCR</v>
      </c>
    </row>
    <row r="2257" spans="1:18" x14ac:dyDescent="0.3">
      <c r="A2257">
        <v>2256</v>
      </c>
      <c r="B2257" s="4">
        <v>42328</v>
      </c>
      <c r="C2257" t="s">
        <v>1405</v>
      </c>
      <c r="D2257" t="s">
        <v>6049</v>
      </c>
      <c r="E2257" t="s">
        <v>9030</v>
      </c>
      <c r="F2257" t="s">
        <v>6050</v>
      </c>
      <c r="G2257" t="s">
        <v>6051</v>
      </c>
      <c r="H2257" t="str">
        <f t="shared" si="250"/>
        <v>New Enterprise Associates</v>
      </c>
      <c r="I2257">
        <f t="shared" si="251"/>
        <v>1</v>
      </c>
      <c r="J2257" t="str">
        <f>IF(Table1[[#This Row],[Investor Count]]&gt;1,"Yes","No")</f>
        <v>No</v>
      </c>
      <c r="K2257" t="s">
        <v>394</v>
      </c>
      <c r="L2257" s="6">
        <v>12500000</v>
      </c>
      <c r="M2257">
        <f t="shared" si="245"/>
        <v>2015</v>
      </c>
      <c r="N2257" t="str">
        <f t="shared" si="246"/>
        <v>November</v>
      </c>
      <c r="O2257" s="18">
        <v>119.96312500000001</v>
      </c>
      <c r="P2257" t="str">
        <f t="shared" si="247"/>
        <v>Private Equity</v>
      </c>
      <c r="Q2257" t="str">
        <f t="shared" si="248"/>
        <v>Technology</v>
      </c>
      <c r="R2257" t="str">
        <f t="shared" si="249"/>
        <v>Pune</v>
      </c>
    </row>
    <row r="2258" spans="1:18" x14ac:dyDescent="0.3">
      <c r="A2258">
        <v>2257</v>
      </c>
      <c r="B2258" s="4">
        <v>42328</v>
      </c>
      <c r="C2258" t="s">
        <v>6052</v>
      </c>
      <c r="D2258" t="s">
        <v>6053</v>
      </c>
      <c r="E2258" t="s">
        <v>9030</v>
      </c>
      <c r="F2258" t="s">
        <v>36</v>
      </c>
      <c r="G2258" t="s">
        <v>6054</v>
      </c>
      <c r="H2258" t="str">
        <f t="shared" si="250"/>
        <v>Kae Capital</v>
      </c>
      <c r="I2258">
        <f t="shared" si="251"/>
        <v>3</v>
      </c>
      <c r="J2258" t="str">
        <f>IF(Table1[[#This Row],[Investor Count]]&gt;1,"Yes","No")</f>
        <v>Yes</v>
      </c>
      <c r="K2258" t="s">
        <v>126</v>
      </c>
      <c r="M2258">
        <f t="shared" si="245"/>
        <v>2015</v>
      </c>
      <c r="N2258" t="str">
        <f t="shared" si="246"/>
        <v>November</v>
      </c>
      <c r="O2258" s="18">
        <v>0</v>
      </c>
      <c r="P2258" t="str">
        <f t="shared" si="247"/>
        <v>Seed</v>
      </c>
      <c r="Q2258" t="str">
        <f t="shared" si="248"/>
        <v>E-Commerce</v>
      </c>
      <c r="R2258" t="str">
        <f t="shared" si="249"/>
        <v>Mumbai</v>
      </c>
    </row>
    <row r="2259" spans="1:18" x14ac:dyDescent="0.3">
      <c r="A2259">
        <v>2258</v>
      </c>
      <c r="B2259" s="4">
        <v>42328</v>
      </c>
      <c r="C2259" t="s">
        <v>2010</v>
      </c>
      <c r="D2259" t="s">
        <v>2262</v>
      </c>
      <c r="E2259" t="s">
        <v>9030</v>
      </c>
      <c r="F2259" t="s">
        <v>967</v>
      </c>
      <c r="G2259" t="s">
        <v>8352</v>
      </c>
      <c r="H2259" t="str">
        <f t="shared" si="250"/>
        <v>Ram Kumar Kakani</v>
      </c>
      <c r="I2259">
        <f t="shared" si="251"/>
        <v>6</v>
      </c>
      <c r="J2259" t="str">
        <f>IF(Table1[[#This Row],[Investor Count]]&gt;1,"Yes","No")</f>
        <v>Yes</v>
      </c>
      <c r="K2259" t="s">
        <v>126</v>
      </c>
      <c r="L2259" s="6">
        <v>305000</v>
      </c>
      <c r="M2259">
        <f t="shared" si="245"/>
        <v>2015</v>
      </c>
      <c r="N2259" t="str">
        <f t="shared" si="246"/>
        <v>November</v>
      </c>
      <c r="O2259" s="18">
        <v>2.9271002500000001</v>
      </c>
      <c r="P2259" t="str">
        <f t="shared" si="247"/>
        <v>Seed</v>
      </c>
      <c r="Q2259" t="str">
        <f t="shared" si="248"/>
        <v>Technology</v>
      </c>
      <c r="R2259" t="str">
        <f t="shared" si="249"/>
        <v>Bangalore</v>
      </c>
    </row>
    <row r="2260" spans="1:18" x14ac:dyDescent="0.3">
      <c r="A2260">
        <v>2259</v>
      </c>
      <c r="B2260" s="4">
        <v>42328</v>
      </c>
      <c r="C2260" t="s">
        <v>6056</v>
      </c>
      <c r="D2260" t="s">
        <v>6057</v>
      </c>
      <c r="E2260" t="s">
        <v>9030</v>
      </c>
      <c r="F2260" t="s">
        <v>36</v>
      </c>
      <c r="G2260" t="s">
        <v>261</v>
      </c>
      <c r="H2260" t="str">
        <f t="shared" si="250"/>
        <v>Undisclosed</v>
      </c>
      <c r="I2260">
        <f t="shared" si="251"/>
        <v>1</v>
      </c>
      <c r="J2260" t="str">
        <f>IF(Table1[[#This Row],[Investor Count]]&gt;1,"Yes","No")</f>
        <v>No</v>
      </c>
      <c r="K2260" t="s">
        <v>126</v>
      </c>
      <c r="L2260" s="6">
        <v>150000</v>
      </c>
      <c r="M2260">
        <f t="shared" si="245"/>
        <v>2015</v>
      </c>
      <c r="N2260" t="str">
        <f t="shared" si="246"/>
        <v>November</v>
      </c>
      <c r="O2260" s="18">
        <v>1.4395575</v>
      </c>
      <c r="P2260" t="str">
        <f t="shared" si="247"/>
        <v>Seed</v>
      </c>
      <c r="Q2260" t="str">
        <f t="shared" si="248"/>
        <v>Others</v>
      </c>
      <c r="R2260" t="str">
        <f t="shared" si="249"/>
        <v>Mumbai</v>
      </c>
    </row>
    <row r="2261" spans="1:18" x14ac:dyDescent="0.3">
      <c r="A2261">
        <v>2260</v>
      </c>
      <c r="B2261" s="4">
        <v>42328</v>
      </c>
      <c r="C2261" t="s">
        <v>6058</v>
      </c>
      <c r="D2261" t="s">
        <v>6059</v>
      </c>
      <c r="E2261" t="s">
        <v>9030</v>
      </c>
      <c r="F2261" t="s">
        <v>967</v>
      </c>
      <c r="G2261" t="s">
        <v>6060</v>
      </c>
      <c r="H2261" t="str">
        <f t="shared" si="250"/>
        <v>Hampton Capital</v>
      </c>
      <c r="I2261">
        <f t="shared" si="251"/>
        <v>1</v>
      </c>
      <c r="J2261" t="str">
        <f>IF(Table1[[#This Row],[Investor Count]]&gt;1,"Yes","No")</f>
        <v>No</v>
      </c>
      <c r="K2261" t="s">
        <v>394</v>
      </c>
      <c r="L2261" s="6">
        <v>3000000</v>
      </c>
      <c r="M2261">
        <f t="shared" si="245"/>
        <v>2015</v>
      </c>
      <c r="N2261" t="str">
        <f t="shared" si="246"/>
        <v>November</v>
      </c>
      <c r="O2261" s="18">
        <v>28.791149999999998</v>
      </c>
      <c r="P2261" t="str">
        <f t="shared" si="247"/>
        <v>Private Equity</v>
      </c>
      <c r="Q2261" t="str">
        <f t="shared" si="248"/>
        <v>Real Estate</v>
      </c>
      <c r="R2261" t="str">
        <f t="shared" si="249"/>
        <v>Bangalore</v>
      </c>
    </row>
    <row r="2262" spans="1:18" x14ac:dyDescent="0.3">
      <c r="A2262">
        <v>2261</v>
      </c>
      <c r="B2262" s="4">
        <v>42329</v>
      </c>
      <c r="C2262" t="s">
        <v>6061</v>
      </c>
      <c r="D2262" t="s">
        <v>8985</v>
      </c>
      <c r="E2262" t="s">
        <v>9030</v>
      </c>
      <c r="F2262" t="s">
        <v>30</v>
      </c>
      <c r="G2262" t="s">
        <v>9396</v>
      </c>
      <c r="H2262" t="str">
        <f t="shared" si="250"/>
        <v>Daljit Singh</v>
      </c>
      <c r="I2262">
        <f t="shared" si="251"/>
        <v>3</v>
      </c>
      <c r="J2262" t="str">
        <f>IF(Table1[[#This Row],[Investor Count]]&gt;1,"Yes","No")</f>
        <v>Yes</v>
      </c>
      <c r="K2262" t="s">
        <v>126</v>
      </c>
      <c r="M2262">
        <f t="shared" si="245"/>
        <v>2015</v>
      </c>
      <c r="N2262" t="str">
        <f t="shared" si="246"/>
        <v>November</v>
      </c>
      <c r="O2262" s="18">
        <v>0</v>
      </c>
      <c r="P2262" t="str">
        <f t="shared" si="247"/>
        <v>Seed</v>
      </c>
      <c r="Q2262" t="str">
        <f t="shared" si="248"/>
        <v>Healthcare</v>
      </c>
      <c r="R2262" t="str">
        <f t="shared" si="249"/>
        <v>Delhi-NCR</v>
      </c>
    </row>
    <row r="2263" spans="1:18" x14ac:dyDescent="0.3">
      <c r="A2263">
        <v>2262</v>
      </c>
      <c r="B2263" s="4">
        <v>42329</v>
      </c>
      <c r="C2263" t="s">
        <v>6064</v>
      </c>
      <c r="D2263" t="s">
        <v>6065</v>
      </c>
      <c r="E2263" t="s">
        <v>9030</v>
      </c>
      <c r="F2263" t="s">
        <v>967</v>
      </c>
      <c r="G2263" t="s">
        <v>8881</v>
      </c>
      <c r="H2263" t="str">
        <f t="shared" si="250"/>
        <v>Unitus Seed Fund</v>
      </c>
      <c r="I2263">
        <f t="shared" si="251"/>
        <v>4</v>
      </c>
      <c r="J2263" t="str">
        <f>IF(Table1[[#This Row],[Investor Count]]&gt;1,"Yes","No")</f>
        <v>Yes</v>
      </c>
      <c r="K2263" t="s">
        <v>394</v>
      </c>
      <c r="L2263" s="6">
        <v>1200000</v>
      </c>
      <c r="M2263">
        <f t="shared" si="245"/>
        <v>2015</v>
      </c>
      <c r="N2263" t="str">
        <f t="shared" si="246"/>
        <v>November</v>
      </c>
      <c r="O2263" s="18">
        <v>11.51646</v>
      </c>
      <c r="P2263" t="str">
        <f t="shared" si="247"/>
        <v>Private Equity</v>
      </c>
      <c r="Q2263" t="str">
        <f t="shared" si="248"/>
        <v>Technology</v>
      </c>
      <c r="R2263" t="str">
        <f t="shared" si="249"/>
        <v>Bangalore</v>
      </c>
    </row>
    <row r="2264" spans="1:18" x14ac:dyDescent="0.3">
      <c r="A2264">
        <v>2263</v>
      </c>
      <c r="B2264" s="4">
        <v>42329</v>
      </c>
      <c r="C2264" t="s">
        <v>6067</v>
      </c>
      <c r="D2264" t="s">
        <v>8986</v>
      </c>
      <c r="E2264" t="s">
        <v>9030</v>
      </c>
      <c r="F2264" t="s">
        <v>967</v>
      </c>
      <c r="G2264" t="s">
        <v>261</v>
      </c>
      <c r="H2264" t="str">
        <f t="shared" si="250"/>
        <v>Undisclosed</v>
      </c>
      <c r="I2264">
        <f t="shared" si="251"/>
        <v>1</v>
      </c>
      <c r="J2264" t="str">
        <f>IF(Table1[[#This Row],[Investor Count]]&gt;1,"Yes","No")</f>
        <v>No</v>
      </c>
      <c r="K2264" t="s">
        <v>126</v>
      </c>
      <c r="L2264" s="6">
        <v>100000</v>
      </c>
      <c r="M2264">
        <f t="shared" si="245"/>
        <v>2015</v>
      </c>
      <c r="N2264" t="str">
        <f t="shared" si="246"/>
        <v>November</v>
      </c>
      <c r="O2264" s="18">
        <v>0.95970500000000003</v>
      </c>
      <c r="P2264" t="str">
        <f t="shared" si="247"/>
        <v>Seed</v>
      </c>
      <c r="Q2264" t="str">
        <f t="shared" si="248"/>
        <v>Media &amp; Entertainment</v>
      </c>
      <c r="R2264" t="str">
        <f t="shared" si="249"/>
        <v>Bangalore</v>
      </c>
    </row>
    <row r="2265" spans="1:18" x14ac:dyDescent="0.3">
      <c r="A2265">
        <v>2264</v>
      </c>
      <c r="B2265" s="4">
        <v>42331</v>
      </c>
      <c r="C2265" t="s">
        <v>6069</v>
      </c>
      <c r="D2265" t="s">
        <v>8987</v>
      </c>
      <c r="E2265" t="s">
        <v>9030</v>
      </c>
      <c r="F2265" t="s">
        <v>967</v>
      </c>
      <c r="G2265" t="s">
        <v>8353</v>
      </c>
      <c r="H2265" t="str">
        <f t="shared" si="250"/>
        <v>Idg Ventures India</v>
      </c>
      <c r="I2265">
        <f t="shared" si="251"/>
        <v>2</v>
      </c>
      <c r="J2265" t="str">
        <f>IF(Table1[[#This Row],[Investor Count]]&gt;1,"Yes","No")</f>
        <v>Yes</v>
      </c>
      <c r="K2265" t="s">
        <v>394</v>
      </c>
      <c r="L2265" s="6">
        <v>2000000</v>
      </c>
      <c r="M2265">
        <f t="shared" si="245"/>
        <v>2015</v>
      </c>
      <c r="N2265" t="str">
        <f t="shared" si="246"/>
        <v>November</v>
      </c>
      <c r="O2265" s="18">
        <v>19.194099999999999</v>
      </c>
      <c r="P2265" t="str">
        <f t="shared" si="247"/>
        <v>Private Equity</v>
      </c>
      <c r="Q2265" t="str">
        <f t="shared" si="248"/>
        <v>Others</v>
      </c>
      <c r="R2265" t="str">
        <f t="shared" si="249"/>
        <v>Bangalore</v>
      </c>
    </row>
    <row r="2266" spans="1:18" x14ac:dyDescent="0.3">
      <c r="A2266">
        <v>2265</v>
      </c>
      <c r="B2266" s="4">
        <v>42331</v>
      </c>
      <c r="C2266" t="s">
        <v>6072</v>
      </c>
      <c r="D2266" t="s">
        <v>6073</v>
      </c>
      <c r="E2266" t="s">
        <v>9030</v>
      </c>
      <c r="F2266" t="s">
        <v>967</v>
      </c>
      <c r="G2266" t="s">
        <v>6074</v>
      </c>
      <c r="H2266" t="str">
        <f t="shared" si="250"/>
        <v>Anil Menon</v>
      </c>
      <c r="I2266">
        <f t="shared" si="251"/>
        <v>1</v>
      </c>
      <c r="J2266" t="str">
        <f>IF(Table1[[#This Row],[Investor Count]]&gt;1,"Yes","No")</f>
        <v>No</v>
      </c>
      <c r="K2266" t="s">
        <v>126</v>
      </c>
      <c r="L2266" s="6">
        <v>100000</v>
      </c>
      <c r="M2266">
        <f t="shared" si="245"/>
        <v>2015</v>
      </c>
      <c r="N2266" t="str">
        <f t="shared" si="246"/>
        <v>November</v>
      </c>
      <c r="O2266" s="18">
        <v>0.95970500000000003</v>
      </c>
      <c r="P2266" t="str">
        <f t="shared" si="247"/>
        <v>Seed</v>
      </c>
      <c r="Q2266" t="str">
        <f t="shared" si="248"/>
        <v>Healthcare</v>
      </c>
      <c r="R2266" t="str">
        <f t="shared" si="249"/>
        <v>Bangalore</v>
      </c>
    </row>
    <row r="2267" spans="1:18" x14ac:dyDescent="0.3">
      <c r="A2267">
        <v>2266</v>
      </c>
      <c r="B2267" s="4">
        <v>42332</v>
      </c>
      <c r="C2267" t="s">
        <v>5255</v>
      </c>
      <c r="D2267" t="s">
        <v>8988</v>
      </c>
      <c r="E2267" t="s">
        <v>9030</v>
      </c>
      <c r="F2267" t="s">
        <v>19</v>
      </c>
      <c r="G2267" t="s">
        <v>6076</v>
      </c>
      <c r="H2267" t="str">
        <f t="shared" si="250"/>
        <v>Swastika</v>
      </c>
      <c r="I2267">
        <f t="shared" si="251"/>
        <v>1</v>
      </c>
      <c r="J2267" t="str">
        <f>IF(Table1[[#This Row],[Investor Count]]&gt;1,"Yes","No")</f>
        <v>No</v>
      </c>
      <c r="K2267" t="s">
        <v>126</v>
      </c>
      <c r="L2267" s="6">
        <v>250000</v>
      </c>
      <c r="M2267">
        <f t="shared" si="245"/>
        <v>2015</v>
      </c>
      <c r="N2267" t="str">
        <f t="shared" si="246"/>
        <v>November</v>
      </c>
      <c r="O2267" s="18">
        <v>2.3992624999999999</v>
      </c>
      <c r="P2267" t="str">
        <f t="shared" si="247"/>
        <v>Seed</v>
      </c>
      <c r="Q2267" t="str">
        <f t="shared" si="248"/>
        <v>Healthcare</v>
      </c>
      <c r="R2267" t="str">
        <f t="shared" si="249"/>
        <v>Delhi-NCR</v>
      </c>
    </row>
    <row r="2268" spans="1:18" x14ac:dyDescent="0.3">
      <c r="A2268">
        <v>2267</v>
      </c>
      <c r="B2268" s="4">
        <v>42332</v>
      </c>
      <c r="C2268" t="s">
        <v>6077</v>
      </c>
      <c r="D2268" t="s">
        <v>6078</v>
      </c>
      <c r="E2268" t="s">
        <v>9030</v>
      </c>
      <c r="F2268" t="s">
        <v>30</v>
      </c>
      <c r="G2268" t="s">
        <v>6079</v>
      </c>
      <c r="H2268" t="str">
        <f t="shared" si="250"/>
        <v>Manish Gupta</v>
      </c>
      <c r="I2268">
        <f t="shared" si="251"/>
        <v>1</v>
      </c>
      <c r="J2268" t="str">
        <f>IF(Table1[[#This Row],[Investor Count]]&gt;1,"Yes","No")</f>
        <v>No</v>
      </c>
      <c r="K2268" t="s">
        <v>126</v>
      </c>
      <c r="M2268">
        <f t="shared" si="245"/>
        <v>2015</v>
      </c>
      <c r="N2268" t="str">
        <f t="shared" si="246"/>
        <v>November</v>
      </c>
      <c r="O2268" s="18">
        <v>0</v>
      </c>
      <c r="P2268" t="str">
        <f t="shared" si="247"/>
        <v>Seed</v>
      </c>
      <c r="Q2268" t="str">
        <f t="shared" si="248"/>
        <v>Others</v>
      </c>
      <c r="R2268" t="str">
        <f t="shared" si="249"/>
        <v>Delhi-NCR</v>
      </c>
    </row>
    <row r="2269" spans="1:18" x14ac:dyDescent="0.3">
      <c r="A2269">
        <v>2268</v>
      </c>
      <c r="B2269" s="4">
        <v>42332</v>
      </c>
      <c r="C2269" t="s">
        <v>6080</v>
      </c>
      <c r="D2269" t="s">
        <v>8989</v>
      </c>
      <c r="E2269" t="s">
        <v>9030</v>
      </c>
      <c r="F2269" t="s">
        <v>36</v>
      </c>
      <c r="G2269" t="s">
        <v>9113</v>
      </c>
      <c r="H2269" t="str">
        <f t="shared" si="250"/>
        <v>Mitsui &amp; Co</v>
      </c>
      <c r="I2269">
        <f t="shared" si="251"/>
        <v>4</v>
      </c>
      <c r="J2269" t="str">
        <f>IF(Table1[[#This Row],[Investor Count]]&gt;1,"Yes","No")</f>
        <v>Yes</v>
      </c>
      <c r="K2269" t="s">
        <v>394</v>
      </c>
      <c r="L2269" s="6">
        <v>52000000</v>
      </c>
      <c r="M2269">
        <f t="shared" si="245"/>
        <v>2015</v>
      </c>
      <c r="N2269" t="str">
        <f t="shared" si="246"/>
        <v>November</v>
      </c>
      <c r="O2269" s="18">
        <v>499.04660000000001</v>
      </c>
      <c r="P2269" t="str">
        <f t="shared" si="247"/>
        <v>Private Equity</v>
      </c>
      <c r="Q2269" t="str">
        <f t="shared" si="248"/>
        <v>Others</v>
      </c>
      <c r="R2269" t="str">
        <f t="shared" si="249"/>
        <v>Mumbai</v>
      </c>
    </row>
    <row r="2270" spans="1:18" x14ac:dyDescent="0.3">
      <c r="A2270">
        <v>2269</v>
      </c>
      <c r="B2270" s="4">
        <v>42332</v>
      </c>
      <c r="C2270" t="s">
        <v>1488</v>
      </c>
      <c r="D2270" t="s">
        <v>1558</v>
      </c>
      <c r="E2270" t="s">
        <v>9030</v>
      </c>
      <c r="F2270" t="s">
        <v>6084</v>
      </c>
      <c r="G2270" t="s">
        <v>1136</v>
      </c>
      <c r="H2270" t="str">
        <f t="shared" si="250"/>
        <v>Ratan Tata</v>
      </c>
      <c r="I2270">
        <f t="shared" si="251"/>
        <v>1</v>
      </c>
      <c r="J2270" t="str">
        <f>IF(Table1[[#This Row],[Investor Count]]&gt;1,"Yes","No")</f>
        <v>No</v>
      </c>
      <c r="K2270" t="s">
        <v>394</v>
      </c>
      <c r="M2270">
        <f t="shared" si="245"/>
        <v>2015</v>
      </c>
      <c r="N2270" t="str">
        <f t="shared" si="246"/>
        <v>November</v>
      </c>
      <c r="O2270" s="18">
        <v>0</v>
      </c>
      <c r="P2270" t="str">
        <f t="shared" si="247"/>
        <v>Private Equity</v>
      </c>
      <c r="Q2270" t="str">
        <f t="shared" si="248"/>
        <v>Technology</v>
      </c>
      <c r="R2270" t="str">
        <f t="shared" si="249"/>
        <v>Chennai</v>
      </c>
    </row>
    <row r="2271" spans="1:18" x14ac:dyDescent="0.3">
      <c r="A2271">
        <v>2270</v>
      </c>
      <c r="B2271" s="4">
        <v>42333</v>
      </c>
      <c r="C2271" t="s">
        <v>6085</v>
      </c>
      <c r="D2271" t="s">
        <v>6086</v>
      </c>
      <c r="E2271" t="s">
        <v>9030</v>
      </c>
      <c r="F2271" t="s">
        <v>36</v>
      </c>
      <c r="G2271" t="s">
        <v>6087</v>
      </c>
      <c r="H2271" t="str">
        <f t="shared" si="250"/>
        <v>Ashok Agarwal</v>
      </c>
      <c r="I2271">
        <f t="shared" si="251"/>
        <v>1</v>
      </c>
      <c r="J2271" t="str">
        <f>IF(Table1[[#This Row],[Investor Count]]&gt;1,"Yes","No")</f>
        <v>No</v>
      </c>
      <c r="K2271" t="s">
        <v>126</v>
      </c>
      <c r="L2271" s="6">
        <v>1500000</v>
      </c>
      <c r="M2271">
        <f t="shared" si="245"/>
        <v>2015</v>
      </c>
      <c r="N2271" t="str">
        <f t="shared" si="246"/>
        <v>November</v>
      </c>
      <c r="O2271" s="18">
        <v>14.395574999999999</v>
      </c>
      <c r="P2271" t="str">
        <f t="shared" si="247"/>
        <v>Seed</v>
      </c>
      <c r="Q2271" t="str">
        <f t="shared" si="248"/>
        <v>Others</v>
      </c>
      <c r="R2271" t="str">
        <f t="shared" si="249"/>
        <v>Mumbai</v>
      </c>
    </row>
    <row r="2272" spans="1:18" x14ac:dyDescent="0.3">
      <c r="A2272">
        <v>2271</v>
      </c>
      <c r="B2272" s="4">
        <v>42333</v>
      </c>
      <c r="C2272" t="s">
        <v>6088</v>
      </c>
      <c r="D2272" t="s">
        <v>8990</v>
      </c>
      <c r="E2272" t="s">
        <v>9030</v>
      </c>
      <c r="F2272" t="s">
        <v>30</v>
      </c>
      <c r="G2272" t="s">
        <v>6090</v>
      </c>
      <c r="H2272" t="str">
        <f t="shared" si="250"/>
        <v>Raghu Khanna</v>
      </c>
      <c r="I2272">
        <f t="shared" si="251"/>
        <v>2</v>
      </c>
      <c r="J2272" t="str">
        <f>IF(Table1[[#This Row],[Investor Count]]&gt;1,"Yes","No")</f>
        <v>Yes</v>
      </c>
      <c r="K2272" t="s">
        <v>126</v>
      </c>
      <c r="L2272" s="6">
        <v>110000</v>
      </c>
      <c r="M2272">
        <f t="shared" si="245"/>
        <v>2015</v>
      </c>
      <c r="N2272" t="str">
        <f t="shared" si="246"/>
        <v>November</v>
      </c>
      <c r="O2272" s="18">
        <v>1.0556755</v>
      </c>
      <c r="P2272" t="str">
        <f t="shared" si="247"/>
        <v>Seed</v>
      </c>
      <c r="Q2272" t="str">
        <f t="shared" si="248"/>
        <v>Others</v>
      </c>
      <c r="R2272" t="str">
        <f t="shared" si="249"/>
        <v>Delhi-NCR</v>
      </c>
    </row>
    <row r="2273" spans="1:18" x14ac:dyDescent="0.3">
      <c r="A2273">
        <v>2272</v>
      </c>
      <c r="B2273" s="4">
        <v>42333</v>
      </c>
      <c r="C2273" t="s">
        <v>8882</v>
      </c>
      <c r="D2273" t="s">
        <v>6092</v>
      </c>
      <c r="E2273" t="s">
        <v>9030</v>
      </c>
      <c r="F2273" t="s">
        <v>30</v>
      </c>
      <c r="G2273" t="s">
        <v>8354</v>
      </c>
      <c r="H2273" t="str">
        <f t="shared" si="250"/>
        <v>Ifc Everstone Group</v>
      </c>
      <c r="I2273">
        <f t="shared" si="251"/>
        <v>1</v>
      </c>
      <c r="J2273" t="str">
        <f>IF(Table1[[#This Row],[Investor Count]]&gt;1,"Yes","No")</f>
        <v>No</v>
      </c>
      <c r="K2273" t="s">
        <v>394</v>
      </c>
      <c r="L2273" s="6">
        <v>27000000</v>
      </c>
      <c r="M2273">
        <f t="shared" si="245"/>
        <v>2015</v>
      </c>
      <c r="N2273" t="str">
        <f t="shared" si="246"/>
        <v>November</v>
      </c>
      <c r="O2273" s="18">
        <v>259.12034999999997</v>
      </c>
      <c r="P2273" t="str">
        <f t="shared" si="247"/>
        <v>Private Equity</v>
      </c>
      <c r="Q2273" t="str">
        <f t="shared" si="248"/>
        <v>Education</v>
      </c>
      <c r="R2273" t="str">
        <f t="shared" si="249"/>
        <v>Delhi-NCR</v>
      </c>
    </row>
    <row r="2274" spans="1:18" x14ac:dyDescent="0.3">
      <c r="A2274">
        <v>2273</v>
      </c>
      <c r="B2274" s="4">
        <v>42334</v>
      </c>
      <c r="C2274" t="s">
        <v>6094</v>
      </c>
      <c r="D2274" t="s">
        <v>6095</v>
      </c>
      <c r="E2274" t="s">
        <v>9030</v>
      </c>
      <c r="F2274" t="s">
        <v>42</v>
      </c>
      <c r="G2274" t="s">
        <v>2864</v>
      </c>
      <c r="H2274" t="str">
        <f t="shared" si="250"/>
        <v>Earlsfield Capital</v>
      </c>
      <c r="I2274">
        <f t="shared" si="251"/>
        <v>1</v>
      </c>
      <c r="J2274" t="str">
        <f>IF(Table1[[#This Row],[Investor Count]]&gt;1,"Yes","No")</f>
        <v>No</v>
      </c>
      <c r="K2274" t="s">
        <v>394</v>
      </c>
      <c r="M2274">
        <f t="shared" si="245"/>
        <v>2015</v>
      </c>
      <c r="N2274" t="str">
        <f t="shared" si="246"/>
        <v>November</v>
      </c>
      <c r="O2274" s="18">
        <v>0</v>
      </c>
      <c r="P2274" t="str">
        <f t="shared" si="247"/>
        <v>Private Equity</v>
      </c>
      <c r="Q2274" t="str">
        <f t="shared" si="248"/>
        <v>Technology</v>
      </c>
      <c r="R2274" t="str">
        <f t="shared" si="249"/>
        <v>Chennai</v>
      </c>
    </row>
    <row r="2275" spans="1:18" x14ac:dyDescent="0.3">
      <c r="A2275">
        <v>2274</v>
      </c>
      <c r="B2275" s="4">
        <v>42334</v>
      </c>
      <c r="C2275" t="s">
        <v>6096</v>
      </c>
      <c r="D2275" t="s">
        <v>6097</v>
      </c>
      <c r="E2275" t="s">
        <v>9030</v>
      </c>
      <c r="F2275" t="s">
        <v>36</v>
      </c>
      <c r="G2275" t="s">
        <v>6098</v>
      </c>
      <c r="H2275" t="str">
        <f t="shared" si="250"/>
        <v>New Enterprise Associates</v>
      </c>
      <c r="I2275">
        <f t="shared" si="251"/>
        <v>2</v>
      </c>
      <c r="J2275" t="str">
        <f>IF(Table1[[#This Row],[Investor Count]]&gt;1,"Yes","No")</f>
        <v>Yes</v>
      </c>
      <c r="K2275" t="s">
        <v>394</v>
      </c>
      <c r="L2275" s="6">
        <v>13400000</v>
      </c>
      <c r="M2275">
        <f t="shared" si="245"/>
        <v>2015</v>
      </c>
      <c r="N2275" t="str">
        <f t="shared" si="246"/>
        <v>November</v>
      </c>
      <c r="O2275" s="18">
        <v>128.60047</v>
      </c>
      <c r="P2275" t="str">
        <f t="shared" si="247"/>
        <v>Private Equity</v>
      </c>
      <c r="Q2275" t="str">
        <f t="shared" si="248"/>
        <v>Healthcare</v>
      </c>
      <c r="R2275" t="str">
        <f t="shared" si="249"/>
        <v>Mumbai</v>
      </c>
    </row>
    <row r="2276" spans="1:18" x14ac:dyDescent="0.3">
      <c r="A2276">
        <v>2275</v>
      </c>
      <c r="B2276" s="4">
        <v>42334</v>
      </c>
      <c r="C2276" t="s">
        <v>262</v>
      </c>
      <c r="D2276" t="s">
        <v>6099</v>
      </c>
      <c r="E2276" t="s">
        <v>9030</v>
      </c>
      <c r="F2276" t="s">
        <v>19</v>
      </c>
      <c r="G2276" t="s">
        <v>6100</v>
      </c>
      <c r="H2276" t="str">
        <f t="shared" si="250"/>
        <v>Softbank</v>
      </c>
      <c r="I2276">
        <f t="shared" si="251"/>
        <v>4</v>
      </c>
      <c r="J2276" t="str">
        <f>IF(Table1[[#This Row],[Investor Count]]&gt;1,"Yes","No")</f>
        <v>Yes</v>
      </c>
      <c r="K2276" t="s">
        <v>394</v>
      </c>
      <c r="L2276" s="6">
        <v>120000000</v>
      </c>
      <c r="M2276">
        <f t="shared" si="245"/>
        <v>2015</v>
      </c>
      <c r="N2276" t="str">
        <f t="shared" si="246"/>
        <v>November</v>
      </c>
      <c r="O2276" s="18">
        <v>1151.646</v>
      </c>
      <c r="P2276" t="str">
        <f t="shared" si="247"/>
        <v>Private Equity</v>
      </c>
      <c r="Q2276" t="str">
        <f t="shared" si="248"/>
        <v>Food &amp; Beverage</v>
      </c>
      <c r="R2276" t="str">
        <f t="shared" si="249"/>
        <v>Delhi-NCR</v>
      </c>
    </row>
    <row r="2277" spans="1:18" x14ac:dyDescent="0.3">
      <c r="A2277">
        <v>2276</v>
      </c>
      <c r="B2277" s="4">
        <v>42334</v>
      </c>
      <c r="C2277" t="s">
        <v>6101</v>
      </c>
      <c r="D2277" t="s">
        <v>6102</v>
      </c>
      <c r="E2277" t="s">
        <v>9030</v>
      </c>
      <c r="F2277" t="s">
        <v>19</v>
      </c>
      <c r="G2277" t="s">
        <v>9397</v>
      </c>
      <c r="H2277" t="str">
        <f t="shared" si="250"/>
        <v>Idg Ventures</v>
      </c>
      <c r="I2277">
        <f t="shared" si="251"/>
        <v>3</v>
      </c>
      <c r="J2277" t="str">
        <f>IF(Table1[[#This Row],[Investor Count]]&gt;1,"Yes","No")</f>
        <v>Yes</v>
      </c>
      <c r="K2277" t="s">
        <v>394</v>
      </c>
      <c r="L2277" s="6">
        <v>1000000</v>
      </c>
      <c r="M2277">
        <f t="shared" si="245"/>
        <v>2015</v>
      </c>
      <c r="N2277" t="str">
        <f t="shared" si="246"/>
        <v>November</v>
      </c>
      <c r="O2277" s="18">
        <v>9.5970499999999994</v>
      </c>
      <c r="P2277" t="str">
        <f t="shared" si="247"/>
        <v>Private Equity</v>
      </c>
      <c r="Q2277" t="str">
        <f t="shared" si="248"/>
        <v>Food &amp; Beverage</v>
      </c>
      <c r="R2277" t="str">
        <f t="shared" si="249"/>
        <v>Delhi-NCR</v>
      </c>
    </row>
    <row r="2278" spans="1:18" x14ac:dyDescent="0.3">
      <c r="A2278">
        <v>2277</v>
      </c>
      <c r="B2278" s="4">
        <v>42334</v>
      </c>
      <c r="C2278" t="s">
        <v>6104</v>
      </c>
      <c r="D2278" t="s">
        <v>6105</v>
      </c>
      <c r="E2278" t="s">
        <v>9030</v>
      </c>
      <c r="F2278" t="s">
        <v>967</v>
      </c>
      <c r="G2278" t="s">
        <v>8355</v>
      </c>
      <c r="H2278" t="str">
        <f t="shared" si="250"/>
        <v>Tracxn</v>
      </c>
      <c r="I2278">
        <f t="shared" si="251"/>
        <v>2</v>
      </c>
      <c r="J2278" t="str">
        <f>IF(Table1[[#This Row],[Investor Count]]&gt;1,"Yes","No")</f>
        <v>Yes</v>
      </c>
      <c r="K2278" t="s">
        <v>126</v>
      </c>
      <c r="M2278">
        <f t="shared" si="245"/>
        <v>2015</v>
      </c>
      <c r="N2278" t="str">
        <f t="shared" si="246"/>
        <v>November</v>
      </c>
      <c r="O2278" s="18">
        <v>0</v>
      </c>
      <c r="P2278" t="str">
        <f t="shared" si="247"/>
        <v>Seed</v>
      </c>
      <c r="Q2278" t="str">
        <f t="shared" si="248"/>
        <v>FinTech</v>
      </c>
      <c r="R2278" t="str">
        <f t="shared" si="249"/>
        <v>Bangalore</v>
      </c>
    </row>
    <row r="2279" spans="1:18" x14ac:dyDescent="0.3">
      <c r="A2279">
        <v>2278</v>
      </c>
      <c r="B2279" s="4">
        <v>42335</v>
      </c>
      <c r="C2279" t="s">
        <v>6107</v>
      </c>
      <c r="D2279" t="s">
        <v>8991</v>
      </c>
      <c r="E2279" t="s">
        <v>9030</v>
      </c>
      <c r="F2279" t="s">
        <v>967</v>
      </c>
      <c r="G2279" t="s">
        <v>6109</v>
      </c>
      <c r="H2279" t="str">
        <f t="shared" si="250"/>
        <v>Bessemer Venture Partners</v>
      </c>
      <c r="I2279">
        <f t="shared" si="251"/>
        <v>2</v>
      </c>
      <c r="J2279" t="str">
        <f>IF(Table1[[#This Row],[Investor Count]]&gt;1,"Yes","No")</f>
        <v>Yes</v>
      </c>
      <c r="K2279" t="s">
        <v>394</v>
      </c>
      <c r="M2279">
        <f t="shared" si="245"/>
        <v>2015</v>
      </c>
      <c r="N2279" t="str">
        <f t="shared" si="246"/>
        <v>November</v>
      </c>
      <c r="O2279" s="18">
        <v>0</v>
      </c>
      <c r="P2279" t="str">
        <f t="shared" si="247"/>
        <v>Private Equity</v>
      </c>
      <c r="Q2279" t="str">
        <f t="shared" si="248"/>
        <v>Fashion &amp; Lifestyle</v>
      </c>
      <c r="R2279" t="str">
        <f t="shared" si="249"/>
        <v>Bangalore</v>
      </c>
    </row>
    <row r="2280" spans="1:18" x14ac:dyDescent="0.3">
      <c r="A2280">
        <v>2279</v>
      </c>
      <c r="B2280" s="4">
        <v>42335</v>
      </c>
      <c r="C2280" t="s">
        <v>3381</v>
      </c>
      <c r="D2280" t="s">
        <v>6110</v>
      </c>
      <c r="E2280" t="s">
        <v>9030</v>
      </c>
      <c r="F2280" t="s">
        <v>36</v>
      </c>
      <c r="G2280" t="s">
        <v>261</v>
      </c>
      <c r="H2280" t="str">
        <f t="shared" si="250"/>
        <v>Undisclosed</v>
      </c>
      <c r="I2280">
        <f t="shared" si="251"/>
        <v>1</v>
      </c>
      <c r="J2280" t="str">
        <f>IF(Table1[[#This Row],[Investor Count]]&gt;1,"Yes","No")</f>
        <v>No</v>
      </c>
      <c r="K2280" t="s">
        <v>394</v>
      </c>
      <c r="L2280" s="6">
        <v>2000000</v>
      </c>
      <c r="M2280">
        <f t="shared" si="245"/>
        <v>2015</v>
      </c>
      <c r="N2280" t="str">
        <f t="shared" si="246"/>
        <v>November</v>
      </c>
      <c r="O2280" s="18">
        <v>19.194099999999999</v>
      </c>
      <c r="P2280" t="str">
        <f t="shared" si="247"/>
        <v>Private Equity</v>
      </c>
      <c r="Q2280" t="str">
        <f t="shared" si="248"/>
        <v>Others</v>
      </c>
      <c r="R2280" t="str">
        <f t="shared" si="249"/>
        <v>Mumbai</v>
      </c>
    </row>
    <row r="2281" spans="1:18" x14ac:dyDescent="0.3">
      <c r="A2281">
        <v>2280</v>
      </c>
      <c r="B2281" s="4">
        <v>42335</v>
      </c>
      <c r="C2281" t="s">
        <v>3899</v>
      </c>
      <c r="D2281" t="s">
        <v>6112</v>
      </c>
      <c r="E2281" t="s">
        <v>9030</v>
      </c>
      <c r="F2281" t="s">
        <v>87</v>
      </c>
      <c r="G2281" t="s">
        <v>4738</v>
      </c>
      <c r="H2281" t="str">
        <f t="shared" si="250"/>
        <v>Ashish Gupta</v>
      </c>
      <c r="I2281">
        <f t="shared" si="251"/>
        <v>1</v>
      </c>
      <c r="J2281" t="str">
        <f>IF(Table1[[#This Row],[Investor Count]]&gt;1,"Yes","No")</f>
        <v>No</v>
      </c>
      <c r="K2281" t="s">
        <v>126</v>
      </c>
      <c r="M2281">
        <f t="shared" si="245"/>
        <v>2015</v>
      </c>
      <c r="N2281" t="str">
        <f t="shared" si="246"/>
        <v>November</v>
      </c>
      <c r="O2281" s="18">
        <v>0</v>
      </c>
      <c r="P2281" t="str">
        <f t="shared" si="247"/>
        <v>Seed</v>
      </c>
      <c r="Q2281" t="str">
        <f t="shared" si="248"/>
        <v>Technology</v>
      </c>
      <c r="R2281" t="str">
        <f t="shared" si="249"/>
        <v>Delhi-NCR</v>
      </c>
    </row>
    <row r="2282" spans="1:18" x14ac:dyDescent="0.3">
      <c r="A2282">
        <v>2281</v>
      </c>
      <c r="B2282" s="4">
        <v>42335</v>
      </c>
      <c r="C2282" t="s">
        <v>6113</v>
      </c>
      <c r="D2282" t="s">
        <v>6114</v>
      </c>
      <c r="E2282" t="s">
        <v>9030</v>
      </c>
      <c r="F2282" t="s">
        <v>42</v>
      </c>
      <c r="G2282" t="s">
        <v>8356</v>
      </c>
      <c r="H2282" t="str">
        <f t="shared" si="250"/>
        <v>Jmr Infotech India Pvt Ltd</v>
      </c>
      <c r="I2282">
        <f t="shared" si="251"/>
        <v>1</v>
      </c>
      <c r="J2282" t="str">
        <f>IF(Table1[[#This Row],[Investor Count]]&gt;1,"Yes","No")</f>
        <v>No</v>
      </c>
      <c r="K2282" t="s">
        <v>126</v>
      </c>
      <c r="M2282">
        <f t="shared" si="245"/>
        <v>2015</v>
      </c>
      <c r="N2282" t="str">
        <f t="shared" si="246"/>
        <v>November</v>
      </c>
      <c r="O2282" s="18">
        <v>0</v>
      </c>
      <c r="P2282" t="str">
        <f t="shared" si="247"/>
        <v>Seed</v>
      </c>
      <c r="Q2282" t="str">
        <f t="shared" si="248"/>
        <v>Education</v>
      </c>
      <c r="R2282" t="str">
        <f t="shared" si="249"/>
        <v>Chennai</v>
      </c>
    </row>
    <row r="2283" spans="1:18" x14ac:dyDescent="0.3">
      <c r="A2283">
        <v>2282</v>
      </c>
      <c r="B2283" s="4">
        <v>42335</v>
      </c>
      <c r="C2283" t="s">
        <v>6116</v>
      </c>
      <c r="D2283" t="s">
        <v>6117</v>
      </c>
      <c r="E2283" t="s">
        <v>9030</v>
      </c>
      <c r="F2283" t="s">
        <v>30</v>
      </c>
      <c r="G2283" t="s">
        <v>6118</v>
      </c>
      <c r="H2283" t="str">
        <f t="shared" si="250"/>
        <v>Unigrowth Inc</v>
      </c>
      <c r="I2283">
        <f t="shared" si="251"/>
        <v>1</v>
      </c>
      <c r="J2283" t="str">
        <f>IF(Table1[[#This Row],[Investor Count]]&gt;1,"Yes","No")</f>
        <v>No</v>
      </c>
      <c r="K2283" t="s">
        <v>126</v>
      </c>
      <c r="M2283">
        <f t="shared" si="245"/>
        <v>2015</v>
      </c>
      <c r="N2283" t="str">
        <f t="shared" si="246"/>
        <v>November</v>
      </c>
      <c r="O2283" s="18">
        <v>0</v>
      </c>
      <c r="P2283" t="str">
        <f t="shared" si="247"/>
        <v>Seed</v>
      </c>
      <c r="Q2283" t="str">
        <f t="shared" si="248"/>
        <v>Others</v>
      </c>
      <c r="R2283" t="str">
        <f t="shared" si="249"/>
        <v>Delhi-NCR</v>
      </c>
    </row>
    <row r="2284" spans="1:18" x14ac:dyDescent="0.3">
      <c r="A2284">
        <v>2283</v>
      </c>
      <c r="B2284" s="4">
        <v>42336</v>
      </c>
      <c r="C2284" t="s">
        <v>6119</v>
      </c>
      <c r="D2284" t="s">
        <v>6120</v>
      </c>
      <c r="E2284" t="s">
        <v>9030</v>
      </c>
      <c r="F2284" t="s">
        <v>19</v>
      </c>
      <c r="G2284" t="s">
        <v>8883</v>
      </c>
      <c r="H2284" t="str">
        <f t="shared" si="250"/>
        <v>M</v>
      </c>
      <c r="I2284">
        <f t="shared" si="251"/>
        <v>3</v>
      </c>
      <c r="J2284" t="str">
        <f>IF(Table1[[#This Row],[Investor Count]]&gt;1,"Yes","No")</f>
        <v>Yes</v>
      </c>
      <c r="K2284" t="s">
        <v>126</v>
      </c>
      <c r="M2284">
        <f t="shared" si="245"/>
        <v>2015</v>
      </c>
      <c r="N2284" t="str">
        <f t="shared" si="246"/>
        <v>November</v>
      </c>
      <c r="O2284" s="18">
        <v>0</v>
      </c>
      <c r="P2284" t="str">
        <f t="shared" si="247"/>
        <v>Seed</v>
      </c>
      <c r="Q2284" t="str">
        <f t="shared" si="248"/>
        <v>Others</v>
      </c>
      <c r="R2284" t="str">
        <f t="shared" si="249"/>
        <v>Delhi-NCR</v>
      </c>
    </row>
    <row r="2285" spans="1:18" x14ac:dyDescent="0.3">
      <c r="A2285">
        <v>2284</v>
      </c>
      <c r="B2285" s="4">
        <v>42338</v>
      </c>
      <c r="C2285" t="s">
        <v>6122</v>
      </c>
      <c r="D2285" t="s">
        <v>6120</v>
      </c>
      <c r="E2285" t="s">
        <v>9030</v>
      </c>
      <c r="F2285" t="s">
        <v>19</v>
      </c>
      <c r="G2285" t="s">
        <v>7846</v>
      </c>
      <c r="H2285" t="str">
        <f t="shared" si="250"/>
        <v>Manish Kheterpal</v>
      </c>
      <c r="I2285">
        <f t="shared" si="251"/>
        <v>4</v>
      </c>
      <c r="J2285" t="str">
        <f>IF(Table1[[#This Row],[Investor Count]]&gt;1,"Yes","No")</f>
        <v>Yes</v>
      </c>
      <c r="K2285" t="s">
        <v>126</v>
      </c>
      <c r="L2285" s="6">
        <v>1450000</v>
      </c>
      <c r="M2285">
        <f t="shared" si="245"/>
        <v>2015</v>
      </c>
      <c r="N2285" t="str">
        <f t="shared" si="246"/>
        <v>November</v>
      </c>
      <c r="O2285" s="18">
        <v>13.915722499999999</v>
      </c>
      <c r="P2285" t="str">
        <f t="shared" si="247"/>
        <v>Seed</v>
      </c>
      <c r="Q2285" t="str">
        <f t="shared" si="248"/>
        <v>Others</v>
      </c>
      <c r="R2285" t="str">
        <f t="shared" si="249"/>
        <v>Delhi-NCR</v>
      </c>
    </row>
    <row r="2286" spans="1:18" x14ac:dyDescent="0.3">
      <c r="A2286">
        <v>2285</v>
      </c>
      <c r="B2286" s="4">
        <v>42338</v>
      </c>
      <c r="C2286" t="s">
        <v>8884</v>
      </c>
      <c r="D2286" t="s">
        <v>8992</v>
      </c>
      <c r="E2286" t="s">
        <v>9030</v>
      </c>
      <c r="F2286" t="s">
        <v>36</v>
      </c>
      <c r="G2286" t="s">
        <v>8183</v>
      </c>
      <c r="H2286" t="str">
        <f t="shared" si="250"/>
        <v>Dsg Consumer Partners</v>
      </c>
      <c r="I2286">
        <f t="shared" si="251"/>
        <v>1</v>
      </c>
      <c r="J2286" t="str">
        <f>IF(Table1[[#This Row],[Investor Count]]&gt;1,"Yes","No")</f>
        <v>No</v>
      </c>
      <c r="K2286" t="s">
        <v>126</v>
      </c>
      <c r="L2286" s="6">
        <v>540000</v>
      </c>
      <c r="M2286">
        <f t="shared" si="245"/>
        <v>2015</v>
      </c>
      <c r="N2286" t="str">
        <f t="shared" si="246"/>
        <v>November</v>
      </c>
      <c r="O2286" s="18">
        <v>5.1824070000000004</v>
      </c>
      <c r="P2286" t="str">
        <f t="shared" si="247"/>
        <v>Seed</v>
      </c>
      <c r="Q2286" t="str">
        <f t="shared" si="248"/>
        <v>Others</v>
      </c>
      <c r="R2286" t="str">
        <f t="shared" si="249"/>
        <v>Mumbai</v>
      </c>
    </row>
    <row r="2287" spans="1:18" x14ac:dyDescent="0.3">
      <c r="A2287">
        <v>2286</v>
      </c>
      <c r="B2287" s="4">
        <v>42338</v>
      </c>
      <c r="C2287" t="s">
        <v>6126</v>
      </c>
      <c r="D2287" t="s">
        <v>6127</v>
      </c>
      <c r="E2287" t="s">
        <v>9030</v>
      </c>
      <c r="F2287" t="s">
        <v>30</v>
      </c>
      <c r="G2287" t="s">
        <v>8357</v>
      </c>
      <c r="H2287" t="str">
        <f t="shared" si="250"/>
        <v>Fih Mobile Ltd</v>
      </c>
      <c r="I2287">
        <f t="shared" si="251"/>
        <v>1</v>
      </c>
      <c r="J2287" t="str">
        <f>IF(Table1[[#This Row],[Investor Count]]&gt;1,"Yes","No")</f>
        <v>No</v>
      </c>
      <c r="K2287" t="s">
        <v>394</v>
      </c>
      <c r="M2287">
        <f t="shared" si="245"/>
        <v>2015</v>
      </c>
      <c r="N2287" t="str">
        <f t="shared" si="246"/>
        <v>November</v>
      </c>
      <c r="O2287" s="18">
        <v>0</v>
      </c>
      <c r="P2287" t="str">
        <f t="shared" si="247"/>
        <v>Private Equity</v>
      </c>
      <c r="Q2287" t="str">
        <f t="shared" si="248"/>
        <v>Others</v>
      </c>
      <c r="R2287" t="str">
        <f t="shared" si="249"/>
        <v>Delhi-NCR</v>
      </c>
    </row>
    <row r="2288" spans="1:18" x14ac:dyDescent="0.3">
      <c r="A2288">
        <v>2287</v>
      </c>
      <c r="B2288" s="4">
        <v>42338</v>
      </c>
      <c r="C2288" t="s">
        <v>6129</v>
      </c>
      <c r="D2288" t="s">
        <v>6130</v>
      </c>
      <c r="E2288" t="s">
        <v>9030</v>
      </c>
      <c r="F2288" t="s">
        <v>967</v>
      </c>
      <c r="G2288" t="s">
        <v>6131</v>
      </c>
      <c r="H2288" t="str">
        <f t="shared" si="250"/>
        <v>Flipkart</v>
      </c>
      <c r="I2288">
        <f t="shared" si="251"/>
        <v>4</v>
      </c>
      <c r="J2288" t="str">
        <f>IF(Table1[[#This Row],[Investor Count]]&gt;1,"Yes","No")</f>
        <v>Yes</v>
      </c>
      <c r="K2288" t="s">
        <v>394</v>
      </c>
      <c r="L2288" s="6">
        <v>9000000</v>
      </c>
      <c r="M2288">
        <f t="shared" si="245"/>
        <v>2015</v>
      </c>
      <c r="N2288" t="str">
        <f t="shared" si="246"/>
        <v>November</v>
      </c>
      <c r="O2288" s="18">
        <v>86.373450000000005</v>
      </c>
      <c r="P2288" t="str">
        <f t="shared" si="247"/>
        <v>Private Equity</v>
      </c>
      <c r="Q2288" t="str">
        <f t="shared" si="248"/>
        <v>E-Commerce</v>
      </c>
      <c r="R2288" t="str">
        <f t="shared" si="249"/>
        <v>Bangalore</v>
      </c>
    </row>
    <row r="2289" spans="1:18" x14ac:dyDescent="0.3">
      <c r="A2289">
        <v>2288</v>
      </c>
      <c r="B2289" s="4">
        <v>42338</v>
      </c>
      <c r="C2289" t="s">
        <v>6132</v>
      </c>
      <c r="D2289" t="s">
        <v>6133</v>
      </c>
      <c r="E2289" t="s">
        <v>9030</v>
      </c>
      <c r="F2289" t="s">
        <v>30</v>
      </c>
      <c r="G2289" t="s">
        <v>261</v>
      </c>
      <c r="H2289" t="str">
        <f t="shared" si="250"/>
        <v>Undisclosed</v>
      </c>
      <c r="I2289">
        <f t="shared" si="251"/>
        <v>1</v>
      </c>
      <c r="J2289" t="str">
        <f>IF(Table1[[#This Row],[Investor Count]]&gt;1,"Yes","No")</f>
        <v>No</v>
      </c>
      <c r="K2289" t="s">
        <v>126</v>
      </c>
      <c r="M2289">
        <f t="shared" si="245"/>
        <v>2015</v>
      </c>
      <c r="N2289" t="str">
        <f t="shared" si="246"/>
        <v>November</v>
      </c>
      <c r="O2289" s="18">
        <v>0</v>
      </c>
      <c r="P2289" t="str">
        <f t="shared" si="247"/>
        <v>Seed</v>
      </c>
      <c r="Q2289" t="str">
        <f t="shared" si="248"/>
        <v>Others</v>
      </c>
      <c r="R2289" t="str">
        <f t="shared" si="249"/>
        <v>Delhi-NCR</v>
      </c>
    </row>
    <row r="2290" spans="1:18" x14ac:dyDescent="0.3">
      <c r="A2290">
        <v>2289</v>
      </c>
      <c r="B2290" s="4">
        <v>42338</v>
      </c>
      <c r="C2290" t="s">
        <v>6134</v>
      </c>
      <c r="D2290" t="s">
        <v>6135</v>
      </c>
      <c r="E2290" t="s">
        <v>9030</v>
      </c>
      <c r="F2290" t="s">
        <v>967</v>
      </c>
      <c r="G2290" t="s">
        <v>6136</v>
      </c>
      <c r="H2290" t="str">
        <f t="shared" si="250"/>
        <v>Sargod Ventures</v>
      </c>
      <c r="I2290">
        <f t="shared" si="251"/>
        <v>1</v>
      </c>
      <c r="J2290" t="str">
        <f>IF(Table1[[#This Row],[Investor Count]]&gt;1,"Yes","No")</f>
        <v>No</v>
      </c>
      <c r="K2290" t="s">
        <v>126</v>
      </c>
      <c r="M2290">
        <f t="shared" si="245"/>
        <v>2015</v>
      </c>
      <c r="N2290" t="str">
        <f t="shared" si="246"/>
        <v>November</v>
      </c>
      <c r="O2290" s="18">
        <v>0</v>
      </c>
      <c r="P2290" t="str">
        <f t="shared" si="247"/>
        <v>Seed</v>
      </c>
      <c r="Q2290" t="str">
        <f t="shared" si="248"/>
        <v>Others</v>
      </c>
      <c r="R2290" t="str">
        <f t="shared" si="249"/>
        <v>Bangalore</v>
      </c>
    </row>
    <row r="2291" spans="1:18" x14ac:dyDescent="0.3">
      <c r="A2291">
        <v>2290</v>
      </c>
      <c r="B2291" s="4">
        <v>42278</v>
      </c>
      <c r="C2291" t="s">
        <v>3234</v>
      </c>
      <c r="D2291" t="s">
        <v>6137</v>
      </c>
      <c r="E2291" t="s">
        <v>9030</v>
      </c>
      <c r="F2291" t="s">
        <v>19</v>
      </c>
      <c r="G2291" t="s">
        <v>9398</v>
      </c>
      <c r="H2291" t="str">
        <f t="shared" si="250"/>
        <v>Accel Partners</v>
      </c>
      <c r="I2291">
        <f t="shared" si="251"/>
        <v>8</v>
      </c>
      <c r="J2291" t="str">
        <f>IF(Table1[[#This Row],[Investor Count]]&gt;1,"Yes","No")</f>
        <v>Yes</v>
      </c>
      <c r="K2291" t="s">
        <v>126</v>
      </c>
      <c r="M2291">
        <f t="shared" si="245"/>
        <v>2015</v>
      </c>
      <c r="N2291" t="str">
        <f t="shared" si="246"/>
        <v>October</v>
      </c>
      <c r="O2291" s="18">
        <v>0</v>
      </c>
      <c r="P2291" t="str">
        <f t="shared" si="247"/>
        <v>Seed</v>
      </c>
      <c r="Q2291" t="str">
        <f t="shared" si="248"/>
        <v>Others</v>
      </c>
      <c r="R2291" t="str">
        <f t="shared" si="249"/>
        <v>Delhi-NCR</v>
      </c>
    </row>
    <row r="2292" spans="1:18" x14ac:dyDescent="0.3">
      <c r="A2292">
        <v>2291</v>
      </c>
      <c r="B2292" s="4">
        <v>42278</v>
      </c>
      <c r="C2292" t="s">
        <v>1188</v>
      </c>
      <c r="D2292" t="s">
        <v>6139</v>
      </c>
      <c r="E2292" t="s">
        <v>9030</v>
      </c>
      <c r="F2292" t="s">
        <v>30</v>
      </c>
      <c r="G2292" t="s">
        <v>9072</v>
      </c>
      <c r="H2292" t="str">
        <f t="shared" si="250"/>
        <v>Seep Aggarwal</v>
      </c>
      <c r="I2292">
        <f t="shared" si="251"/>
        <v>1</v>
      </c>
      <c r="J2292" t="str">
        <f>IF(Table1[[#This Row],[Investor Count]]&gt;1,"Yes","No")</f>
        <v>No</v>
      </c>
      <c r="K2292" t="s">
        <v>126</v>
      </c>
      <c r="M2292">
        <f t="shared" si="245"/>
        <v>2015</v>
      </c>
      <c r="N2292" t="str">
        <f t="shared" si="246"/>
        <v>October</v>
      </c>
      <c r="O2292" s="18">
        <v>0</v>
      </c>
      <c r="P2292" t="str">
        <f t="shared" si="247"/>
        <v>Seed</v>
      </c>
      <c r="Q2292" t="str">
        <f t="shared" si="248"/>
        <v>Others</v>
      </c>
      <c r="R2292" t="str">
        <f t="shared" si="249"/>
        <v>Delhi-NCR</v>
      </c>
    </row>
    <row r="2293" spans="1:18" x14ac:dyDescent="0.3">
      <c r="A2293">
        <v>2292</v>
      </c>
      <c r="B2293" s="4">
        <v>42278</v>
      </c>
      <c r="C2293" t="s">
        <v>6140</v>
      </c>
      <c r="D2293" t="s">
        <v>6141</v>
      </c>
      <c r="E2293" t="s">
        <v>9030</v>
      </c>
      <c r="F2293" t="s">
        <v>19</v>
      </c>
      <c r="G2293" t="s">
        <v>1576</v>
      </c>
      <c r="H2293" t="str">
        <f t="shared" si="250"/>
        <v>Axilor Ventures</v>
      </c>
      <c r="I2293">
        <f t="shared" si="251"/>
        <v>1</v>
      </c>
      <c r="J2293" t="str">
        <f>IF(Table1[[#This Row],[Investor Count]]&gt;1,"Yes","No")</f>
        <v>No</v>
      </c>
      <c r="K2293" t="s">
        <v>126</v>
      </c>
      <c r="M2293">
        <f t="shared" si="245"/>
        <v>2015</v>
      </c>
      <c r="N2293" t="str">
        <f t="shared" si="246"/>
        <v>October</v>
      </c>
      <c r="O2293" s="18">
        <v>0</v>
      </c>
      <c r="P2293" t="str">
        <f t="shared" si="247"/>
        <v>Seed</v>
      </c>
      <c r="Q2293" t="str">
        <f t="shared" si="248"/>
        <v>Others</v>
      </c>
      <c r="R2293" t="str">
        <f t="shared" si="249"/>
        <v>Delhi-NCR</v>
      </c>
    </row>
    <row r="2294" spans="1:18" x14ac:dyDescent="0.3">
      <c r="A2294">
        <v>2293</v>
      </c>
      <c r="B2294" s="4">
        <v>42278</v>
      </c>
      <c r="C2294" t="s">
        <v>6142</v>
      </c>
      <c r="D2294" t="s">
        <v>8993</v>
      </c>
      <c r="E2294" t="s">
        <v>9030</v>
      </c>
      <c r="F2294" t="s">
        <v>273</v>
      </c>
      <c r="G2294" t="s">
        <v>6144</v>
      </c>
      <c r="H2294" t="str">
        <f t="shared" si="250"/>
        <v>Ashish Todi</v>
      </c>
      <c r="I2294">
        <f t="shared" si="251"/>
        <v>3</v>
      </c>
      <c r="J2294" t="str">
        <f>IF(Table1[[#This Row],[Investor Count]]&gt;1,"Yes","No")</f>
        <v>Yes</v>
      </c>
      <c r="K2294" t="s">
        <v>126</v>
      </c>
      <c r="L2294" s="6">
        <v>350000</v>
      </c>
      <c r="M2294">
        <f t="shared" si="245"/>
        <v>2015</v>
      </c>
      <c r="N2294" t="str">
        <f t="shared" si="246"/>
        <v>October</v>
      </c>
      <c r="O2294" s="18">
        <v>3.3589674999999999</v>
      </c>
      <c r="P2294" t="str">
        <f t="shared" si="247"/>
        <v>Seed</v>
      </c>
      <c r="Q2294" t="str">
        <f t="shared" si="248"/>
        <v>Others</v>
      </c>
      <c r="R2294" t="str">
        <f t="shared" si="249"/>
        <v>Singapore</v>
      </c>
    </row>
    <row r="2295" spans="1:18" x14ac:dyDescent="0.3">
      <c r="A2295">
        <v>2294</v>
      </c>
      <c r="B2295" s="4">
        <v>42278</v>
      </c>
      <c r="C2295" t="s">
        <v>6145</v>
      </c>
      <c r="D2295" t="s">
        <v>8994</v>
      </c>
      <c r="E2295" t="s">
        <v>9030</v>
      </c>
      <c r="F2295" t="s">
        <v>184</v>
      </c>
      <c r="G2295" t="s">
        <v>8527</v>
      </c>
      <c r="H2295" t="str">
        <f t="shared" si="250"/>
        <v>Paytm</v>
      </c>
      <c r="I2295">
        <f t="shared" si="251"/>
        <v>1</v>
      </c>
      <c r="J2295" t="str">
        <f>IF(Table1[[#This Row],[Investor Count]]&gt;1,"Yes","No")</f>
        <v>No</v>
      </c>
      <c r="K2295" t="s">
        <v>394</v>
      </c>
      <c r="M2295">
        <f t="shared" si="245"/>
        <v>2015</v>
      </c>
      <c r="N2295" t="str">
        <f t="shared" si="246"/>
        <v>October</v>
      </c>
      <c r="O2295" s="18">
        <v>0</v>
      </c>
      <c r="P2295" t="str">
        <f t="shared" si="247"/>
        <v>Private Equity</v>
      </c>
      <c r="Q2295" t="str">
        <f t="shared" si="248"/>
        <v>Others</v>
      </c>
      <c r="R2295" t="str">
        <f t="shared" si="249"/>
        <v>Hyderabad</v>
      </c>
    </row>
    <row r="2296" spans="1:18" x14ac:dyDescent="0.3">
      <c r="A2296">
        <v>2295</v>
      </c>
      <c r="B2296" s="4">
        <v>42278</v>
      </c>
      <c r="C2296" t="s">
        <v>4433</v>
      </c>
      <c r="D2296" t="s">
        <v>4716</v>
      </c>
      <c r="E2296" t="s">
        <v>9030</v>
      </c>
      <c r="F2296" t="s">
        <v>30</v>
      </c>
      <c r="G2296" t="s">
        <v>8527</v>
      </c>
      <c r="H2296" t="str">
        <f t="shared" si="250"/>
        <v>Paytm</v>
      </c>
      <c r="I2296">
        <f t="shared" si="251"/>
        <v>1</v>
      </c>
      <c r="J2296" t="str">
        <f>IF(Table1[[#This Row],[Investor Count]]&gt;1,"Yes","No")</f>
        <v>No</v>
      </c>
      <c r="K2296" t="s">
        <v>394</v>
      </c>
      <c r="M2296">
        <f t="shared" si="245"/>
        <v>2015</v>
      </c>
      <c r="N2296" t="str">
        <f t="shared" si="246"/>
        <v>October</v>
      </c>
      <c r="O2296" s="18">
        <v>0</v>
      </c>
      <c r="P2296" t="str">
        <f t="shared" si="247"/>
        <v>Private Equity</v>
      </c>
      <c r="Q2296" t="str">
        <f t="shared" si="248"/>
        <v>Others</v>
      </c>
      <c r="R2296" t="str">
        <f t="shared" si="249"/>
        <v>Delhi-NCR</v>
      </c>
    </row>
    <row r="2297" spans="1:18" x14ac:dyDescent="0.3">
      <c r="A2297">
        <v>2296</v>
      </c>
      <c r="B2297" s="4">
        <v>42279</v>
      </c>
      <c r="C2297" t="s">
        <v>6148</v>
      </c>
      <c r="D2297" t="s">
        <v>6149</v>
      </c>
      <c r="E2297" t="s">
        <v>9030</v>
      </c>
      <c r="F2297" t="s">
        <v>967</v>
      </c>
      <c r="G2297" t="s">
        <v>3215</v>
      </c>
      <c r="H2297" t="str">
        <f t="shared" si="250"/>
        <v>Kalaari Capital</v>
      </c>
      <c r="I2297">
        <f t="shared" si="251"/>
        <v>1</v>
      </c>
      <c r="J2297" t="str">
        <f>IF(Table1[[#This Row],[Investor Count]]&gt;1,"Yes","No")</f>
        <v>No</v>
      </c>
      <c r="K2297" t="s">
        <v>394</v>
      </c>
      <c r="L2297" s="6">
        <v>2000000</v>
      </c>
      <c r="M2297">
        <f t="shared" si="245"/>
        <v>2015</v>
      </c>
      <c r="N2297" t="str">
        <f t="shared" si="246"/>
        <v>October</v>
      </c>
      <c r="O2297" s="18">
        <v>19.194099999999999</v>
      </c>
      <c r="P2297" t="str">
        <f t="shared" si="247"/>
        <v>Private Equity</v>
      </c>
      <c r="Q2297" t="str">
        <f t="shared" si="248"/>
        <v>E-Commerce</v>
      </c>
      <c r="R2297" t="str">
        <f t="shared" si="249"/>
        <v>Bangalore</v>
      </c>
    </row>
    <row r="2298" spans="1:18" x14ac:dyDescent="0.3">
      <c r="A2298">
        <v>2297</v>
      </c>
      <c r="B2298" s="4">
        <v>42280</v>
      </c>
      <c r="C2298" t="s">
        <v>5772</v>
      </c>
      <c r="D2298" t="s">
        <v>6150</v>
      </c>
      <c r="E2298" t="s">
        <v>9030</v>
      </c>
      <c r="F2298" t="s">
        <v>36</v>
      </c>
      <c r="G2298" t="s">
        <v>1068</v>
      </c>
      <c r="H2298" t="str">
        <f t="shared" si="250"/>
        <v>Sequoia Capital</v>
      </c>
      <c r="I2298">
        <f t="shared" si="251"/>
        <v>1</v>
      </c>
      <c r="J2298" t="str">
        <f>IF(Table1[[#This Row],[Investor Count]]&gt;1,"Yes","No")</f>
        <v>No</v>
      </c>
      <c r="K2298" t="s">
        <v>394</v>
      </c>
      <c r="L2298" s="6">
        <v>6000000</v>
      </c>
      <c r="M2298">
        <f t="shared" si="245"/>
        <v>2015</v>
      </c>
      <c r="N2298" t="str">
        <f t="shared" si="246"/>
        <v>October</v>
      </c>
      <c r="O2298" s="18">
        <v>57.582299999999996</v>
      </c>
      <c r="P2298" t="str">
        <f t="shared" si="247"/>
        <v>Private Equity</v>
      </c>
      <c r="Q2298" t="str">
        <f t="shared" si="248"/>
        <v>FinTech</v>
      </c>
      <c r="R2298" t="str">
        <f t="shared" si="249"/>
        <v>Mumbai</v>
      </c>
    </row>
    <row r="2299" spans="1:18" x14ac:dyDescent="0.3">
      <c r="A2299">
        <v>2298</v>
      </c>
      <c r="B2299" s="4">
        <v>42282</v>
      </c>
      <c r="C2299" t="s">
        <v>590</v>
      </c>
      <c r="D2299" t="s">
        <v>6151</v>
      </c>
      <c r="E2299" t="s">
        <v>9030</v>
      </c>
      <c r="F2299" t="s">
        <v>36</v>
      </c>
      <c r="G2299" t="s">
        <v>6152</v>
      </c>
      <c r="H2299" t="str">
        <f t="shared" si="250"/>
        <v>Harsh Mariwala</v>
      </c>
      <c r="I2299">
        <f t="shared" si="251"/>
        <v>4</v>
      </c>
      <c r="J2299" t="str">
        <f>IF(Table1[[#This Row],[Investor Count]]&gt;1,"Yes","No")</f>
        <v>Yes</v>
      </c>
      <c r="K2299" t="s">
        <v>394</v>
      </c>
      <c r="L2299" s="6">
        <v>9500000</v>
      </c>
      <c r="M2299">
        <f t="shared" si="245"/>
        <v>2015</v>
      </c>
      <c r="N2299" t="str">
        <f t="shared" si="246"/>
        <v>October</v>
      </c>
      <c r="O2299" s="18">
        <v>91.171975000000003</v>
      </c>
      <c r="P2299" t="str">
        <f t="shared" si="247"/>
        <v>Private Equity</v>
      </c>
      <c r="Q2299" t="str">
        <f t="shared" si="248"/>
        <v>Technology</v>
      </c>
      <c r="R2299" t="str">
        <f t="shared" si="249"/>
        <v>Mumbai</v>
      </c>
    </row>
    <row r="2300" spans="1:18" x14ac:dyDescent="0.3">
      <c r="A2300">
        <v>2299</v>
      </c>
      <c r="B2300" s="4">
        <v>42282</v>
      </c>
      <c r="C2300" t="s">
        <v>6153</v>
      </c>
      <c r="D2300" t="s">
        <v>8995</v>
      </c>
      <c r="E2300" t="s">
        <v>9030</v>
      </c>
      <c r="F2300" t="s">
        <v>454</v>
      </c>
      <c r="G2300" t="s">
        <v>6155</v>
      </c>
      <c r="H2300" t="str">
        <f t="shared" si="250"/>
        <v>Peepul Capital</v>
      </c>
      <c r="I2300">
        <f t="shared" si="251"/>
        <v>1</v>
      </c>
      <c r="J2300" t="str">
        <f>IF(Table1[[#This Row],[Investor Count]]&gt;1,"Yes","No")</f>
        <v>No</v>
      </c>
      <c r="K2300" t="s">
        <v>394</v>
      </c>
      <c r="L2300" s="6">
        <v>15000000</v>
      </c>
      <c r="M2300">
        <f t="shared" si="245"/>
        <v>2015</v>
      </c>
      <c r="N2300" t="str">
        <f t="shared" si="246"/>
        <v>October</v>
      </c>
      <c r="O2300" s="18">
        <v>143.95574999999999</v>
      </c>
      <c r="P2300" t="str">
        <f t="shared" si="247"/>
        <v>Private Equity</v>
      </c>
      <c r="Q2300" t="str">
        <f t="shared" si="248"/>
        <v>Technology</v>
      </c>
      <c r="R2300" t="str">
        <f t="shared" si="249"/>
        <v>Jaipur</v>
      </c>
    </row>
    <row r="2301" spans="1:18" x14ac:dyDescent="0.3">
      <c r="A2301">
        <v>2300</v>
      </c>
      <c r="B2301" s="4">
        <v>42282</v>
      </c>
      <c r="C2301" t="s">
        <v>6156</v>
      </c>
      <c r="D2301" t="s">
        <v>2913</v>
      </c>
      <c r="E2301" t="s">
        <v>9030</v>
      </c>
      <c r="F2301" t="s">
        <v>30</v>
      </c>
      <c r="G2301" t="s">
        <v>8358</v>
      </c>
      <c r="H2301" t="str">
        <f t="shared" si="250"/>
        <v>Dsg Consumer Partners</v>
      </c>
      <c r="I2301">
        <f t="shared" si="251"/>
        <v>2</v>
      </c>
      <c r="J2301" t="str">
        <f>IF(Table1[[#This Row],[Investor Count]]&gt;1,"Yes","No")</f>
        <v>Yes</v>
      </c>
      <c r="K2301" t="s">
        <v>394</v>
      </c>
      <c r="L2301" s="6">
        <v>1000000</v>
      </c>
      <c r="M2301">
        <f t="shared" si="245"/>
        <v>2015</v>
      </c>
      <c r="N2301" t="str">
        <f t="shared" si="246"/>
        <v>October</v>
      </c>
      <c r="O2301" s="18">
        <v>9.5970499999999994</v>
      </c>
      <c r="P2301" t="str">
        <f t="shared" si="247"/>
        <v>Private Equity</v>
      </c>
      <c r="Q2301" t="str">
        <f t="shared" si="248"/>
        <v>FinTech</v>
      </c>
      <c r="R2301" t="str">
        <f t="shared" si="249"/>
        <v>Delhi-NCR</v>
      </c>
    </row>
    <row r="2302" spans="1:18" x14ac:dyDescent="0.3">
      <c r="A2302">
        <v>2301</v>
      </c>
      <c r="B2302" s="4">
        <v>42282</v>
      </c>
      <c r="C2302" t="s">
        <v>6159</v>
      </c>
      <c r="D2302" t="s">
        <v>6160</v>
      </c>
      <c r="E2302" t="s">
        <v>9030</v>
      </c>
      <c r="F2302" t="s">
        <v>30</v>
      </c>
      <c r="G2302" t="s">
        <v>8528</v>
      </c>
      <c r="H2302" t="str">
        <f t="shared" si="250"/>
        <v>High Networth Individuals</v>
      </c>
      <c r="I2302">
        <f t="shared" si="251"/>
        <v>1</v>
      </c>
      <c r="J2302" t="str">
        <f>IF(Table1[[#This Row],[Investor Count]]&gt;1,"Yes","No")</f>
        <v>No</v>
      </c>
      <c r="K2302" t="s">
        <v>126</v>
      </c>
      <c r="L2302" s="6">
        <v>150000</v>
      </c>
      <c r="M2302">
        <f t="shared" si="245"/>
        <v>2015</v>
      </c>
      <c r="N2302" t="str">
        <f t="shared" si="246"/>
        <v>October</v>
      </c>
      <c r="O2302" s="18">
        <v>1.4395575</v>
      </c>
      <c r="P2302" t="str">
        <f t="shared" si="247"/>
        <v>Seed</v>
      </c>
      <c r="Q2302" t="str">
        <f t="shared" si="248"/>
        <v>Fashion &amp; Lifestyle</v>
      </c>
      <c r="R2302" t="str">
        <f t="shared" si="249"/>
        <v>Delhi-NCR</v>
      </c>
    </row>
    <row r="2303" spans="1:18" x14ac:dyDescent="0.3">
      <c r="A2303">
        <v>2302</v>
      </c>
      <c r="B2303" s="4">
        <v>42283</v>
      </c>
      <c r="C2303" t="s">
        <v>6162</v>
      </c>
      <c r="D2303" t="s">
        <v>6163</v>
      </c>
      <c r="E2303" t="s">
        <v>9030</v>
      </c>
      <c r="F2303" t="s">
        <v>52</v>
      </c>
      <c r="G2303" t="s">
        <v>8359</v>
      </c>
      <c r="H2303" t="str">
        <f t="shared" si="250"/>
        <v>Uniqorn Ventures</v>
      </c>
      <c r="I2303">
        <f t="shared" si="251"/>
        <v>2</v>
      </c>
      <c r="J2303" t="str">
        <f>IF(Table1[[#This Row],[Investor Count]]&gt;1,"Yes","No")</f>
        <v>Yes</v>
      </c>
      <c r="K2303" t="s">
        <v>126</v>
      </c>
      <c r="L2303" s="6">
        <v>700000</v>
      </c>
      <c r="M2303">
        <f t="shared" si="245"/>
        <v>2015</v>
      </c>
      <c r="N2303" t="str">
        <f t="shared" si="246"/>
        <v>October</v>
      </c>
      <c r="O2303" s="18">
        <v>6.7179349999999998</v>
      </c>
      <c r="P2303" t="str">
        <f t="shared" si="247"/>
        <v>Seed</v>
      </c>
      <c r="Q2303" t="str">
        <f t="shared" si="248"/>
        <v>Healthcare</v>
      </c>
      <c r="R2303" t="str">
        <f t="shared" si="249"/>
        <v>Pune</v>
      </c>
    </row>
    <row r="2304" spans="1:18" x14ac:dyDescent="0.3">
      <c r="A2304">
        <v>2303</v>
      </c>
      <c r="B2304" s="4">
        <v>42283</v>
      </c>
      <c r="C2304" t="s">
        <v>3431</v>
      </c>
      <c r="D2304" t="s">
        <v>6165</v>
      </c>
      <c r="E2304" t="s">
        <v>9030</v>
      </c>
      <c r="F2304" t="s">
        <v>36</v>
      </c>
      <c r="G2304" t="s">
        <v>8885</v>
      </c>
      <c r="H2304" t="str">
        <f t="shared" si="250"/>
        <v>Satyen Kothari</v>
      </c>
      <c r="I2304">
        <f t="shared" si="251"/>
        <v>4</v>
      </c>
      <c r="J2304" t="str">
        <f>IF(Table1[[#This Row],[Investor Count]]&gt;1,"Yes","No")</f>
        <v>Yes</v>
      </c>
      <c r="K2304" t="s">
        <v>126</v>
      </c>
      <c r="L2304" s="6">
        <v>500000</v>
      </c>
      <c r="M2304">
        <f t="shared" si="245"/>
        <v>2015</v>
      </c>
      <c r="N2304" t="str">
        <f t="shared" si="246"/>
        <v>October</v>
      </c>
      <c r="O2304" s="18">
        <v>4.7985249999999997</v>
      </c>
      <c r="P2304" t="str">
        <f t="shared" si="247"/>
        <v>Seed</v>
      </c>
      <c r="Q2304" t="str">
        <f t="shared" si="248"/>
        <v>HR &amp; Recruitment</v>
      </c>
      <c r="R2304" t="str">
        <f t="shared" si="249"/>
        <v>Mumbai</v>
      </c>
    </row>
    <row r="2305" spans="1:18" x14ac:dyDescent="0.3">
      <c r="A2305">
        <v>2304</v>
      </c>
      <c r="B2305" s="4">
        <v>42283</v>
      </c>
      <c r="C2305" t="s">
        <v>6167</v>
      </c>
      <c r="D2305" t="s">
        <v>6168</v>
      </c>
      <c r="E2305" t="s">
        <v>9030</v>
      </c>
      <c r="F2305" t="s">
        <v>967</v>
      </c>
      <c r="G2305" t="s">
        <v>6169</v>
      </c>
      <c r="H2305" t="str">
        <f t="shared" si="250"/>
        <v>Gaja Capital Private Equity Fund</v>
      </c>
      <c r="I2305">
        <f t="shared" si="251"/>
        <v>1</v>
      </c>
      <c r="J2305" t="str">
        <f>IF(Table1[[#This Row],[Investor Count]]&gt;1,"Yes","No")</f>
        <v>No</v>
      </c>
      <c r="K2305" t="s">
        <v>394</v>
      </c>
      <c r="L2305" s="6">
        <v>10000000</v>
      </c>
      <c r="M2305">
        <f t="shared" si="245"/>
        <v>2015</v>
      </c>
      <c r="N2305" t="str">
        <f t="shared" si="246"/>
        <v>October</v>
      </c>
      <c r="O2305" s="18">
        <v>95.970500000000001</v>
      </c>
      <c r="P2305" t="str">
        <f t="shared" si="247"/>
        <v>Private Equity</v>
      </c>
      <c r="Q2305" t="str">
        <f t="shared" si="248"/>
        <v>Education</v>
      </c>
      <c r="R2305" t="str">
        <f t="shared" si="249"/>
        <v>Bangalore</v>
      </c>
    </row>
    <row r="2306" spans="1:18" x14ac:dyDescent="0.3">
      <c r="A2306">
        <v>2305</v>
      </c>
      <c r="B2306" s="4">
        <v>42283</v>
      </c>
      <c r="C2306" t="s">
        <v>6170</v>
      </c>
      <c r="D2306" t="s">
        <v>6171</v>
      </c>
      <c r="E2306" t="s">
        <v>9030</v>
      </c>
      <c r="F2306" t="s">
        <v>52</v>
      </c>
      <c r="G2306" t="s">
        <v>8052</v>
      </c>
      <c r="H2306" t="str">
        <f t="shared" si="250"/>
        <v>Youwecan Ventures</v>
      </c>
      <c r="I2306">
        <f t="shared" si="251"/>
        <v>1</v>
      </c>
      <c r="J2306" t="str">
        <f>IF(Table1[[#This Row],[Investor Count]]&gt;1,"Yes","No")</f>
        <v>No</v>
      </c>
      <c r="K2306" t="s">
        <v>126</v>
      </c>
      <c r="M2306">
        <f t="shared" ref="M2306:M2369" si="252">YEAR(B2306)</f>
        <v>2015</v>
      </c>
      <c r="N2306" t="str">
        <f t="shared" ref="N2306:N2369" si="253">TEXT(B2306,"mmmm")</f>
        <v>October</v>
      </c>
      <c r="O2306" s="18">
        <v>0</v>
      </c>
      <c r="P2306" t="str">
        <f t="shared" ref="P2306:P2369" si="254">IF(ISBLANK(K2306),"Unknown",IF(OR(ISNUMBER(SEARCH("seed",K2306)),ISNUMBER(SEARCH("Seed",K2306))),"Seed",IF(ISNUMBER(SEARCH("Series A",K2306)),"Series A",IF(ISNUMBER(SEARCH("Series B",K2306)),"Series B",IF(ISNUMBER(SEARCH("Series C",K2306)),"Series C",IF(ISNUMBER(SEARCH("Series D",K2306)),"Series D",IF(ISNUMBER(SEARCH("Private Equity",K2306)),"Private Equity","Other")))))))</f>
        <v>Seed</v>
      </c>
      <c r="Q2306" t="str">
        <f t="shared" ref="Q2306:Q2369" si="255">IF(IFERROR(SEARCH("ecom",D2306),0)+IFERROR(SEARCH("commerce",D2306),0)+IFERROR(SEARCH("retail",D2306),0)&gt;0,"E-Commerce",
IF(IFERROR(SEARCH("fintech",D2306),0)+IFERROR(SEARCH("finance",D2306),0)+IFERROR(SEARCH("financial",D2306),0)+IFERROR(SEARCH("lending",D2306),0)+IFERROR(SEARCH("payment",D2306),0)+IFERROR(SEARCH("banking",D2306),0)+IFERROR(SEARCH("insurance",D2306),0)&gt;0,"FinTech",
IF(IFERROR(SEARCH("tech",D2306),0)+IFERROR(SEARCH("software",D2306),0)+IFERROR(SEARCH("saas",D2306),0)+IFERROR(SEARCH("ai",D2306),0)+IFERROR(SEARCH("iot",D2306),0)+IFERROR(SEARCH("cloud",D2306),0)+IFERROR(SEARCH("data",D2306),0)+IFERROR(SEARCH("analytics",D2306),0)&gt;0,"Technology",
IF(IFERROR(SEARCH("food",D2306),0)+IFERROR(SEARCH("restaurant",D2306),0)+IFERROR(SEARCH("hospitality",D2306),0)+IFERROR(SEARCH("beverage",D2306),0)+IFERROR(SEARCH("delivery",D2306),0)&gt;0,"Food &amp; Beverage",
IF(IFERROR(SEARCH("health",D2306),0)+IFERROR(SEARCH("medical",D2306),0)+IFERROR(SEARCH("pharma",D2306),0)+IFERROR(SEARCH("wellness",D2306),0)+IFERROR(SEARCH("fitness",D2306),0)&gt;0,"Healthcare",
IF(IFERROR(SEARCH("edu",D2306),0)+IFERROR(SEARCH("learning",D2306),0)+IFERROR(SEARCH("school",D2306),0)+IFERROR(SEARCH("e-tech",D2306),0)&gt;0,"Education",
IF(IFERROR(SEARCH("logistics",D2306),0)+IFERROR(SEARCH("transport",D2306),0)+IFERROR(SEARCH("delivery",D2306),0)+IFERROR(SEARCH("mobility",D2306),0)+IFERROR(SEARCH("automobile",D2306),0)&gt;0,"Logistics &amp; Transport",
IF(IFERROR(SEARCH("travel",D2306),0)+IFERROR(SEARCH("hotel",D2306),0)+IFERROR(SEARCH("booking",D2306),0)+IFERROR(SEARCH("tourism",D2306),0)&gt;0,"Travel &amp; Hospitality",
IF(IFERROR(SEARCH("fashion",D2306),0)+IFERROR(SEARCH("apparel",D2306),0)+IFERROR(SEARCH("clothing",D2306),0)+IFERROR(SEARCH("jewelry",D2306),0)+IFERROR(SEARCH("beauty",D2306),0)&gt;0,"Fashion &amp; Lifestyle",
IF(IFERROR(SEARCH("media",D2306),0)+IFERROR(SEARCH("entertainment",D2306),0)+IFERROR(SEARCH("video",D2306),0)+IFERROR(SEARCH("gaming",D2306),0)+IFERROR(SEARCH("music",D2306),0)+IFERROR(SEARCH("social",D2306),0)&gt;0,"Media &amp; Entertainment",
IF(IFERROR(SEARCH("agri",D2306),0)+IFERROR(SEARCH("farm",D2306),0)+IFERROR(SEARCH("agtech",D2306),0)&gt;0,"Agriculture",
IF(IFERROR(SEARCH("real estate",D2306),0)+IFERROR(SEARCH("property",D2306),0)+IFERROR(SEARCH("housing",D2306),0)&gt;0,"Real Estate",
IF(IFERROR(SEARCH("energy",D2306),0)+IFERROR(SEARCH("solar",D2306),0)+IFERROR(SEARCH("clean tech",D2306),0)+IFERROR(SEARCH("waste",D2306),0)&gt;0,"Energy &amp; Environment",
IF(IFERROR(SEARCH("hr",D2306),0)+IFERROR(SEARCH("recruit",D2306),0)+IFERROR(SEARCH("hiring",D2306),0)+IFERROR(SEARCH("job",D2306),0)&gt;0,"HR &amp; Recruitment",
"Others"))))))))))))))</f>
        <v>Education</v>
      </c>
      <c r="R2306" t="str">
        <f t="shared" ref="R2306:R2369" si="256">IF(ISNUMBER(SEARCH("bang",F2306)),"Bangalore",IF(ISNUMBER(SEARCH("beng",F2306)),"Bangalore",IF(ISNUMBER(SEARCH("mumbai",F2306)),"Mumbai",IF(ISNUMBER(SEARCH("delhi",F2306)),"Delhi-NCR",IF(ISNUMBER(SEARCH("gurgaon",F2306)),"Delhi-NCR",IF(ISNUMBER(SEARCH("gurugram",F2306)),"Delhi-NCR",IF(ISNUMBER(SEARCH("noida",F2306)),"Delhi-NCR",IF(ISNUMBER(SEARCH("faridabad",F2306)),"Delhi-NCR",IF(ISNUMBER(SEARCH("chennai",F2306)),"Chennai",IF(ISNUMBER(SEARCH("hyderabad",F2306)),"Hyderabad",IF(ISNUMBER(SEARCH("pune",F2306)),"Pune",IF(ISNUMBER(SEARCH("kolkata",F2306)),"Kolkata",IF(ISNUMBER(SEARCH("ahmedabad",F2306)),"Ahmedabad",IF(ISNUMBER(SEARCH("jaipur",F2306)),"Jaipur",IF(ISNUMBER(SEARCH("coimbatore",F2306)),"Coimbatore",IF(ISNUMBER(SEARCH("kochi",F2306)),"Kerala Cities",IF(ISNUMBER(SEARCH("cochin",F2306)),"Kerala Cities",IF(ISNUMBER(SEARCH("francisco",F2306)),"USA",IF(ISNUMBER(SEARCH("new york",F2306)),"USA",IF(ISNUMBER(SEARCH("california",F2306)),"USA",IF(ISNUMBER(SEARCH("palo alto",F2306)),"USA",IF(ISNUMBER(SEARCH("santa",F2306)),"USA",IF(ISNUMBER(SEARCH("singapore",F2306)),"Singapore",IF(ISNUMBER(SEARCH("london",F2306)),"London/UK",IF(F2306="","Unknown","Other Cities")))))))))))))))))))))))))</f>
        <v>Pune</v>
      </c>
    </row>
    <row r="2307" spans="1:18" x14ac:dyDescent="0.3">
      <c r="A2307">
        <v>2306</v>
      </c>
      <c r="B2307" s="4">
        <v>42283</v>
      </c>
      <c r="C2307" t="s">
        <v>108</v>
      </c>
      <c r="D2307" t="s">
        <v>6172</v>
      </c>
      <c r="E2307" t="s">
        <v>9030</v>
      </c>
      <c r="F2307" t="s">
        <v>19</v>
      </c>
      <c r="G2307" t="s">
        <v>6173</v>
      </c>
      <c r="H2307" t="str">
        <f t="shared" ref="H2307:H2370" si="257">IFERROR(TRIM(LEFT(G2307,FIND(",",G2307)-1)),TRIM(G2307))</f>
        <v>Ashvin Chadha</v>
      </c>
      <c r="I2307">
        <f t="shared" ref="I2307:I2370" si="258">IF(TRIM(G2307)="",0,LEN(G2307)-LEN(SUBSTITUTE(G2307,",",""))+1)</f>
        <v>4</v>
      </c>
      <c r="J2307" t="str">
        <f>IF(Table1[[#This Row],[Investor Count]]&gt;1,"Yes","No")</f>
        <v>Yes</v>
      </c>
      <c r="K2307" t="s">
        <v>126</v>
      </c>
      <c r="L2307" s="6">
        <v>500000</v>
      </c>
      <c r="M2307">
        <f t="shared" si="252"/>
        <v>2015</v>
      </c>
      <c r="N2307" t="str">
        <f t="shared" si="253"/>
        <v>October</v>
      </c>
      <c r="O2307" s="18">
        <v>4.7985249999999997</v>
      </c>
      <c r="P2307" t="str">
        <f t="shared" si="254"/>
        <v>Seed</v>
      </c>
      <c r="Q2307" t="str">
        <f t="shared" si="255"/>
        <v>Food &amp; Beverage</v>
      </c>
      <c r="R2307" t="str">
        <f t="shared" si="256"/>
        <v>Delhi-NCR</v>
      </c>
    </row>
    <row r="2308" spans="1:18" x14ac:dyDescent="0.3">
      <c r="A2308">
        <v>2307</v>
      </c>
      <c r="B2308" s="4">
        <v>42283</v>
      </c>
      <c r="C2308" t="s">
        <v>6174</v>
      </c>
      <c r="D2308" t="s">
        <v>6175</v>
      </c>
      <c r="E2308" t="s">
        <v>9030</v>
      </c>
      <c r="F2308" t="s">
        <v>36</v>
      </c>
      <c r="G2308" t="s">
        <v>8886</v>
      </c>
      <c r="H2308" t="str">
        <f t="shared" si="257"/>
        <v>Unnamed Media House</v>
      </c>
      <c r="I2308">
        <f t="shared" si="258"/>
        <v>2</v>
      </c>
      <c r="J2308" t="str">
        <f>IF(Table1[[#This Row],[Investor Count]]&gt;1,"Yes","No")</f>
        <v>Yes</v>
      </c>
      <c r="K2308" t="s">
        <v>394</v>
      </c>
      <c r="L2308" s="6">
        <v>6000000</v>
      </c>
      <c r="M2308">
        <f t="shared" si="252"/>
        <v>2015</v>
      </c>
      <c r="N2308" t="str">
        <f t="shared" si="253"/>
        <v>October</v>
      </c>
      <c r="O2308" s="18">
        <v>57.582299999999996</v>
      </c>
      <c r="P2308" t="str">
        <f t="shared" si="254"/>
        <v>Private Equity</v>
      </c>
      <c r="Q2308" t="str">
        <f t="shared" si="255"/>
        <v>Others</v>
      </c>
      <c r="R2308" t="str">
        <f t="shared" si="256"/>
        <v>Mumbai</v>
      </c>
    </row>
    <row r="2309" spans="1:18" x14ac:dyDescent="0.3">
      <c r="A2309">
        <v>2308</v>
      </c>
      <c r="B2309" s="4">
        <v>42284</v>
      </c>
      <c r="C2309" t="s">
        <v>6177</v>
      </c>
      <c r="D2309" t="s">
        <v>6178</v>
      </c>
      <c r="E2309" t="s">
        <v>9030</v>
      </c>
      <c r="F2309" t="s">
        <v>36</v>
      </c>
      <c r="G2309" t="s">
        <v>8360</v>
      </c>
      <c r="H2309" t="str">
        <f t="shared" si="257"/>
        <v>High Networth Individuals From India &amp; Usa</v>
      </c>
      <c r="I2309">
        <f t="shared" si="258"/>
        <v>1</v>
      </c>
      <c r="J2309" t="str">
        <f>IF(Table1[[#This Row],[Investor Count]]&gt;1,"Yes","No")</f>
        <v>No</v>
      </c>
      <c r="K2309" t="s">
        <v>394</v>
      </c>
      <c r="L2309" s="6">
        <v>3000000</v>
      </c>
      <c r="M2309">
        <f t="shared" si="252"/>
        <v>2015</v>
      </c>
      <c r="N2309" t="str">
        <f t="shared" si="253"/>
        <v>October</v>
      </c>
      <c r="O2309" s="18">
        <v>28.791149999999998</v>
      </c>
      <c r="P2309" t="str">
        <f t="shared" si="254"/>
        <v>Private Equity</v>
      </c>
      <c r="Q2309" t="str">
        <f t="shared" si="255"/>
        <v>Education</v>
      </c>
      <c r="R2309" t="str">
        <f t="shared" si="256"/>
        <v>Mumbai</v>
      </c>
    </row>
    <row r="2310" spans="1:18" x14ac:dyDescent="0.3">
      <c r="A2310">
        <v>2309</v>
      </c>
      <c r="B2310" s="4">
        <v>42284</v>
      </c>
      <c r="C2310" t="s">
        <v>6180</v>
      </c>
      <c r="D2310" t="s">
        <v>6181</v>
      </c>
      <c r="E2310" t="s">
        <v>9030</v>
      </c>
      <c r="F2310" t="s">
        <v>36</v>
      </c>
      <c r="G2310" t="s">
        <v>5547</v>
      </c>
      <c r="H2310" t="str">
        <f t="shared" si="257"/>
        <v>Sanjay Mehta</v>
      </c>
      <c r="I2310">
        <f t="shared" si="258"/>
        <v>1</v>
      </c>
      <c r="J2310" t="str">
        <f>IF(Table1[[#This Row],[Investor Count]]&gt;1,"Yes","No")</f>
        <v>No</v>
      </c>
      <c r="K2310" t="s">
        <v>126</v>
      </c>
      <c r="M2310">
        <f t="shared" si="252"/>
        <v>2015</v>
      </c>
      <c r="N2310" t="str">
        <f t="shared" si="253"/>
        <v>October</v>
      </c>
      <c r="O2310" s="18">
        <v>0</v>
      </c>
      <c r="P2310" t="str">
        <f t="shared" si="254"/>
        <v>Seed</v>
      </c>
      <c r="Q2310" t="str">
        <f t="shared" si="255"/>
        <v>Technology</v>
      </c>
      <c r="R2310" t="str">
        <f t="shared" si="256"/>
        <v>Mumbai</v>
      </c>
    </row>
    <row r="2311" spans="1:18" x14ac:dyDescent="0.3">
      <c r="A2311">
        <v>2310</v>
      </c>
      <c r="B2311" s="4">
        <v>42284</v>
      </c>
      <c r="C2311" t="s">
        <v>6182</v>
      </c>
      <c r="D2311" t="s">
        <v>6183</v>
      </c>
      <c r="E2311" t="s">
        <v>9030</v>
      </c>
      <c r="F2311" t="s">
        <v>19</v>
      </c>
      <c r="G2311" t="s">
        <v>5274</v>
      </c>
      <c r="H2311" t="str">
        <f t="shared" si="257"/>
        <v>Snapdeal</v>
      </c>
      <c r="I2311">
        <f t="shared" si="258"/>
        <v>1</v>
      </c>
      <c r="J2311" t="str">
        <f>IF(Table1[[#This Row],[Investor Count]]&gt;1,"Yes","No")</f>
        <v>No</v>
      </c>
      <c r="K2311" t="s">
        <v>394</v>
      </c>
      <c r="L2311" s="6">
        <v>20000000</v>
      </c>
      <c r="M2311">
        <f t="shared" si="252"/>
        <v>2015</v>
      </c>
      <c r="N2311" t="str">
        <f t="shared" si="253"/>
        <v>October</v>
      </c>
      <c r="O2311" s="18">
        <v>191.941</v>
      </c>
      <c r="P2311" t="str">
        <f t="shared" si="254"/>
        <v>Private Equity</v>
      </c>
      <c r="Q2311" t="str">
        <f t="shared" si="255"/>
        <v>Food &amp; Beverage</v>
      </c>
      <c r="R2311" t="str">
        <f t="shared" si="256"/>
        <v>Delhi-NCR</v>
      </c>
    </row>
    <row r="2312" spans="1:18" x14ac:dyDescent="0.3">
      <c r="A2312">
        <v>2311</v>
      </c>
      <c r="B2312" s="4">
        <v>42284</v>
      </c>
      <c r="C2312" t="s">
        <v>8771</v>
      </c>
      <c r="D2312" t="s">
        <v>6185</v>
      </c>
      <c r="E2312" t="s">
        <v>9030</v>
      </c>
      <c r="F2312" t="s">
        <v>52</v>
      </c>
      <c r="G2312" t="s">
        <v>6186</v>
      </c>
      <c r="H2312" t="str">
        <f t="shared" si="257"/>
        <v>Micromax Informatics</v>
      </c>
      <c r="I2312">
        <f t="shared" si="258"/>
        <v>1</v>
      </c>
      <c r="J2312" t="str">
        <f>IF(Table1[[#This Row],[Investor Count]]&gt;1,"Yes","No")</f>
        <v>No</v>
      </c>
      <c r="K2312" t="s">
        <v>394</v>
      </c>
      <c r="M2312">
        <f t="shared" si="252"/>
        <v>2015</v>
      </c>
      <c r="N2312" t="str">
        <f t="shared" si="253"/>
        <v>October</v>
      </c>
      <c r="O2312" s="18">
        <v>0</v>
      </c>
      <c r="P2312" t="str">
        <f t="shared" si="254"/>
        <v>Private Equity</v>
      </c>
      <c r="Q2312" t="str">
        <f t="shared" si="255"/>
        <v>Others</v>
      </c>
      <c r="R2312" t="str">
        <f t="shared" si="256"/>
        <v>Pune</v>
      </c>
    </row>
    <row r="2313" spans="1:18" x14ac:dyDescent="0.3">
      <c r="A2313">
        <v>2312</v>
      </c>
      <c r="B2313" s="4">
        <v>42284</v>
      </c>
      <c r="C2313" t="s">
        <v>2643</v>
      </c>
      <c r="D2313" t="s">
        <v>8996</v>
      </c>
      <c r="E2313" t="s">
        <v>9030</v>
      </c>
      <c r="F2313" t="s">
        <v>30</v>
      </c>
      <c r="G2313" t="s">
        <v>8361</v>
      </c>
      <c r="H2313" t="str">
        <f t="shared" si="257"/>
        <v>Mato Peric</v>
      </c>
      <c r="I2313">
        <f t="shared" si="258"/>
        <v>2</v>
      </c>
      <c r="J2313" t="str">
        <f>IF(Table1[[#This Row],[Investor Count]]&gt;1,"Yes","No")</f>
        <v>Yes</v>
      </c>
      <c r="K2313" t="s">
        <v>394</v>
      </c>
      <c r="M2313">
        <f t="shared" si="252"/>
        <v>2015</v>
      </c>
      <c r="N2313" t="str">
        <f t="shared" si="253"/>
        <v>October</v>
      </c>
      <c r="O2313" s="18">
        <v>0</v>
      </c>
      <c r="P2313" t="str">
        <f t="shared" si="254"/>
        <v>Private Equity</v>
      </c>
      <c r="Q2313" t="str">
        <f t="shared" si="255"/>
        <v>Fashion &amp; Lifestyle</v>
      </c>
      <c r="R2313" t="str">
        <f t="shared" si="256"/>
        <v>Delhi-NCR</v>
      </c>
    </row>
    <row r="2314" spans="1:18" x14ac:dyDescent="0.3">
      <c r="A2314">
        <v>2313</v>
      </c>
      <c r="B2314" s="4">
        <v>42285</v>
      </c>
      <c r="C2314" t="s">
        <v>6189</v>
      </c>
      <c r="D2314" t="s">
        <v>6190</v>
      </c>
      <c r="E2314" t="s">
        <v>9030</v>
      </c>
      <c r="F2314" t="s">
        <v>36</v>
      </c>
      <c r="G2314" t="s">
        <v>8362</v>
      </c>
      <c r="H2314" t="str">
        <f t="shared" si="257"/>
        <v>Sanjeev Kapoor</v>
      </c>
      <c r="I2314">
        <f t="shared" si="258"/>
        <v>2</v>
      </c>
      <c r="J2314" t="str">
        <f>IF(Table1[[#This Row],[Investor Count]]&gt;1,"Yes","No")</f>
        <v>Yes</v>
      </c>
      <c r="K2314" t="s">
        <v>394</v>
      </c>
      <c r="L2314" s="6">
        <v>2000000</v>
      </c>
      <c r="M2314">
        <f t="shared" si="252"/>
        <v>2015</v>
      </c>
      <c r="N2314" t="str">
        <f t="shared" si="253"/>
        <v>October</v>
      </c>
      <c r="O2314" s="18">
        <v>19.194099999999999</v>
      </c>
      <c r="P2314" t="str">
        <f t="shared" si="254"/>
        <v>Private Equity</v>
      </c>
      <c r="Q2314" t="str">
        <f t="shared" si="255"/>
        <v>Food &amp; Beverage</v>
      </c>
      <c r="R2314" t="str">
        <f t="shared" si="256"/>
        <v>Mumbai</v>
      </c>
    </row>
    <row r="2315" spans="1:18" x14ac:dyDescent="0.3">
      <c r="A2315">
        <v>2314</v>
      </c>
      <c r="B2315" s="4">
        <v>42285</v>
      </c>
      <c r="C2315" t="s">
        <v>6192</v>
      </c>
      <c r="D2315" t="s">
        <v>6193</v>
      </c>
      <c r="E2315" t="s">
        <v>9030</v>
      </c>
      <c r="F2315" t="s">
        <v>30</v>
      </c>
      <c r="G2315" t="s">
        <v>6194</v>
      </c>
      <c r="H2315" t="str">
        <f t="shared" si="257"/>
        <v>Tiger Global Management</v>
      </c>
      <c r="I2315">
        <f t="shared" si="258"/>
        <v>2</v>
      </c>
      <c r="J2315" t="str">
        <f>IF(Table1[[#This Row],[Investor Count]]&gt;1,"Yes","No")</f>
        <v>Yes</v>
      </c>
      <c r="K2315" t="s">
        <v>394</v>
      </c>
      <c r="L2315" s="6">
        <v>7700000</v>
      </c>
      <c r="M2315">
        <f t="shared" si="252"/>
        <v>2015</v>
      </c>
      <c r="N2315" t="str">
        <f t="shared" si="253"/>
        <v>October</v>
      </c>
      <c r="O2315" s="18">
        <v>73.897284999999997</v>
      </c>
      <c r="P2315" t="str">
        <f t="shared" si="254"/>
        <v>Private Equity</v>
      </c>
      <c r="Q2315" t="str">
        <f t="shared" si="255"/>
        <v>Others</v>
      </c>
      <c r="R2315" t="str">
        <f t="shared" si="256"/>
        <v>Delhi-NCR</v>
      </c>
    </row>
    <row r="2316" spans="1:18" x14ac:dyDescent="0.3">
      <c r="A2316">
        <v>2315</v>
      </c>
      <c r="B2316" s="4">
        <v>42285</v>
      </c>
      <c r="C2316" t="s">
        <v>2013</v>
      </c>
      <c r="D2316" t="s">
        <v>6195</v>
      </c>
      <c r="E2316" t="s">
        <v>9030</v>
      </c>
      <c r="F2316" t="s">
        <v>6196</v>
      </c>
      <c r="G2316" t="s">
        <v>9114</v>
      </c>
      <c r="H2316" t="str">
        <f t="shared" si="257"/>
        <v>Life Sreda</v>
      </c>
      <c r="I2316">
        <f t="shared" si="258"/>
        <v>2</v>
      </c>
      <c r="J2316" t="str">
        <f>IF(Table1[[#This Row],[Investor Count]]&gt;1,"Yes","No")</f>
        <v>Yes</v>
      </c>
      <c r="K2316" t="s">
        <v>394</v>
      </c>
      <c r="M2316">
        <f t="shared" si="252"/>
        <v>2015</v>
      </c>
      <c r="N2316" t="str">
        <f t="shared" si="253"/>
        <v>October</v>
      </c>
      <c r="O2316" s="18">
        <v>0</v>
      </c>
      <c r="P2316" t="str">
        <f t="shared" si="254"/>
        <v>Private Equity</v>
      </c>
      <c r="Q2316" t="str">
        <f t="shared" si="255"/>
        <v>Technology</v>
      </c>
      <c r="R2316" t="str">
        <f t="shared" si="256"/>
        <v>Pune</v>
      </c>
    </row>
    <row r="2317" spans="1:18" x14ac:dyDescent="0.3">
      <c r="A2317">
        <v>2316</v>
      </c>
      <c r="B2317" s="4">
        <v>42285</v>
      </c>
      <c r="C2317" t="s">
        <v>6198</v>
      </c>
      <c r="D2317" t="s">
        <v>6199</v>
      </c>
      <c r="E2317" t="s">
        <v>9030</v>
      </c>
      <c r="F2317" t="s">
        <v>967</v>
      </c>
      <c r="G2317" t="s">
        <v>9115</v>
      </c>
      <c r="H2317" t="str">
        <f t="shared" si="257"/>
        <v>Sequoia</v>
      </c>
      <c r="I2317">
        <f t="shared" si="258"/>
        <v>2</v>
      </c>
      <c r="J2317" t="str">
        <f>IF(Table1[[#This Row],[Investor Count]]&gt;1,"Yes","No")</f>
        <v>Yes</v>
      </c>
      <c r="K2317" t="s">
        <v>394</v>
      </c>
      <c r="L2317" s="6">
        <v>10000000</v>
      </c>
      <c r="M2317">
        <f t="shared" si="252"/>
        <v>2015</v>
      </c>
      <c r="N2317" t="str">
        <f t="shared" si="253"/>
        <v>October</v>
      </c>
      <c r="O2317" s="18">
        <v>95.970500000000001</v>
      </c>
      <c r="P2317" t="str">
        <f t="shared" si="254"/>
        <v>Private Equity</v>
      </c>
      <c r="Q2317" t="str">
        <f t="shared" si="255"/>
        <v>Others</v>
      </c>
      <c r="R2317" t="str">
        <f t="shared" si="256"/>
        <v>Bangalore</v>
      </c>
    </row>
    <row r="2318" spans="1:18" x14ac:dyDescent="0.3">
      <c r="A2318">
        <v>2317</v>
      </c>
      <c r="B2318" s="4">
        <v>42285</v>
      </c>
      <c r="C2318" t="s">
        <v>6201</v>
      </c>
      <c r="D2318" t="s">
        <v>6202</v>
      </c>
      <c r="E2318" t="s">
        <v>9030</v>
      </c>
      <c r="F2318" t="s">
        <v>36</v>
      </c>
      <c r="G2318" t="s">
        <v>6203</v>
      </c>
      <c r="H2318" t="str">
        <f t="shared" si="257"/>
        <v>Vikas Agarwal</v>
      </c>
      <c r="I2318">
        <f t="shared" si="258"/>
        <v>4</v>
      </c>
      <c r="J2318" t="str">
        <f>IF(Table1[[#This Row],[Investor Count]]&gt;1,"Yes","No")</f>
        <v>Yes</v>
      </c>
      <c r="K2318" t="s">
        <v>126</v>
      </c>
      <c r="L2318" s="6">
        <v>310000</v>
      </c>
      <c r="M2318">
        <f t="shared" si="252"/>
        <v>2015</v>
      </c>
      <c r="N2318" t="str">
        <f t="shared" si="253"/>
        <v>October</v>
      </c>
      <c r="O2318" s="18">
        <v>2.9750855</v>
      </c>
      <c r="P2318" t="str">
        <f t="shared" si="254"/>
        <v>Seed</v>
      </c>
      <c r="Q2318" t="str">
        <f t="shared" si="255"/>
        <v>Technology</v>
      </c>
      <c r="R2318" t="str">
        <f t="shared" si="256"/>
        <v>Mumbai</v>
      </c>
    </row>
    <row r="2319" spans="1:18" x14ac:dyDescent="0.3">
      <c r="A2319">
        <v>2318</v>
      </c>
      <c r="B2319" s="4">
        <v>42286</v>
      </c>
      <c r="C2319" t="s">
        <v>2849</v>
      </c>
      <c r="D2319" t="s">
        <v>6204</v>
      </c>
      <c r="E2319" t="s">
        <v>9030</v>
      </c>
      <c r="F2319" t="s">
        <v>184</v>
      </c>
      <c r="G2319" t="s">
        <v>261</v>
      </c>
      <c r="H2319" t="str">
        <f t="shared" si="257"/>
        <v>Undisclosed</v>
      </c>
      <c r="I2319">
        <f t="shared" si="258"/>
        <v>1</v>
      </c>
      <c r="J2319" t="str">
        <f>IF(Table1[[#This Row],[Investor Count]]&gt;1,"Yes","No")</f>
        <v>No</v>
      </c>
      <c r="K2319" t="s">
        <v>126</v>
      </c>
      <c r="L2319" s="6">
        <v>70000</v>
      </c>
      <c r="M2319">
        <f t="shared" si="252"/>
        <v>2015</v>
      </c>
      <c r="N2319" t="str">
        <f t="shared" si="253"/>
        <v>October</v>
      </c>
      <c r="O2319" s="18">
        <v>0.67179350000000004</v>
      </c>
      <c r="P2319" t="str">
        <f t="shared" si="254"/>
        <v>Seed</v>
      </c>
      <c r="Q2319" t="str">
        <f t="shared" si="255"/>
        <v>Others</v>
      </c>
      <c r="R2319" t="str">
        <f t="shared" si="256"/>
        <v>Hyderabad</v>
      </c>
    </row>
    <row r="2320" spans="1:18" x14ac:dyDescent="0.3">
      <c r="A2320">
        <v>2319</v>
      </c>
      <c r="B2320" s="4">
        <v>42286</v>
      </c>
      <c r="C2320" t="s">
        <v>1421</v>
      </c>
      <c r="D2320" t="s">
        <v>6205</v>
      </c>
      <c r="E2320" t="s">
        <v>9030</v>
      </c>
      <c r="F2320" t="s">
        <v>30</v>
      </c>
      <c r="G2320" t="s">
        <v>8045</v>
      </c>
      <c r="H2320" t="str">
        <f t="shared" si="257"/>
        <v>Roundglass Partners</v>
      </c>
      <c r="I2320">
        <f t="shared" si="258"/>
        <v>1</v>
      </c>
      <c r="J2320" t="str">
        <f>IF(Table1[[#This Row],[Investor Count]]&gt;1,"Yes","No")</f>
        <v>No</v>
      </c>
      <c r="K2320" t="s">
        <v>394</v>
      </c>
      <c r="M2320">
        <f t="shared" si="252"/>
        <v>2015</v>
      </c>
      <c r="N2320" t="str">
        <f t="shared" si="253"/>
        <v>October</v>
      </c>
      <c r="O2320" s="18">
        <v>0</v>
      </c>
      <c r="P2320" t="str">
        <f t="shared" si="254"/>
        <v>Private Equity</v>
      </c>
      <c r="Q2320" t="str">
        <f t="shared" si="255"/>
        <v>Others</v>
      </c>
      <c r="R2320" t="str">
        <f t="shared" si="256"/>
        <v>Delhi-NCR</v>
      </c>
    </row>
    <row r="2321" spans="1:18" x14ac:dyDescent="0.3">
      <c r="A2321">
        <v>2320</v>
      </c>
      <c r="B2321" s="4">
        <v>42286</v>
      </c>
      <c r="C2321" t="s">
        <v>6206</v>
      </c>
      <c r="D2321" t="s">
        <v>6207</v>
      </c>
      <c r="E2321" t="s">
        <v>9030</v>
      </c>
      <c r="F2321" t="s">
        <v>6208</v>
      </c>
      <c r="G2321" t="s">
        <v>8363</v>
      </c>
      <c r="H2321" t="str">
        <f t="shared" si="257"/>
        <v>Sf Capital Group</v>
      </c>
      <c r="I2321">
        <f t="shared" si="258"/>
        <v>1</v>
      </c>
      <c r="J2321" t="str">
        <f>IF(Table1[[#This Row],[Investor Count]]&gt;1,"Yes","No")</f>
        <v>No</v>
      </c>
      <c r="K2321" t="s">
        <v>394</v>
      </c>
      <c r="L2321" s="6">
        <v>8000000</v>
      </c>
      <c r="M2321">
        <f t="shared" si="252"/>
        <v>2015</v>
      </c>
      <c r="N2321" t="str">
        <f t="shared" si="253"/>
        <v>October</v>
      </c>
      <c r="O2321" s="18">
        <v>76.776399999999995</v>
      </c>
      <c r="P2321" t="str">
        <f t="shared" si="254"/>
        <v>Private Equity</v>
      </c>
      <c r="Q2321" t="str">
        <f t="shared" si="255"/>
        <v>FinTech</v>
      </c>
      <c r="R2321" t="str">
        <f t="shared" si="256"/>
        <v>Bangalore</v>
      </c>
    </row>
    <row r="2322" spans="1:18" x14ac:dyDescent="0.3">
      <c r="A2322">
        <v>2321</v>
      </c>
      <c r="B2322" s="4">
        <v>42286</v>
      </c>
      <c r="C2322" t="s">
        <v>6210</v>
      </c>
      <c r="D2322" t="s">
        <v>8997</v>
      </c>
      <c r="E2322" t="s">
        <v>9030</v>
      </c>
      <c r="F2322" t="s">
        <v>36</v>
      </c>
      <c r="G2322" t="s">
        <v>8950</v>
      </c>
      <c r="H2322" t="str">
        <f t="shared" si="257"/>
        <v>Kemark Ventures</v>
      </c>
      <c r="I2322">
        <f t="shared" si="258"/>
        <v>3</v>
      </c>
      <c r="J2322" t="str">
        <f>IF(Table1[[#This Row],[Investor Count]]&gt;1,"Yes","No")</f>
        <v>Yes</v>
      </c>
      <c r="K2322" t="s">
        <v>126</v>
      </c>
      <c r="L2322" s="6">
        <v>300000</v>
      </c>
      <c r="M2322">
        <f t="shared" si="252"/>
        <v>2015</v>
      </c>
      <c r="N2322" t="str">
        <f t="shared" si="253"/>
        <v>October</v>
      </c>
      <c r="O2322" s="18">
        <v>2.8791150000000001</v>
      </c>
      <c r="P2322" t="str">
        <f t="shared" si="254"/>
        <v>Seed</v>
      </c>
      <c r="Q2322" t="str">
        <f t="shared" si="255"/>
        <v>Healthcare</v>
      </c>
      <c r="R2322" t="str">
        <f t="shared" si="256"/>
        <v>Mumbai</v>
      </c>
    </row>
    <row r="2323" spans="1:18" x14ac:dyDescent="0.3">
      <c r="A2323">
        <v>2322</v>
      </c>
      <c r="B2323" s="4">
        <v>42286</v>
      </c>
      <c r="C2323" t="s">
        <v>6213</v>
      </c>
      <c r="D2323" t="s">
        <v>6214</v>
      </c>
      <c r="E2323" t="s">
        <v>9030</v>
      </c>
      <c r="F2323" t="s">
        <v>967</v>
      </c>
      <c r="G2323" t="s">
        <v>4028</v>
      </c>
      <c r="H2323" t="str">
        <f t="shared" si="257"/>
        <v>Quikr</v>
      </c>
      <c r="I2323">
        <f t="shared" si="258"/>
        <v>1</v>
      </c>
      <c r="J2323" t="str">
        <f>IF(Table1[[#This Row],[Investor Count]]&gt;1,"Yes","No")</f>
        <v>No</v>
      </c>
      <c r="K2323" t="s">
        <v>394</v>
      </c>
      <c r="M2323">
        <f t="shared" si="252"/>
        <v>2015</v>
      </c>
      <c r="N2323" t="str">
        <f t="shared" si="253"/>
        <v>October</v>
      </c>
      <c r="O2323" s="18">
        <v>0</v>
      </c>
      <c r="P2323" t="str">
        <f t="shared" si="254"/>
        <v>Private Equity</v>
      </c>
      <c r="Q2323" t="str">
        <f t="shared" si="255"/>
        <v>Others</v>
      </c>
      <c r="R2323" t="str">
        <f t="shared" si="256"/>
        <v>Bangalore</v>
      </c>
    </row>
    <row r="2324" spans="1:18" x14ac:dyDescent="0.3">
      <c r="A2324">
        <v>2323</v>
      </c>
      <c r="B2324" s="4">
        <v>42286</v>
      </c>
      <c r="C2324" t="s">
        <v>6215</v>
      </c>
      <c r="D2324" t="s">
        <v>6216</v>
      </c>
      <c r="E2324" t="s">
        <v>9030</v>
      </c>
      <c r="F2324" t="s">
        <v>30</v>
      </c>
      <c r="G2324" t="s">
        <v>6217</v>
      </c>
      <c r="H2324" t="str">
        <f t="shared" si="257"/>
        <v>Seedfund</v>
      </c>
      <c r="I2324">
        <f t="shared" si="258"/>
        <v>2</v>
      </c>
      <c r="J2324" t="str">
        <f>IF(Table1[[#This Row],[Investor Count]]&gt;1,"Yes","No")</f>
        <v>Yes</v>
      </c>
      <c r="K2324" t="s">
        <v>126</v>
      </c>
      <c r="L2324" s="6">
        <v>1000000</v>
      </c>
      <c r="M2324">
        <f t="shared" si="252"/>
        <v>2015</v>
      </c>
      <c r="N2324" t="str">
        <f t="shared" si="253"/>
        <v>October</v>
      </c>
      <c r="O2324" s="18">
        <v>9.5970499999999994</v>
      </c>
      <c r="P2324" t="str">
        <f t="shared" si="254"/>
        <v>Seed</v>
      </c>
      <c r="Q2324" t="str">
        <f t="shared" si="255"/>
        <v>Others</v>
      </c>
      <c r="R2324" t="str">
        <f t="shared" si="256"/>
        <v>Delhi-NCR</v>
      </c>
    </row>
    <row r="2325" spans="1:18" x14ac:dyDescent="0.3">
      <c r="A2325">
        <v>2324</v>
      </c>
      <c r="B2325" s="4">
        <v>42286</v>
      </c>
      <c r="C2325" t="s">
        <v>6218</v>
      </c>
      <c r="D2325" t="s">
        <v>6219</v>
      </c>
      <c r="E2325" t="s">
        <v>9030</v>
      </c>
      <c r="F2325" t="s">
        <v>30</v>
      </c>
      <c r="G2325" t="s">
        <v>6220</v>
      </c>
      <c r="H2325" t="str">
        <f t="shared" si="257"/>
        <v>Suyash Sharma</v>
      </c>
      <c r="I2325">
        <f t="shared" si="258"/>
        <v>1</v>
      </c>
      <c r="J2325" t="str">
        <f>IF(Table1[[#This Row],[Investor Count]]&gt;1,"Yes","No")</f>
        <v>No</v>
      </c>
      <c r="K2325" t="s">
        <v>126</v>
      </c>
      <c r="L2325" s="6">
        <v>77000</v>
      </c>
      <c r="M2325">
        <f t="shared" si="252"/>
        <v>2015</v>
      </c>
      <c r="N2325" t="str">
        <f t="shared" si="253"/>
        <v>October</v>
      </c>
      <c r="O2325" s="18">
        <v>0.73897285000000001</v>
      </c>
      <c r="P2325" t="str">
        <f t="shared" si="254"/>
        <v>Seed</v>
      </c>
      <c r="Q2325" t="str">
        <f t="shared" si="255"/>
        <v>Food &amp; Beverage</v>
      </c>
      <c r="R2325" t="str">
        <f t="shared" si="256"/>
        <v>Delhi-NCR</v>
      </c>
    </row>
    <row r="2326" spans="1:18" x14ac:dyDescent="0.3">
      <c r="A2326">
        <v>2325</v>
      </c>
      <c r="B2326" s="4">
        <v>42289</v>
      </c>
      <c r="C2326" t="s">
        <v>6221</v>
      </c>
      <c r="D2326" t="s">
        <v>5436</v>
      </c>
      <c r="E2326" t="s">
        <v>9030</v>
      </c>
      <c r="F2326" t="s">
        <v>184</v>
      </c>
      <c r="G2326" t="s">
        <v>8364</v>
      </c>
      <c r="H2326" t="str">
        <f t="shared" si="257"/>
        <v>Sean Oxe2X80X99Sullivan</v>
      </c>
      <c r="I2326">
        <f t="shared" si="258"/>
        <v>1</v>
      </c>
      <c r="J2326" t="str">
        <f>IF(Table1[[#This Row],[Investor Count]]&gt;1,"Yes","No")</f>
        <v>No</v>
      </c>
      <c r="K2326" t="s">
        <v>126</v>
      </c>
      <c r="L2326" s="6">
        <v>190000</v>
      </c>
      <c r="M2326">
        <f t="shared" si="252"/>
        <v>2015</v>
      </c>
      <c r="N2326" t="str">
        <f t="shared" si="253"/>
        <v>October</v>
      </c>
      <c r="O2326" s="18">
        <v>1.8234395000000001</v>
      </c>
      <c r="P2326" t="str">
        <f t="shared" si="254"/>
        <v>Seed</v>
      </c>
      <c r="Q2326" t="str">
        <f t="shared" si="255"/>
        <v>Others</v>
      </c>
      <c r="R2326" t="str">
        <f t="shared" si="256"/>
        <v>Hyderabad</v>
      </c>
    </row>
    <row r="2327" spans="1:18" x14ac:dyDescent="0.3">
      <c r="A2327">
        <v>2326</v>
      </c>
      <c r="B2327" s="4">
        <v>42289</v>
      </c>
      <c r="C2327" t="s">
        <v>4628</v>
      </c>
      <c r="D2327" t="s">
        <v>6223</v>
      </c>
      <c r="E2327" t="s">
        <v>9030</v>
      </c>
      <c r="F2327" t="s">
        <v>19</v>
      </c>
      <c r="G2327" t="s">
        <v>6224</v>
      </c>
      <c r="H2327" t="str">
        <f t="shared" si="257"/>
        <v>Aarin Capital Partners</v>
      </c>
      <c r="I2327">
        <f t="shared" si="258"/>
        <v>1</v>
      </c>
      <c r="J2327" t="str">
        <f>IF(Table1[[#This Row],[Investor Count]]&gt;1,"Yes","No")</f>
        <v>No</v>
      </c>
      <c r="K2327" t="s">
        <v>394</v>
      </c>
      <c r="M2327">
        <f t="shared" si="252"/>
        <v>2015</v>
      </c>
      <c r="N2327" t="str">
        <f t="shared" si="253"/>
        <v>October</v>
      </c>
      <c r="O2327" s="18">
        <v>0</v>
      </c>
      <c r="P2327" t="str">
        <f t="shared" si="254"/>
        <v>Private Equity</v>
      </c>
      <c r="Q2327" t="str">
        <f t="shared" si="255"/>
        <v>FinTech</v>
      </c>
      <c r="R2327" t="str">
        <f t="shared" si="256"/>
        <v>Delhi-NCR</v>
      </c>
    </row>
    <row r="2328" spans="1:18" x14ac:dyDescent="0.3">
      <c r="A2328">
        <v>2327</v>
      </c>
      <c r="B2328" s="4">
        <v>42289</v>
      </c>
      <c r="C2328" t="s">
        <v>885</v>
      </c>
      <c r="D2328" t="s">
        <v>6225</v>
      </c>
      <c r="E2328" t="s">
        <v>9030</v>
      </c>
      <c r="F2328" t="s">
        <v>36</v>
      </c>
      <c r="G2328" t="s">
        <v>1339</v>
      </c>
      <c r="H2328" t="str">
        <f t="shared" si="257"/>
        <v>Accel Partners</v>
      </c>
      <c r="I2328">
        <f t="shared" si="258"/>
        <v>1</v>
      </c>
      <c r="J2328" t="str">
        <f>IF(Table1[[#This Row],[Investor Count]]&gt;1,"Yes","No")</f>
        <v>No</v>
      </c>
      <c r="K2328" t="s">
        <v>126</v>
      </c>
      <c r="M2328">
        <f t="shared" si="252"/>
        <v>2015</v>
      </c>
      <c r="N2328" t="str">
        <f t="shared" si="253"/>
        <v>October</v>
      </c>
      <c r="O2328" s="18">
        <v>0</v>
      </c>
      <c r="P2328" t="str">
        <f t="shared" si="254"/>
        <v>Seed</v>
      </c>
      <c r="Q2328" t="str">
        <f t="shared" si="255"/>
        <v>Others</v>
      </c>
      <c r="R2328" t="str">
        <f t="shared" si="256"/>
        <v>Mumbai</v>
      </c>
    </row>
    <row r="2329" spans="1:18" x14ac:dyDescent="0.3">
      <c r="A2329">
        <v>2328</v>
      </c>
      <c r="B2329" s="4">
        <v>42289</v>
      </c>
      <c r="C2329" t="s">
        <v>6226</v>
      </c>
      <c r="D2329" t="s">
        <v>6227</v>
      </c>
      <c r="E2329" t="s">
        <v>9030</v>
      </c>
      <c r="F2329" t="s">
        <v>1197</v>
      </c>
      <c r="G2329" t="s">
        <v>7948</v>
      </c>
      <c r="H2329" t="str">
        <f t="shared" si="257"/>
        <v>Letsventure</v>
      </c>
      <c r="I2329">
        <f t="shared" si="258"/>
        <v>1</v>
      </c>
      <c r="J2329" t="str">
        <f>IF(Table1[[#This Row],[Investor Count]]&gt;1,"Yes","No")</f>
        <v>No</v>
      </c>
      <c r="K2329" t="s">
        <v>126</v>
      </c>
      <c r="L2329" s="6">
        <v>100000</v>
      </c>
      <c r="M2329">
        <f t="shared" si="252"/>
        <v>2015</v>
      </c>
      <c r="N2329" t="str">
        <f t="shared" si="253"/>
        <v>October</v>
      </c>
      <c r="O2329" s="18">
        <v>0.95970500000000003</v>
      </c>
      <c r="P2329" t="str">
        <f t="shared" si="254"/>
        <v>Seed</v>
      </c>
      <c r="Q2329" t="str">
        <f t="shared" si="255"/>
        <v>Technology</v>
      </c>
      <c r="R2329" t="str">
        <f t="shared" si="256"/>
        <v>Ahmedabad</v>
      </c>
    </row>
    <row r="2330" spans="1:18" x14ac:dyDescent="0.3">
      <c r="A2330">
        <v>2329</v>
      </c>
      <c r="B2330" s="4">
        <v>42289</v>
      </c>
      <c r="C2330" t="s">
        <v>399</v>
      </c>
      <c r="D2330" t="s">
        <v>6228</v>
      </c>
      <c r="E2330" t="s">
        <v>9030</v>
      </c>
      <c r="F2330" t="s">
        <v>30</v>
      </c>
      <c r="G2330" t="s">
        <v>8365</v>
      </c>
      <c r="H2330" t="str">
        <f t="shared" si="257"/>
        <v>500 Startups</v>
      </c>
      <c r="I2330">
        <f t="shared" si="258"/>
        <v>4</v>
      </c>
      <c r="J2330" t="str">
        <f>IF(Table1[[#This Row],[Investor Count]]&gt;1,"Yes","No")</f>
        <v>Yes</v>
      </c>
      <c r="K2330" t="s">
        <v>394</v>
      </c>
      <c r="M2330">
        <f t="shared" si="252"/>
        <v>2015</v>
      </c>
      <c r="N2330" t="str">
        <f t="shared" si="253"/>
        <v>October</v>
      </c>
      <c r="O2330" s="18">
        <v>0</v>
      </c>
      <c r="P2330" t="str">
        <f t="shared" si="254"/>
        <v>Private Equity</v>
      </c>
      <c r="Q2330" t="str">
        <f t="shared" si="255"/>
        <v>Travel &amp; Hospitality</v>
      </c>
      <c r="R2330" t="str">
        <f t="shared" si="256"/>
        <v>Delhi-NCR</v>
      </c>
    </row>
    <row r="2331" spans="1:18" x14ac:dyDescent="0.3">
      <c r="A2331">
        <v>2330</v>
      </c>
      <c r="B2331" s="4">
        <v>42289</v>
      </c>
      <c r="C2331" t="s">
        <v>6230</v>
      </c>
      <c r="D2331" t="s">
        <v>6231</v>
      </c>
      <c r="E2331" t="s">
        <v>9030</v>
      </c>
      <c r="F2331" t="s">
        <v>967</v>
      </c>
      <c r="G2331" t="s">
        <v>1339</v>
      </c>
      <c r="H2331" t="str">
        <f t="shared" si="257"/>
        <v>Accel Partners</v>
      </c>
      <c r="I2331">
        <f t="shared" si="258"/>
        <v>1</v>
      </c>
      <c r="J2331" t="str">
        <f>IF(Table1[[#This Row],[Investor Count]]&gt;1,"Yes","No")</f>
        <v>No</v>
      </c>
      <c r="K2331" t="s">
        <v>394</v>
      </c>
      <c r="M2331">
        <f t="shared" si="252"/>
        <v>2015</v>
      </c>
      <c r="N2331" t="str">
        <f t="shared" si="253"/>
        <v>October</v>
      </c>
      <c r="O2331" s="18">
        <v>0</v>
      </c>
      <c r="P2331" t="str">
        <f t="shared" si="254"/>
        <v>Private Equity</v>
      </c>
      <c r="Q2331" t="str">
        <f t="shared" si="255"/>
        <v>Technology</v>
      </c>
      <c r="R2331" t="str">
        <f t="shared" si="256"/>
        <v>Bangalore</v>
      </c>
    </row>
    <row r="2332" spans="1:18" x14ac:dyDescent="0.3">
      <c r="A2332">
        <v>2331</v>
      </c>
      <c r="B2332" s="4">
        <v>42290</v>
      </c>
      <c r="C2332" t="s">
        <v>6232</v>
      </c>
      <c r="D2332" t="s">
        <v>6233</v>
      </c>
      <c r="E2332" t="s">
        <v>9030</v>
      </c>
      <c r="F2332" t="s">
        <v>30</v>
      </c>
      <c r="G2332" t="s">
        <v>4484</v>
      </c>
      <c r="H2332" t="str">
        <f t="shared" si="257"/>
        <v>Saif Partners</v>
      </c>
      <c r="I2332">
        <f t="shared" si="258"/>
        <v>1</v>
      </c>
      <c r="J2332" t="str">
        <f>IF(Table1[[#This Row],[Investor Count]]&gt;1,"Yes","No")</f>
        <v>No</v>
      </c>
      <c r="K2332" t="s">
        <v>126</v>
      </c>
      <c r="L2332" s="6">
        <v>1000000</v>
      </c>
      <c r="M2332">
        <f t="shared" si="252"/>
        <v>2015</v>
      </c>
      <c r="N2332" t="str">
        <f t="shared" si="253"/>
        <v>October</v>
      </c>
      <c r="O2332" s="18">
        <v>9.5970499999999994</v>
      </c>
      <c r="P2332" t="str">
        <f t="shared" si="254"/>
        <v>Seed</v>
      </c>
      <c r="Q2332" t="str">
        <f t="shared" si="255"/>
        <v>Others</v>
      </c>
      <c r="R2332" t="str">
        <f t="shared" si="256"/>
        <v>Delhi-NCR</v>
      </c>
    </row>
    <row r="2333" spans="1:18" x14ac:dyDescent="0.3">
      <c r="A2333">
        <v>2332</v>
      </c>
      <c r="B2333" s="4">
        <v>42290</v>
      </c>
      <c r="C2333" t="s">
        <v>6234</v>
      </c>
      <c r="D2333" t="s">
        <v>6235</v>
      </c>
      <c r="E2333" t="s">
        <v>9030</v>
      </c>
      <c r="F2333" t="s">
        <v>967</v>
      </c>
      <c r="G2333" t="s">
        <v>8366</v>
      </c>
      <c r="H2333" t="str">
        <f t="shared" si="257"/>
        <v>Khosla Impact</v>
      </c>
      <c r="I2333">
        <f t="shared" si="258"/>
        <v>5</v>
      </c>
      <c r="J2333" t="str">
        <f>IF(Table1[[#This Row],[Investor Count]]&gt;1,"Yes","No")</f>
        <v>Yes</v>
      </c>
      <c r="K2333" t="s">
        <v>394</v>
      </c>
      <c r="L2333" s="6">
        <v>2500000</v>
      </c>
      <c r="M2333">
        <f t="shared" si="252"/>
        <v>2015</v>
      </c>
      <c r="N2333" t="str">
        <f t="shared" si="253"/>
        <v>October</v>
      </c>
      <c r="O2333" s="18">
        <v>23.992625</v>
      </c>
      <c r="P2333" t="str">
        <f t="shared" si="254"/>
        <v>Private Equity</v>
      </c>
      <c r="Q2333" t="str">
        <f t="shared" si="255"/>
        <v>Others</v>
      </c>
      <c r="R2333" t="str">
        <f t="shared" si="256"/>
        <v>Bangalore</v>
      </c>
    </row>
    <row r="2334" spans="1:18" x14ac:dyDescent="0.3">
      <c r="A2334">
        <v>2333</v>
      </c>
      <c r="B2334" s="4">
        <v>42291</v>
      </c>
      <c r="C2334" t="s">
        <v>6237</v>
      </c>
      <c r="D2334" t="s">
        <v>6238</v>
      </c>
      <c r="E2334" t="s">
        <v>9030</v>
      </c>
      <c r="F2334" t="s">
        <v>87</v>
      </c>
      <c r="G2334" t="s">
        <v>5838</v>
      </c>
      <c r="H2334" t="str">
        <f t="shared" si="257"/>
        <v>Turning Ideas</v>
      </c>
      <c r="I2334">
        <f t="shared" si="258"/>
        <v>1</v>
      </c>
      <c r="J2334" t="str">
        <f>IF(Table1[[#This Row],[Investor Count]]&gt;1,"Yes","No")</f>
        <v>No</v>
      </c>
      <c r="K2334" t="s">
        <v>126</v>
      </c>
      <c r="L2334" s="6">
        <v>50000</v>
      </c>
      <c r="M2334">
        <f t="shared" si="252"/>
        <v>2015</v>
      </c>
      <c r="N2334" t="str">
        <f t="shared" si="253"/>
        <v>October</v>
      </c>
      <c r="O2334" s="18">
        <v>0.47985250000000002</v>
      </c>
      <c r="P2334" t="str">
        <f t="shared" si="254"/>
        <v>Seed</v>
      </c>
      <c r="Q2334" t="str">
        <f t="shared" si="255"/>
        <v>Others</v>
      </c>
      <c r="R2334" t="str">
        <f t="shared" si="256"/>
        <v>Delhi-NCR</v>
      </c>
    </row>
    <row r="2335" spans="1:18" x14ac:dyDescent="0.3">
      <c r="A2335">
        <v>2334</v>
      </c>
      <c r="B2335" s="4">
        <v>42291</v>
      </c>
      <c r="C2335" t="s">
        <v>6239</v>
      </c>
      <c r="D2335" t="s">
        <v>6240</v>
      </c>
      <c r="E2335" t="s">
        <v>9030</v>
      </c>
      <c r="F2335" t="s">
        <v>36</v>
      </c>
      <c r="G2335" t="s">
        <v>1111</v>
      </c>
      <c r="H2335" t="str">
        <f t="shared" si="257"/>
        <v>Micromax Informatics Ltd</v>
      </c>
      <c r="I2335">
        <f t="shared" si="258"/>
        <v>1</v>
      </c>
      <c r="J2335" t="str">
        <f>IF(Table1[[#This Row],[Investor Count]]&gt;1,"Yes","No")</f>
        <v>No</v>
      </c>
      <c r="K2335" t="s">
        <v>394</v>
      </c>
      <c r="M2335">
        <f t="shared" si="252"/>
        <v>2015</v>
      </c>
      <c r="N2335" t="str">
        <f t="shared" si="253"/>
        <v>October</v>
      </c>
      <c r="O2335" s="18">
        <v>0</v>
      </c>
      <c r="P2335" t="str">
        <f t="shared" si="254"/>
        <v>Private Equity</v>
      </c>
      <c r="Q2335" t="str">
        <f t="shared" si="255"/>
        <v>Media &amp; Entertainment</v>
      </c>
      <c r="R2335" t="str">
        <f t="shared" si="256"/>
        <v>Mumbai</v>
      </c>
    </row>
    <row r="2336" spans="1:18" x14ac:dyDescent="0.3">
      <c r="A2336">
        <v>2335</v>
      </c>
      <c r="B2336" s="4">
        <v>42291</v>
      </c>
      <c r="C2336" t="s">
        <v>1102</v>
      </c>
      <c r="D2336" t="s">
        <v>6241</v>
      </c>
      <c r="E2336" t="s">
        <v>9030</v>
      </c>
      <c r="F2336" t="s">
        <v>19</v>
      </c>
      <c r="G2336" t="s">
        <v>261</v>
      </c>
      <c r="H2336" t="str">
        <f t="shared" si="257"/>
        <v>Undisclosed</v>
      </c>
      <c r="I2336">
        <f t="shared" si="258"/>
        <v>1</v>
      </c>
      <c r="J2336" t="str">
        <f>IF(Table1[[#This Row],[Investor Count]]&gt;1,"Yes","No")</f>
        <v>No</v>
      </c>
      <c r="K2336" t="s">
        <v>126</v>
      </c>
      <c r="L2336" s="6">
        <v>77000</v>
      </c>
      <c r="M2336">
        <f t="shared" si="252"/>
        <v>2015</v>
      </c>
      <c r="N2336" t="str">
        <f t="shared" si="253"/>
        <v>October</v>
      </c>
      <c r="O2336" s="18">
        <v>0.73897285000000001</v>
      </c>
      <c r="P2336" t="str">
        <f t="shared" si="254"/>
        <v>Seed</v>
      </c>
      <c r="Q2336" t="str">
        <f t="shared" si="255"/>
        <v>Technology</v>
      </c>
      <c r="R2336" t="str">
        <f t="shared" si="256"/>
        <v>Delhi-NCR</v>
      </c>
    </row>
    <row r="2337" spans="1:18" x14ac:dyDescent="0.3">
      <c r="A2337">
        <v>2336</v>
      </c>
      <c r="B2337" s="4">
        <v>42291</v>
      </c>
      <c r="C2337" t="s">
        <v>6242</v>
      </c>
      <c r="D2337" t="s">
        <v>6243</v>
      </c>
      <c r="E2337" t="s">
        <v>9030</v>
      </c>
      <c r="F2337" t="s">
        <v>36</v>
      </c>
      <c r="G2337" t="s">
        <v>6244</v>
      </c>
      <c r="H2337" t="str">
        <f t="shared" si="257"/>
        <v>Dewang Neralla</v>
      </c>
      <c r="I2337">
        <f t="shared" si="258"/>
        <v>3</v>
      </c>
      <c r="J2337" t="str">
        <f>IF(Table1[[#This Row],[Investor Count]]&gt;1,"Yes","No")</f>
        <v>Yes</v>
      </c>
      <c r="K2337" t="s">
        <v>126</v>
      </c>
      <c r="M2337">
        <f t="shared" si="252"/>
        <v>2015</v>
      </c>
      <c r="N2337" t="str">
        <f t="shared" si="253"/>
        <v>October</v>
      </c>
      <c r="O2337" s="18">
        <v>0</v>
      </c>
      <c r="P2337" t="str">
        <f t="shared" si="254"/>
        <v>Seed</v>
      </c>
      <c r="Q2337" t="str">
        <f t="shared" si="255"/>
        <v>Others</v>
      </c>
      <c r="R2337" t="str">
        <f t="shared" si="256"/>
        <v>Mumbai</v>
      </c>
    </row>
    <row r="2338" spans="1:18" x14ac:dyDescent="0.3">
      <c r="A2338">
        <v>2337</v>
      </c>
      <c r="B2338" s="4">
        <v>42292</v>
      </c>
      <c r="C2338" t="s">
        <v>6245</v>
      </c>
      <c r="D2338" t="s">
        <v>6246</v>
      </c>
      <c r="E2338" t="s">
        <v>9030</v>
      </c>
      <c r="F2338" t="s">
        <v>967</v>
      </c>
      <c r="G2338" t="s">
        <v>9116</v>
      </c>
      <c r="H2338" t="str">
        <f t="shared" si="257"/>
        <v>Fireside Ventures</v>
      </c>
      <c r="I2338">
        <f t="shared" si="258"/>
        <v>2</v>
      </c>
      <c r="J2338" t="str">
        <f>IF(Table1[[#This Row],[Investor Count]]&gt;1,"Yes","No")</f>
        <v>Yes</v>
      </c>
      <c r="K2338" t="s">
        <v>126</v>
      </c>
      <c r="M2338">
        <f t="shared" si="252"/>
        <v>2015</v>
      </c>
      <c r="N2338" t="str">
        <f t="shared" si="253"/>
        <v>October</v>
      </c>
      <c r="O2338" s="18">
        <v>0</v>
      </c>
      <c r="P2338" t="str">
        <f t="shared" si="254"/>
        <v>Seed</v>
      </c>
      <c r="Q2338" t="str">
        <f t="shared" si="255"/>
        <v>Others</v>
      </c>
      <c r="R2338" t="str">
        <f t="shared" si="256"/>
        <v>Bangalore</v>
      </c>
    </row>
    <row r="2339" spans="1:18" x14ac:dyDescent="0.3">
      <c r="A2339">
        <v>2338</v>
      </c>
      <c r="B2339" s="4">
        <v>42293</v>
      </c>
      <c r="C2339" t="s">
        <v>6248</v>
      </c>
      <c r="D2339" t="s">
        <v>6249</v>
      </c>
      <c r="E2339" t="s">
        <v>9030</v>
      </c>
      <c r="F2339" t="s">
        <v>19</v>
      </c>
      <c r="G2339" t="s">
        <v>6250</v>
      </c>
      <c r="H2339" t="str">
        <f t="shared" si="257"/>
        <v>Devesh Rai G</v>
      </c>
      <c r="I2339">
        <f t="shared" si="258"/>
        <v>3</v>
      </c>
      <c r="J2339" t="str">
        <f>IF(Table1[[#This Row],[Investor Count]]&gt;1,"Yes","No")</f>
        <v>Yes</v>
      </c>
      <c r="K2339" t="s">
        <v>126</v>
      </c>
      <c r="M2339">
        <f t="shared" si="252"/>
        <v>2015</v>
      </c>
      <c r="N2339" t="str">
        <f t="shared" si="253"/>
        <v>October</v>
      </c>
      <c r="O2339" s="18">
        <v>0</v>
      </c>
      <c r="P2339" t="str">
        <f t="shared" si="254"/>
        <v>Seed</v>
      </c>
      <c r="Q2339" t="str">
        <f t="shared" si="255"/>
        <v>Others</v>
      </c>
      <c r="R2339" t="str">
        <f t="shared" si="256"/>
        <v>Delhi-NCR</v>
      </c>
    </row>
    <row r="2340" spans="1:18" x14ac:dyDescent="0.3">
      <c r="A2340">
        <v>2339</v>
      </c>
      <c r="B2340" s="4">
        <v>42293</v>
      </c>
      <c r="C2340" t="s">
        <v>6251</v>
      </c>
      <c r="D2340" t="s">
        <v>6252</v>
      </c>
      <c r="E2340" t="s">
        <v>9030</v>
      </c>
      <c r="F2340" t="s">
        <v>30</v>
      </c>
      <c r="G2340" t="s">
        <v>6253</v>
      </c>
      <c r="H2340" t="str">
        <f t="shared" si="257"/>
        <v>Vijai Laxmi</v>
      </c>
      <c r="I2340">
        <f t="shared" si="258"/>
        <v>1</v>
      </c>
      <c r="J2340" t="str">
        <f>IF(Table1[[#This Row],[Investor Count]]&gt;1,"Yes","No")</f>
        <v>No</v>
      </c>
      <c r="K2340" t="s">
        <v>126</v>
      </c>
      <c r="M2340">
        <f t="shared" si="252"/>
        <v>2015</v>
      </c>
      <c r="N2340" t="str">
        <f t="shared" si="253"/>
        <v>October</v>
      </c>
      <c r="O2340" s="18">
        <v>0</v>
      </c>
      <c r="P2340" t="str">
        <f t="shared" si="254"/>
        <v>Seed</v>
      </c>
      <c r="Q2340" t="str">
        <f t="shared" si="255"/>
        <v>Food &amp; Beverage</v>
      </c>
      <c r="R2340" t="str">
        <f t="shared" si="256"/>
        <v>Delhi-NCR</v>
      </c>
    </row>
    <row r="2341" spans="1:18" x14ac:dyDescent="0.3">
      <c r="A2341">
        <v>2340</v>
      </c>
      <c r="B2341" s="4">
        <v>42293</v>
      </c>
      <c r="C2341" t="s">
        <v>6254</v>
      </c>
      <c r="D2341" t="s">
        <v>6255</v>
      </c>
      <c r="E2341" t="s">
        <v>9030</v>
      </c>
      <c r="F2341" t="s">
        <v>30</v>
      </c>
      <c r="G2341" t="s">
        <v>6256</v>
      </c>
      <c r="H2341" t="str">
        <f t="shared" si="257"/>
        <v>Manpreet Singh</v>
      </c>
      <c r="I2341">
        <f t="shared" si="258"/>
        <v>1</v>
      </c>
      <c r="J2341" t="str">
        <f>IF(Table1[[#This Row],[Investor Count]]&gt;1,"Yes","No")</f>
        <v>No</v>
      </c>
      <c r="K2341" t="s">
        <v>126</v>
      </c>
      <c r="M2341">
        <f t="shared" si="252"/>
        <v>2015</v>
      </c>
      <c r="N2341" t="str">
        <f t="shared" si="253"/>
        <v>October</v>
      </c>
      <c r="O2341" s="18">
        <v>0</v>
      </c>
      <c r="P2341" t="str">
        <f t="shared" si="254"/>
        <v>Seed</v>
      </c>
      <c r="Q2341" t="str">
        <f t="shared" si="255"/>
        <v>Real Estate</v>
      </c>
      <c r="R2341" t="str">
        <f t="shared" si="256"/>
        <v>Delhi-NCR</v>
      </c>
    </row>
    <row r="2342" spans="1:18" x14ac:dyDescent="0.3">
      <c r="A2342">
        <v>2341</v>
      </c>
      <c r="B2342" s="4">
        <v>42294</v>
      </c>
      <c r="C2342" t="s">
        <v>6257</v>
      </c>
      <c r="D2342" t="s">
        <v>6258</v>
      </c>
      <c r="E2342" t="s">
        <v>9030</v>
      </c>
      <c r="F2342" t="s">
        <v>36</v>
      </c>
      <c r="G2342" t="s">
        <v>4311</v>
      </c>
      <c r="H2342" t="str">
        <f t="shared" si="257"/>
        <v>Parampara Capital</v>
      </c>
      <c r="I2342">
        <f t="shared" si="258"/>
        <v>1</v>
      </c>
      <c r="J2342" t="str">
        <f>IF(Table1[[#This Row],[Investor Count]]&gt;1,"Yes","No")</f>
        <v>No</v>
      </c>
      <c r="K2342" t="s">
        <v>394</v>
      </c>
      <c r="L2342" s="6">
        <v>1000000</v>
      </c>
      <c r="M2342">
        <f t="shared" si="252"/>
        <v>2015</v>
      </c>
      <c r="N2342" t="str">
        <f t="shared" si="253"/>
        <v>October</v>
      </c>
      <c r="O2342" s="18">
        <v>9.5970499999999994</v>
      </c>
      <c r="P2342" t="str">
        <f t="shared" si="254"/>
        <v>Private Equity</v>
      </c>
      <c r="Q2342" t="str">
        <f t="shared" si="255"/>
        <v>Others</v>
      </c>
      <c r="R2342" t="str">
        <f t="shared" si="256"/>
        <v>Mumbai</v>
      </c>
    </row>
    <row r="2343" spans="1:18" x14ac:dyDescent="0.3">
      <c r="A2343">
        <v>2342</v>
      </c>
      <c r="B2343" s="4">
        <v>42296</v>
      </c>
      <c r="C2343" t="s">
        <v>913</v>
      </c>
      <c r="D2343" t="s">
        <v>6259</v>
      </c>
      <c r="E2343" t="s">
        <v>9030</v>
      </c>
      <c r="F2343" t="s">
        <v>967</v>
      </c>
      <c r="G2343" t="s">
        <v>9399</v>
      </c>
      <c r="H2343" t="str">
        <f t="shared" si="257"/>
        <v>Accel Partners</v>
      </c>
      <c r="I2343">
        <f t="shared" si="258"/>
        <v>2</v>
      </c>
      <c r="J2343" t="str">
        <f>IF(Table1[[#This Row],[Investor Count]]&gt;1,"Yes","No")</f>
        <v>Yes</v>
      </c>
      <c r="K2343" t="s">
        <v>394</v>
      </c>
      <c r="M2343">
        <f t="shared" si="252"/>
        <v>2015</v>
      </c>
      <c r="N2343" t="str">
        <f t="shared" si="253"/>
        <v>October</v>
      </c>
      <c r="O2343" s="18">
        <v>0</v>
      </c>
      <c r="P2343" t="str">
        <f t="shared" si="254"/>
        <v>Private Equity</v>
      </c>
      <c r="Q2343" t="str">
        <f t="shared" si="255"/>
        <v>Others</v>
      </c>
      <c r="R2343" t="str">
        <f t="shared" si="256"/>
        <v>Bangalore</v>
      </c>
    </row>
    <row r="2344" spans="1:18" x14ac:dyDescent="0.3">
      <c r="A2344">
        <v>2343</v>
      </c>
      <c r="B2344" s="4">
        <v>42296</v>
      </c>
      <c r="C2344" t="s">
        <v>6261</v>
      </c>
      <c r="D2344" t="s">
        <v>6262</v>
      </c>
      <c r="E2344" t="s">
        <v>9030</v>
      </c>
      <c r="F2344" t="s">
        <v>36</v>
      </c>
      <c r="G2344" t="s">
        <v>8367</v>
      </c>
      <c r="H2344" t="str">
        <f t="shared" si="257"/>
        <v>Sequoia Capital</v>
      </c>
      <c r="I2344">
        <f t="shared" si="258"/>
        <v>4</v>
      </c>
      <c r="J2344" t="str">
        <f>IF(Table1[[#This Row],[Investor Count]]&gt;1,"Yes","No")</f>
        <v>Yes</v>
      </c>
      <c r="K2344" t="s">
        <v>394</v>
      </c>
      <c r="L2344" s="6">
        <v>25000000</v>
      </c>
      <c r="M2344">
        <f t="shared" si="252"/>
        <v>2015</v>
      </c>
      <c r="N2344" t="str">
        <f t="shared" si="253"/>
        <v>October</v>
      </c>
      <c r="O2344" s="18">
        <v>239.92625000000001</v>
      </c>
      <c r="P2344" t="str">
        <f t="shared" si="254"/>
        <v>Private Equity</v>
      </c>
      <c r="Q2344" t="str">
        <f t="shared" si="255"/>
        <v>FinTech</v>
      </c>
      <c r="R2344" t="str">
        <f t="shared" si="256"/>
        <v>Mumbai</v>
      </c>
    </row>
    <row r="2345" spans="1:18" x14ac:dyDescent="0.3">
      <c r="A2345">
        <v>2344</v>
      </c>
      <c r="B2345" s="4">
        <v>42296</v>
      </c>
      <c r="C2345" t="s">
        <v>6264</v>
      </c>
      <c r="D2345" t="s">
        <v>6265</v>
      </c>
      <c r="E2345" t="s">
        <v>9030</v>
      </c>
      <c r="F2345" t="s">
        <v>30</v>
      </c>
      <c r="G2345" t="s">
        <v>6266</v>
      </c>
      <c r="H2345" t="str">
        <f t="shared" si="257"/>
        <v>Aarti Group</v>
      </c>
      <c r="I2345">
        <f t="shared" si="258"/>
        <v>1</v>
      </c>
      <c r="J2345" t="str">
        <f>IF(Table1[[#This Row],[Investor Count]]&gt;1,"Yes","No")</f>
        <v>No</v>
      </c>
      <c r="K2345" t="s">
        <v>126</v>
      </c>
      <c r="L2345" s="6">
        <v>100000</v>
      </c>
      <c r="M2345">
        <f t="shared" si="252"/>
        <v>2015</v>
      </c>
      <c r="N2345" t="str">
        <f t="shared" si="253"/>
        <v>October</v>
      </c>
      <c r="O2345" s="18">
        <v>0.95970500000000003</v>
      </c>
      <c r="P2345" t="str">
        <f t="shared" si="254"/>
        <v>Seed</v>
      </c>
      <c r="Q2345" t="str">
        <f t="shared" si="255"/>
        <v>Travel &amp; Hospitality</v>
      </c>
      <c r="R2345" t="str">
        <f t="shared" si="256"/>
        <v>Delhi-NCR</v>
      </c>
    </row>
    <row r="2346" spans="1:18" x14ac:dyDescent="0.3">
      <c r="A2346">
        <v>2345</v>
      </c>
      <c r="B2346" s="4">
        <v>42297</v>
      </c>
      <c r="C2346" t="s">
        <v>6267</v>
      </c>
      <c r="D2346" t="s">
        <v>6268</v>
      </c>
      <c r="E2346" t="s">
        <v>9030</v>
      </c>
      <c r="F2346" t="s">
        <v>967</v>
      </c>
      <c r="G2346" t="s">
        <v>9400</v>
      </c>
      <c r="H2346" t="str">
        <f t="shared" si="257"/>
        <v>Dr Aniruddha Malpani Manish Gupta</v>
      </c>
      <c r="I2346">
        <f t="shared" si="258"/>
        <v>2</v>
      </c>
      <c r="J2346" t="str">
        <f>IF(Table1[[#This Row],[Investor Count]]&gt;1,"Yes","No")</f>
        <v>Yes</v>
      </c>
      <c r="K2346" t="s">
        <v>126</v>
      </c>
      <c r="M2346">
        <f t="shared" si="252"/>
        <v>2015</v>
      </c>
      <c r="N2346" t="str">
        <f t="shared" si="253"/>
        <v>October</v>
      </c>
      <c r="O2346" s="18">
        <v>0</v>
      </c>
      <c r="P2346" t="str">
        <f t="shared" si="254"/>
        <v>Seed</v>
      </c>
      <c r="Q2346" t="str">
        <f t="shared" si="255"/>
        <v>Technology</v>
      </c>
      <c r="R2346" t="str">
        <f t="shared" si="256"/>
        <v>Bangalore</v>
      </c>
    </row>
    <row r="2347" spans="1:18" x14ac:dyDescent="0.3">
      <c r="A2347">
        <v>2346</v>
      </c>
      <c r="B2347" s="4">
        <v>42297</v>
      </c>
      <c r="C2347" t="s">
        <v>6270</v>
      </c>
      <c r="D2347" t="s">
        <v>6271</v>
      </c>
      <c r="E2347" t="s">
        <v>9030</v>
      </c>
      <c r="F2347" t="s">
        <v>967</v>
      </c>
      <c r="G2347" t="s">
        <v>8887</v>
      </c>
      <c r="H2347" t="str">
        <f t="shared" si="257"/>
        <v>Delhivery</v>
      </c>
      <c r="I2347">
        <f t="shared" si="258"/>
        <v>4</v>
      </c>
      <c r="J2347" t="str">
        <f>IF(Table1[[#This Row],[Investor Count]]&gt;1,"Yes","No")</f>
        <v>Yes</v>
      </c>
      <c r="K2347" t="s">
        <v>394</v>
      </c>
      <c r="L2347" s="6">
        <v>7000000</v>
      </c>
      <c r="M2347">
        <f t="shared" si="252"/>
        <v>2015</v>
      </c>
      <c r="N2347" t="str">
        <f t="shared" si="253"/>
        <v>October</v>
      </c>
      <c r="O2347" s="18">
        <v>67.179349999999999</v>
      </c>
      <c r="P2347" t="str">
        <f t="shared" si="254"/>
        <v>Private Equity</v>
      </c>
      <c r="Q2347" t="str">
        <f t="shared" si="255"/>
        <v>Food &amp; Beverage</v>
      </c>
      <c r="R2347" t="str">
        <f t="shared" si="256"/>
        <v>Bangalore</v>
      </c>
    </row>
    <row r="2348" spans="1:18" x14ac:dyDescent="0.3">
      <c r="A2348">
        <v>2347</v>
      </c>
      <c r="B2348" s="4">
        <v>42297</v>
      </c>
      <c r="C2348" t="s">
        <v>6273</v>
      </c>
      <c r="D2348" t="s">
        <v>6274</v>
      </c>
      <c r="E2348" t="s">
        <v>9030</v>
      </c>
      <c r="F2348" t="s">
        <v>42</v>
      </c>
      <c r="G2348" t="s">
        <v>6275</v>
      </c>
      <c r="H2348" t="str">
        <f t="shared" si="257"/>
        <v>Qualcomm Venture</v>
      </c>
      <c r="I2348">
        <f t="shared" si="258"/>
        <v>2</v>
      </c>
      <c r="J2348" t="str">
        <f>IF(Table1[[#This Row],[Investor Count]]&gt;1,"Yes","No")</f>
        <v>Yes</v>
      </c>
      <c r="K2348" t="s">
        <v>394</v>
      </c>
      <c r="L2348" s="6">
        <v>10000000</v>
      </c>
      <c r="M2348">
        <f t="shared" si="252"/>
        <v>2015</v>
      </c>
      <c r="N2348" t="str">
        <f t="shared" si="253"/>
        <v>October</v>
      </c>
      <c r="O2348" s="18">
        <v>95.970500000000001</v>
      </c>
      <c r="P2348" t="str">
        <f t="shared" si="254"/>
        <v>Private Equity</v>
      </c>
      <c r="Q2348" t="str">
        <f t="shared" si="255"/>
        <v>Healthcare</v>
      </c>
      <c r="R2348" t="str">
        <f t="shared" si="256"/>
        <v>Chennai</v>
      </c>
    </row>
    <row r="2349" spans="1:18" x14ac:dyDescent="0.3">
      <c r="A2349">
        <v>2348</v>
      </c>
      <c r="B2349" s="4">
        <v>42297</v>
      </c>
      <c r="C2349" t="s">
        <v>6276</v>
      </c>
      <c r="D2349" t="s">
        <v>6277</v>
      </c>
      <c r="E2349" t="s">
        <v>9030</v>
      </c>
      <c r="F2349" t="s">
        <v>36</v>
      </c>
      <c r="G2349" t="s">
        <v>6278</v>
      </c>
      <c r="H2349" t="str">
        <f t="shared" si="257"/>
        <v>Springboard Ventures</v>
      </c>
      <c r="I2349">
        <f t="shared" si="258"/>
        <v>1</v>
      </c>
      <c r="J2349" t="str">
        <f>IF(Table1[[#This Row],[Investor Count]]&gt;1,"Yes","No")</f>
        <v>No</v>
      </c>
      <c r="K2349" t="s">
        <v>394</v>
      </c>
      <c r="M2349">
        <f t="shared" si="252"/>
        <v>2015</v>
      </c>
      <c r="N2349" t="str">
        <f t="shared" si="253"/>
        <v>October</v>
      </c>
      <c r="O2349" s="18">
        <v>0</v>
      </c>
      <c r="P2349" t="str">
        <f t="shared" si="254"/>
        <v>Private Equity</v>
      </c>
      <c r="Q2349" t="str">
        <f t="shared" si="255"/>
        <v>Food &amp; Beverage</v>
      </c>
      <c r="R2349" t="str">
        <f t="shared" si="256"/>
        <v>Mumbai</v>
      </c>
    </row>
    <row r="2350" spans="1:18" x14ac:dyDescent="0.3">
      <c r="A2350">
        <v>2349</v>
      </c>
      <c r="B2350" s="4">
        <v>42298</v>
      </c>
      <c r="C2350" t="s">
        <v>6279</v>
      </c>
      <c r="D2350" t="s">
        <v>6280</v>
      </c>
      <c r="E2350" t="s">
        <v>9030</v>
      </c>
      <c r="F2350" t="s">
        <v>967</v>
      </c>
      <c r="G2350" t="s">
        <v>2077</v>
      </c>
      <c r="H2350" t="str">
        <f t="shared" si="257"/>
        <v>Indian Angel Network</v>
      </c>
      <c r="I2350">
        <f t="shared" si="258"/>
        <v>1</v>
      </c>
      <c r="J2350" t="str">
        <f>IF(Table1[[#This Row],[Investor Count]]&gt;1,"Yes","No")</f>
        <v>No</v>
      </c>
      <c r="K2350" t="s">
        <v>126</v>
      </c>
      <c r="M2350">
        <f t="shared" si="252"/>
        <v>2015</v>
      </c>
      <c r="N2350" t="str">
        <f t="shared" si="253"/>
        <v>October</v>
      </c>
      <c r="O2350" s="18">
        <v>0</v>
      </c>
      <c r="P2350" t="str">
        <f t="shared" si="254"/>
        <v>Seed</v>
      </c>
      <c r="Q2350" t="str">
        <f t="shared" si="255"/>
        <v>Food &amp; Beverage</v>
      </c>
      <c r="R2350" t="str">
        <f t="shared" si="256"/>
        <v>Bangalore</v>
      </c>
    </row>
    <row r="2351" spans="1:18" x14ac:dyDescent="0.3">
      <c r="A2351">
        <v>2350</v>
      </c>
      <c r="B2351" s="4">
        <v>42298</v>
      </c>
      <c r="C2351" t="s">
        <v>6281</v>
      </c>
      <c r="D2351" t="s">
        <v>6282</v>
      </c>
      <c r="E2351" t="s">
        <v>9030</v>
      </c>
      <c r="F2351" t="s">
        <v>6283</v>
      </c>
      <c r="G2351" t="s">
        <v>6284</v>
      </c>
      <c r="H2351" t="str">
        <f t="shared" si="257"/>
        <v>Sierra Ventures</v>
      </c>
      <c r="I2351">
        <f t="shared" si="258"/>
        <v>3</v>
      </c>
      <c r="J2351" t="str">
        <f>IF(Table1[[#This Row],[Investor Count]]&gt;1,"Yes","No")</f>
        <v>Yes</v>
      </c>
      <c r="K2351" t="s">
        <v>126</v>
      </c>
      <c r="L2351" s="6">
        <v>2950000</v>
      </c>
      <c r="M2351">
        <f t="shared" si="252"/>
        <v>2015</v>
      </c>
      <c r="N2351" t="str">
        <f t="shared" si="253"/>
        <v>October</v>
      </c>
      <c r="O2351" s="18">
        <v>28.311297499999998</v>
      </c>
      <c r="P2351" t="str">
        <f t="shared" si="254"/>
        <v>Seed</v>
      </c>
      <c r="Q2351" t="str">
        <f t="shared" si="255"/>
        <v>Real Estate</v>
      </c>
      <c r="R2351" t="str">
        <f t="shared" si="256"/>
        <v>USA</v>
      </c>
    </row>
    <row r="2352" spans="1:18" x14ac:dyDescent="0.3">
      <c r="A2352">
        <v>2351</v>
      </c>
      <c r="B2352" s="4">
        <v>42298</v>
      </c>
      <c r="C2352" t="s">
        <v>6285</v>
      </c>
      <c r="D2352" t="s">
        <v>6286</v>
      </c>
      <c r="E2352" t="s">
        <v>9030</v>
      </c>
      <c r="F2352" t="s">
        <v>36</v>
      </c>
      <c r="G2352" t="s">
        <v>8368</v>
      </c>
      <c r="H2352" t="str">
        <f t="shared" si="257"/>
        <v>Arihant Patni</v>
      </c>
      <c r="I2352">
        <f t="shared" si="258"/>
        <v>2</v>
      </c>
      <c r="J2352" t="str">
        <f>IF(Table1[[#This Row],[Investor Count]]&gt;1,"Yes","No")</f>
        <v>Yes</v>
      </c>
      <c r="K2352" t="s">
        <v>394</v>
      </c>
      <c r="L2352" s="6">
        <v>1530000</v>
      </c>
      <c r="M2352">
        <f t="shared" si="252"/>
        <v>2015</v>
      </c>
      <c r="N2352" t="str">
        <f t="shared" si="253"/>
        <v>October</v>
      </c>
      <c r="O2352" s="18">
        <v>14.683486500000001</v>
      </c>
      <c r="P2352" t="str">
        <f t="shared" si="254"/>
        <v>Private Equity</v>
      </c>
      <c r="Q2352" t="str">
        <f t="shared" si="255"/>
        <v>Others</v>
      </c>
      <c r="R2352" t="str">
        <f t="shared" si="256"/>
        <v>Mumbai</v>
      </c>
    </row>
    <row r="2353" spans="1:18" x14ac:dyDescent="0.3">
      <c r="A2353">
        <v>2352</v>
      </c>
      <c r="B2353" s="4">
        <v>42298</v>
      </c>
      <c r="C2353" t="s">
        <v>6288</v>
      </c>
      <c r="D2353" t="s">
        <v>6289</v>
      </c>
      <c r="E2353" t="s">
        <v>9030</v>
      </c>
      <c r="F2353" t="s">
        <v>19</v>
      </c>
      <c r="G2353" t="s">
        <v>6290</v>
      </c>
      <c r="H2353" t="str">
        <f t="shared" si="257"/>
        <v>Alok Bajpai</v>
      </c>
      <c r="I2353">
        <f t="shared" si="258"/>
        <v>3</v>
      </c>
      <c r="J2353" t="str">
        <f>IF(Table1[[#This Row],[Investor Count]]&gt;1,"Yes","No")</f>
        <v>Yes</v>
      </c>
      <c r="K2353" t="s">
        <v>126</v>
      </c>
      <c r="L2353" s="6">
        <v>100000</v>
      </c>
      <c r="M2353">
        <f t="shared" si="252"/>
        <v>2015</v>
      </c>
      <c r="N2353" t="str">
        <f t="shared" si="253"/>
        <v>October</v>
      </c>
      <c r="O2353" s="18">
        <v>0.95970500000000003</v>
      </c>
      <c r="P2353" t="str">
        <f t="shared" si="254"/>
        <v>Seed</v>
      </c>
      <c r="Q2353" t="str">
        <f t="shared" si="255"/>
        <v>Food &amp; Beverage</v>
      </c>
      <c r="R2353" t="str">
        <f t="shared" si="256"/>
        <v>Delhi-NCR</v>
      </c>
    </row>
    <row r="2354" spans="1:18" x14ac:dyDescent="0.3">
      <c r="A2354">
        <v>2353</v>
      </c>
      <c r="B2354" s="4">
        <v>42298</v>
      </c>
      <c r="C2354" t="s">
        <v>6291</v>
      </c>
      <c r="D2354" t="s">
        <v>6292</v>
      </c>
      <c r="E2354" t="s">
        <v>9030</v>
      </c>
      <c r="F2354" t="s">
        <v>967</v>
      </c>
      <c r="G2354" t="s">
        <v>6293</v>
      </c>
      <c r="H2354" t="str">
        <f t="shared" si="257"/>
        <v>Atul Jalan</v>
      </c>
      <c r="I2354">
        <f t="shared" si="258"/>
        <v>2</v>
      </c>
      <c r="J2354" t="str">
        <f>IF(Table1[[#This Row],[Investor Count]]&gt;1,"Yes","No")</f>
        <v>Yes</v>
      </c>
      <c r="K2354" t="s">
        <v>126</v>
      </c>
      <c r="L2354" s="6">
        <v>640000</v>
      </c>
      <c r="M2354">
        <f t="shared" si="252"/>
        <v>2015</v>
      </c>
      <c r="N2354" t="str">
        <f t="shared" si="253"/>
        <v>October</v>
      </c>
      <c r="O2354" s="18">
        <v>6.142112</v>
      </c>
      <c r="P2354" t="str">
        <f t="shared" si="254"/>
        <v>Seed</v>
      </c>
      <c r="Q2354" t="str">
        <f t="shared" si="255"/>
        <v>Others</v>
      </c>
      <c r="R2354" t="str">
        <f t="shared" si="256"/>
        <v>Bangalore</v>
      </c>
    </row>
    <row r="2355" spans="1:18" x14ac:dyDescent="0.3">
      <c r="A2355">
        <v>2354</v>
      </c>
      <c r="B2355" s="4">
        <v>42298</v>
      </c>
      <c r="C2355" t="s">
        <v>2190</v>
      </c>
      <c r="D2355" t="s">
        <v>6294</v>
      </c>
      <c r="E2355" t="s">
        <v>9030</v>
      </c>
      <c r="F2355" t="s">
        <v>967</v>
      </c>
      <c r="G2355" t="s">
        <v>9186</v>
      </c>
      <c r="H2355" t="str">
        <f t="shared" si="257"/>
        <v>R Natarajan</v>
      </c>
      <c r="I2355">
        <f t="shared" si="258"/>
        <v>3</v>
      </c>
      <c r="J2355" t="str">
        <f>IF(Table1[[#This Row],[Investor Count]]&gt;1,"Yes","No")</f>
        <v>Yes</v>
      </c>
      <c r="K2355" t="s">
        <v>126</v>
      </c>
      <c r="M2355">
        <f t="shared" si="252"/>
        <v>2015</v>
      </c>
      <c r="N2355" t="str">
        <f t="shared" si="253"/>
        <v>October</v>
      </c>
      <c r="O2355" s="18">
        <v>0</v>
      </c>
      <c r="P2355" t="str">
        <f t="shared" si="254"/>
        <v>Seed</v>
      </c>
      <c r="Q2355" t="str">
        <f t="shared" si="255"/>
        <v>Others</v>
      </c>
      <c r="R2355" t="str">
        <f t="shared" si="256"/>
        <v>Bangalore</v>
      </c>
    </row>
    <row r="2356" spans="1:18" x14ac:dyDescent="0.3">
      <c r="A2356">
        <v>2355</v>
      </c>
      <c r="B2356" s="4">
        <v>42300</v>
      </c>
      <c r="C2356" t="s">
        <v>6296</v>
      </c>
      <c r="D2356" t="s">
        <v>6297</v>
      </c>
      <c r="E2356" t="s">
        <v>9030</v>
      </c>
      <c r="F2356" t="s">
        <v>36</v>
      </c>
      <c r="G2356" t="s">
        <v>9401</v>
      </c>
      <c r="H2356" t="str">
        <f t="shared" si="257"/>
        <v>Group Of Angel</v>
      </c>
      <c r="I2356">
        <f t="shared" si="258"/>
        <v>1</v>
      </c>
      <c r="J2356" t="str">
        <f>IF(Table1[[#This Row],[Investor Count]]&gt;1,"Yes","No")</f>
        <v>No</v>
      </c>
      <c r="K2356" t="s">
        <v>126</v>
      </c>
      <c r="L2356" s="6">
        <v>150000</v>
      </c>
      <c r="M2356">
        <f t="shared" si="252"/>
        <v>2015</v>
      </c>
      <c r="N2356" t="str">
        <f t="shared" si="253"/>
        <v>October</v>
      </c>
      <c r="O2356" s="18">
        <v>1.4395575</v>
      </c>
      <c r="P2356" t="str">
        <f t="shared" si="254"/>
        <v>Seed</v>
      </c>
      <c r="Q2356" t="str">
        <f t="shared" si="255"/>
        <v>Others</v>
      </c>
      <c r="R2356" t="str">
        <f t="shared" si="256"/>
        <v>Mumbai</v>
      </c>
    </row>
    <row r="2357" spans="1:18" x14ac:dyDescent="0.3">
      <c r="A2357">
        <v>2356</v>
      </c>
      <c r="B2357" s="4">
        <v>42300</v>
      </c>
      <c r="C2357" t="s">
        <v>6299</v>
      </c>
      <c r="D2357" t="s">
        <v>6300</v>
      </c>
      <c r="E2357" t="s">
        <v>9030</v>
      </c>
      <c r="F2357" t="s">
        <v>19</v>
      </c>
      <c r="G2357" t="s">
        <v>9401</v>
      </c>
      <c r="H2357" t="str">
        <f t="shared" si="257"/>
        <v>Group Of Angel</v>
      </c>
      <c r="I2357">
        <f t="shared" si="258"/>
        <v>1</v>
      </c>
      <c r="J2357" t="str">
        <f>IF(Table1[[#This Row],[Investor Count]]&gt;1,"Yes","No")</f>
        <v>No</v>
      </c>
      <c r="K2357" t="s">
        <v>126</v>
      </c>
      <c r="L2357" s="6">
        <v>150000</v>
      </c>
      <c r="M2357">
        <f t="shared" si="252"/>
        <v>2015</v>
      </c>
      <c r="N2357" t="str">
        <f t="shared" si="253"/>
        <v>October</v>
      </c>
      <c r="O2357" s="18">
        <v>1.4395575</v>
      </c>
      <c r="P2357" t="str">
        <f t="shared" si="254"/>
        <v>Seed</v>
      </c>
      <c r="Q2357" t="str">
        <f t="shared" si="255"/>
        <v>Food &amp; Beverage</v>
      </c>
      <c r="R2357" t="str">
        <f t="shared" si="256"/>
        <v>Delhi-NCR</v>
      </c>
    </row>
    <row r="2358" spans="1:18" x14ac:dyDescent="0.3">
      <c r="A2358">
        <v>2357</v>
      </c>
      <c r="B2358" s="4">
        <v>42300</v>
      </c>
      <c r="C2358" t="s">
        <v>6301</v>
      </c>
      <c r="D2358" t="s">
        <v>6300</v>
      </c>
      <c r="E2358" t="s">
        <v>9030</v>
      </c>
      <c r="F2358" t="s">
        <v>19</v>
      </c>
      <c r="G2358" t="s">
        <v>6302</v>
      </c>
      <c r="H2358" t="str">
        <f t="shared" si="257"/>
        <v>Mumbai Angels</v>
      </c>
      <c r="I2358">
        <f t="shared" si="258"/>
        <v>3</v>
      </c>
      <c r="J2358" t="str">
        <f>IF(Table1[[#This Row],[Investor Count]]&gt;1,"Yes","No")</f>
        <v>Yes</v>
      </c>
      <c r="K2358" t="s">
        <v>394</v>
      </c>
      <c r="L2358" s="6">
        <v>1000000</v>
      </c>
      <c r="M2358">
        <f t="shared" si="252"/>
        <v>2015</v>
      </c>
      <c r="N2358" t="str">
        <f t="shared" si="253"/>
        <v>October</v>
      </c>
      <c r="O2358" s="18">
        <v>9.5970499999999994</v>
      </c>
      <c r="P2358" t="str">
        <f t="shared" si="254"/>
        <v>Private Equity</v>
      </c>
      <c r="Q2358" t="str">
        <f t="shared" si="255"/>
        <v>Food &amp; Beverage</v>
      </c>
      <c r="R2358" t="str">
        <f t="shared" si="256"/>
        <v>Delhi-NCR</v>
      </c>
    </row>
    <row r="2359" spans="1:18" x14ac:dyDescent="0.3">
      <c r="A2359">
        <v>2358</v>
      </c>
      <c r="B2359" s="4">
        <v>42300</v>
      </c>
      <c r="C2359" t="s">
        <v>6303</v>
      </c>
      <c r="D2359" t="s">
        <v>6304</v>
      </c>
      <c r="E2359" t="s">
        <v>9030</v>
      </c>
      <c r="F2359" t="s">
        <v>30</v>
      </c>
      <c r="G2359" t="s">
        <v>8369</v>
      </c>
      <c r="H2359" t="str">
        <f t="shared" si="257"/>
        <v>Id Enablers Pvt Ltd</v>
      </c>
      <c r="I2359">
        <f t="shared" si="258"/>
        <v>1</v>
      </c>
      <c r="J2359" t="str">
        <f>IF(Table1[[#This Row],[Investor Count]]&gt;1,"Yes","No")</f>
        <v>No</v>
      </c>
      <c r="K2359" t="s">
        <v>126</v>
      </c>
      <c r="L2359" s="6">
        <v>250000</v>
      </c>
      <c r="M2359">
        <f t="shared" si="252"/>
        <v>2015</v>
      </c>
      <c r="N2359" t="str">
        <f t="shared" si="253"/>
        <v>October</v>
      </c>
      <c r="O2359" s="18">
        <v>2.3992624999999999</v>
      </c>
      <c r="P2359" t="str">
        <f t="shared" si="254"/>
        <v>Seed</v>
      </c>
      <c r="Q2359" t="str">
        <f t="shared" si="255"/>
        <v>Travel &amp; Hospitality</v>
      </c>
      <c r="R2359" t="str">
        <f t="shared" si="256"/>
        <v>Delhi-NCR</v>
      </c>
    </row>
    <row r="2360" spans="1:18" x14ac:dyDescent="0.3">
      <c r="A2360">
        <v>2359</v>
      </c>
      <c r="B2360" s="4">
        <v>42303</v>
      </c>
      <c r="C2360" t="s">
        <v>6306</v>
      </c>
      <c r="D2360" t="s">
        <v>6307</v>
      </c>
      <c r="E2360" t="s">
        <v>9030</v>
      </c>
      <c r="F2360" t="s">
        <v>967</v>
      </c>
      <c r="G2360" t="s">
        <v>2444</v>
      </c>
      <c r="H2360" t="str">
        <f t="shared" si="257"/>
        <v>Delhivery</v>
      </c>
      <c r="I2360">
        <f t="shared" si="258"/>
        <v>1</v>
      </c>
      <c r="J2360" t="str">
        <f>IF(Table1[[#This Row],[Investor Count]]&gt;1,"Yes","No")</f>
        <v>No</v>
      </c>
      <c r="K2360" t="s">
        <v>394</v>
      </c>
      <c r="L2360" s="6">
        <v>5000000</v>
      </c>
      <c r="M2360">
        <f t="shared" si="252"/>
        <v>2015</v>
      </c>
      <c r="N2360" t="str">
        <f t="shared" si="253"/>
        <v>October</v>
      </c>
      <c r="O2360" s="18">
        <v>47.985250000000001</v>
      </c>
      <c r="P2360" t="str">
        <f t="shared" si="254"/>
        <v>Private Equity</v>
      </c>
      <c r="Q2360" t="str">
        <f t="shared" si="255"/>
        <v>Logistics &amp; Transport</v>
      </c>
      <c r="R2360" t="str">
        <f t="shared" si="256"/>
        <v>Bangalore</v>
      </c>
    </row>
    <row r="2361" spans="1:18" x14ac:dyDescent="0.3">
      <c r="A2361">
        <v>2360</v>
      </c>
      <c r="B2361" s="4">
        <v>42303</v>
      </c>
      <c r="C2361" t="s">
        <v>6308</v>
      </c>
      <c r="D2361" t="s">
        <v>6309</v>
      </c>
      <c r="E2361" t="s">
        <v>9030</v>
      </c>
      <c r="F2361" t="s">
        <v>1197</v>
      </c>
      <c r="G2361" t="s">
        <v>8370</v>
      </c>
      <c r="H2361" t="str">
        <f t="shared" si="257"/>
        <v>Oswal Techno Ventures Llp</v>
      </c>
      <c r="I2361">
        <f t="shared" si="258"/>
        <v>1</v>
      </c>
      <c r="J2361" t="str">
        <f>IF(Table1[[#This Row],[Investor Count]]&gt;1,"Yes","No")</f>
        <v>No</v>
      </c>
      <c r="K2361" t="s">
        <v>126</v>
      </c>
      <c r="L2361" s="6">
        <v>400000</v>
      </c>
      <c r="M2361">
        <f t="shared" si="252"/>
        <v>2015</v>
      </c>
      <c r="N2361" t="str">
        <f t="shared" si="253"/>
        <v>October</v>
      </c>
      <c r="O2361" s="18">
        <v>3.8388200000000001</v>
      </c>
      <c r="P2361" t="str">
        <f t="shared" si="254"/>
        <v>Seed</v>
      </c>
      <c r="Q2361" t="str">
        <f t="shared" si="255"/>
        <v>Media &amp; Entertainment</v>
      </c>
      <c r="R2361" t="str">
        <f t="shared" si="256"/>
        <v>Ahmedabad</v>
      </c>
    </row>
    <row r="2362" spans="1:18" x14ac:dyDescent="0.3">
      <c r="A2362">
        <v>2361</v>
      </c>
      <c r="B2362" s="4">
        <v>42303</v>
      </c>
      <c r="C2362" t="s">
        <v>6311</v>
      </c>
      <c r="D2362" t="s">
        <v>6312</v>
      </c>
      <c r="E2362" t="s">
        <v>9030</v>
      </c>
      <c r="F2362" t="s">
        <v>30</v>
      </c>
      <c r="G2362" t="s">
        <v>9374</v>
      </c>
      <c r="H2362" t="str">
        <f t="shared" si="257"/>
        <v>Private</v>
      </c>
      <c r="I2362">
        <f t="shared" si="258"/>
        <v>1</v>
      </c>
      <c r="J2362" t="str">
        <f>IF(Table1[[#This Row],[Investor Count]]&gt;1,"Yes","No")</f>
        <v>No</v>
      </c>
      <c r="K2362" t="s">
        <v>126</v>
      </c>
      <c r="L2362" s="6">
        <v>500000</v>
      </c>
      <c r="M2362">
        <f t="shared" si="252"/>
        <v>2015</v>
      </c>
      <c r="N2362" t="str">
        <f t="shared" si="253"/>
        <v>October</v>
      </c>
      <c r="O2362" s="18">
        <v>4.7985249999999997</v>
      </c>
      <c r="P2362" t="str">
        <f t="shared" si="254"/>
        <v>Seed</v>
      </c>
      <c r="Q2362" t="str">
        <f t="shared" si="255"/>
        <v>Others</v>
      </c>
      <c r="R2362" t="str">
        <f t="shared" si="256"/>
        <v>Delhi-NCR</v>
      </c>
    </row>
    <row r="2363" spans="1:18" x14ac:dyDescent="0.3">
      <c r="A2363">
        <v>2362</v>
      </c>
      <c r="B2363" s="4">
        <v>42303</v>
      </c>
      <c r="C2363" t="s">
        <v>6314</v>
      </c>
      <c r="D2363" t="s">
        <v>1745</v>
      </c>
      <c r="E2363" t="s">
        <v>9030</v>
      </c>
      <c r="F2363" t="s">
        <v>42</v>
      </c>
      <c r="G2363" t="s">
        <v>8371</v>
      </c>
      <c r="H2363" t="str">
        <f t="shared" si="257"/>
        <v>Orbimed</v>
      </c>
      <c r="I2363">
        <f t="shared" si="258"/>
        <v>2</v>
      </c>
      <c r="J2363" t="str">
        <f>IF(Table1[[#This Row],[Investor Count]]&gt;1,"Yes","No")</f>
        <v>Yes</v>
      </c>
      <c r="K2363" t="s">
        <v>394</v>
      </c>
      <c r="L2363" s="6">
        <v>50000000</v>
      </c>
      <c r="M2363">
        <f t="shared" si="252"/>
        <v>2015</v>
      </c>
      <c r="N2363" t="str">
        <f t="shared" si="253"/>
        <v>October</v>
      </c>
      <c r="O2363" s="18">
        <v>479.85250000000002</v>
      </c>
      <c r="P2363" t="str">
        <f t="shared" si="254"/>
        <v>Private Equity</v>
      </c>
      <c r="Q2363" t="str">
        <f t="shared" si="255"/>
        <v>Healthcare</v>
      </c>
      <c r="R2363" t="str">
        <f t="shared" si="256"/>
        <v>Chennai</v>
      </c>
    </row>
    <row r="2364" spans="1:18" x14ac:dyDescent="0.3">
      <c r="A2364">
        <v>2363</v>
      </c>
      <c r="B2364" s="4">
        <v>42303</v>
      </c>
      <c r="C2364" t="s">
        <v>1283</v>
      </c>
      <c r="D2364" t="s">
        <v>2420</v>
      </c>
      <c r="E2364" t="s">
        <v>9030</v>
      </c>
      <c r="F2364" t="s">
        <v>454</v>
      </c>
      <c r="G2364" t="s">
        <v>6316</v>
      </c>
      <c r="H2364" t="str">
        <f t="shared" si="257"/>
        <v>Tiger Global Management</v>
      </c>
      <c r="I2364">
        <f t="shared" si="258"/>
        <v>2</v>
      </c>
      <c r="J2364" t="str">
        <f>IF(Table1[[#This Row],[Investor Count]]&gt;1,"Yes","No")</f>
        <v>Yes</v>
      </c>
      <c r="K2364" t="s">
        <v>394</v>
      </c>
      <c r="L2364" s="6">
        <v>9000000</v>
      </c>
      <c r="M2364">
        <f t="shared" si="252"/>
        <v>2015</v>
      </c>
      <c r="N2364" t="str">
        <f t="shared" si="253"/>
        <v>October</v>
      </c>
      <c r="O2364" s="18">
        <v>86.373450000000005</v>
      </c>
      <c r="P2364" t="str">
        <f t="shared" si="254"/>
        <v>Private Equity</v>
      </c>
      <c r="Q2364" t="str">
        <f t="shared" si="255"/>
        <v>FinTech</v>
      </c>
      <c r="R2364" t="str">
        <f t="shared" si="256"/>
        <v>Jaipur</v>
      </c>
    </row>
    <row r="2365" spans="1:18" x14ac:dyDescent="0.3">
      <c r="A2365">
        <v>2364</v>
      </c>
      <c r="B2365" s="4">
        <v>42304</v>
      </c>
      <c r="C2365" t="s">
        <v>6317</v>
      </c>
      <c r="D2365" t="s">
        <v>6318</v>
      </c>
      <c r="E2365" t="s">
        <v>9030</v>
      </c>
      <c r="F2365" t="s">
        <v>52</v>
      </c>
      <c r="G2365" t="s">
        <v>6319</v>
      </c>
      <c r="H2365" t="str">
        <f t="shared" si="257"/>
        <v>Ventureworks India</v>
      </c>
      <c r="I2365">
        <f t="shared" si="258"/>
        <v>1</v>
      </c>
      <c r="J2365" t="str">
        <f>IF(Table1[[#This Row],[Investor Count]]&gt;1,"Yes","No")</f>
        <v>No</v>
      </c>
      <c r="K2365" t="s">
        <v>394</v>
      </c>
      <c r="M2365">
        <f t="shared" si="252"/>
        <v>2015</v>
      </c>
      <c r="N2365" t="str">
        <f t="shared" si="253"/>
        <v>October</v>
      </c>
      <c r="O2365" s="18">
        <v>0</v>
      </c>
      <c r="P2365" t="str">
        <f t="shared" si="254"/>
        <v>Private Equity</v>
      </c>
      <c r="Q2365" t="str">
        <f t="shared" si="255"/>
        <v>Technology</v>
      </c>
      <c r="R2365" t="str">
        <f t="shared" si="256"/>
        <v>Pune</v>
      </c>
    </row>
    <row r="2366" spans="1:18" x14ac:dyDescent="0.3">
      <c r="A2366">
        <v>2365</v>
      </c>
      <c r="B2366" s="4">
        <v>42304</v>
      </c>
      <c r="C2366" t="s">
        <v>6320</v>
      </c>
      <c r="D2366" t="s">
        <v>7847</v>
      </c>
      <c r="E2366" t="s">
        <v>9030</v>
      </c>
      <c r="F2366" t="s">
        <v>36</v>
      </c>
      <c r="G2366" t="s">
        <v>9402</v>
      </c>
      <c r="H2366" t="str">
        <f t="shared" si="257"/>
        <v>Unnamed</v>
      </c>
      <c r="I2366">
        <f t="shared" si="258"/>
        <v>1</v>
      </c>
      <c r="J2366" t="str">
        <f>IF(Table1[[#This Row],[Investor Count]]&gt;1,"Yes","No")</f>
        <v>No</v>
      </c>
      <c r="K2366" t="s">
        <v>126</v>
      </c>
      <c r="L2366" s="6">
        <v>77000</v>
      </c>
      <c r="M2366">
        <f t="shared" si="252"/>
        <v>2015</v>
      </c>
      <c r="N2366" t="str">
        <f t="shared" si="253"/>
        <v>October</v>
      </c>
      <c r="O2366" s="18">
        <v>0.73897285000000001</v>
      </c>
      <c r="P2366" t="str">
        <f t="shared" si="254"/>
        <v>Seed</v>
      </c>
      <c r="Q2366" t="str">
        <f t="shared" si="255"/>
        <v>E-Commerce</v>
      </c>
      <c r="R2366" t="str">
        <f t="shared" si="256"/>
        <v>Mumbai</v>
      </c>
    </row>
    <row r="2367" spans="1:18" x14ac:dyDescent="0.3">
      <c r="A2367">
        <v>2366</v>
      </c>
      <c r="B2367" s="4">
        <v>42304</v>
      </c>
      <c r="C2367" t="s">
        <v>5519</v>
      </c>
      <c r="D2367" t="s">
        <v>5520</v>
      </c>
      <c r="E2367" t="s">
        <v>9030</v>
      </c>
      <c r="F2367" t="s">
        <v>36</v>
      </c>
      <c r="G2367" t="s">
        <v>3386</v>
      </c>
      <c r="H2367" t="str">
        <f t="shared" si="257"/>
        <v>India Quotient</v>
      </c>
      <c r="I2367">
        <f t="shared" si="258"/>
        <v>1</v>
      </c>
      <c r="J2367" t="str">
        <f>IF(Table1[[#This Row],[Investor Count]]&gt;1,"Yes","No")</f>
        <v>No</v>
      </c>
      <c r="K2367" t="s">
        <v>126</v>
      </c>
      <c r="L2367" s="6">
        <v>350000</v>
      </c>
      <c r="M2367">
        <f t="shared" si="252"/>
        <v>2015</v>
      </c>
      <c r="N2367" t="str">
        <f t="shared" si="253"/>
        <v>October</v>
      </c>
      <c r="O2367" s="18">
        <v>3.3589674999999999</v>
      </c>
      <c r="P2367" t="str">
        <f t="shared" si="254"/>
        <v>Seed</v>
      </c>
      <c r="Q2367" t="str">
        <f t="shared" si="255"/>
        <v>Healthcare</v>
      </c>
      <c r="R2367" t="str">
        <f t="shared" si="256"/>
        <v>Mumbai</v>
      </c>
    </row>
    <row r="2368" spans="1:18" x14ac:dyDescent="0.3">
      <c r="A2368">
        <v>2367</v>
      </c>
      <c r="B2368" s="4">
        <v>42304</v>
      </c>
      <c r="C2368" t="s">
        <v>6323</v>
      </c>
      <c r="D2368" t="s">
        <v>6324</v>
      </c>
      <c r="E2368" t="s">
        <v>9030</v>
      </c>
      <c r="F2368" t="s">
        <v>967</v>
      </c>
      <c r="G2368" t="s">
        <v>6325</v>
      </c>
      <c r="H2368" t="str">
        <f t="shared" si="257"/>
        <v>Sequoia Capital</v>
      </c>
      <c r="I2368">
        <f t="shared" si="258"/>
        <v>2</v>
      </c>
      <c r="J2368" t="str">
        <f>IF(Table1[[#This Row],[Investor Count]]&gt;1,"Yes","No")</f>
        <v>Yes</v>
      </c>
      <c r="K2368" t="s">
        <v>394</v>
      </c>
      <c r="L2368" s="6">
        <v>10000000</v>
      </c>
      <c r="M2368">
        <f t="shared" si="252"/>
        <v>2015</v>
      </c>
      <c r="N2368" t="str">
        <f t="shared" si="253"/>
        <v>October</v>
      </c>
      <c r="O2368" s="18">
        <v>95.970500000000001</v>
      </c>
      <c r="P2368" t="str">
        <f t="shared" si="254"/>
        <v>Private Equity</v>
      </c>
      <c r="Q2368" t="str">
        <f t="shared" si="255"/>
        <v>Logistics &amp; Transport</v>
      </c>
      <c r="R2368" t="str">
        <f t="shared" si="256"/>
        <v>Bangalore</v>
      </c>
    </row>
    <row r="2369" spans="1:18" x14ac:dyDescent="0.3">
      <c r="A2369">
        <v>2368</v>
      </c>
      <c r="B2369" s="4">
        <v>42304</v>
      </c>
      <c r="C2369" t="s">
        <v>6326</v>
      </c>
      <c r="D2369" t="s">
        <v>6327</v>
      </c>
      <c r="E2369" t="s">
        <v>9030</v>
      </c>
      <c r="F2369" t="s">
        <v>19</v>
      </c>
      <c r="G2369" t="s">
        <v>8372</v>
      </c>
      <c r="H2369" t="str">
        <f t="shared" si="257"/>
        <v>Redcliffe Capital</v>
      </c>
      <c r="I2369">
        <f t="shared" si="258"/>
        <v>2</v>
      </c>
      <c r="J2369" t="str">
        <f>IF(Table1[[#This Row],[Investor Count]]&gt;1,"Yes","No")</f>
        <v>Yes</v>
      </c>
      <c r="K2369" t="s">
        <v>394</v>
      </c>
      <c r="M2369">
        <f t="shared" si="252"/>
        <v>2015</v>
      </c>
      <c r="N2369" t="str">
        <f t="shared" si="253"/>
        <v>October</v>
      </c>
      <c r="O2369" s="18">
        <v>0</v>
      </c>
      <c r="P2369" t="str">
        <f t="shared" si="254"/>
        <v>Private Equity</v>
      </c>
      <c r="Q2369" t="str">
        <f t="shared" si="255"/>
        <v>Others</v>
      </c>
      <c r="R2369" t="str">
        <f t="shared" si="256"/>
        <v>Delhi-NCR</v>
      </c>
    </row>
    <row r="2370" spans="1:18" x14ac:dyDescent="0.3">
      <c r="A2370">
        <v>2369</v>
      </c>
      <c r="B2370" s="4">
        <v>42305</v>
      </c>
      <c r="C2370" t="s">
        <v>6330</v>
      </c>
      <c r="D2370" t="s">
        <v>6331</v>
      </c>
      <c r="E2370" t="s">
        <v>9030</v>
      </c>
      <c r="F2370" t="s">
        <v>36</v>
      </c>
      <c r="G2370" t="s">
        <v>8373</v>
      </c>
      <c r="H2370" t="str">
        <f t="shared" si="257"/>
        <v>Ah! Ventures</v>
      </c>
      <c r="I2370">
        <f t="shared" si="258"/>
        <v>2</v>
      </c>
      <c r="J2370" t="str">
        <f>IF(Table1[[#This Row],[Investor Count]]&gt;1,"Yes","No")</f>
        <v>Yes</v>
      </c>
      <c r="K2370" t="s">
        <v>126</v>
      </c>
      <c r="L2370" s="6">
        <v>1100000</v>
      </c>
      <c r="M2370">
        <f t="shared" ref="M2370:M2433" si="259">YEAR(B2370)</f>
        <v>2015</v>
      </c>
      <c r="N2370" t="str">
        <f t="shared" ref="N2370:N2433" si="260">TEXT(B2370,"mmmm")</f>
        <v>October</v>
      </c>
      <c r="O2370" s="18">
        <v>10.556755000000001</v>
      </c>
      <c r="P2370" t="str">
        <f t="shared" ref="P2370:P2433" si="261">IF(ISBLANK(K2370),"Unknown",IF(OR(ISNUMBER(SEARCH("seed",K2370)),ISNUMBER(SEARCH("Seed",K2370))),"Seed",IF(ISNUMBER(SEARCH("Series A",K2370)),"Series A",IF(ISNUMBER(SEARCH("Series B",K2370)),"Series B",IF(ISNUMBER(SEARCH("Series C",K2370)),"Series C",IF(ISNUMBER(SEARCH("Series D",K2370)),"Series D",IF(ISNUMBER(SEARCH("Private Equity",K2370)),"Private Equity","Other")))))))</f>
        <v>Seed</v>
      </c>
      <c r="Q2370" t="str">
        <f t="shared" ref="Q2370:Q2433" si="262">IF(IFERROR(SEARCH("ecom",D2370),0)+IFERROR(SEARCH("commerce",D2370),0)+IFERROR(SEARCH("retail",D2370),0)&gt;0,"E-Commerce",
IF(IFERROR(SEARCH("fintech",D2370),0)+IFERROR(SEARCH("finance",D2370),0)+IFERROR(SEARCH("financial",D2370),0)+IFERROR(SEARCH("lending",D2370),0)+IFERROR(SEARCH("payment",D2370),0)+IFERROR(SEARCH("banking",D2370),0)+IFERROR(SEARCH("insurance",D2370),0)&gt;0,"FinTech",
IF(IFERROR(SEARCH("tech",D2370),0)+IFERROR(SEARCH("software",D2370),0)+IFERROR(SEARCH("saas",D2370),0)+IFERROR(SEARCH("ai",D2370),0)+IFERROR(SEARCH("iot",D2370),0)+IFERROR(SEARCH("cloud",D2370),0)+IFERROR(SEARCH("data",D2370),0)+IFERROR(SEARCH("analytics",D2370),0)&gt;0,"Technology",
IF(IFERROR(SEARCH("food",D2370),0)+IFERROR(SEARCH("restaurant",D2370),0)+IFERROR(SEARCH("hospitality",D2370),0)+IFERROR(SEARCH("beverage",D2370),0)+IFERROR(SEARCH("delivery",D2370),0)&gt;0,"Food &amp; Beverage",
IF(IFERROR(SEARCH("health",D2370),0)+IFERROR(SEARCH("medical",D2370),0)+IFERROR(SEARCH("pharma",D2370),0)+IFERROR(SEARCH("wellness",D2370),0)+IFERROR(SEARCH("fitness",D2370),0)&gt;0,"Healthcare",
IF(IFERROR(SEARCH("edu",D2370),0)+IFERROR(SEARCH("learning",D2370),0)+IFERROR(SEARCH("school",D2370),0)+IFERROR(SEARCH("e-tech",D2370),0)&gt;0,"Education",
IF(IFERROR(SEARCH("logistics",D2370),0)+IFERROR(SEARCH("transport",D2370),0)+IFERROR(SEARCH("delivery",D2370),0)+IFERROR(SEARCH("mobility",D2370),0)+IFERROR(SEARCH("automobile",D2370),0)&gt;0,"Logistics &amp; Transport",
IF(IFERROR(SEARCH("travel",D2370),0)+IFERROR(SEARCH("hotel",D2370),0)+IFERROR(SEARCH("booking",D2370),0)+IFERROR(SEARCH("tourism",D2370),0)&gt;0,"Travel &amp; Hospitality",
IF(IFERROR(SEARCH("fashion",D2370),0)+IFERROR(SEARCH("apparel",D2370),0)+IFERROR(SEARCH("clothing",D2370),0)+IFERROR(SEARCH("jewelry",D2370),0)+IFERROR(SEARCH("beauty",D2370),0)&gt;0,"Fashion &amp; Lifestyle",
IF(IFERROR(SEARCH("media",D2370),0)+IFERROR(SEARCH("entertainment",D2370),0)+IFERROR(SEARCH("video",D2370),0)+IFERROR(SEARCH("gaming",D2370),0)+IFERROR(SEARCH("music",D2370),0)+IFERROR(SEARCH("social",D2370),0)&gt;0,"Media &amp; Entertainment",
IF(IFERROR(SEARCH("agri",D2370),0)+IFERROR(SEARCH("farm",D2370),0)+IFERROR(SEARCH("agtech",D2370),0)&gt;0,"Agriculture",
IF(IFERROR(SEARCH("real estate",D2370),0)+IFERROR(SEARCH("property",D2370),0)+IFERROR(SEARCH("housing",D2370),0)&gt;0,"Real Estate",
IF(IFERROR(SEARCH("energy",D2370),0)+IFERROR(SEARCH("solar",D2370),0)+IFERROR(SEARCH("clean tech",D2370),0)+IFERROR(SEARCH("waste",D2370),0)&gt;0,"Energy &amp; Environment",
IF(IFERROR(SEARCH("hr",D2370),0)+IFERROR(SEARCH("recruit",D2370),0)+IFERROR(SEARCH("hiring",D2370),0)+IFERROR(SEARCH("job",D2370),0)&gt;0,"HR &amp; Recruitment",
"Others"))))))))))))))</f>
        <v>Others</v>
      </c>
      <c r="R2370" t="str">
        <f t="shared" ref="R2370:R2433" si="263">IF(ISNUMBER(SEARCH("bang",F2370)),"Bangalore",IF(ISNUMBER(SEARCH("beng",F2370)),"Bangalore",IF(ISNUMBER(SEARCH("mumbai",F2370)),"Mumbai",IF(ISNUMBER(SEARCH("delhi",F2370)),"Delhi-NCR",IF(ISNUMBER(SEARCH("gurgaon",F2370)),"Delhi-NCR",IF(ISNUMBER(SEARCH("gurugram",F2370)),"Delhi-NCR",IF(ISNUMBER(SEARCH("noida",F2370)),"Delhi-NCR",IF(ISNUMBER(SEARCH("faridabad",F2370)),"Delhi-NCR",IF(ISNUMBER(SEARCH("chennai",F2370)),"Chennai",IF(ISNUMBER(SEARCH("hyderabad",F2370)),"Hyderabad",IF(ISNUMBER(SEARCH("pune",F2370)),"Pune",IF(ISNUMBER(SEARCH("kolkata",F2370)),"Kolkata",IF(ISNUMBER(SEARCH("ahmedabad",F2370)),"Ahmedabad",IF(ISNUMBER(SEARCH("jaipur",F2370)),"Jaipur",IF(ISNUMBER(SEARCH("coimbatore",F2370)),"Coimbatore",IF(ISNUMBER(SEARCH("kochi",F2370)),"Kerala Cities",IF(ISNUMBER(SEARCH("cochin",F2370)),"Kerala Cities",IF(ISNUMBER(SEARCH("francisco",F2370)),"USA",IF(ISNUMBER(SEARCH("new york",F2370)),"USA",IF(ISNUMBER(SEARCH("california",F2370)),"USA",IF(ISNUMBER(SEARCH("palo alto",F2370)),"USA",IF(ISNUMBER(SEARCH("santa",F2370)),"USA",IF(ISNUMBER(SEARCH("singapore",F2370)),"Singapore",IF(ISNUMBER(SEARCH("london",F2370)),"London/UK",IF(F2370="","Unknown","Other Cities")))))))))))))))))))))))))</f>
        <v>Mumbai</v>
      </c>
    </row>
    <row r="2371" spans="1:18" x14ac:dyDescent="0.3">
      <c r="A2371">
        <v>2370</v>
      </c>
      <c r="B2371" s="4">
        <v>42305</v>
      </c>
      <c r="C2371" t="s">
        <v>6333</v>
      </c>
      <c r="D2371" t="s">
        <v>6334</v>
      </c>
      <c r="E2371" t="s">
        <v>9030</v>
      </c>
      <c r="F2371" t="s">
        <v>30</v>
      </c>
      <c r="G2371" t="s">
        <v>9149</v>
      </c>
      <c r="H2371" t="str">
        <f t="shared" ref="H2371:H2434" si="264">IFERROR(TRIM(LEFT(G2371,FIND(",",G2371)-1)),TRIM(G2371))</f>
        <v>S Ch Co Pvt Ltd</v>
      </c>
      <c r="I2371">
        <f t="shared" ref="I2371:I2434" si="265">IF(TRIM(G2371)="",0,LEN(G2371)-LEN(SUBSTITUTE(G2371,",",""))+1)</f>
        <v>1</v>
      </c>
      <c r="J2371" t="str">
        <f>IF(Table1[[#This Row],[Investor Count]]&gt;1,"Yes","No")</f>
        <v>No</v>
      </c>
      <c r="K2371" t="s">
        <v>126</v>
      </c>
      <c r="L2371" s="6">
        <v>200000</v>
      </c>
      <c r="M2371">
        <f t="shared" si="259"/>
        <v>2015</v>
      </c>
      <c r="N2371" t="str">
        <f t="shared" si="260"/>
        <v>October</v>
      </c>
      <c r="O2371" s="18">
        <v>1.9194100000000001</v>
      </c>
      <c r="P2371" t="str">
        <f t="shared" si="261"/>
        <v>Seed</v>
      </c>
      <c r="Q2371" t="str">
        <f t="shared" si="262"/>
        <v>Education</v>
      </c>
      <c r="R2371" t="str">
        <f t="shared" si="263"/>
        <v>Delhi-NCR</v>
      </c>
    </row>
    <row r="2372" spans="1:18" x14ac:dyDescent="0.3">
      <c r="A2372">
        <v>2371</v>
      </c>
      <c r="B2372" s="4">
        <v>42305</v>
      </c>
      <c r="C2372" t="s">
        <v>3179</v>
      </c>
      <c r="D2372" t="s">
        <v>1472</v>
      </c>
      <c r="E2372" t="s">
        <v>9030</v>
      </c>
      <c r="F2372" t="s">
        <v>967</v>
      </c>
      <c r="G2372" t="s">
        <v>6336</v>
      </c>
      <c r="H2372" t="str">
        <f t="shared" si="264"/>
        <v>Jupiter Capital</v>
      </c>
      <c r="I2372">
        <f t="shared" si="265"/>
        <v>1</v>
      </c>
      <c r="J2372" t="str">
        <f>IF(Table1[[#This Row],[Investor Count]]&gt;1,"Yes","No")</f>
        <v>No</v>
      </c>
      <c r="K2372" t="s">
        <v>394</v>
      </c>
      <c r="M2372">
        <f t="shared" si="259"/>
        <v>2015</v>
      </c>
      <c r="N2372" t="str">
        <f t="shared" si="260"/>
        <v>October</v>
      </c>
      <c r="O2372" s="18">
        <v>0</v>
      </c>
      <c r="P2372" t="str">
        <f t="shared" si="261"/>
        <v>Private Equity</v>
      </c>
      <c r="Q2372" t="str">
        <f t="shared" si="262"/>
        <v>Others</v>
      </c>
      <c r="R2372" t="str">
        <f t="shared" si="263"/>
        <v>Bangalore</v>
      </c>
    </row>
    <row r="2373" spans="1:18" x14ac:dyDescent="0.3">
      <c r="A2373">
        <v>2372</v>
      </c>
      <c r="B2373" s="4">
        <v>42306</v>
      </c>
      <c r="C2373" t="s">
        <v>6337</v>
      </c>
      <c r="D2373" t="s">
        <v>6338</v>
      </c>
      <c r="E2373" t="s">
        <v>9030</v>
      </c>
      <c r="F2373" t="s">
        <v>36</v>
      </c>
      <c r="G2373" t="s">
        <v>5384</v>
      </c>
      <c r="H2373" t="str">
        <f t="shared" si="264"/>
        <v>Tracxn Syndicate</v>
      </c>
      <c r="I2373">
        <f t="shared" si="265"/>
        <v>1</v>
      </c>
      <c r="J2373" t="str">
        <f>IF(Table1[[#This Row],[Investor Count]]&gt;1,"Yes","No")</f>
        <v>No</v>
      </c>
      <c r="K2373" t="s">
        <v>126</v>
      </c>
      <c r="M2373">
        <f t="shared" si="259"/>
        <v>2015</v>
      </c>
      <c r="N2373" t="str">
        <f t="shared" si="260"/>
        <v>October</v>
      </c>
      <c r="O2373" s="18">
        <v>0</v>
      </c>
      <c r="P2373" t="str">
        <f t="shared" si="261"/>
        <v>Seed</v>
      </c>
      <c r="Q2373" t="str">
        <f t="shared" si="262"/>
        <v>Others</v>
      </c>
      <c r="R2373" t="str">
        <f t="shared" si="263"/>
        <v>Mumbai</v>
      </c>
    </row>
    <row r="2374" spans="1:18" x14ac:dyDescent="0.3">
      <c r="A2374">
        <v>2373</v>
      </c>
      <c r="B2374" s="4">
        <v>42306</v>
      </c>
      <c r="C2374" t="s">
        <v>294</v>
      </c>
      <c r="D2374" t="s">
        <v>6339</v>
      </c>
      <c r="E2374" t="s">
        <v>9030</v>
      </c>
      <c r="F2374" t="s">
        <v>87</v>
      </c>
      <c r="G2374" t="s">
        <v>6340</v>
      </c>
      <c r="H2374" t="str">
        <f t="shared" si="264"/>
        <v>Accel Partner</v>
      </c>
      <c r="I2374">
        <f t="shared" si="265"/>
        <v>2</v>
      </c>
      <c r="J2374" t="str">
        <f>IF(Table1[[#This Row],[Investor Count]]&gt;1,"Yes","No")</f>
        <v>Yes</v>
      </c>
      <c r="K2374" t="s">
        <v>394</v>
      </c>
      <c r="M2374">
        <f t="shared" si="259"/>
        <v>2015</v>
      </c>
      <c r="N2374" t="str">
        <f t="shared" si="260"/>
        <v>October</v>
      </c>
      <c r="O2374" s="18">
        <v>0</v>
      </c>
      <c r="P2374" t="str">
        <f t="shared" si="261"/>
        <v>Private Equity</v>
      </c>
      <c r="Q2374" t="str">
        <f t="shared" si="262"/>
        <v>Others</v>
      </c>
      <c r="R2374" t="str">
        <f t="shared" si="263"/>
        <v>Delhi-NCR</v>
      </c>
    </row>
    <row r="2375" spans="1:18" x14ac:dyDescent="0.3">
      <c r="A2375">
        <v>2374</v>
      </c>
      <c r="B2375" s="4">
        <v>42306</v>
      </c>
      <c r="C2375" t="s">
        <v>6341</v>
      </c>
      <c r="D2375" t="s">
        <v>6342</v>
      </c>
      <c r="E2375" t="s">
        <v>9030</v>
      </c>
      <c r="F2375" t="s">
        <v>36</v>
      </c>
      <c r="G2375" t="s">
        <v>8374</v>
      </c>
      <c r="H2375" t="str">
        <f t="shared" si="264"/>
        <v>Amit Singhal</v>
      </c>
      <c r="I2375">
        <f t="shared" si="265"/>
        <v>2</v>
      </c>
      <c r="J2375" t="str">
        <f>IF(Table1[[#This Row],[Investor Count]]&gt;1,"Yes","No")</f>
        <v>Yes</v>
      </c>
      <c r="K2375" t="s">
        <v>126</v>
      </c>
      <c r="L2375" s="6">
        <v>450000</v>
      </c>
      <c r="M2375">
        <f t="shared" si="259"/>
        <v>2015</v>
      </c>
      <c r="N2375" t="str">
        <f t="shared" si="260"/>
        <v>October</v>
      </c>
      <c r="O2375" s="18">
        <v>4.3186724999999999</v>
      </c>
      <c r="P2375" t="str">
        <f t="shared" si="261"/>
        <v>Seed</v>
      </c>
      <c r="Q2375" t="str">
        <f t="shared" si="262"/>
        <v>Others</v>
      </c>
      <c r="R2375" t="str">
        <f t="shared" si="263"/>
        <v>Mumbai</v>
      </c>
    </row>
    <row r="2376" spans="1:18" x14ac:dyDescent="0.3">
      <c r="A2376">
        <v>2375</v>
      </c>
      <c r="B2376" s="4">
        <v>42307</v>
      </c>
      <c r="C2376" t="s">
        <v>2306</v>
      </c>
      <c r="D2376" t="s">
        <v>6344</v>
      </c>
      <c r="E2376" t="s">
        <v>9030</v>
      </c>
      <c r="F2376" t="s">
        <v>967</v>
      </c>
      <c r="G2376" t="s">
        <v>5593</v>
      </c>
      <c r="H2376" t="str">
        <f t="shared" si="264"/>
        <v>Unilazer Ventures</v>
      </c>
      <c r="I2376">
        <f t="shared" si="265"/>
        <v>1</v>
      </c>
      <c r="J2376" t="str">
        <f>IF(Table1[[#This Row],[Investor Count]]&gt;1,"Yes","No")</f>
        <v>No</v>
      </c>
      <c r="K2376" t="s">
        <v>126</v>
      </c>
      <c r="M2376">
        <f t="shared" si="259"/>
        <v>2015</v>
      </c>
      <c r="N2376" t="str">
        <f t="shared" si="260"/>
        <v>October</v>
      </c>
      <c r="O2376" s="18">
        <v>0</v>
      </c>
      <c r="P2376" t="str">
        <f t="shared" si="261"/>
        <v>Seed</v>
      </c>
      <c r="Q2376" t="str">
        <f t="shared" si="262"/>
        <v>E-Commerce</v>
      </c>
      <c r="R2376" t="str">
        <f t="shared" si="263"/>
        <v>Bangalore</v>
      </c>
    </row>
    <row r="2377" spans="1:18" x14ac:dyDescent="0.3">
      <c r="A2377">
        <v>2376</v>
      </c>
      <c r="B2377" s="4">
        <v>42307</v>
      </c>
      <c r="C2377" t="s">
        <v>6345</v>
      </c>
      <c r="D2377" t="s">
        <v>6346</v>
      </c>
      <c r="E2377" t="s">
        <v>9030</v>
      </c>
      <c r="F2377" t="s">
        <v>967</v>
      </c>
      <c r="G2377" t="s">
        <v>6347</v>
      </c>
      <c r="H2377" t="str">
        <f t="shared" si="264"/>
        <v>Suresh Vaswani</v>
      </c>
      <c r="I2377">
        <f t="shared" si="265"/>
        <v>1</v>
      </c>
      <c r="J2377" t="str">
        <f>IF(Table1[[#This Row],[Investor Count]]&gt;1,"Yes","No")</f>
        <v>No</v>
      </c>
      <c r="K2377" t="s">
        <v>126</v>
      </c>
      <c r="M2377">
        <f t="shared" si="259"/>
        <v>2015</v>
      </c>
      <c r="N2377" t="str">
        <f t="shared" si="260"/>
        <v>October</v>
      </c>
      <c r="O2377" s="18">
        <v>0</v>
      </c>
      <c r="P2377" t="str">
        <f t="shared" si="261"/>
        <v>Seed</v>
      </c>
      <c r="Q2377" t="str">
        <f t="shared" si="262"/>
        <v>Logistics &amp; Transport</v>
      </c>
      <c r="R2377" t="str">
        <f t="shared" si="263"/>
        <v>Bangalore</v>
      </c>
    </row>
    <row r="2378" spans="1:18" x14ac:dyDescent="0.3">
      <c r="A2378">
        <v>2377</v>
      </c>
      <c r="B2378" s="4">
        <v>42307</v>
      </c>
      <c r="C2378" t="s">
        <v>6348</v>
      </c>
      <c r="D2378" t="s">
        <v>6349</v>
      </c>
      <c r="E2378" t="s">
        <v>9030</v>
      </c>
      <c r="F2378" t="s">
        <v>36</v>
      </c>
      <c r="G2378" t="s">
        <v>8375</v>
      </c>
      <c r="H2378" t="str">
        <f t="shared" si="264"/>
        <v>Rajesh Bhatia</v>
      </c>
      <c r="I2378">
        <f t="shared" si="265"/>
        <v>2</v>
      </c>
      <c r="J2378" t="str">
        <f>IF(Table1[[#This Row],[Investor Count]]&gt;1,"Yes","No")</f>
        <v>Yes</v>
      </c>
      <c r="K2378" t="s">
        <v>126</v>
      </c>
      <c r="L2378" s="6">
        <v>130000</v>
      </c>
      <c r="M2378">
        <f t="shared" si="259"/>
        <v>2015</v>
      </c>
      <c r="N2378" t="str">
        <f t="shared" si="260"/>
        <v>October</v>
      </c>
      <c r="O2378" s="18">
        <v>1.2476164999999999</v>
      </c>
      <c r="P2378" t="str">
        <f t="shared" si="261"/>
        <v>Seed</v>
      </c>
      <c r="Q2378" t="str">
        <f t="shared" si="262"/>
        <v>Others</v>
      </c>
      <c r="R2378" t="str">
        <f t="shared" si="263"/>
        <v>Mumbai</v>
      </c>
    </row>
    <row r="2379" spans="1:18" x14ac:dyDescent="0.3">
      <c r="A2379">
        <v>2378</v>
      </c>
      <c r="B2379" s="4">
        <v>42307</v>
      </c>
      <c r="C2379" t="s">
        <v>6351</v>
      </c>
      <c r="D2379" t="s">
        <v>6352</v>
      </c>
      <c r="E2379" t="s">
        <v>9030</v>
      </c>
      <c r="F2379" t="s">
        <v>36</v>
      </c>
      <c r="G2379" t="s">
        <v>6353</v>
      </c>
      <c r="H2379" t="str">
        <f t="shared" si="264"/>
        <v>Sequoia Capital</v>
      </c>
      <c r="I2379">
        <f t="shared" si="265"/>
        <v>2</v>
      </c>
      <c r="J2379" t="str">
        <f>IF(Table1[[#This Row],[Investor Count]]&gt;1,"Yes","No")</f>
        <v>Yes</v>
      </c>
      <c r="K2379" t="s">
        <v>394</v>
      </c>
      <c r="L2379" s="6">
        <v>7500000</v>
      </c>
      <c r="M2379">
        <f t="shared" si="259"/>
        <v>2015</v>
      </c>
      <c r="N2379" t="str">
        <f t="shared" si="260"/>
        <v>October</v>
      </c>
      <c r="O2379" s="18">
        <v>71.977874999999997</v>
      </c>
      <c r="P2379" t="str">
        <f t="shared" si="261"/>
        <v>Private Equity</v>
      </c>
      <c r="Q2379" t="str">
        <f t="shared" si="262"/>
        <v>Food &amp; Beverage</v>
      </c>
      <c r="R2379" t="str">
        <f t="shared" si="263"/>
        <v>Mumbai</v>
      </c>
    </row>
    <row r="2380" spans="1:18" x14ac:dyDescent="0.3">
      <c r="A2380">
        <v>2379</v>
      </c>
      <c r="B2380" s="4">
        <v>42307</v>
      </c>
      <c r="C2380" t="s">
        <v>6354</v>
      </c>
      <c r="D2380" t="s">
        <v>6355</v>
      </c>
      <c r="E2380" t="s">
        <v>9030</v>
      </c>
      <c r="F2380" t="s">
        <v>36</v>
      </c>
      <c r="G2380" t="s">
        <v>1694</v>
      </c>
      <c r="H2380" t="str">
        <f t="shared" si="264"/>
        <v>Innoven Capital</v>
      </c>
      <c r="I2380">
        <f t="shared" si="265"/>
        <v>1</v>
      </c>
      <c r="J2380" t="str">
        <f>IF(Table1[[#This Row],[Investor Count]]&gt;1,"Yes","No")</f>
        <v>No</v>
      </c>
      <c r="K2380" t="s">
        <v>394</v>
      </c>
      <c r="L2380" s="6">
        <v>2000000</v>
      </c>
      <c r="M2380">
        <f t="shared" si="259"/>
        <v>2015</v>
      </c>
      <c r="N2380" t="str">
        <f t="shared" si="260"/>
        <v>October</v>
      </c>
      <c r="O2380" s="18">
        <v>19.194099999999999</v>
      </c>
      <c r="P2380" t="str">
        <f t="shared" si="261"/>
        <v>Private Equity</v>
      </c>
      <c r="Q2380" t="str">
        <f t="shared" si="262"/>
        <v>Education</v>
      </c>
      <c r="R2380" t="str">
        <f t="shared" si="263"/>
        <v>Mumbai</v>
      </c>
    </row>
    <row r="2381" spans="1:18" x14ac:dyDescent="0.3">
      <c r="A2381">
        <v>2380</v>
      </c>
      <c r="B2381" s="4">
        <v>42307</v>
      </c>
      <c r="C2381" t="s">
        <v>6356</v>
      </c>
      <c r="D2381" t="s">
        <v>6357</v>
      </c>
      <c r="E2381" t="s">
        <v>9030</v>
      </c>
      <c r="F2381" t="s">
        <v>19</v>
      </c>
      <c r="G2381" t="s">
        <v>6617</v>
      </c>
      <c r="H2381" t="str">
        <f t="shared" si="264"/>
        <v>Grex</v>
      </c>
      <c r="I2381">
        <f t="shared" si="265"/>
        <v>1</v>
      </c>
      <c r="J2381" t="str">
        <f>IF(Table1[[#This Row],[Investor Count]]&gt;1,"Yes","No")</f>
        <v>No</v>
      </c>
      <c r="K2381" t="s">
        <v>126</v>
      </c>
      <c r="L2381" s="6">
        <v>230000</v>
      </c>
      <c r="M2381">
        <f t="shared" si="259"/>
        <v>2015</v>
      </c>
      <c r="N2381" t="str">
        <f t="shared" si="260"/>
        <v>October</v>
      </c>
      <c r="O2381" s="18">
        <v>2.2073214999999999</v>
      </c>
      <c r="P2381" t="str">
        <f t="shared" si="261"/>
        <v>Seed</v>
      </c>
      <c r="Q2381" t="str">
        <f t="shared" si="262"/>
        <v>Others</v>
      </c>
      <c r="R2381" t="str">
        <f t="shared" si="263"/>
        <v>Delhi-NCR</v>
      </c>
    </row>
    <row r="2382" spans="1:18" x14ac:dyDescent="0.3">
      <c r="A2382">
        <v>2381</v>
      </c>
      <c r="B2382" s="4">
        <v>42307</v>
      </c>
      <c r="C2382" t="s">
        <v>4827</v>
      </c>
      <c r="D2382" t="s">
        <v>6359</v>
      </c>
      <c r="E2382" t="s">
        <v>9030</v>
      </c>
      <c r="F2382" t="s">
        <v>36</v>
      </c>
      <c r="G2382" t="s">
        <v>8376</v>
      </c>
      <c r="H2382" t="str">
        <f t="shared" si="264"/>
        <v>Puneet Bhatia</v>
      </c>
      <c r="I2382">
        <f t="shared" si="265"/>
        <v>1</v>
      </c>
      <c r="J2382" t="str">
        <f>IF(Table1[[#This Row],[Investor Count]]&gt;1,"Yes","No")</f>
        <v>No</v>
      </c>
      <c r="K2382" t="s">
        <v>126</v>
      </c>
      <c r="L2382" s="6">
        <v>80000</v>
      </c>
      <c r="M2382">
        <f t="shared" si="259"/>
        <v>2015</v>
      </c>
      <c r="N2382" t="str">
        <f t="shared" si="260"/>
        <v>October</v>
      </c>
      <c r="O2382" s="18">
        <v>0.767764</v>
      </c>
      <c r="P2382" t="str">
        <f t="shared" si="261"/>
        <v>Seed</v>
      </c>
      <c r="Q2382" t="str">
        <f t="shared" si="262"/>
        <v>Others</v>
      </c>
      <c r="R2382" t="str">
        <f t="shared" si="263"/>
        <v>Mumbai</v>
      </c>
    </row>
    <row r="2383" spans="1:18" x14ac:dyDescent="0.3">
      <c r="A2383">
        <v>2382</v>
      </c>
      <c r="B2383" s="4">
        <v>42308</v>
      </c>
      <c r="C2383" t="s">
        <v>4860</v>
      </c>
      <c r="D2383" t="s">
        <v>6361</v>
      </c>
      <c r="E2383" t="s">
        <v>9030</v>
      </c>
      <c r="F2383" t="s">
        <v>8615</v>
      </c>
      <c r="G2383" t="s">
        <v>153</v>
      </c>
      <c r="H2383" t="str">
        <f t="shared" si="264"/>
        <v>Paytm</v>
      </c>
      <c r="I2383">
        <f t="shared" si="265"/>
        <v>1</v>
      </c>
      <c r="J2383" t="str">
        <f>IF(Table1[[#This Row],[Investor Count]]&gt;1,"Yes","No")</f>
        <v>No</v>
      </c>
      <c r="K2383" t="s">
        <v>394</v>
      </c>
      <c r="L2383" s="6">
        <v>10000000</v>
      </c>
      <c r="M2383">
        <f t="shared" si="259"/>
        <v>2015</v>
      </c>
      <c r="N2383" t="str">
        <f t="shared" si="260"/>
        <v>October</v>
      </c>
      <c r="O2383" s="18">
        <v>95.970500000000001</v>
      </c>
      <c r="P2383" t="str">
        <f t="shared" si="261"/>
        <v>Private Equity</v>
      </c>
      <c r="Q2383" t="str">
        <f t="shared" si="262"/>
        <v>Travel &amp; Hospitality</v>
      </c>
      <c r="R2383" t="str">
        <f t="shared" si="263"/>
        <v>Other Cities</v>
      </c>
    </row>
    <row r="2384" spans="1:18" x14ac:dyDescent="0.3">
      <c r="A2384">
        <v>2383</v>
      </c>
      <c r="B2384" s="4">
        <v>42248</v>
      </c>
      <c r="C2384" t="s">
        <v>6362</v>
      </c>
      <c r="D2384" t="s">
        <v>6363</v>
      </c>
      <c r="E2384" t="s">
        <v>9030</v>
      </c>
      <c r="F2384" t="s">
        <v>36</v>
      </c>
      <c r="G2384" t="s">
        <v>6364</v>
      </c>
      <c r="H2384" t="str">
        <f t="shared" si="264"/>
        <v>Tania Johny Palathinkal</v>
      </c>
      <c r="I2384">
        <f t="shared" si="265"/>
        <v>1</v>
      </c>
      <c r="J2384" t="str">
        <f>IF(Table1[[#This Row],[Investor Count]]&gt;1,"Yes","No")</f>
        <v>No</v>
      </c>
      <c r="K2384" t="s">
        <v>126</v>
      </c>
      <c r="L2384" s="6">
        <v>100000</v>
      </c>
      <c r="M2384">
        <f t="shared" si="259"/>
        <v>2015</v>
      </c>
      <c r="N2384" t="str">
        <f t="shared" si="260"/>
        <v>September</v>
      </c>
      <c r="O2384" s="18">
        <v>0.95970500000000003</v>
      </c>
      <c r="P2384" t="str">
        <f t="shared" si="261"/>
        <v>Seed</v>
      </c>
      <c r="Q2384" t="str">
        <f t="shared" si="262"/>
        <v>FinTech</v>
      </c>
      <c r="R2384" t="str">
        <f t="shared" si="263"/>
        <v>Mumbai</v>
      </c>
    </row>
    <row r="2385" spans="1:18" x14ac:dyDescent="0.3">
      <c r="A2385">
        <v>2384</v>
      </c>
      <c r="B2385" s="4">
        <v>42248</v>
      </c>
      <c r="C2385" t="s">
        <v>6365</v>
      </c>
      <c r="D2385" t="s">
        <v>6366</v>
      </c>
      <c r="E2385" t="s">
        <v>9030</v>
      </c>
      <c r="F2385" t="s">
        <v>8615</v>
      </c>
      <c r="G2385" t="s">
        <v>644</v>
      </c>
      <c r="H2385" t="str">
        <f t="shared" si="264"/>
        <v>Flipkart</v>
      </c>
      <c r="I2385">
        <f t="shared" si="265"/>
        <v>1</v>
      </c>
      <c r="J2385" t="str">
        <f>IF(Table1[[#This Row],[Investor Count]]&gt;1,"Yes","No")</f>
        <v>No</v>
      </c>
      <c r="K2385" t="s">
        <v>394</v>
      </c>
      <c r="M2385">
        <f t="shared" si="259"/>
        <v>2015</v>
      </c>
      <c r="N2385" t="str">
        <f t="shared" si="260"/>
        <v>September</v>
      </c>
      <c r="O2385" s="18">
        <v>0</v>
      </c>
      <c r="P2385" t="str">
        <f t="shared" si="261"/>
        <v>Private Equity</v>
      </c>
      <c r="Q2385" t="str">
        <f t="shared" si="262"/>
        <v>FinTech</v>
      </c>
      <c r="R2385" t="str">
        <f t="shared" si="263"/>
        <v>Other Cities</v>
      </c>
    </row>
    <row r="2386" spans="1:18" x14ac:dyDescent="0.3">
      <c r="A2386">
        <v>2385</v>
      </c>
      <c r="B2386" s="4">
        <v>42248</v>
      </c>
      <c r="C2386" t="s">
        <v>6368</v>
      </c>
      <c r="D2386" t="s">
        <v>6369</v>
      </c>
      <c r="E2386" t="s">
        <v>9030</v>
      </c>
      <c r="F2386" t="s">
        <v>36</v>
      </c>
      <c r="G2386" t="s">
        <v>9403</v>
      </c>
      <c r="H2386" t="str">
        <f t="shared" si="264"/>
        <v>Group Of Hni</v>
      </c>
      <c r="I2386">
        <f t="shared" si="265"/>
        <v>1</v>
      </c>
      <c r="J2386" t="str">
        <f>IF(Table1[[#This Row],[Investor Count]]&gt;1,"Yes","No")</f>
        <v>No</v>
      </c>
      <c r="K2386" t="s">
        <v>394</v>
      </c>
      <c r="L2386" s="6">
        <v>1000000</v>
      </c>
      <c r="M2386">
        <f t="shared" si="259"/>
        <v>2015</v>
      </c>
      <c r="N2386" t="str">
        <f t="shared" si="260"/>
        <v>September</v>
      </c>
      <c r="O2386" s="18">
        <v>9.5970499999999994</v>
      </c>
      <c r="P2386" t="str">
        <f t="shared" si="261"/>
        <v>Private Equity</v>
      </c>
      <c r="Q2386" t="str">
        <f t="shared" si="262"/>
        <v>Others</v>
      </c>
      <c r="R2386" t="str">
        <f t="shared" si="263"/>
        <v>Mumbai</v>
      </c>
    </row>
    <row r="2387" spans="1:18" x14ac:dyDescent="0.3">
      <c r="A2387">
        <v>2386</v>
      </c>
      <c r="B2387" s="4">
        <v>42248</v>
      </c>
      <c r="C2387" t="s">
        <v>6371</v>
      </c>
      <c r="D2387" t="s">
        <v>7848</v>
      </c>
      <c r="E2387" t="s">
        <v>9030</v>
      </c>
      <c r="F2387" t="s">
        <v>19</v>
      </c>
      <c r="G2387" t="s">
        <v>6373</v>
      </c>
      <c r="H2387" t="str">
        <f t="shared" si="264"/>
        <v>Reliance Capital</v>
      </c>
      <c r="I2387">
        <f t="shared" si="265"/>
        <v>1</v>
      </c>
      <c r="J2387" t="str">
        <f>IF(Table1[[#This Row],[Investor Count]]&gt;1,"Yes","No")</f>
        <v>No</v>
      </c>
      <c r="K2387" t="s">
        <v>394</v>
      </c>
      <c r="L2387" s="6">
        <v>900000</v>
      </c>
      <c r="M2387">
        <f t="shared" si="259"/>
        <v>2015</v>
      </c>
      <c r="N2387" t="str">
        <f t="shared" si="260"/>
        <v>September</v>
      </c>
      <c r="O2387" s="18">
        <v>8.6373449999999998</v>
      </c>
      <c r="P2387" t="str">
        <f t="shared" si="261"/>
        <v>Private Equity</v>
      </c>
      <c r="Q2387" t="str">
        <f t="shared" si="262"/>
        <v>Others</v>
      </c>
      <c r="R2387" t="str">
        <f t="shared" si="263"/>
        <v>Delhi-NCR</v>
      </c>
    </row>
    <row r="2388" spans="1:18" x14ac:dyDescent="0.3">
      <c r="A2388">
        <v>2387</v>
      </c>
      <c r="B2388" s="4">
        <v>42249</v>
      </c>
      <c r="C2388" t="s">
        <v>2611</v>
      </c>
      <c r="D2388" t="s">
        <v>2457</v>
      </c>
      <c r="E2388" t="s">
        <v>9030</v>
      </c>
      <c r="F2388" t="s">
        <v>36</v>
      </c>
      <c r="G2388" t="s">
        <v>1136</v>
      </c>
      <c r="H2388" t="str">
        <f t="shared" si="264"/>
        <v>Ratan Tata</v>
      </c>
      <c r="I2388">
        <f t="shared" si="265"/>
        <v>1</v>
      </c>
      <c r="J2388" t="str">
        <f>IF(Table1[[#This Row],[Investor Count]]&gt;1,"Yes","No")</f>
        <v>No</v>
      </c>
      <c r="K2388" t="s">
        <v>394</v>
      </c>
      <c r="M2388">
        <f t="shared" si="259"/>
        <v>2015</v>
      </c>
      <c r="N2388" t="str">
        <f t="shared" si="260"/>
        <v>September</v>
      </c>
      <c r="O2388" s="18">
        <v>0</v>
      </c>
      <c r="P2388" t="str">
        <f t="shared" si="261"/>
        <v>Private Equity</v>
      </c>
      <c r="Q2388" t="str">
        <f t="shared" si="262"/>
        <v>Food &amp; Beverage</v>
      </c>
      <c r="R2388" t="str">
        <f t="shared" si="263"/>
        <v>Mumbai</v>
      </c>
    </row>
    <row r="2389" spans="1:18" x14ac:dyDescent="0.3">
      <c r="A2389">
        <v>2388</v>
      </c>
      <c r="B2389" s="4">
        <v>42249</v>
      </c>
      <c r="C2389" t="s">
        <v>6375</v>
      </c>
      <c r="D2389" t="s">
        <v>6376</v>
      </c>
      <c r="E2389" t="s">
        <v>9030</v>
      </c>
      <c r="F2389" t="s">
        <v>967</v>
      </c>
      <c r="G2389" t="s">
        <v>6377</v>
      </c>
      <c r="H2389" t="str">
        <f t="shared" si="264"/>
        <v>Zodius Technology Fund</v>
      </c>
      <c r="I2389">
        <f t="shared" si="265"/>
        <v>2</v>
      </c>
      <c r="J2389" t="str">
        <f>IF(Table1[[#This Row],[Investor Count]]&gt;1,"Yes","No")</f>
        <v>Yes</v>
      </c>
      <c r="K2389" t="s">
        <v>394</v>
      </c>
      <c r="L2389" s="6">
        <v>40000000</v>
      </c>
      <c r="M2389">
        <f t="shared" si="259"/>
        <v>2015</v>
      </c>
      <c r="N2389" t="str">
        <f t="shared" si="260"/>
        <v>September</v>
      </c>
      <c r="O2389" s="18">
        <v>383.88200000000001</v>
      </c>
      <c r="P2389" t="str">
        <f t="shared" si="261"/>
        <v>Private Equity</v>
      </c>
      <c r="Q2389" t="str">
        <f t="shared" si="262"/>
        <v>Others</v>
      </c>
      <c r="R2389" t="str">
        <f t="shared" si="263"/>
        <v>Bangalore</v>
      </c>
    </row>
    <row r="2390" spans="1:18" x14ac:dyDescent="0.3">
      <c r="A2390">
        <v>2389</v>
      </c>
      <c r="B2390" s="4">
        <v>42249</v>
      </c>
      <c r="C2390" t="s">
        <v>6378</v>
      </c>
      <c r="D2390" t="s">
        <v>6379</v>
      </c>
      <c r="E2390" t="s">
        <v>9030</v>
      </c>
      <c r="F2390" t="s">
        <v>30</v>
      </c>
      <c r="G2390" t="s">
        <v>6380</v>
      </c>
      <c r="H2390" t="str">
        <f t="shared" si="264"/>
        <v>Warburg Pincus</v>
      </c>
      <c r="I2390">
        <f t="shared" si="265"/>
        <v>3</v>
      </c>
      <c r="J2390" t="str">
        <f>IF(Table1[[#This Row],[Investor Count]]&gt;1,"Yes","No")</f>
        <v>Yes</v>
      </c>
      <c r="K2390" t="s">
        <v>394</v>
      </c>
      <c r="L2390" s="6">
        <v>45000000</v>
      </c>
      <c r="M2390">
        <f t="shared" si="259"/>
        <v>2015</v>
      </c>
      <c r="N2390" t="str">
        <f t="shared" si="260"/>
        <v>September</v>
      </c>
      <c r="O2390" s="18">
        <v>431.86725000000001</v>
      </c>
      <c r="P2390" t="str">
        <f t="shared" si="261"/>
        <v>Private Equity</v>
      </c>
      <c r="Q2390" t="str">
        <f t="shared" si="262"/>
        <v>Technology</v>
      </c>
      <c r="R2390" t="str">
        <f t="shared" si="263"/>
        <v>Delhi-NCR</v>
      </c>
    </row>
    <row r="2391" spans="1:18" x14ac:dyDescent="0.3">
      <c r="A2391">
        <v>2390</v>
      </c>
      <c r="B2391" s="4">
        <v>42250</v>
      </c>
      <c r="C2391" t="s">
        <v>6381</v>
      </c>
      <c r="D2391" t="s">
        <v>6382</v>
      </c>
      <c r="E2391" t="s">
        <v>9030</v>
      </c>
      <c r="F2391" t="s">
        <v>967</v>
      </c>
      <c r="G2391" t="s">
        <v>6383</v>
      </c>
      <c r="H2391" t="str">
        <f t="shared" si="264"/>
        <v>Purvi Capital</v>
      </c>
      <c r="I2391">
        <f t="shared" si="265"/>
        <v>1</v>
      </c>
      <c r="J2391" t="str">
        <f>IF(Table1[[#This Row],[Investor Count]]&gt;1,"Yes","No")</f>
        <v>No</v>
      </c>
      <c r="K2391" t="s">
        <v>126</v>
      </c>
      <c r="L2391" s="6">
        <v>260000</v>
      </c>
      <c r="M2391">
        <f t="shared" si="259"/>
        <v>2015</v>
      </c>
      <c r="N2391" t="str">
        <f t="shared" si="260"/>
        <v>September</v>
      </c>
      <c r="O2391" s="18">
        <v>2.4952329999999998</v>
      </c>
      <c r="P2391" t="str">
        <f t="shared" si="261"/>
        <v>Seed</v>
      </c>
      <c r="Q2391" t="str">
        <f t="shared" si="262"/>
        <v>HR &amp; Recruitment</v>
      </c>
      <c r="R2391" t="str">
        <f t="shared" si="263"/>
        <v>Bangalore</v>
      </c>
    </row>
    <row r="2392" spans="1:18" x14ac:dyDescent="0.3">
      <c r="A2392">
        <v>2391</v>
      </c>
      <c r="B2392" s="4">
        <v>42250</v>
      </c>
      <c r="C2392" t="s">
        <v>5820</v>
      </c>
      <c r="D2392" t="s">
        <v>6384</v>
      </c>
      <c r="E2392" t="s">
        <v>9030</v>
      </c>
      <c r="F2392" t="s">
        <v>36</v>
      </c>
      <c r="G2392" t="s">
        <v>9404</v>
      </c>
      <c r="H2392" t="str">
        <f t="shared" si="264"/>
        <v>India Quotient &amp; Other</v>
      </c>
      <c r="I2392">
        <f t="shared" si="265"/>
        <v>1</v>
      </c>
      <c r="J2392" t="str">
        <f>IF(Table1[[#This Row],[Investor Count]]&gt;1,"Yes","No")</f>
        <v>No</v>
      </c>
      <c r="K2392" t="s">
        <v>126</v>
      </c>
      <c r="M2392">
        <f t="shared" si="259"/>
        <v>2015</v>
      </c>
      <c r="N2392" t="str">
        <f t="shared" si="260"/>
        <v>September</v>
      </c>
      <c r="O2392" s="18">
        <v>0</v>
      </c>
      <c r="P2392" t="str">
        <f t="shared" si="261"/>
        <v>Seed</v>
      </c>
      <c r="Q2392" t="str">
        <f t="shared" si="262"/>
        <v>Others</v>
      </c>
      <c r="R2392" t="str">
        <f t="shared" si="263"/>
        <v>Mumbai</v>
      </c>
    </row>
    <row r="2393" spans="1:18" x14ac:dyDescent="0.3">
      <c r="A2393">
        <v>2392</v>
      </c>
      <c r="B2393" s="4">
        <v>42250</v>
      </c>
      <c r="C2393" t="s">
        <v>6386</v>
      </c>
      <c r="D2393" t="s">
        <v>6387</v>
      </c>
      <c r="E2393" t="s">
        <v>9030</v>
      </c>
      <c r="F2393" t="s">
        <v>967</v>
      </c>
      <c r="G2393" t="s">
        <v>8377</v>
      </c>
      <c r="H2393" t="str">
        <f t="shared" si="264"/>
        <v>Westbridge Capital</v>
      </c>
      <c r="I2393">
        <f t="shared" si="265"/>
        <v>5</v>
      </c>
      <c r="J2393" t="str">
        <f>IF(Table1[[#This Row],[Investor Count]]&gt;1,"Yes","No")</f>
        <v>Yes</v>
      </c>
      <c r="K2393" t="s">
        <v>394</v>
      </c>
      <c r="L2393" s="6">
        <v>40000000</v>
      </c>
      <c r="M2393">
        <f t="shared" si="259"/>
        <v>2015</v>
      </c>
      <c r="N2393" t="str">
        <f t="shared" si="260"/>
        <v>September</v>
      </c>
      <c r="O2393" s="18">
        <v>383.88200000000001</v>
      </c>
      <c r="P2393" t="str">
        <f t="shared" si="261"/>
        <v>Private Equity</v>
      </c>
      <c r="Q2393" t="str">
        <f t="shared" si="262"/>
        <v>Others</v>
      </c>
      <c r="R2393" t="str">
        <f t="shared" si="263"/>
        <v>Bangalore</v>
      </c>
    </row>
    <row r="2394" spans="1:18" x14ac:dyDescent="0.3">
      <c r="A2394">
        <v>2393</v>
      </c>
      <c r="B2394" s="4">
        <v>42250</v>
      </c>
      <c r="C2394" t="s">
        <v>6389</v>
      </c>
      <c r="D2394" t="s">
        <v>6390</v>
      </c>
      <c r="E2394" t="s">
        <v>9030</v>
      </c>
      <c r="F2394" t="s">
        <v>36</v>
      </c>
      <c r="G2394" t="s">
        <v>9405</v>
      </c>
      <c r="H2394" t="str">
        <f t="shared" si="264"/>
        <v>Cmyk Health Boutique Pvt Ltd &amp; Other Individual</v>
      </c>
      <c r="I2394">
        <f t="shared" si="265"/>
        <v>1</v>
      </c>
      <c r="J2394" t="str">
        <f>IF(Table1[[#This Row],[Investor Count]]&gt;1,"Yes","No")</f>
        <v>No</v>
      </c>
      <c r="K2394" t="s">
        <v>126</v>
      </c>
      <c r="M2394">
        <f t="shared" si="259"/>
        <v>2015</v>
      </c>
      <c r="N2394" t="str">
        <f t="shared" si="260"/>
        <v>September</v>
      </c>
      <c r="O2394" s="18">
        <v>0</v>
      </c>
      <c r="P2394" t="str">
        <f t="shared" si="261"/>
        <v>Seed</v>
      </c>
      <c r="Q2394" t="str">
        <f t="shared" si="262"/>
        <v>Healthcare</v>
      </c>
      <c r="R2394" t="str">
        <f t="shared" si="263"/>
        <v>Mumbai</v>
      </c>
    </row>
    <row r="2395" spans="1:18" x14ac:dyDescent="0.3">
      <c r="A2395">
        <v>2394</v>
      </c>
      <c r="B2395" s="4">
        <v>42251</v>
      </c>
      <c r="C2395" t="s">
        <v>6392</v>
      </c>
      <c r="D2395" t="s">
        <v>6393</v>
      </c>
      <c r="E2395" t="s">
        <v>9030</v>
      </c>
      <c r="F2395" t="s">
        <v>36</v>
      </c>
      <c r="G2395" t="s">
        <v>9406</v>
      </c>
      <c r="H2395" t="str">
        <f t="shared" si="264"/>
        <v>R M Picture Company Pvt Ltd</v>
      </c>
      <c r="I2395">
        <f t="shared" si="265"/>
        <v>1</v>
      </c>
      <c r="J2395" t="str">
        <f>IF(Table1[[#This Row],[Investor Count]]&gt;1,"Yes","No")</f>
        <v>No</v>
      </c>
      <c r="K2395" t="s">
        <v>126</v>
      </c>
      <c r="L2395" s="6">
        <v>150000</v>
      </c>
      <c r="M2395">
        <f t="shared" si="259"/>
        <v>2015</v>
      </c>
      <c r="N2395" t="str">
        <f t="shared" si="260"/>
        <v>September</v>
      </c>
      <c r="O2395" s="18">
        <v>1.4395575</v>
      </c>
      <c r="P2395" t="str">
        <f t="shared" si="261"/>
        <v>Seed</v>
      </c>
      <c r="Q2395" t="str">
        <f t="shared" si="262"/>
        <v>Others</v>
      </c>
      <c r="R2395" t="str">
        <f t="shared" si="263"/>
        <v>Mumbai</v>
      </c>
    </row>
    <row r="2396" spans="1:18" x14ac:dyDescent="0.3">
      <c r="A2396">
        <v>2395</v>
      </c>
      <c r="B2396" s="4">
        <v>42251</v>
      </c>
      <c r="C2396" t="s">
        <v>6395</v>
      </c>
      <c r="D2396" t="s">
        <v>8998</v>
      </c>
      <c r="E2396" t="s">
        <v>9030</v>
      </c>
      <c r="F2396" t="s">
        <v>36</v>
      </c>
      <c r="G2396" t="s">
        <v>6397</v>
      </c>
      <c r="H2396" t="str">
        <f t="shared" si="264"/>
        <v>Ashish Jhalani</v>
      </c>
      <c r="I2396">
        <f t="shared" si="265"/>
        <v>1</v>
      </c>
      <c r="J2396" t="str">
        <f>IF(Table1[[#This Row],[Investor Count]]&gt;1,"Yes","No")</f>
        <v>No</v>
      </c>
      <c r="K2396" t="s">
        <v>126</v>
      </c>
      <c r="L2396" s="6">
        <v>100000</v>
      </c>
      <c r="M2396">
        <f t="shared" si="259"/>
        <v>2015</v>
      </c>
      <c r="N2396" t="str">
        <f t="shared" si="260"/>
        <v>September</v>
      </c>
      <c r="O2396" s="18">
        <v>0.95970500000000003</v>
      </c>
      <c r="P2396" t="str">
        <f t="shared" si="261"/>
        <v>Seed</v>
      </c>
      <c r="Q2396" t="str">
        <f t="shared" si="262"/>
        <v>E-Commerce</v>
      </c>
      <c r="R2396" t="str">
        <f t="shared" si="263"/>
        <v>Mumbai</v>
      </c>
    </row>
    <row r="2397" spans="1:18" x14ac:dyDescent="0.3">
      <c r="A2397">
        <v>2396</v>
      </c>
      <c r="B2397" s="4">
        <v>42251</v>
      </c>
      <c r="C2397" t="s">
        <v>6398</v>
      </c>
      <c r="D2397" t="s">
        <v>6399</v>
      </c>
      <c r="E2397" t="s">
        <v>9030</v>
      </c>
      <c r="F2397" t="s">
        <v>967</v>
      </c>
      <c r="G2397" t="s">
        <v>6400</v>
      </c>
      <c r="H2397" t="str">
        <f t="shared" si="264"/>
        <v>Karanpal Singh</v>
      </c>
      <c r="I2397">
        <f t="shared" si="265"/>
        <v>1</v>
      </c>
      <c r="J2397" t="str">
        <f>IF(Table1[[#This Row],[Investor Count]]&gt;1,"Yes","No")</f>
        <v>No</v>
      </c>
      <c r="K2397" t="s">
        <v>126</v>
      </c>
      <c r="L2397" s="6">
        <v>2000000</v>
      </c>
      <c r="M2397">
        <f t="shared" si="259"/>
        <v>2015</v>
      </c>
      <c r="N2397" t="str">
        <f t="shared" si="260"/>
        <v>September</v>
      </c>
      <c r="O2397" s="18">
        <v>19.194099999999999</v>
      </c>
      <c r="P2397" t="str">
        <f t="shared" si="261"/>
        <v>Seed</v>
      </c>
      <c r="Q2397" t="str">
        <f t="shared" si="262"/>
        <v>Technology</v>
      </c>
      <c r="R2397" t="str">
        <f t="shared" si="263"/>
        <v>Bangalore</v>
      </c>
    </row>
    <row r="2398" spans="1:18" x14ac:dyDescent="0.3">
      <c r="A2398">
        <v>2397</v>
      </c>
      <c r="B2398" s="4">
        <v>42254</v>
      </c>
      <c r="C2398" t="s">
        <v>6401</v>
      </c>
      <c r="D2398" t="s">
        <v>6402</v>
      </c>
      <c r="E2398" t="s">
        <v>9030</v>
      </c>
      <c r="F2398" t="s">
        <v>30</v>
      </c>
      <c r="G2398" t="s">
        <v>6403</v>
      </c>
      <c r="H2398" t="str">
        <f t="shared" si="264"/>
        <v>Raghav Bahl</v>
      </c>
      <c r="I2398">
        <f t="shared" si="265"/>
        <v>2</v>
      </c>
      <c r="J2398" t="str">
        <f>IF(Table1[[#This Row],[Investor Count]]&gt;1,"Yes","No")</f>
        <v>Yes</v>
      </c>
      <c r="K2398" t="s">
        <v>126</v>
      </c>
      <c r="L2398" s="6">
        <v>600000</v>
      </c>
      <c r="M2398">
        <f t="shared" si="259"/>
        <v>2015</v>
      </c>
      <c r="N2398" t="str">
        <f t="shared" si="260"/>
        <v>September</v>
      </c>
      <c r="O2398" s="18">
        <v>5.7582300000000002</v>
      </c>
      <c r="P2398" t="str">
        <f t="shared" si="261"/>
        <v>Seed</v>
      </c>
      <c r="Q2398" t="str">
        <f t="shared" si="262"/>
        <v>Others</v>
      </c>
      <c r="R2398" t="str">
        <f t="shared" si="263"/>
        <v>Delhi-NCR</v>
      </c>
    </row>
    <row r="2399" spans="1:18" x14ac:dyDescent="0.3">
      <c r="A2399">
        <v>2398</v>
      </c>
      <c r="B2399" s="4">
        <v>42254</v>
      </c>
      <c r="C2399" t="s">
        <v>3760</v>
      </c>
      <c r="D2399" t="s">
        <v>3761</v>
      </c>
      <c r="E2399" t="s">
        <v>9030</v>
      </c>
      <c r="F2399" t="s">
        <v>30</v>
      </c>
      <c r="G2399" t="s">
        <v>8378</v>
      </c>
      <c r="H2399" t="str">
        <f t="shared" si="264"/>
        <v>Nalin Jain</v>
      </c>
      <c r="I2399">
        <f t="shared" si="265"/>
        <v>3</v>
      </c>
      <c r="J2399" t="str">
        <f>IF(Table1[[#This Row],[Investor Count]]&gt;1,"Yes","No")</f>
        <v>Yes</v>
      </c>
      <c r="K2399" t="s">
        <v>126</v>
      </c>
      <c r="L2399" s="6">
        <v>205000</v>
      </c>
      <c r="M2399">
        <f t="shared" si="259"/>
        <v>2015</v>
      </c>
      <c r="N2399" t="str">
        <f t="shared" si="260"/>
        <v>September</v>
      </c>
      <c r="O2399" s="18">
        <v>1.96739525</v>
      </c>
      <c r="P2399" t="str">
        <f t="shared" si="261"/>
        <v>Seed</v>
      </c>
      <c r="Q2399" t="str">
        <f t="shared" si="262"/>
        <v>Others</v>
      </c>
      <c r="R2399" t="str">
        <f t="shared" si="263"/>
        <v>Delhi-NCR</v>
      </c>
    </row>
    <row r="2400" spans="1:18" x14ac:dyDescent="0.3">
      <c r="A2400">
        <v>2399</v>
      </c>
      <c r="B2400" s="4">
        <v>42254</v>
      </c>
      <c r="C2400" t="s">
        <v>45</v>
      </c>
      <c r="D2400" t="s">
        <v>6405</v>
      </c>
      <c r="E2400" t="s">
        <v>9030</v>
      </c>
      <c r="F2400" t="s">
        <v>19</v>
      </c>
      <c r="G2400" t="s">
        <v>6406</v>
      </c>
      <c r="H2400" t="str">
        <f t="shared" si="264"/>
        <v>Temasek</v>
      </c>
      <c r="I2400">
        <f t="shared" si="265"/>
        <v>2</v>
      </c>
      <c r="J2400" t="str">
        <f>IF(Table1[[#This Row],[Investor Count]]&gt;1,"Yes","No")</f>
        <v>Yes</v>
      </c>
      <c r="K2400" t="s">
        <v>394</v>
      </c>
      <c r="L2400" s="6">
        <v>60000000</v>
      </c>
      <c r="M2400">
        <f t="shared" si="259"/>
        <v>2015</v>
      </c>
      <c r="N2400" t="str">
        <f t="shared" si="260"/>
        <v>September</v>
      </c>
      <c r="O2400" s="18">
        <v>575.82299999999998</v>
      </c>
      <c r="P2400" t="str">
        <f t="shared" si="261"/>
        <v>Private Equity</v>
      </c>
      <c r="Q2400" t="str">
        <f t="shared" si="262"/>
        <v>Food &amp; Beverage</v>
      </c>
      <c r="R2400" t="str">
        <f t="shared" si="263"/>
        <v>Delhi-NCR</v>
      </c>
    </row>
    <row r="2401" spans="1:18" x14ac:dyDescent="0.3">
      <c r="A2401">
        <v>2400</v>
      </c>
      <c r="B2401" s="4">
        <v>42254</v>
      </c>
      <c r="C2401" t="s">
        <v>6407</v>
      </c>
      <c r="D2401" t="s">
        <v>6408</v>
      </c>
      <c r="E2401" t="s">
        <v>9030</v>
      </c>
      <c r="F2401" t="s">
        <v>397</v>
      </c>
      <c r="G2401" t="s">
        <v>6409</v>
      </c>
      <c r="H2401" t="str">
        <f t="shared" si="264"/>
        <v>Acumen Fund</v>
      </c>
      <c r="I2401">
        <f t="shared" si="265"/>
        <v>1</v>
      </c>
      <c r="J2401" t="str">
        <f>IF(Table1[[#This Row],[Investor Count]]&gt;1,"Yes","No")</f>
        <v>No</v>
      </c>
      <c r="K2401" t="s">
        <v>394</v>
      </c>
      <c r="L2401" s="6">
        <v>1800000</v>
      </c>
      <c r="M2401">
        <f t="shared" si="259"/>
        <v>2015</v>
      </c>
      <c r="N2401" t="str">
        <f t="shared" si="260"/>
        <v>September</v>
      </c>
      <c r="O2401" s="18">
        <v>17.27469</v>
      </c>
      <c r="P2401" t="str">
        <f t="shared" si="261"/>
        <v>Private Equity</v>
      </c>
      <c r="Q2401" t="str">
        <f t="shared" si="262"/>
        <v>Technology</v>
      </c>
      <c r="R2401" t="str">
        <f t="shared" si="263"/>
        <v>Other Cities</v>
      </c>
    </row>
    <row r="2402" spans="1:18" x14ac:dyDescent="0.3">
      <c r="A2402">
        <v>2401</v>
      </c>
      <c r="B2402" s="4">
        <v>42255</v>
      </c>
      <c r="C2402" t="s">
        <v>6410</v>
      </c>
      <c r="D2402" t="s">
        <v>6411</v>
      </c>
      <c r="E2402" t="s">
        <v>9030</v>
      </c>
      <c r="F2402" t="s">
        <v>967</v>
      </c>
      <c r="G2402" t="s">
        <v>306</v>
      </c>
      <c r="H2402" t="str">
        <f t="shared" si="264"/>
        <v>Blume Ventures</v>
      </c>
      <c r="I2402">
        <f t="shared" si="265"/>
        <v>1</v>
      </c>
      <c r="J2402" t="str">
        <f>IF(Table1[[#This Row],[Investor Count]]&gt;1,"Yes","No")</f>
        <v>No</v>
      </c>
      <c r="K2402" t="s">
        <v>126</v>
      </c>
      <c r="L2402" s="6">
        <v>400000</v>
      </c>
      <c r="M2402">
        <f t="shared" si="259"/>
        <v>2015</v>
      </c>
      <c r="N2402" t="str">
        <f t="shared" si="260"/>
        <v>September</v>
      </c>
      <c r="O2402" s="18">
        <v>3.8388200000000001</v>
      </c>
      <c r="P2402" t="str">
        <f t="shared" si="261"/>
        <v>Seed</v>
      </c>
      <c r="Q2402" t="str">
        <f t="shared" si="262"/>
        <v>Others</v>
      </c>
      <c r="R2402" t="str">
        <f t="shared" si="263"/>
        <v>Bangalore</v>
      </c>
    </row>
    <row r="2403" spans="1:18" x14ac:dyDescent="0.3">
      <c r="A2403">
        <v>2402</v>
      </c>
      <c r="B2403" s="4">
        <v>42255</v>
      </c>
      <c r="C2403" t="s">
        <v>6412</v>
      </c>
      <c r="D2403" t="s">
        <v>6413</v>
      </c>
      <c r="E2403" t="s">
        <v>9030</v>
      </c>
      <c r="F2403" t="s">
        <v>42</v>
      </c>
      <c r="G2403" t="s">
        <v>3105</v>
      </c>
      <c r="H2403" t="str">
        <f t="shared" si="264"/>
        <v>India Educational Investment Fund</v>
      </c>
      <c r="I2403">
        <f t="shared" si="265"/>
        <v>1</v>
      </c>
      <c r="J2403" t="str">
        <f>IF(Table1[[#This Row],[Investor Count]]&gt;1,"Yes","No")</f>
        <v>No</v>
      </c>
      <c r="K2403" t="s">
        <v>126</v>
      </c>
      <c r="M2403">
        <f t="shared" si="259"/>
        <v>2015</v>
      </c>
      <c r="N2403" t="str">
        <f t="shared" si="260"/>
        <v>September</v>
      </c>
      <c r="O2403" s="18">
        <v>0</v>
      </c>
      <c r="P2403" t="str">
        <f t="shared" si="261"/>
        <v>Seed</v>
      </c>
      <c r="Q2403" t="str">
        <f t="shared" si="262"/>
        <v>Education</v>
      </c>
      <c r="R2403" t="str">
        <f t="shared" si="263"/>
        <v>Chennai</v>
      </c>
    </row>
    <row r="2404" spans="1:18" x14ac:dyDescent="0.3">
      <c r="A2404">
        <v>2403</v>
      </c>
      <c r="B2404" s="4">
        <v>42255</v>
      </c>
      <c r="C2404" t="s">
        <v>6414</v>
      </c>
      <c r="D2404" t="s">
        <v>6415</v>
      </c>
      <c r="E2404" t="s">
        <v>9030</v>
      </c>
      <c r="F2404" t="s">
        <v>967</v>
      </c>
      <c r="G2404" t="s">
        <v>3105</v>
      </c>
      <c r="H2404" t="str">
        <f t="shared" si="264"/>
        <v>India Educational Investment Fund</v>
      </c>
      <c r="I2404">
        <f t="shared" si="265"/>
        <v>1</v>
      </c>
      <c r="J2404" t="str">
        <f>IF(Table1[[#This Row],[Investor Count]]&gt;1,"Yes","No")</f>
        <v>No</v>
      </c>
      <c r="K2404" t="s">
        <v>126</v>
      </c>
      <c r="M2404">
        <f t="shared" si="259"/>
        <v>2015</v>
      </c>
      <c r="N2404" t="str">
        <f t="shared" si="260"/>
        <v>September</v>
      </c>
      <c r="O2404" s="18">
        <v>0</v>
      </c>
      <c r="P2404" t="str">
        <f t="shared" si="261"/>
        <v>Seed</v>
      </c>
      <c r="Q2404" t="str">
        <f t="shared" si="262"/>
        <v>Others</v>
      </c>
      <c r="R2404" t="str">
        <f t="shared" si="263"/>
        <v>Bangalore</v>
      </c>
    </row>
    <row r="2405" spans="1:18" x14ac:dyDescent="0.3">
      <c r="A2405">
        <v>2404</v>
      </c>
      <c r="B2405" s="4">
        <v>42257</v>
      </c>
      <c r="C2405" t="s">
        <v>6416</v>
      </c>
      <c r="D2405" t="s">
        <v>6417</v>
      </c>
      <c r="E2405" t="s">
        <v>9030</v>
      </c>
      <c r="F2405" t="s">
        <v>19</v>
      </c>
      <c r="G2405" t="s">
        <v>9272</v>
      </c>
      <c r="H2405" t="str">
        <f t="shared" si="264"/>
        <v>500 Startups</v>
      </c>
      <c r="I2405">
        <f t="shared" si="265"/>
        <v>6</v>
      </c>
      <c r="J2405" t="str">
        <f>IF(Table1[[#This Row],[Investor Count]]&gt;1,"Yes","No")</f>
        <v>Yes</v>
      </c>
      <c r="K2405" t="s">
        <v>394</v>
      </c>
      <c r="L2405" s="6">
        <v>770000</v>
      </c>
      <c r="M2405">
        <f t="shared" si="259"/>
        <v>2015</v>
      </c>
      <c r="N2405" t="str">
        <f t="shared" si="260"/>
        <v>September</v>
      </c>
      <c r="O2405" s="18">
        <v>7.3897285000000004</v>
      </c>
      <c r="P2405" t="str">
        <f t="shared" si="261"/>
        <v>Private Equity</v>
      </c>
      <c r="Q2405" t="str">
        <f t="shared" si="262"/>
        <v>Others</v>
      </c>
      <c r="R2405" t="str">
        <f t="shared" si="263"/>
        <v>Delhi-NCR</v>
      </c>
    </row>
    <row r="2406" spans="1:18" x14ac:dyDescent="0.3">
      <c r="A2406">
        <v>2405</v>
      </c>
      <c r="B2406" s="4">
        <v>42257</v>
      </c>
      <c r="C2406" t="s">
        <v>5573</v>
      </c>
      <c r="D2406" t="s">
        <v>6419</v>
      </c>
      <c r="E2406" t="s">
        <v>9030</v>
      </c>
      <c r="F2406" t="s">
        <v>30</v>
      </c>
      <c r="G2406" t="s">
        <v>8379</v>
      </c>
      <c r="H2406" t="str">
        <f t="shared" si="264"/>
        <v>Kalaari Capital</v>
      </c>
      <c r="I2406">
        <f t="shared" si="265"/>
        <v>3</v>
      </c>
      <c r="J2406" t="str">
        <f>IF(Table1[[#This Row],[Investor Count]]&gt;1,"Yes","No")</f>
        <v>Yes</v>
      </c>
      <c r="K2406" t="s">
        <v>394</v>
      </c>
      <c r="L2406" s="6">
        <v>9200000</v>
      </c>
      <c r="M2406">
        <f t="shared" si="259"/>
        <v>2015</v>
      </c>
      <c r="N2406" t="str">
        <f t="shared" si="260"/>
        <v>September</v>
      </c>
      <c r="O2406" s="18">
        <v>88.292860000000005</v>
      </c>
      <c r="P2406" t="str">
        <f t="shared" si="261"/>
        <v>Private Equity</v>
      </c>
      <c r="Q2406" t="str">
        <f t="shared" si="262"/>
        <v>Others</v>
      </c>
      <c r="R2406" t="str">
        <f t="shared" si="263"/>
        <v>Delhi-NCR</v>
      </c>
    </row>
    <row r="2407" spans="1:18" x14ac:dyDescent="0.3">
      <c r="A2407">
        <v>2406</v>
      </c>
      <c r="B2407" s="4">
        <v>42257</v>
      </c>
      <c r="C2407" t="s">
        <v>7872</v>
      </c>
      <c r="D2407" t="s">
        <v>6422</v>
      </c>
      <c r="E2407" t="s">
        <v>9030</v>
      </c>
      <c r="F2407" t="s">
        <v>967</v>
      </c>
      <c r="G2407" t="s">
        <v>8380</v>
      </c>
      <c r="H2407" t="str">
        <f t="shared" si="264"/>
        <v>Nanadan Nilekani</v>
      </c>
      <c r="I2407">
        <f t="shared" si="265"/>
        <v>3</v>
      </c>
      <c r="J2407" t="str">
        <f>IF(Table1[[#This Row],[Investor Count]]&gt;1,"Yes","No")</f>
        <v>Yes</v>
      </c>
      <c r="K2407" t="s">
        <v>126</v>
      </c>
      <c r="L2407" s="6">
        <v>315000</v>
      </c>
      <c r="M2407">
        <f t="shared" si="259"/>
        <v>2015</v>
      </c>
      <c r="N2407" t="str">
        <f t="shared" si="260"/>
        <v>September</v>
      </c>
      <c r="O2407" s="18">
        <v>3.02307075</v>
      </c>
      <c r="P2407" t="str">
        <f t="shared" si="261"/>
        <v>Seed</v>
      </c>
      <c r="Q2407" t="str">
        <f t="shared" si="262"/>
        <v>Others</v>
      </c>
      <c r="R2407" t="str">
        <f t="shared" si="263"/>
        <v>Bangalore</v>
      </c>
    </row>
    <row r="2408" spans="1:18" x14ac:dyDescent="0.3">
      <c r="A2408">
        <v>2407</v>
      </c>
      <c r="B2408" s="4">
        <v>42258</v>
      </c>
      <c r="C2408" t="s">
        <v>6424</v>
      </c>
      <c r="D2408" t="s">
        <v>6425</v>
      </c>
      <c r="E2408" t="s">
        <v>9030</v>
      </c>
      <c r="F2408" t="s">
        <v>30</v>
      </c>
      <c r="G2408" t="s">
        <v>6426</v>
      </c>
      <c r="H2408" t="str">
        <f t="shared" si="264"/>
        <v>Green House Ventures</v>
      </c>
      <c r="I2408">
        <f t="shared" si="265"/>
        <v>1</v>
      </c>
      <c r="J2408" t="str">
        <f>IF(Table1[[#This Row],[Investor Count]]&gt;1,"Yes","No")</f>
        <v>No</v>
      </c>
      <c r="K2408" t="s">
        <v>126</v>
      </c>
      <c r="L2408" s="6">
        <v>100000</v>
      </c>
      <c r="M2408">
        <f t="shared" si="259"/>
        <v>2015</v>
      </c>
      <c r="N2408" t="str">
        <f t="shared" si="260"/>
        <v>September</v>
      </c>
      <c r="O2408" s="18">
        <v>0.95970500000000003</v>
      </c>
      <c r="P2408" t="str">
        <f t="shared" si="261"/>
        <v>Seed</v>
      </c>
      <c r="Q2408" t="str">
        <f t="shared" si="262"/>
        <v>Healthcare</v>
      </c>
      <c r="R2408" t="str">
        <f t="shared" si="263"/>
        <v>Delhi-NCR</v>
      </c>
    </row>
    <row r="2409" spans="1:18" x14ac:dyDescent="0.3">
      <c r="A2409">
        <v>2408</v>
      </c>
      <c r="B2409" s="4">
        <v>42258</v>
      </c>
      <c r="C2409" t="s">
        <v>6427</v>
      </c>
      <c r="D2409" t="s">
        <v>6428</v>
      </c>
      <c r="E2409" t="s">
        <v>9030</v>
      </c>
      <c r="F2409" t="s">
        <v>36</v>
      </c>
      <c r="G2409" t="s">
        <v>6429</v>
      </c>
      <c r="H2409" t="str">
        <f t="shared" si="264"/>
        <v>Ankush Nijhawan</v>
      </c>
      <c r="I2409">
        <f t="shared" si="265"/>
        <v>3</v>
      </c>
      <c r="J2409" t="str">
        <f>IF(Table1[[#This Row],[Investor Count]]&gt;1,"Yes","No")</f>
        <v>Yes</v>
      </c>
      <c r="K2409" t="s">
        <v>126</v>
      </c>
      <c r="M2409">
        <f t="shared" si="259"/>
        <v>2015</v>
      </c>
      <c r="N2409" t="str">
        <f t="shared" si="260"/>
        <v>September</v>
      </c>
      <c r="O2409" s="18">
        <v>0</v>
      </c>
      <c r="P2409" t="str">
        <f t="shared" si="261"/>
        <v>Seed</v>
      </c>
      <c r="Q2409" t="str">
        <f t="shared" si="262"/>
        <v>Others</v>
      </c>
      <c r="R2409" t="str">
        <f t="shared" si="263"/>
        <v>Mumbai</v>
      </c>
    </row>
    <row r="2410" spans="1:18" x14ac:dyDescent="0.3">
      <c r="A2410">
        <v>2409</v>
      </c>
      <c r="B2410" s="4">
        <v>42258</v>
      </c>
      <c r="C2410" t="s">
        <v>2813</v>
      </c>
      <c r="D2410" t="s">
        <v>6430</v>
      </c>
      <c r="E2410" t="s">
        <v>9030</v>
      </c>
      <c r="F2410" t="s">
        <v>967</v>
      </c>
      <c r="G2410" t="s">
        <v>261</v>
      </c>
      <c r="H2410" t="str">
        <f t="shared" si="264"/>
        <v>Undisclosed</v>
      </c>
      <c r="I2410">
        <f t="shared" si="265"/>
        <v>1</v>
      </c>
      <c r="J2410" t="str">
        <f>IF(Table1[[#This Row],[Investor Count]]&gt;1,"Yes","No")</f>
        <v>No</v>
      </c>
      <c r="K2410" t="s">
        <v>126</v>
      </c>
      <c r="L2410" s="6">
        <v>1000000</v>
      </c>
      <c r="M2410">
        <f t="shared" si="259"/>
        <v>2015</v>
      </c>
      <c r="N2410" t="str">
        <f t="shared" si="260"/>
        <v>September</v>
      </c>
      <c r="O2410" s="18">
        <v>9.5970499999999994</v>
      </c>
      <c r="P2410" t="str">
        <f t="shared" si="261"/>
        <v>Seed</v>
      </c>
      <c r="Q2410" t="str">
        <f t="shared" si="262"/>
        <v>Fashion &amp; Lifestyle</v>
      </c>
      <c r="R2410" t="str">
        <f t="shared" si="263"/>
        <v>Bangalore</v>
      </c>
    </row>
    <row r="2411" spans="1:18" x14ac:dyDescent="0.3">
      <c r="A2411">
        <v>2410</v>
      </c>
      <c r="B2411" s="4">
        <v>42258</v>
      </c>
      <c r="C2411" t="s">
        <v>6431</v>
      </c>
      <c r="D2411" t="s">
        <v>8916</v>
      </c>
      <c r="E2411" t="s">
        <v>9030</v>
      </c>
      <c r="F2411" t="s">
        <v>30</v>
      </c>
      <c r="G2411" t="s">
        <v>6433</v>
      </c>
      <c r="H2411" t="str">
        <f t="shared" si="264"/>
        <v>Subodh Gupta</v>
      </c>
      <c r="I2411">
        <f t="shared" si="265"/>
        <v>1</v>
      </c>
      <c r="J2411" t="str">
        <f>IF(Table1[[#This Row],[Investor Count]]&gt;1,"Yes","No")</f>
        <v>No</v>
      </c>
      <c r="K2411" t="s">
        <v>126</v>
      </c>
      <c r="M2411">
        <f t="shared" si="259"/>
        <v>2015</v>
      </c>
      <c r="N2411" t="str">
        <f t="shared" si="260"/>
        <v>September</v>
      </c>
      <c r="O2411" s="18">
        <v>0</v>
      </c>
      <c r="P2411" t="str">
        <f t="shared" si="261"/>
        <v>Seed</v>
      </c>
      <c r="Q2411" t="str">
        <f t="shared" si="262"/>
        <v>Others</v>
      </c>
      <c r="R2411" t="str">
        <f t="shared" si="263"/>
        <v>Delhi-NCR</v>
      </c>
    </row>
    <row r="2412" spans="1:18" x14ac:dyDescent="0.3">
      <c r="A2412">
        <v>2411</v>
      </c>
      <c r="B2412" s="4">
        <v>42259</v>
      </c>
      <c r="C2412" t="s">
        <v>6434</v>
      </c>
      <c r="D2412" t="s">
        <v>6435</v>
      </c>
      <c r="E2412" t="s">
        <v>9030</v>
      </c>
      <c r="F2412" t="s">
        <v>36</v>
      </c>
      <c r="G2412" t="s">
        <v>6436</v>
      </c>
      <c r="H2412" t="str">
        <f t="shared" si="264"/>
        <v>Eight Road Ventures</v>
      </c>
      <c r="I2412">
        <f t="shared" si="265"/>
        <v>1</v>
      </c>
      <c r="J2412" t="str">
        <f>IF(Table1[[#This Row],[Investor Count]]&gt;1,"Yes","No")</f>
        <v>No</v>
      </c>
      <c r="K2412" t="s">
        <v>394</v>
      </c>
      <c r="L2412" s="6">
        <v>15000000</v>
      </c>
      <c r="M2412">
        <f t="shared" si="259"/>
        <v>2015</v>
      </c>
      <c r="N2412" t="str">
        <f t="shared" si="260"/>
        <v>September</v>
      </c>
      <c r="O2412" s="18">
        <v>143.95574999999999</v>
      </c>
      <c r="P2412" t="str">
        <f t="shared" si="261"/>
        <v>Private Equity</v>
      </c>
      <c r="Q2412" t="str">
        <f t="shared" si="262"/>
        <v>Others</v>
      </c>
      <c r="R2412" t="str">
        <f t="shared" si="263"/>
        <v>Mumbai</v>
      </c>
    </row>
    <row r="2413" spans="1:18" x14ac:dyDescent="0.3">
      <c r="A2413">
        <v>2412</v>
      </c>
      <c r="B2413" s="4">
        <v>42259</v>
      </c>
      <c r="C2413" t="s">
        <v>6437</v>
      </c>
      <c r="D2413" t="s">
        <v>6438</v>
      </c>
      <c r="E2413" t="s">
        <v>9030</v>
      </c>
      <c r="F2413" t="s">
        <v>184</v>
      </c>
      <c r="G2413" t="s">
        <v>6439</v>
      </c>
      <c r="H2413" t="str">
        <f t="shared" si="264"/>
        <v>Ash Bhardwaj</v>
      </c>
      <c r="I2413">
        <f t="shared" si="265"/>
        <v>1</v>
      </c>
      <c r="J2413" t="str">
        <f>IF(Table1[[#This Row],[Investor Count]]&gt;1,"Yes","No")</f>
        <v>No</v>
      </c>
      <c r="K2413" t="s">
        <v>394</v>
      </c>
      <c r="M2413">
        <f t="shared" si="259"/>
        <v>2015</v>
      </c>
      <c r="N2413" t="str">
        <f t="shared" si="260"/>
        <v>September</v>
      </c>
      <c r="O2413" s="18">
        <v>0</v>
      </c>
      <c r="P2413" t="str">
        <f t="shared" si="261"/>
        <v>Private Equity</v>
      </c>
      <c r="Q2413" t="str">
        <f t="shared" si="262"/>
        <v>Others</v>
      </c>
      <c r="R2413" t="str">
        <f t="shared" si="263"/>
        <v>Hyderabad</v>
      </c>
    </row>
    <row r="2414" spans="1:18" x14ac:dyDescent="0.3">
      <c r="A2414">
        <v>2413</v>
      </c>
      <c r="B2414" s="4">
        <v>42261</v>
      </c>
      <c r="C2414" t="s">
        <v>6440</v>
      </c>
      <c r="D2414" t="s">
        <v>6441</v>
      </c>
      <c r="E2414" t="s">
        <v>9030</v>
      </c>
      <c r="F2414" t="s">
        <v>184</v>
      </c>
      <c r="G2414" t="s">
        <v>1413</v>
      </c>
      <c r="H2414" t="str">
        <f t="shared" si="264"/>
        <v>Bessemer Venture Partners</v>
      </c>
      <c r="I2414">
        <f t="shared" si="265"/>
        <v>1</v>
      </c>
      <c r="J2414" t="str">
        <f>IF(Table1[[#This Row],[Investor Count]]&gt;1,"Yes","No")</f>
        <v>No</v>
      </c>
      <c r="K2414" t="s">
        <v>126</v>
      </c>
      <c r="L2414" s="6">
        <v>1200000</v>
      </c>
      <c r="M2414">
        <f t="shared" si="259"/>
        <v>2015</v>
      </c>
      <c r="N2414" t="str">
        <f t="shared" si="260"/>
        <v>September</v>
      </c>
      <c r="O2414" s="18">
        <v>11.51646</v>
      </c>
      <c r="P2414" t="str">
        <f t="shared" si="261"/>
        <v>Seed</v>
      </c>
      <c r="Q2414" t="str">
        <f t="shared" si="262"/>
        <v>Others</v>
      </c>
      <c r="R2414" t="str">
        <f t="shared" si="263"/>
        <v>Hyderabad</v>
      </c>
    </row>
    <row r="2415" spans="1:18" x14ac:dyDescent="0.3">
      <c r="A2415">
        <v>2414</v>
      </c>
      <c r="B2415" s="4">
        <v>42261</v>
      </c>
      <c r="C2415" t="s">
        <v>6442</v>
      </c>
      <c r="D2415" t="s">
        <v>6443</v>
      </c>
      <c r="E2415" t="s">
        <v>9030</v>
      </c>
      <c r="F2415" t="s">
        <v>19</v>
      </c>
      <c r="G2415" t="s">
        <v>2250</v>
      </c>
      <c r="H2415" t="str">
        <f t="shared" si="264"/>
        <v>Eight Roads Ventures</v>
      </c>
      <c r="I2415">
        <f t="shared" si="265"/>
        <v>1</v>
      </c>
      <c r="J2415" t="str">
        <f>IF(Table1[[#This Row],[Investor Count]]&gt;1,"Yes","No")</f>
        <v>No</v>
      </c>
      <c r="K2415" t="s">
        <v>394</v>
      </c>
      <c r="L2415" s="6">
        <v>9000000</v>
      </c>
      <c r="M2415">
        <f t="shared" si="259"/>
        <v>2015</v>
      </c>
      <c r="N2415" t="str">
        <f t="shared" si="260"/>
        <v>September</v>
      </c>
      <c r="O2415" s="18">
        <v>86.373450000000005</v>
      </c>
      <c r="P2415" t="str">
        <f t="shared" si="261"/>
        <v>Private Equity</v>
      </c>
      <c r="Q2415" t="str">
        <f t="shared" si="262"/>
        <v>Food &amp; Beverage</v>
      </c>
      <c r="R2415" t="str">
        <f t="shared" si="263"/>
        <v>Delhi-NCR</v>
      </c>
    </row>
    <row r="2416" spans="1:18" x14ac:dyDescent="0.3">
      <c r="A2416">
        <v>2415</v>
      </c>
      <c r="B2416" s="4">
        <v>42261</v>
      </c>
      <c r="C2416" t="s">
        <v>6444</v>
      </c>
      <c r="D2416" t="s">
        <v>6445</v>
      </c>
      <c r="E2416" t="s">
        <v>9030</v>
      </c>
      <c r="F2416" t="s">
        <v>6446</v>
      </c>
      <c r="G2416" t="s">
        <v>6447</v>
      </c>
      <c r="H2416" t="str">
        <f t="shared" si="264"/>
        <v>Aarin Capital</v>
      </c>
      <c r="I2416">
        <f t="shared" si="265"/>
        <v>2</v>
      </c>
      <c r="J2416" t="str">
        <f>IF(Table1[[#This Row],[Investor Count]]&gt;1,"Yes","No")</f>
        <v>Yes</v>
      </c>
      <c r="K2416" t="s">
        <v>394</v>
      </c>
      <c r="L2416" s="6">
        <v>3000000</v>
      </c>
      <c r="M2416">
        <f t="shared" si="259"/>
        <v>2015</v>
      </c>
      <c r="N2416" t="str">
        <f t="shared" si="260"/>
        <v>September</v>
      </c>
      <c r="O2416" s="18">
        <v>28.791149999999998</v>
      </c>
      <c r="P2416" t="str">
        <f t="shared" si="261"/>
        <v>Private Equity</v>
      </c>
      <c r="Q2416" t="str">
        <f t="shared" si="262"/>
        <v>Others</v>
      </c>
      <c r="R2416" t="str">
        <f t="shared" si="263"/>
        <v>Other Cities</v>
      </c>
    </row>
    <row r="2417" spans="1:18" x14ac:dyDescent="0.3">
      <c r="A2417">
        <v>2416</v>
      </c>
      <c r="B2417" s="4">
        <v>42261</v>
      </c>
      <c r="C2417" t="s">
        <v>281</v>
      </c>
      <c r="D2417" t="s">
        <v>6448</v>
      </c>
      <c r="E2417" t="s">
        <v>9030</v>
      </c>
      <c r="F2417" t="s">
        <v>967</v>
      </c>
      <c r="G2417" t="s">
        <v>8381</v>
      </c>
      <c r="H2417" t="str">
        <f t="shared" si="264"/>
        <v>Falcon Edge Capital</v>
      </c>
      <c r="I2417">
        <f t="shared" si="265"/>
        <v>4</v>
      </c>
      <c r="J2417" t="str">
        <f>IF(Table1[[#This Row],[Investor Count]]&gt;1,"Yes","No")</f>
        <v>Yes</v>
      </c>
      <c r="K2417" t="s">
        <v>394</v>
      </c>
      <c r="L2417" s="6">
        <v>225000000</v>
      </c>
      <c r="M2417">
        <f t="shared" si="259"/>
        <v>2015</v>
      </c>
      <c r="N2417" t="str">
        <f t="shared" si="260"/>
        <v>September</v>
      </c>
      <c r="O2417" s="18">
        <v>2159.3362499999998</v>
      </c>
      <c r="P2417" t="str">
        <f t="shared" si="261"/>
        <v>Private Equity</v>
      </c>
      <c r="Q2417" t="str">
        <f t="shared" si="262"/>
        <v>Others</v>
      </c>
      <c r="R2417" t="str">
        <f t="shared" si="263"/>
        <v>Bangalore</v>
      </c>
    </row>
    <row r="2418" spans="1:18" x14ac:dyDescent="0.3">
      <c r="A2418">
        <v>2417</v>
      </c>
      <c r="B2418" s="4">
        <v>42262</v>
      </c>
      <c r="C2418" t="s">
        <v>1001</v>
      </c>
      <c r="D2418" t="s">
        <v>6450</v>
      </c>
      <c r="E2418" t="s">
        <v>9030</v>
      </c>
      <c r="F2418" t="s">
        <v>36</v>
      </c>
      <c r="G2418" t="s">
        <v>6451</v>
      </c>
      <c r="H2418" t="str">
        <f t="shared" si="264"/>
        <v>Cataraman Ventures</v>
      </c>
      <c r="I2418">
        <f t="shared" si="265"/>
        <v>1</v>
      </c>
      <c r="J2418" t="str">
        <f>IF(Table1[[#This Row],[Investor Count]]&gt;1,"Yes","No")</f>
        <v>No</v>
      </c>
      <c r="K2418" t="s">
        <v>394</v>
      </c>
      <c r="L2418" s="6">
        <v>2000000</v>
      </c>
      <c r="M2418">
        <f t="shared" si="259"/>
        <v>2015</v>
      </c>
      <c r="N2418" t="str">
        <f t="shared" si="260"/>
        <v>September</v>
      </c>
      <c r="O2418" s="18">
        <v>19.194099999999999</v>
      </c>
      <c r="P2418" t="str">
        <f t="shared" si="261"/>
        <v>Private Equity</v>
      </c>
      <c r="Q2418" t="str">
        <f t="shared" si="262"/>
        <v>FinTech</v>
      </c>
      <c r="R2418" t="str">
        <f t="shared" si="263"/>
        <v>Mumbai</v>
      </c>
    </row>
    <row r="2419" spans="1:18" x14ac:dyDescent="0.3">
      <c r="A2419">
        <v>2418</v>
      </c>
      <c r="B2419" s="4">
        <v>42262</v>
      </c>
      <c r="C2419" t="s">
        <v>3247</v>
      </c>
      <c r="D2419" t="s">
        <v>6453</v>
      </c>
      <c r="E2419" t="s">
        <v>9030</v>
      </c>
      <c r="F2419" t="s">
        <v>967</v>
      </c>
      <c r="G2419" t="s">
        <v>6454</v>
      </c>
      <c r="H2419" t="str">
        <f t="shared" si="264"/>
        <v>Helion Venture Partners</v>
      </c>
      <c r="I2419">
        <f t="shared" si="265"/>
        <v>2</v>
      </c>
      <c r="J2419" t="str">
        <f>IF(Table1[[#This Row],[Investor Count]]&gt;1,"Yes","No")</f>
        <v>Yes</v>
      </c>
      <c r="K2419" t="s">
        <v>394</v>
      </c>
      <c r="L2419" s="6">
        <v>4250000</v>
      </c>
      <c r="M2419">
        <f t="shared" si="259"/>
        <v>2015</v>
      </c>
      <c r="N2419" t="str">
        <f t="shared" si="260"/>
        <v>September</v>
      </c>
      <c r="O2419" s="18">
        <v>40.787462499999997</v>
      </c>
      <c r="P2419" t="str">
        <f t="shared" si="261"/>
        <v>Private Equity</v>
      </c>
      <c r="Q2419" t="str">
        <f t="shared" si="262"/>
        <v>Others</v>
      </c>
      <c r="R2419" t="str">
        <f t="shared" si="263"/>
        <v>Bangalore</v>
      </c>
    </row>
    <row r="2420" spans="1:18" x14ac:dyDescent="0.3">
      <c r="A2420">
        <v>2419</v>
      </c>
      <c r="B2420" s="4">
        <v>42262</v>
      </c>
      <c r="C2420" t="s">
        <v>6230</v>
      </c>
      <c r="D2420" t="s">
        <v>6455</v>
      </c>
      <c r="E2420" t="s">
        <v>9030</v>
      </c>
      <c r="F2420" t="s">
        <v>967</v>
      </c>
      <c r="G2420" t="s">
        <v>9144</v>
      </c>
      <c r="H2420" t="str">
        <f t="shared" si="264"/>
        <v>Nan Nilekani</v>
      </c>
      <c r="I2420">
        <f t="shared" si="265"/>
        <v>1</v>
      </c>
      <c r="J2420" t="str">
        <f>IF(Table1[[#This Row],[Investor Count]]&gt;1,"Yes","No")</f>
        <v>No</v>
      </c>
      <c r="K2420" t="s">
        <v>126</v>
      </c>
      <c r="M2420">
        <f t="shared" si="259"/>
        <v>2015</v>
      </c>
      <c r="N2420" t="str">
        <f t="shared" si="260"/>
        <v>September</v>
      </c>
      <c r="O2420" s="18">
        <v>0</v>
      </c>
      <c r="P2420" t="str">
        <f t="shared" si="261"/>
        <v>Seed</v>
      </c>
      <c r="Q2420" t="str">
        <f t="shared" si="262"/>
        <v>Technology</v>
      </c>
      <c r="R2420" t="str">
        <f t="shared" si="263"/>
        <v>Bangalore</v>
      </c>
    </row>
    <row r="2421" spans="1:18" x14ac:dyDescent="0.3">
      <c r="A2421">
        <v>2420</v>
      </c>
      <c r="B2421" s="4">
        <v>42262</v>
      </c>
      <c r="C2421" t="s">
        <v>6456</v>
      </c>
      <c r="D2421" t="s">
        <v>7891</v>
      </c>
      <c r="E2421" t="s">
        <v>9030</v>
      </c>
      <c r="F2421" t="s">
        <v>36</v>
      </c>
      <c r="G2421" t="s">
        <v>8888</v>
      </c>
      <c r="H2421" t="str">
        <f t="shared" si="264"/>
        <v>Anil Matai</v>
      </c>
      <c r="I2421">
        <f t="shared" si="265"/>
        <v>4</v>
      </c>
      <c r="J2421" t="str">
        <f>IF(Table1[[#This Row],[Investor Count]]&gt;1,"Yes","No")</f>
        <v>Yes</v>
      </c>
      <c r="K2421" t="s">
        <v>126</v>
      </c>
      <c r="L2421" s="6">
        <v>1000000</v>
      </c>
      <c r="M2421">
        <f t="shared" si="259"/>
        <v>2015</v>
      </c>
      <c r="N2421" t="str">
        <f t="shared" si="260"/>
        <v>September</v>
      </c>
      <c r="O2421" s="18">
        <v>9.5970499999999994</v>
      </c>
      <c r="P2421" t="str">
        <f t="shared" si="261"/>
        <v>Seed</v>
      </c>
      <c r="Q2421" t="str">
        <f t="shared" si="262"/>
        <v>Technology</v>
      </c>
      <c r="R2421" t="str">
        <f t="shared" si="263"/>
        <v>Mumbai</v>
      </c>
    </row>
    <row r="2422" spans="1:18" x14ac:dyDescent="0.3">
      <c r="A2422">
        <v>2421</v>
      </c>
      <c r="B2422" s="4">
        <v>42262</v>
      </c>
      <c r="C2422" t="s">
        <v>6459</v>
      </c>
      <c r="D2422" t="s">
        <v>8999</v>
      </c>
      <c r="E2422" t="s">
        <v>9030</v>
      </c>
      <c r="F2422" t="s">
        <v>87</v>
      </c>
      <c r="G2422" t="s">
        <v>6461</v>
      </c>
      <c r="H2422" t="str">
        <f t="shared" si="264"/>
        <v>Payal Syal</v>
      </c>
      <c r="I2422">
        <f t="shared" si="265"/>
        <v>1</v>
      </c>
      <c r="J2422" t="str">
        <f>IF(Table1[[#This Row],[Investor Count]]&gt;1,"Yes","No")</f>
        <v>No</v>
      </c>
      <c r="K2422" t="s">
        <v>126</v>
      </c>
      <c r="L2422" s="6">
        <v>300000</v>
      </c>
      <c r="M2422">
        <f t="shared" si="259"/>
        <v>2015</v>
      </c>
      <c r="N2422" t="str">
        <f t="shared" si="260"/>
        <v>September</v>
      </c>
      <c r="O2422" s="18">
        <v>2.8791150000000001</v>
      </c>
      <c r="P2422" t="str">
        <f t="shared" si="261"/>
        <v>Seed</v>
      </c>
      <c r="Q2422" t="str">
        <f t="shared" si="262"/>
        <v>Travel &amp; Hospitality</v>
      </c>
      <c r="R2422" t="str">
        <f t="shared" si="263"/>
        <v>Delhi-NCR</v>
      </c>
    </row>
    <row r="2423" spans="1:18" x14ac:dyDescent="0.3">
      <c r="A2423">
        <v>2422</v>
      </c>
      <c r="B2423" s="4">
        <v>42262</v>
      </c>
      <c r="C2423" t="s">
        <v>6462</v>
      </c>
      <c r="D2423" t="s">
        <v>6463</v>
      </c>
      <c r="E2423" t="s">
        <v>9030</v>
      </c>
      <c r="F2423" t="s">
        <v>967</v>
      </c>
      <c r="G2423" t="s">
        <v>9148</v>
      </c>
      <c r="H2423" t="str">
        <f t="shared" si="264"/>
        <v>Seep Dama</v>
      </c>
      <c r="I2423">
        <f t="shared" si="265"/>
        <v>1</v>
      </c>
      <c r="J2423" t="str">
        <f>IF(Table1[[#This Row],[Investor Count]]&gt;1,"Yes","No")</f>
        <v>No</v>
      </c>
      <c r="K2423" t="s">
        <v>126</v>
      </c>
      <c r="M2423">
        <f t="shared" si="259"/>
        <v>2015</v>
      </c>
      <c r="N2423" t="str">
        <f t="shared" si="260"/>
        <v>September</v>
      </c>
      <c r="O2423" s="18">
        <v>0</v>
      </c>
      <c r="P2423" t="str">
        <f t="shared" si="261"/>
        <v>Seed</v>
      </c>
      <c r="Q2423" t="str">
        <f t="shared" si="262"/>
        <v>Others</v>
      </c>
      <c r="R2423" t="str">
        <f t="shared" si="263"/>
        <v>Bangalore</v>
      </c>
    </row>
    <row r="2424" spans="1:18" x14ac:dyDescent="0.3">
      <c r="A2424">
        <v>2423</v>
      </c>
      <c r="B2424" s="4">
        <v>42263</v>
      </c>
      <c r="C2424" t="s">
        <v>6465</v>
      </c>
      <c r="D2424" t="s">
        <v>6466</v>
      </c>
      <c r="E2424" t="s">
        <v>9030</v>
      </c>
      <c r="F2424" t="s">
        <v>967</v>
      </c>
      <c r="G2424" t="s">
        <v>2250</v>
      </c>
      <c r="H2424" t="str">
        <f t="shared" si="264"/>
        <v>Eight Roads Ventures</v>
      </c>
      <c r="I2424">
        <f t="shared" si="265"/>
        <v>1</v>
      </c>
      <c r="J2424" t="str">
        <f>IF(Table1[[#This Row],[Investor Count]]&gt;1,"Yes","No")</f>
        <v>No</v>
      </c>
      <c r="K2424" t="s">
        <v>394</v>
      </c>
      <c r="L2424" s="6">
        <v>10000000</v>
      </c>
      <c r="M2424">
        <f t="shared" si="259"/>
        <v>2015</v>
      </c>
      <c r="N2424" t="str">
        <f t="shared" si="260"/>
        <v>September</v>
      </c>
      <c r="O2424" s="18">
        <v>95.970500000000001</v>
      </c>
      <c r="P2424" t="str">
        <f t="shared" si="261"/>
        <v>Private Equity</v>
      </c>
      <c r="Q2424" t="str">
        <f t="shared" si="262"/>
        <v>Food &amp; Beverage</v>
      </c>
      <c r="R2424" t="str">
        <f t="shared" si="263"/>
        <v>Bangalore</v>
      </c>
    </row>
    <row r="2425" spans="1:18" x14ac:dyDescent="0.3">
      <c r="A2425">
        <v>2424</v>
      </c>
      <c r="B2425" s="4">
        <v>42263</v>
      </c>
      <c r="C2425" t="s">
        <v>6467</v>
      </c>
      <c r="D2425" t="s">
        <v>6468</v>
      </c>
      <c r="E2425" t="s">
        <v>9030</v>
      </c>
      <c r="F2425" t="s">
        <v>19</v>
      </c>
      <c r="G2425" t="s">
        <v>2077</v>
      </c>
      <c r="H2425" t="str">
        <f t="shared" si="264"/>
        <v>Indian Angel Network</v>
      </c>
      <c r="I2425">
        <f t="shared" si="265"/>
        <v>1</v>
      </c>
      <c r="J2425" t="str">
        <f>IF(Table1[[#This Row],[Investor Count]]&gt;1,"Yes","No")</f>
        <v>No</v>
      </c>
      <c r="K2425" t="s">
        <v>126</v>
      </c>
      <c r="L2425" s="6">
        <v>410000</v>
      </c>
      <c r="M2425">
        <f t="shared" si="259"/>
        <v>2015</v>
      </c>
      <c r="N2425" t="str">
        <f t="shared" si="260"/>
        <v>September</v>
      </c>
      <c r="O2425" s="18">
        <v>3.9347905000000001</v>
      </c>
      <c r="P2425" t="str">
        <f t="shared" si="261"/>
        <v>Seed</v>
      </c>
      <c r="Q2425" t="str">
        <f t="shared" si="262"/>
        <v>Others</v>
      </c>
      <c r="R2425" t="str">
        <f t="shared" si="263"/>
        <v>Delhi-NCR</v>
      </c>
    </row>
    <row r="2426" spans="1:18" x14ac:dyDescent="0.3">
      <c r="A2426">
        <v>2425</v>
      </c>
      <c r="B2426" s="4">
        <v>42263</v>
      </c>
      <c r="C2426" t="s">
        <v>6469</v>
      </c>
      <c r="D2426" t="s">
        <v>6470</v>
      </c>
      <c r="E2426" t="s">
        <v>9030</v>
      </c>
      <c r="F2426" t="s">
        <v>36</v>
      </c>
      <c r="G2426" t="s">
        <v>6471</v>
      </c>
      <c r="H2426" t="str">
        <f t="shared" si="264"/>
        <v>Oliphans Capital</v>
      </c>
      <c r="I2426">
        <f t="shared" si="265"/>
        <v>1</v>
      </c>
      <c r="J2426" t="str">
        <f>IF(Table1[[#This Row],[Investor Count]]&gt;1,"Yes","No")</f>
        <v>No</v>
      </c>
      <c r="K2426" t="s">
        <v>126</v>
      </c>
      <c r="L2426" s="6">
        <v>450000</v>
      </c>
      <c r="M2426">
        <f t="shared" si="259"/>
        <v>2015</v>
      </c>
      <c r="N2426" t="str">
        <f t="shared" si="260"/>
        <v>September</v>
      </c>
      <c r="O2426" s="18">
        <v>4.3186724999999999</v>
      </c>
      <c r="P2426" t="str">
        <f t="shared" si="261"/>
        <v>Seed</v>
      </c>
      <c r="Q2426" t="str">
        <f t="shared" si="262"/>
        <v>Others</v>
      </c>
      <c r="R2426" t="str">
        <f t="shared" si="263"/>
        <v>Mumbai</v>
      </c>
    </row>
    <row r="2427" spans="1:18" x14ac:dyDescent="0.3">
      <c r="A2427">
        <v>2426</v>
      </c>
      <c r="B2427" s="4">
        <v>42264</v>
      </c>
      <c r="C2427" t="s">
        <v>6472</v>
      </c>
      <c r="D2427" t="s">
        <v>6473</v>
      </c>
      <c r="E2427" t="s">
        <v>9030</v>
      </c>
      <c r="F2427" t="s">
        <v>967</v>
      </c>
      <c r="G2427" t="s">
        <v>3215</v>
      </c>
      <c r="H2427" t="str">
        <f t="shared" si="264"/>
        <v>Kalaari Capital</v>
      </c>
      <c r="I2427">
        <f t="shared" si="265"/>
        <v>1</v>
      </c>
      <c r="J2427" t="str">
        <f>IF(Table1[[#This Row],[Investor Count]]&gt;1,"Yes","No")</f>
        <v>No</v>
      </c>
      <c r="K2427" t="s">
        <v>394</v>
      </c>
      <c r="M2427">
        <f t="shared" si="259"/>
        <v>2015</v>
      </c>
      <c r="N2427" t="str">
        <f t="shared" si="260"/>
        <v>September</v>
      </c>
      <c r="O2427" s="18">
        <v>0</v>
      </c>
      <c r="P2427" t="str">
        <f t="shared" si="261"/>
        <v>Private Equity</v>
      </c>
      <c r="Q2427" t="str">
        <f t="shared" si="262"/>
        <v>E-Commerce</v>
      </c>
      <c r="R2427" t="str">
        <f t="shared" si="263"/>
        <v>Bangalore</v>
      </c>
    </row>
    <row r="2428" spans="1:18" x14ac:dyDescent="0.3">
      <c r="A2428">
        <v>2427</v>
      </c>
      <c r="B2428" s="4">
        <v>42264</v>
      </c>
      <c r="C2428" t="s">
        <v>6474</v>
      </c>
      <c r="D2428" t="s">
        <v>9000</v>
      </c>
      <c r="E2428" t="s">
        <v>9030</v>
      </c>
      <c r="F2428" t="s">
        <v>36</v>
      </c>
      <c r="G2428" t="s">
        <v>6476</v>
      </c>
      <c r="H2428" t="str">
        <f t="shared" si="264"/>
        <v>Applyifi</v>
      </c>
      <c r="I2428">
        <f t="shared" si="265"/>
        <v>1</v>
      </c>
      <c r="J2428" t="str">
        <f>IF(Table1[[#This Row],[Investor Count]]&gt;1,"Yes","No")</f>
        <v>No</v>
      </c>
      <c r="K2428" t="s">
        <v>126</v>
      </c>
      <c r="M2428">
        <f t="shared" si="259"/>
        <v>2015</v>
      </c>
      <c r="N2428" t="str">
        <f t="shared" si="260"/>
        <v>September</v>
      </c>
      <c r="O2428" s="18">
        <v>0</v>
      </c>
      <c r="P2428" t="str">
        <f t="shared" si="261"/>
        <v>Seed</v>
      </c>
      <c r="Q2428" t="str">
        <f t="shared" si="262"/>
        <v>Others</v>
      </c>
      <c r="R2428" t="str">
        <f t="shared" si="263"/>
        <v>Mumbai</v>
      </c>
    </row>
    <row r="2429" spans="1:18" x14ac:dyDescent="0.3">
      <c r="A2429">
        <v>2428</v>
      </c>
      <c r="B2429" s="4">
        <v>42264</v>
      </c>
      <c r="C2429" t="s">
        <v>2354</v>
      </c>
      <c r="D2429" t="s">
        <v>6477</v>
      </c>
      <c r="E2429" t="s">
        <v>9030</v>
      </c>
      <c r="F2429" t="s">
        <v>19</v>
      </c>
      <c r="G2429" t="s">
        <v>6478</v>
      </c>
      <c r="H2429" t="str">
        <f t="shared" si="264"/>
        <v>Khazanah Nasional Berhad</v>
      </c>
      <c r="I2429">
        <f t="shared" si="265"/>
        <v>2</v>
      </c>
      <c r="J2429" t="str">
        <f>IF(Table1[[#This Row],[Investor Count]]&gt;1,"Yes","No")</f>
        <v>Yes</v>
      </c>
      <c r="K2429" t="s">
        <v>394</v>
      </c>
      <c r="L2429" s="6">
        <v>75000000</v>
      </c>
      <c r="M2429">
        <f t="shared" si="259"/>
        <v>2015</v>
      </c>
      <c r="N2429" t="str">
        <f t="shared" si="260"/>
        <v>September</v>
      </c>
      <c r="O2429" s="18">
        <v>719.77874999999995</v>
      </c>
      <c r="P2429" t="str">
        <f t="shared" si="261"/>
        <v>Private Equity</v>
      </c>
      <c r="Q2429" t="str">
        <f t="shared" si="262"/>
        <v>Technology</v>
      </c>
      <c r="R2429" t="str">
        <f t="shared" si="263"/>
        <v>Delhi-NCR</v>
      </c>
    </row>
    <row r="2430" spans="1:18" x14ac:dyDescent="0.3">
      <c r="A2430">
        <v>2429</v>
      </c>
      <c r="B2430" s="4">
        <v>42264</v>
      </c>
      <c r="C2430" t="s">
        <v>6479</v>
      </c>
      <c r="D2430" t="s">
        <v>6480</v>
      </c>
      <c r="E2430" t="s">
        <v>9030</v>
      </c>
      <c r="F2430" t="s">
        <v>19</v>
      </c>
      <c r="G2430" t="s">
        <v>8528</v>
      </c>
      <c r="H2430" t="str">
        <f t="shared" si="264"/>
        <v>High Networth Individuals</v>
      </c>
      <c r="I2430">
        <f t="shared" si="265"/>
        <v>1</v>
      </c>
      <c r="J2430" t="str">
        <f>IF(Table1[[#This Row],[Investor Count]]&gt;1,"Yes","No")</f>
        <v>No</v>
      </c>
      <c r="K2430" t="s">
        <v>126</v>
      </c>
      <c r="L2430" s="6">
        <v>600000</v>
      </c>
      <c r="M2430">
        <f t="shared" si="259"/>
        <v>2015</v>
      </c>
      <c r="N2430" t="str">
        <f t="shared" si="260"/>
        <v>September</v>
      </c>
      <c r="O2430" s="18">
        <v>5.7582300000000002</v>
      </c>
      <c r="P2430" t="str">
        <f t="shared" si="261"/>
        <v>Seed</v>
      </c>
      <c r="Q2430" t="str">
        <f t="shared" si="262"/>
        <v>Food &amp; Beverage</v>
      </c>
      <c r="R2430" t="str">
        <f t="shared" si="263"/>
        <v>Delhi-NCR</v>
      </c>
    </row>
    <row r="2431" spans="1:18" x14ac:dyDescent="0.3">
      <c r="A2431">
        <v>2430</v>
      </c>
      <c r="B2431" s="4">
        <v>42265</v>
      </c>
      <c r="C2431" t="s">
        <v>6482</v>
      </c>
      <c r="D2431" t="s">
        <v>6483</v>
      </c>
      <c r="E2431" t="s">
        <v>9030</v>
      </c>
      <c r="F2431" t="s">
        <v>30</v>
      </c>
      <c r="G2431" t="s">
        <v>6484</v>
      </c>
      <c r="H2431" t="str">
        <f t="shared" si="264"/>
        <v>Sachin Bansal &amp; Binny Bansal</v>
      </c>
      <c r="I2431">
        <f t="shared" si="265"/>
        <v>4</v>
      </c>
      <c r="J2431" t="str">
        <f>IF(Table1[[#This Row],[Investor Count]]&gt;1,"Yes","No")</f>
        <v>Yes</v>
      </c>
      <c r="K2431" t="s">
        <v>126</v>
      </c>
      <c r="L2431" s="6">
        <v>350000</v>
      </c>
      <c r="M2431">
        <f t="shared" si="259"/>
        <v>2015</v>
      </c>
      <c r="N2431" t="str">
        <f t="shared" si="260"/>
        <v>September</v>
      </c>
      <c r="O2431" s="18">
        <v>3.3589674999999999</v>
      </c>
      <c r="P2431" t="str">
        <f t="shared" si="261"/>
        <v>Seed</v>
      </c>
      <c r="Q2431" t="str">
        <f t="shared" si="262"/>
        <v>Real Estate</v>
      </c>
      <c r="R2431" t="str">
        <f t="shared" si="263"/>
        <v>Delhi-NCR</v>
      </c>
    </row>
    <row r="2432" spans="1:18" x14ac:dyDescent="0.3">
      <c r="A2432">
        <v>2431</v>
      </c>
      <c r="B2432" s="4">
        <v>42265</v>
      </c>
      <c r="C2432" t="s">
        <v>4412</v>
      </c>
      <c r="D2432" t="s">
        <v>3051</v>
      </c>
      <c r="E2432" t="s">
        <v>9030</v>
      </c>
      <c r="F2432" t="s">
        <v>967</v>
      </c>
      <c r="G2432" t="s">
        <v>6486</v>
      </c>
      <c r="H2432" t="str">
        <f t="shared" si="264"/>
        <v>Accel Partners</v>
      </c>
      <c r="I2432">
        <f t="shared" si="265"/>
        <v>4</v>
      </c>
      <c r="J2432" t="str">
        <f>IF(Table1[[#This Row],[Investor Count]]&gt;1,"Yes","No")</f>
        <v>Yes</v>
      </c>
      <c r="K2432" t="s">
        <v>394</v>
      </c>
      <c r="L2432" s="6">
        <v>1150000</v>
      </c>
      <c r="M2432">
        <f t="shared" si="259"/>
        <v>2015</v>
      </c>
      <c r="N2432" t="str">
        <f t="shared" si="260"/>
        <v>September</v>
      </c>
      <c r="O2432" s="18">
        <v>11.036607500000001</v>
      </c>
      <c r="P2432" t="str">
        <f t="shared" si="261"/>
        <v>Private Equity</v>
      </c>
      <c r="Q2432" t="str">
        <f t="shared" si="262"/>
        <v>Healthcare</v>
      </c>
      <c r="R2432" t="str">
        <f t="shared" si="263"/>
        <v>Bangalore</v>
      </c>
    </row>
    <row r="2433" spans="1:18" x14ac:dyDescent="0.3">
      <c r="A2433">
        <v>2432</v>
      </c>
      <c r="B2433" s="4">
        <v>42265</v>
      </c>
      <c r="C2433" t="s">
        <v>6487</v>
      </c>
      <c r="D2433" t="s">
        <v>6488</v>
      </c>
      <c r="E2433" t="s">
        <v>9030</v>
      </c>
      <c r="F2433" t="s">
        <v>30</v>
      </c>
      <c r="G2433" t="s">
        <v>261</v>
      </c>
      <c r="H2433" t="str">
        <f t="shared" si="264"/>
        <v>Undisclosed</v>
      </c>
      <c r="I2433">
        <f t="shared" si="265"/>
        <v>1</v>
      </c>
      <c r="J2433" t="str">
        <f>IF(Table1[[#This Row],[Investor Count]]&gt;1,"Yes","No")</f>
        <v>No</v>
      </c>
      <c r="K2433" t="s">
        <v>126</v>
      </c>
      <c r="L2433" s="6">
        <v>150000</v>
      </c>
      <c r="M2433">
        <f t="shared" si="259"/>
        <v>2015</v>
      </c>
      <c r="N2433" t="str">
        <f t="shared" si="260"/>
        <v>September</v>
      </c>
      <c r="O2433" s="18">
        <v>1.4395575</v>
      </c>
      <c r="P2433" t="str">
        <f t="shared" si="261"/>
        <v>Seed</v>
      </c>
      <c r="Q2433" t="str">
        <f t="shared" si="262"/>
        <v>Others</v>
      </c>
      <c r="R2433" t="str">
        <f t="shared" si="263"/>
        <v>Delhi-NCR</v>
      </c>
    </row>
    <row r="2434" spans="1:18" x14ac:dyDescent="0.3">
      <c r="A2434">
        <v>2433</v>
      </c>
      <c r="B2434" s="4">
        <v>42265</v>
      </c>
      <c r="C2434" t="s">
        <v>6489</v>
      </c>
      <c r="D2434" t="s">
        <v>6490</v>
      </c>
      <c r="E2434" t="s">
        <v>9030</v>
      </c>
      <c r="F2434" t="s">
        <v>19</v>
      </c>
      <c r="G2434" t="s">
        <v>9350</v>
      </c>
      <c r="H2434" t="str">
        <f t="shared" si="264"/>
        <v>Multiple</v>
      </c>
      <c r="I2434">
        <f t="shared" si="265"/>
        <v>1</v>
      </c>
      <c r="J2434" t="str">
        <f>IF(Table1[[#This Row],[Investor Count]]&gt;1,"Yes","No")</f>
        <v>No</v>
      </c>
      <c r="K2434" t="s">
        <v>126</v>
      </c>
      <c r="L2434" s="6">
        <v>150000</v>
      </c>
      <c r="M2434">
        <f t="shared" ref="M2434:M2497" si="266">YEAR(B2434)</f>
        <v>2015</v>
      </c>
      <c r="N2434" t="str">
        <f t="shared" ref="N2434:N2497" si="267">TEXT(B2434,"mmmm")</f>
        <v>September</v>
      </c>
      <c r="O2434" s="18">
        <v>1.4395575</v>
      </c>
      <c r="P2434" t="str">
        <f t="shared" ref="P2434:P2497" si="268">IF(ISBLANK(K2434),"Unknown",IF(OR(ISNUMBER(SEARCH("seed",K2434)),ISNUMBER(SEARCH("Seed",K2434))),"Seed",IF(ISNUMBER(SEARCH("Series A",K2434)),"Series A",IF(ISNUMBER(SEARCH("Series B",K2434)),"Series B",IF(ISNUMBER(SEARCH("Series C",K2434)),"Series C",IF(ISNUMBER(SEARCH("Series D",K2434)),"Series D",IF(ISNUMBER(SEARCH("Private Equity",K2434)),"Private Equity","Other")))))))</f>
        <v>Seed</v>
      </c>
      <c r="Q2434" t="str">
        <f t="shared" ref="Q2434:Q2497" si="269">IF(IFERROR(SEARCH("ecom",D2434),0)+IFERROR(SEARCH("commerce",D2434),0)+IFERROR(SEARCH("retail",D2434),0)&gt;0,"E-Commerce",
IF(IFERROR(SEARCH("fintech",D2434),0)+IFERROR(SEARCH("finance",D2434),0)+IFERROR(SEARCH("financial",D2434),0)+IFERROR(SEARCH("lending",D2434),0)+IFERROR(SEARCH("payment",D2434),0)+IFERROR(SEARCH("banking",D2434),0)+IFERROR(SEARCH("insurance",D2434),0)&gt;0,"FinTech",
IF(IFERROR(SEARCH("tech",D2434),0)+IFERROR(SEARCH("software",D2434),0)+IFERROR(SEARCH("saas",D2434),0)+IFERROR(SEARCH("ai",D2434),0)+IFERROR(SEARCH("iot",D2434),0)+IFERROR(SEARCH("cloud",D2434),0)+IFERROR(SEARCH("data",D2434),0)+IFERROR(SEARCH("analytics",D2434),0)&gt;0,"Technology",
IF(IFERROR(SEARCH("food",D2434),0)+IFERROR(SEARCH("restaurant",D2434),0)+IFERROR(SEARCH("hospitality",D2434),0)+IFERROR(SEARCH("beverage",D2434),0)+IFERROR(SEARCH("delivery",D2434),0)&gt;0,"Food &amp; Beverage",
IF(IFERROR(SEARCH("health",D2434),0)+IFERROR(SEARCH("medical",D2434),0)+IFERROR(SEARCH("pharma",D2434),0)+IFERROR(SEARCH("wellness",D2434),0)+IFERROR(SEARCH("fitness",D2434),0)&gt;0,"Healthcare",
IF(IFERROR(SEARCH("edu",D2434),0)+IFERROR(SEARCH("learning",D2434),0)+IFERROR(SEARCH("school",D2434),0)+IFERROR(SEARCH("e-tech",D2434),0)&gt;0,"Education",
IF(IFERROR(SEARCH("logistics",D2434),0)+IFERROR(SEARCH("transport",D2434),0)+IFERROR(SEARCH("delivery",D2434),0)+IFERROR(SEARCH("mobility",D2434),0)+IFERROR(SEARCH("automobile",D2434),0)&gt;0,"Logistics &amp; Transport",
IF(IFERROR(SEARCH("travel",D2434),0)+IFERROR(SEARCH("hotel",D2434),0)+IFERROR(SEARCH("booking",D2434),0)+IFERROR(SEARCH("tourism",D2434),0)&gt;0,"Travel &amp; Hospitality",
IF(IFERROR(SEARCH("fashion",D2434),0)+IFERROR(SEARCH("apparel",D2434),0)+IFERROR(SEARCH("clothing",D2434),0)+IFERROR(SEARCH("jewelry",D2434),0)+IFERROR(SEARCH("beauty",D2434),0)&gt;0,"Fashion &amp; Lifestyle",
IF(IFERROR(SEARCH("media",D2434),0)+IFERROR(SEARCH("entertainment",D2434),0)+IFERROR(SEARCH("video",D2434),0)+IFERROR(SEARCH("gaming",D2434),0)+IFERROR(SEARCH("music",D2434),0)+IFERROR(SEARCH("social",D2434),0)&gt;0,"Media &amp; Entertainment",
IF(IFERROR(SEARCH("agri",D2434),0)+IFERROR(SEARCH("farm",D2434),0)+IFERROR(SEARCH("agtech",D2434),0)&gt;0,"Agriculture",
IF(IFERROR(SEARCH("real estate",D2434),0)+IFERROR(SEARCH("property",D2434),0)+IFERROR(SEARCH("housing",D2434),0)&gt;0,"Real Estate",
IF(IFERROR(SEARCH("energy",D2434),0)+IFERROR(SEARCH("solar",D2434),0)+IFERROR(SEARCH("clean tech",D2434),0)+IFERROR(SEARCH("waste",D2434),0)&gt;0,"Energy &amp; Environment",
IF(IFERROR(SEARCH("hr",D2434),0)+IFERROR(SEARCH("recruit",D2434),0)+IFERROR(SEARCH("hiring",D2434),0)+IFERROR(SEARCH("job",D2434),0)&gt;0,"HR &amp; Recruitment",
"Others"))))))))))))))</f>
        <v>Others</v>
      </c>
      <c r="R2434" t="str">
        <f t="shared" ref="R2434:R2497" si="270">IF(ISNUMBER(SEARCH("bang",F2434)),"Bangalore",IF(ISNUMBER(SEARCH("beng",F2434)),"Bangalore",IF(ISNUMBER(SEARCH("mumbai",F2434)),"Mumbai",IF(ISNUMBER(SEARCH("delhi",F2434)),"Delhi-NCR",IF(ISNUMBER(SEARCH("gurgaon",F2434)),"Delhi-NCR",IF(ISNUMBER(SEARCH("gurugram",F2434)),"Delhi-NCR",IF(ISNUMBER(SEARCH("noida",F2434)),"Delhi-NCR",IF(ISNUMBER(SEARCH("faridabad",F2434)),"Delhi-NCR",IF(ISNUMBER(SEARCH("chennai",F2434)),"Chennai",IF(ISNUMBER(SEARCH("hyderabad",F2434)),"Hyderabad",IF(ISNUMBER(SEARCH("pune",F2434)),"Pune",IF(ISNUMBER(SEARCH("kolkata",F2434)),"Kolkata",IF(ISNUMBER(SEARCH("ahmedabad",F2434)),"Ahmedabad",IF(ISNUMBER(SEARCH("jaipur",F2434)),"Jaipur",IF(ISNUMBER(SEARCH("coimbatore",F2434)),"Coimbatore",IF(ISNUMBER(SEARCH("kochi",F2434)),"Kerala Cities",IF(ISNUMBER(SEARCH("cochin",F2434)),"Kerala Cities",IF(ISNUMBER(SEARCH("francisco",F2434)),"USA",IF(ISNUMBER(SEARCH("new york",F2434)),"USA",IF(ISNUMBER(SEARCH("california",F2434)),"USA",IF(ISNUMBER(SEARCH("palo alto",F2434)),"USA",IF(ISNUMBER(SEARCH("santa",F2434)),"USA",IF(ISNUMBER(SEARCH("singapore",F2434)),"Singapore",IF(ISNUMBER(SEARCH("london",F2434)),"London/UK",IF(F2434="","Unknown","Other Cities")))))))))))))))))))))))))</f>
        <v>Delhi-NCR</v>
      </c>
    </row>
    <row r="2435" spans="1:18" x14ac:dyDescent="0.3">
      <c r="A2435">
        <v>2434</v>
      </c>
      <c r="B2435" s="4">
        <v>42266</v>
      </c>
      <c r="C2435" t="s">
        <v>6492</v>
      </c>
      <c r="D2435" t="s">
        <v>820</v>
      </c>
      <c r="E2435" t="s">
        <v>9030</v>
      </c>
      <c r="F2435" t="s">
        <v>967</v>
      </c>
      <c r="G2435" t="s">
        <v>9282</v>
      </c>
      <c r="H2435" t="str">
        <f t="shared" ref="H2435:H2498" si="271">IFERROR(TRIM(LEFT(G2435,FIND(",",G2435)-1)),TRIM(G2435))</f>
        <v>Aprameya Radhakrishna</v>
      </c>
      <c r="I2435">
        <f t="shared" ref="I2435:I2498" si="272">IF(TRIM(G2435)="",0,LEN(G2435)-LEN(SUBSTITUTE(G2435,",",""))+1)</f>
        <v>3</v>
      </c>
      <c r="J2435" t="str">
        <f>IF(Table1[[#This Row],[Investor Count]]&gt;1,"Yes","No")</f>
        <v>Yes</v>
      </c>
      <c r="K2435" t="s">
        <v>126</v>
      </c>
      <c r="M2435">
        <f t="shared" si="266"/>
        <v>2015</v>
      </c>
      <c r="N2435" t="str">
        <f t="shared" si="267"/>
        <v>September</v>
      </c>
      <c r="O2435" s="18">
        <v>0</v>
      </c>
      <c r="P2435" t="str">
        <f t="shared" si="268"/>
        <v>Seed</v>
      </c>
      <c r="Q2435" t="str">
        <f t="shared" si="269"/>
        <v>Food &amp; Beverage</v>
      </c>
      <c r="R2435" t="str">
        <f t="shared" si="270"/>
        <v>Bangalore</v>
      </c>
    </row>
    <row r="2436" spans="1:18" x14ac:dyDescent="0.3">
      <c r="A2436">
        <v>2435</v>
      </c>
      <c r="B2436" s="4">
        <v>42268</v>
      </c>
      <c r="C2436" t="s">
        <v>6494</v>
      </c>
      <c r="D2436" t="s">
        <v>6495</v>
      </c>
      <c r="E2436" t="s">
        <v>9030</v>
      </c>
      <c r="F2436" t="s">
        <v>967</v>
      </c>
      <c r="G2436" t="s">
        <v>8529</v>
      </c>
      <c r="H2436" t="str">
        <f t="shared" si="271"/>
        <v>Accel Partners</v>
      </c>
      <c r="I2436">
        <f t="shared" si="272"/>
        <v>4</v>
      </c>
      <c r="J2436" t="str">
        <f>IF(Table1[[#This Row],[Investor Count]]&gt;1,"Yes","No")</f>
        <v>Yes</v>
      </c>
      <c r="K2436" t="s">
        <v>394</v>
      </c>
      <c r="L2436" s="6">
        <v>37500000</v>
      </c>
      <c r="M2436">
        <f t="shared" si="266"/>
        <v>2015</v>
      </c>
      <c r="N2436" t="str">
        <f t="shared" si="267"/>
        <v>September</v>
      </c>
      <c r="O2436" s="18">
        <v>359.88937499999997</v>
      </c>
      <c r="P2436" t="str">
        <f t="shared" si="268"/>
        <v>Private Equity</v>
      </c>
      <c r="Q2436" t="str">
        <f t="shared" si="269"/>
        <v>Healthcare</v>
      </c>
      <c r="R2436" t="str">
        <f t="shared" si="270"/>
        <v>Bangalore</v>
      </c>
    </row>
    <row r="2437" spans="1:18" x14ac:dyDescent="0.3">
      <c r="A2437">
        <v>2436</v>
      </c>
      <c r="B2437" s="4">
        <v>42268</v>
      </c>
      <c r="C2437" t="s">
        <v>6497</v>
      </c>
      <c r="D2437" t="s">
        <v>6498</v>
      </c>
      <c r="E2437" t="s">
        <v>9030</v>
      </c>
      <c r="F2437" t="s">
        <v>967</v>
      </c>
      <c r="G2437" t="s">
        <v>2353</v>
      </c>
      <c r="H2437" t="str">
        <f t="shared" si="271"/>
        <v>Rainmatter</v>
      </c>
      <c r="I2437">
        <f t="shared" si="272"/>
        <v>1</v>
      </c>
      <c r="J2437" t="str">
        <f>IF(Table1[[#This Row],[Investor Count]]&gt;1,"Yes","No")</f>
        <v>No</v>
      </c>
      <c r="K2437" t="s">
        <v>126</v>
      </c>
      <c r="L2437" s="6">
        <v>235000</v>
      </c>
      <c r="M2437">
        <f t="shared" si="266"/>
        <v>2015</v>
      </c>
      <c r="N2437" t="str">
        <f t="shared" si="267"/>
        <v>September</v>
      </c>
      <c r="O2437" s="18">
        <v>2.2553067499999999</v>
      </c>
      <c r="P2437" t="str">
        <f t="shared" si="268"/>
        <v>Seed</v>
      </c>
      <c r="Q2437" t="str">
        <f t="shared" si="269"/>
        <v>Technology</v>
      </c>
      <c r="R2437" t="str">
        <f t="shared" si="270"/>
        <v>Bangalore</v>
      </c>
    </row>
    <row r="2438" spans="1:18" x14ac:dyDescent="0.3">
      <c r="A2438">
        <v>2437</v>
      </c>
      <c r="B2438" s="4">
        <v>42268</v>
      </c>
      <c r="C2438" t="s">
        <v>6499</v>
      </c>
      <c r="D2438" t="s">
        <v>6500</v>
      </c>
      <c r="E2438" t="s">
        <v>9030</v>
      </c>
      <c r="F2438" t="s">
        <v>36</v>
      </c>
      <c r="G2438" t="s">
        <v>9283</v>
      </c>
      <c r="H2438" t="str">
        <f t="shared" si="271"/>
        <v>Mahindra</v>
      </c>
      <c r="I2438">
        <f t="shared" si="272"/>
        <v>4</v>
      </c>
      <c r="J2438" t="str">
        <f>IF(Table1[[#This Row],[Investor Count]]&gt;1,"Yes","No")</f>
        <v>Yes</v>
      </c>
      <c r="K2438" t="s">
        <v>126</v>
      </c>
      <c r="M2438">
        <f t="shared" si="266"/>
        <v>2015</v>
      </c>
      <c r="N2438" t="str">
        <f t="shared" si="267"/>
        <v>September</v>
      </c>
      <c r="O2438" s="18">
        <v>0</v>
      </c>
      <c r="P2438" t="str">
        <f t="shared" si="268"/>
        <v>Seed</v>
      </c>
      <c r="Q2438" t="str">
        <f t="shared" si="269"/>
        <v>Food &amp; Beverage</v>
      </c>
      <c r="R2438" t="str">
        <f t="shared" si="270"/>
        <v>Mumbai</v>
      </c>
    </row>
    <row r="2439" spans="1:18" x14ac:dyDescent="0.3">
      <c r="A2439">
        <v>2438</v>
      </c>
      <c r="B2439" s="4">
        <v>42268</v>
      </c>
      <c r="C2439" t="s">
        <v>5873</v>
      </c>
      <c r="D2439" t="s">
        <v>9001</v>
      </c>
      <c r="E2439" t="s">
        <v>9030</v>
      </c>
      <c r="F2439" t="s">
        <v>36</v>
      </c>
      <c r="G2439" t="s">
        <v>4242</v>
      </c>
      <c r="H2439" t="str">
        <f t="shared" si="271"/>
        <v>500 Startups</v>
      </c>
      <c r="I2439">
        <f t="shared" si="272"/>
        <v>1</v>
      </c>
      <c r="J2439" t="str">
        <f>IF(Table1[[#This Row],[Investor Count]]&gt;1,"Yes","No")</f>
        <v>No</v>
      </c>
      <c r="K2439" t="s">
        <v>126</v>
      </c>
      <c r="L2439" s="6">
        <v>125000</v>
      </c>
      <c r="M2439">
        <f t="shared" si="266"/>
        <v>2015</v>
      </c>
      <c r="N2439" t="str">
        <f t="shared" si="267"/>
        <v>September</v>
      </c>
      <c r="O2439" s="18">
        <v>1.1996312499999999</v>
      </c>
      <c r="P2439" t="str">
        <f t="shared" si="268"/>
        <v>Seed</v>
      </c>
      <c r="Q2439" t="str">
        <f t="shared" si="269"/>
        <v>Others</v>
      </c>
      <c r="R2439" t="str">
        <f t="shared" si="270"/>
        <v>Mumbai</v>
      </c>
    </row>
    <row r="2440" spans="1:18" x14ac:dyDescent="0.3">
      <c r="A2440">
        <v>2439</v>
      </c>
      <c r="B2440" s="4">
        <v>42268</v>
      </c>
      <c r="C2440" t="s">
        <v>6504</v>
      </c>
      <c r="D2440" t="s">
        <v>6505</v>
      </c>
      <c r="E2440" t="s">
        <v>9030</v>
      </c>
      <c r="F2440" t="s">
        <v>36</v>
      </c>
      <c r="G2440" t="s">
        <v>6506</v>
      </c>
      <c r="H2440" t="str">
        <f t="shared" si="271"/>
        <v>Prakhar Bumb</v>
      </c>
      <c r="I2440">
        <f t="shared" si="272"/>
        <v>1</v>
      </c>
      <c r="J2440" t="str">
        <f>IF(Table1[[#This Row],[Investor Count]]&gt;1,"Yes","No")</f>
        <v>No</v>
      </c>
      <c r="K2440" t="s">
        <v>126</v>
      </c>
      <c r="M2440">
        <f t="shared" si="266"/>
        <v>2015</v>
      </c>
      <c r="N2440" t="str">
        <f t="shared" si="267"/>
        <v>September</v>
      </c>
      <c r="O2440" s="18">
        <v>0</v>
      </c>
      <c r="P2440" t="str">
        <f t="shared" si="268"/>
        <v>Seed</v>
      </c>
      <c r="Q2440" t="str">
        <f t="shared" si="269"/>
        <v>FinTech</v>
      </c>
      <c r="R2440" t="str">
        <f t="shared" si="270"/>
        <v>Mumbai</v>
      </c>
    </row>
    <row r="2441" spans="1:18" x14ac:dyDescent="0.3">
      <c r="A2441">
        <v>2440</v>
      </c>
      <c r="B2441" s="4">
        <v>42269</v>
      </c>
      <c r="C2441" t="s">
        <v>6507</v>
      </c>
      <c r="D2441" t="s">
        <v>6508</v>
      </c>
      <c r="E2441" t="s">
        <v>9030</v>
      </c>
      <c r="F2441" t="s">
        <v>967</v>
      </c>
      <c r="G2441" t="s">
        <v>6509</v>
      </c>
      <c r="H2441" t="str">
        <f t="shared" si="271"/>
        <v>Unitus Seed Fund</v>
      </c>
      <c r="I2441">
        <f t="shared" si="272"/>
        <v>4</v>
      </c>
      <c r="J2441" t="str">
        <f>IF(Table1[[#This Row],[Investor Count]]&gt;1,"Yes","No")</f>
        <v>Yes</v>
      </c>
      <c r="K2441" t="s">
        <v>126</v>
      </c>
      <c r="M2441">
        <f t="shared" si="266"/>
        <v>2015</v>
      </c>
      <c r="N2441" t="str">
        <f t="shared" si="267"/>
        <v>September</v>
      </c>
      <c r="O2441" s="18">
        <v>0</v>
      </c>
      <c r="P2441" t="str">
        <f t="shared" si="268"/>
        <v>Seed</v>
      </c>
      <c r="Q2441" t="str">
        <f t="shared" si="269"/>
        <v>Technology</v>
      </c>
      <c r="R2441" t="str">
        <f t="shared" si="270"/>
        <v>Bangalore</v>
      </c>
    </row>
    <row r="2442" spans="1:18" x14ac:dyDescent="0.3">
      <c r="A2442">
        <v>2441</v>
      </c>
      <c r="B2442" s="4">
        <v>42269</v>
      </c>
      <c r="C2442" t="s">
        <v>6510</v>
      </c>
      <c r="D2442" t="s">
        <v>6511</v>
      </c>
      <c r="E2442" t="s">
        <v>9030</v>
      </c>
      <c r="F2442" t="s">
        <v>36</v>
      </c>
      <c r="G2442" t="s">
        <v>8382</v>
      </c>
      <c r="H2442" t="str">
        <f t="shared" si="271"/>
        <v>Kalaari Capital</v>
      </c>
      <c r="I2442">
        <f t="shared" si="272"/>
        <v>2</v>
      </c>
      <c r="J2442" t="str">
        <f>IF(Table1[[#This Row],[Investor Count]]&gt;1,"Yes","No")</f>
        <v>Yes</v>
      </c>
      <c r="K2442" t="s">
        <v>394</v>
      </c>
      <c r="L2442" s="6">
        <v>3000000</v>
      </c>
      <c r="M2442">
        <f t="shared" si="266"/>
        <v>2015</v>
      </c>
      <c r="N2442" t="str">
        <f t="shared" si="267"/>
        <v>September</v>
      </c>
      <c r="O2442" s="18">
        <v>28.791149999999998</v>
      </c>
      <c r="P2442" t="str">
        <f t="shared" si="268"/>
        <v>Private Equity</v>
      </c>
      <c r="Q2442" t="str">
        <f t="shared" si="269"/>
        <v>FinTech</v>
      </c>
      <c r="R2442" t="str">
        <f t="shared" si="270"/>
        <v>Mumbai</v>
      </c>
    </row>
    <row r="2443" spans="1:18" x14ac:dyDescent="0.3">
      <c r="A2443">
        <v>2442</v>
      </c>
      <c r="B2443" s="4">
        <v>42269</v>
      </c>
      <c r="C2443" t="s">
        <v>6513</v>
      </c>
      <c r="D2443" t="s">
        <v>6514</v>
      </c>
      <c r="E2443" t="s">
        <v>9030</v>
      </c>
      <c r="F2443" t="s">
        <v>30</v>
      </c>
      <c r="G2443" t="s">
        <v>5310</v>
      </c>
      <c r="H2443" t="str">
        <f t="shared" si="271"/>
        <v>Lead Angels</v>
      </c>
      <c r="I2443">
        <f t="shared" si="272"/>
        <v>1</v>
      </c>
      <c r="J2443" t="str">
        <f>IF(Table1[[#This Row],[Investor Count]]&gt;1,"Yes","No")</f>
        <v>No</v>
      </c>
      <c r="K2443" t="s">
        <v>126</v>
      </c>
      <c r="M2443">
        <f t="shared" si="266"/>
        <v>2015</v>
      </c>
      <c r="N2443" t="str">
        <f t="shared" si="267"/>
        <v>September</v>
      </c>
      <c r="O2443" s="18">
        <v>0</v>
      </c>
      <c r="P2443" t="str">
        <f t="shared" si="268"/>
        <v>Seed</v>
      </c>
      <c r="Q2443" t="str">
        <f t="shared" si="269"/>
        <v>Others</v>
      </c>
      <c r="R2443" t="str">
        <f t="shared" si="270"/>
        <v>Delhi-NCR</v>
      </c>
    </row>
    <row r="2444" spans="1:18" x14ac:dyDescent="0.3">
      <c r="A2444">
        <v>2443</v>
      </c>
      <c r="B2444" s="4">
        <v>42269</v>
      </c>
      <c r="C2444" t="s">
        <v>165</v>
      </c>
      <c r="D2444" t="s">
        <v>6515</v>
      </c>
      <c r="E2444" t="s">
        <v>9030</v>
      </c>
      <c r="F2444" t="s">
        <v>30</v>
      </c>
      <c r="G2444" t="s">
        <v>6516</v>
      </c>
      <c r="H2444" t="str">
        <f t="shared" si="271"/>
        <v>Karan Bajwa</v>
      </c>
      <c r="I2444">
        <f t="shared" si="272"/>
        <v>3</v>
      </c>
      <c r="J2444" t="str">
        <f>IF(Table1[[#This Row],[Investor Count]]&gt;1,"Yes","No")</f>
        <v>Yes</v>
      </c>
      <c r="K2444" t="s">
        <v>126</v>
      </c>
      <c r="M2444">
        <f t="shared" si="266"/>
        <v>2015</v>
      </c>
      <c r="N2444" t="str">
        <f t="shared" si="267"/>
        <v>September</v>
      </c>
      <c r="O2444" s="18">
        <v>0</v>
      </c>
      <c r="P2444" t="str">
        <f t="shared" si="268"/>
        <v>Seed</v>
      </c>
      <c r="Q2444" t="str">
        <f t="shared" si="269"/>
        <v>E-Commerce</v>
      </c>
      <c r="R2444" t="str">
        <f t="shared" si="270"/>
        <v>Delhi-NCR</v>
      </c>
    </row>
    <row r="2445" spans="1:18" x14ac:dyDescent="0.3">
      <c r="A2445">
        <v>2444</v>
      </c>
      <c r="B2445" s="4">
        <v>42269</v>
      </c>
      <c r="C2445" t="s">
        <v>6517</v>
      </c>
      <c r="D2445" t="s">
        <v>9002</v>
      </c>
      <c r="E2445" t="s">
        <v>9030</v>
      </c>
      <c r="F2445" t="s">
        <v>967</v>
      </c>
      <c r="G2445" t="s">
        <v>6519</v>
      </c>
      <c r="H2445" t="str">
        <f t="shared" si="271"/>
        <v>Swarnim Multiventures</v>
      </c>
      <c r="I2445">
        <f t="shared" si="272"/>
        <v>1</v>
      </c>
      <c r="J2445" t="str">
        <f>IF(Table1[[#This Row],[Investor Count]]&gt;1,"Yes","No")</f>
        <v>No</v>
      </c>
      <c r="K2445" t="s">
        <v>394</v>
      </c>
      <c r="L2445" s="6">
        <v>800000</v>
      </c>
      <c r="M2445">
        <f t="shared" si="266"/>
        <v>2015</v>
      </c>
      <c r="N2445" t="str">
        <f t="shared" si="267"/>
        <v>September</v>
      </c>
      <c r="O2445" s="18">
        <v>7.6776400000000002</v>
      </c>
      <c r="P2445" t="str">
        <f t="shared" si="268"/>
        <v>Private Equity</v>
      </c>
      <c r="Q2445" t="str">
        <f t="shared" si="269"/>
        <v>Others</v>
      </c>
      <c r="R2445" t="str">
        <f t="shared" si="270"/>
        <v>Bangalore</v>
      </c>
    </row>
    <row r="2446" spans="1:18" x14ac:dyDescent="0.3">
      <c r="A2446">
        <v>2445</v>
      </c>
      <c r="B2446" s="4">
        <v>42269</v>
      </c>
      <c r="C2446" t="s">
        <v>6520</v>
      </c>
      <c r="D2446" t="s">
        <v>6521</v>
      </c>
      <c r="E2446" t="s">
        <v>9030</v>
      </c>
      <c r="F2446" t="s">
        <v>967</v>
      </c>
      <c r="G2446" t="s">
        <v>6522</v>
      </c>
      <c r="H2446" t="str">
        <f t="shared" si="271"/>
        <v>Bhavdeep Reddy</v>
      </c>
      <c r="I2446">
        <f t="shared" si="272"/>
        <v>1</v>
      </c>
      <c r="J2446" t="str">
        <f>IF(Table1[[#This Row],[Investor Count]]&gt;1,"Yes","No")</f>
        <v>No</v>
      </c>
      <c r="K2446" t="s">
        <v>126</v>
      </c>
      <c r="L2446" s="6">
        <v>400000</v>
      </c>
      <c r="M2446">
        <f t="shared" si="266"/>
        <v>2015</v>
      </c>
      <c r="N2446" t="str">
        <f t="shared" si="267"/>
        <v>September</v>
      </c>
      <c r="O2446" s="18">
        <v>3.8388200000000001</v>
      </c>
      <c r="P2446" t="str">
        <f t="shared" si="268"/>
        <v>Seed</v>
      </c>
      <c r="Q2446" t="str">
        <f t="shared" si="269"/>
        <v>Others</v>
      </c>
      <c r="R2446" t="str">
        <f t="shared" si="270"/>
        <v>Bangalore</v>
      </c>
    </row>
    <row r="2447" spans="1:18" x14ac:dyDescent="0.3">
      <c r="A2447">
        <v>2446</v>
      </c>
      <c r="B2447" s="4">
        <v>42269</v>
      </c>
      <c r="C2447" t="s">
        <v>6523</v>
      </c>
      <c r="D2447" t="s">
        <v>6524</v>
      </c>
      <c r="E2447" t="s">
        <v>9030</v>
      </c>
      <c r="F2447" t="s">
        <v>36</v>
      </c>
      <c r="G2447" t="s">
        <v>153</v>
      </c>
      <c r="H2447" t="str">
        <f t="shared" si="271"/>
        <v>Paytm</v>
      </c>
      <c r="I2447">
        <f t="shared" si="272"/>
        <v>1</v>
      </c>
      <c r="J2447" t="str">
        <f>IF(Table1[[#This Row],[Investor Count]]&gt;1,"Yes","No")</f>
        <v>No</v>
      </c>
      <c r="K2447" t="s">
        <v>394</v>
      </c>
      <c r="L2447" s="6">
        <v>10000000</v>
      </c>
      <c r="M2447">
        <f t="shared" si="266"/>
        <v>2015</v>
      </c>
      <c r="N2447" t="str">
        <f t="shared" si="267"/>
        <v>September</v>
      </c>
      <c r="O2447" s="18">
        <v>95.970500000000001</v>
      </c>
      <c r="P2447" t="str">
        <f t="shared" si="268"/>
        <v>Private Equity</v>
      </c>
      <c r="Q2447" t="str">
        <f t="shared" si="269"/>
        <v>Logistics &amp; Transport</v>
      </c>
      <c r="R2447" t="str">
        <f t="shared" si="270"/>
        <v>Mumbai</v>
      </c>
    </row>
    <row r="2448" spans="1:18" x14ac:dyDescent="0.3">
      <c r="A2448">
        <v>2447</v>
      </c>
      <c r="B2448" s="4">
        <v>42269</v>
      </c>
      <c r="C2448" t="s">
        <v>6525</v>
      </c>
      <c r="D2448" t="s">
        <v>6526</v>
      </c>
      <c r="E2448" t="s">
        <v>9030</v>
      </c>
      <c r="F2448" t="s">
        <v>30</v>
      </c>
      <c r="G2448" t="s">
        <v>8383</v>
      </c>
      <c r="H2448" t="str">
        <f t="shared" si="271"/>
        <v>Asha Jadeja Motwani</v>
      </c>
      <c r="I2448">
        <f t="shared" si="272"/>
        <v>1</v>
      </c>
      <c r="J2448" t="str">
        <f>IF(Table1[[#This Row],[Investor Count]]&gt;1,"Yes","No")</f>
        <v>No</v>
      </c>
      <c r="K2448" t="s">
        <v>126</v>
      </c>
      <c r="L2448" s="6">
        <v>300000</v>
      </c>
      <c r="M2448">
        <f t="shared" si="266"/>
        <v>2015</v>
      </c>
      <c r="N2448" t="str">
        <f t="shared" si="267"/>
        <v>September</v>
      </c>
      <c r="O2448" s="18">
        <v>2.8791150000000001</v>
      </c>
      <c r="P2448" t="str">
        <f t="shared" si="268"/>
        <v>Seed</v>
      </c>
      <c r="Q2448" t="str">
        <f t="shared" si="269"/>
        <v>Fashion &amp; Lifestyle</v>
      </c>
      <c r="R2448" t="str">
        <f t="shared" si="270"/>
        <v>Delhi-NCR</v>
      </c>
    </row>
    <row r="2449" spans="1:18" x14ac:dyDescent="0.3">
      <c r="A2449">
        <v>2448</v>
      </c>
      <c r="B2449" s="4">
        <v>42270</v>
      </c>
      <c r="C2449" t="s">
        <v>6528</v>
      </c>
      <c r="D2449" t="s">
        <v>6529</v>
      </c>
      <c r="E2449" t="s">
        <v>9030</v>
      </c>
      <c r="F2449" t="s">
        <v>19</v>
      </c>
      <c r="G2449" t="s">
        <v>6530</v>
      </c>
      <c r="H2449" t="str">
        <f t="shared" si="271"/>
        <v>Rajat Malhotra</v>
      </c>
      <c r="I2449">
        <f t="shared" si="272"/>
        <v>1</v>
      </c>
      <c r="J2449" t="str">
        <f>IF(Table1[[#This Row],[Investor Count]]&gt;1,"Yes","No")</f>
        <v>No</v>
      </c>
      <c r="K2449" t="s">
        <v>126</v>
      </c>
      <c r="M2449">
        <f t="shared" si="266"/>
        <v>2015</v>
      </c>
      <c r="N2449" t="str">
        <f t="shared" si="267"/>
        <v>September</v>
      </c>
      <c r="O2449" s="18">
        <v>0</v>
      </c>
      <c r="P2449" t="str">
        <f t="shared" si="268"/>
        <v>Seed</v>
      </c>
      <c r="Q2449" t="str">
        <f t="shared" si="269"/>
        <v>Healthcare</v>
      </c>
      <c r="R2449" t="str">
        <f t="shared" si="270"/>
        <v>Delhi-NCR</v>
      </c>
    </row>
    <row r="2450" spans="1:18" x14ac:dyDescent="0.3">
      <c r="A2450">
        <v>2449</v>
      </c>
      <c r="B2450" s="4">
        <v>42270</v>
      </c>
      <c r="C2450" t="s">
        <v>6531</v>
      </c>
      <c r="D2450" t="s">
        <v>6532</v>
      </c>
      <c r="E2450" t="s">
        <v>9030</v>
      </c>
      <c r="F2450" t="s">
        <v>967</v>
      </c>
      <c r="G2450" t="s">
        <v>9455</v>
      </c>
      <c r="H2450" t="str">
        <f t="shared" si="271"/>
        <v>Sharad Sharma</v>
      </c>
      <c r="I2450">
        <f t="shared" si="272"/>
        <v>4</v>
      </c>
      <c r="J2450" t="str">
        <f>IF(Table1[[#This Row],[Investor Count]]&gt;1,"Yes","No")</f>
        <v>Yes</v>
      </c>
      <c r="K2450" t="s">
        <v>126</v>
      </c>
      <c r="M2450">
        <f t="shared" si="266"/>
        <v>2015</v>
      </c>
      <c r="N2450" t="str">
        <f t="shared" si="267"/>
        <v>September</v>
      </c>
      <c r="O2450" s="18">
        <v>0</v>
      </c>
      <c r="P2450" t="str">
        <f t="shared" si="268"/>
        <v>Seed</v>
      </c>
      <c r="Q2450" t="str">
        <f t="shared" si="269"/>
        <v>Others</v>
      </c>
      <c r="R2450" t="str">
        <f t="shared" si="270"/>
        <v>Bangalore</v>
      </c>
    </row>
    <row r="2451" spans="1:18" x14ac:dyDescent="0.3">
      <c r="A2451">
        <v>2450</v>
      </c>
      <c r="B2451" s="4">
        <v>42270</v>
      </c>
      <c r="C2451" t="s">
        <v>6534</v>
      </c>
      <c r="D2451" t="s">
        <v>6535</v>
      </c>
      <c r="E2451" t="s">
        <v>9030</v>
      </c>
      <c r="F2451" t="s">
        <v>6536</v>
      </c>
      <c r="G2451" t="s">
        <v>6537</v>
      </c>
      <c r="H2451" t="str">
        <f t="shared" si="271"/>
        <v>M&amp;S Partners</v>
      </c>
      <c r="I2451">
        <f t="shared" si="272"/>
        <v>1</v>
      </c>
      <c r="J2451" t="str">
        <f>IF(Table1[[#This Row],[Investor Count]]&gt;1,"Yes","No")</f>
        <v>No</v>
      </c>
      <c r="K2451" t="s">
        <v>394</v>
      </c>
      <c r="L2451" s="6">
        <v>1200000</v>
      </c>
      <c r="M2451">
        <f t="shared" si="266"/>
        <v>2015</v>
      </c>
      <c r="N2451" t="str">
        <f t="shared" si="267"/>
        <v>September</v>
      </c>
      <c r="O2451" s="18">
        <v>11.51646</v>
      </c>
      <c r="P2451" t="str">
        <f t="shared" si="268"/>
        <v>Private Equity</v>
      </c>
      <c r="Q2451" t="str">
        <f t="shared" si="269"/>
        <v>Others</v>
      </c>
      <c r="R2451" t="str">
        <f t="shared" si="270"/>
        <v>Delhi-NCR</v>
      </c>
    </row>
    <row r="2452" spans="1:18" x14ac:dyDescent="0.3">
      <c r="A2452">
        <v>2451</v>
      </c>
      <c r="B2452" s="4">
        <v>42270</v>
      </c>
      <c r="C2452" t="s">
        <v>6538</v>
      </c>
      <c r="D2452" t="s">
        <v>6539</v>
      </c>
      <c r="E2452" t="s">
        <v>9030</v>
      </c>
      <c r="F2452" t="s">
        <v>30</v>
      </c>
      <c r="G2452" t="s">
        <v>9205</v>
      </c>
      <c r="H2452" t="str">
        <f t="shared" si="271"/>
        <v>William Bissell</v>
      </c>
      <c r="I2452">
        <f t="shared" si="272"/>
        <v>3</v>
      </c>
      <c r="J2452" t="str">
        <f>IF(Table1[[#This Row],[Investor Count]]&gt;1,"Yes","No")</f>
        <v>Yes</v>
      </c>
      <c r="K2452" t="s">
        <v>394</v>
      </c>
      <c r="L2452" s="6">
        <v>2250000</v>
      </c>
      <c r="M2452">
        <f t="shared" si="266"/>
        <v>2015</v>
      </c>
      <c r="N2452" t="str">
        <f t="shared" si="267"/>
        <v>September</v>
      </c>
      <c r="O2452" s="18">
        <v>21.593362500000001</v>
      </c>
      <c r="P2452" t="str">
        <f t="shared" si="268"/>
        <v>Private Equity</v>
      </c>
      <c r="Q2452" t="str">
        <f t="shared" si="269"/>
        <v>Others</v>
      </c>
      <c r="R2452" t="str">
        <f t="shared" si="270"/>
        <v>Delhi-NCR</v>
      </c>
    </row>
    <row r="2453" spans="1:18" x14ac:dyDescent="0.3">
      <c r="A2453">
        <v>2452</v>
      </c>
      <c r="B2453" s="4">
        <v>42270</v>
      </c>
      <c r="C2453" t="s">
        <v>3559</v>
      </c>
      <c r="D2453" t="s">
        <v>2457</v>
      </c>
      <c r="E2453" t="s">
        <v>9030</v>
      </c>
      <c r="F2453" t="s">
        <v>30</v>
      </c>
      <c r="G2453" t="s">
        <v>8889</v>
      </c>
      <c r="H2453" t="str">
        <f t="shared" si="271"/>
        <v>Phanindra Sama</v>
      </c>
      <c r="I2453">
        <f t="shared" si="272"/>
        <v>6</v>
      </c>
      <c r="J2453" t="str">
        <f>IF(Table1[[#This Row],[Investor Count]]&gt;1,"Yes","No")</f>
        <v>Yes</v>
      </c>
      <c r="K2453" t="s">
        <v>394</v>
      </c>
      <c r="L2453" s="6">
        <v>1750000</v>
      </c>
      <c r="M2453">
        <f t="shared" si="266"/>
        <v>2015</v>
      </c>
      <c r="N2453" t="str">
        <f t="shared" si="267"/>
        <v>September</v>
      </c>
      <c r="O2453" s="18">
        <v>16.7948375</v>
      </c>
      <c r="P2453" t="str">
        <f t="shared" si="268"/>
        <v>Private Equity</v>
      </c>
      <c r="Q2453" t="str">
        <f t="shared" si="269"/>
        <v>Food &amp; Beverage</v>
      </c>
      <c r="R2453" t="str">
        <f t="shared" si="270"/>
        <v>Delhi-NCR</v>
      </c>
    </row>
    <row r="2454" spans="1:18" x14ac:dyDescent="0.3">
      <c r="A2454">
        <v>2453</v>
      </c>
      <c r="B2454" s="4">
        <v>42271</v>
      </c>
      <c r="C2454" t="s">
        <v>6542</v>
      </c>
      <c r="D2454" t="s">
        <v>6543</v>
      </c>
      <c r="E2454" t="s">
        <v>9030</v>
      </c>
      <c r="F2454" t="s">
        <v>967</v>
      </c>
      <c r="G2454" t="s">
        <v>6544</v>
      </c>
      <c r="H2454" t="str">
        <f t="shared" si="271"/>
        <v>Raghav Bahl</v>
      </c>
      <c r="I2454">
        <f t="shared" si="272"/>
        <v>1</v>
      </c>
      <c r="J2454" t="str">
        <f>IF(Table1[[#This Row],[Investor Count]]&gt;1,"Yes","No")</f>
        <v>No</v>
      </c>
      <c r="K2454" t="s">
        <v>394</v>
      </c>
      <c r="L2454" s="6">
        <v>3300000</v>
      </c>
      <c r="M2454">
        <f t="shared" si="266"/>
        <v>2015</v>
      </c>
      <c r="N2454" t="str">
        <f t="shared" si="267"/>
        <v>September</v>
      </c>
      <c r="O2454" s="18">
        <v>31.670265000000001</v>
      </c>
      <c r="P2454" t="str">
        <f t="shared" si="268"/>
        <v>Private Equity</v>
      </c>
      <c r="Q2454" t="str">
        <f t="shared" si="269"/>
        <v>Technology</v>
      </c>
      <c r="R2454" t="str">
        <f t="shared" si="270"/>
        <v>Bangalore</v>
      </c>
    </row>
    <row r="2455" spans="1:18" x14ac:dyDescent="0.3">
      <c r="A2455">
        <v>2454</v>
      </c>
      <c r="B2455" s="4">
        <v>42271</v>
      </c>
      <c r="C2455" t="s">
        <v>6545</v>
      </c>
      <c r="D2455" t="s">
        <v>6546</v>
      </c>
      <c r="E2455" t="s">
        <v>9030</v>
      </c>
      <c r="F2455" t="s">
        <v>87</v>
      </c>
      <c r="G2455" t="s">
        <v>6547</v>
      </c>
      <c r="H2455" t="str">
        <f t="shared" si="271"/>
        <v>500 Startups</v>
      </c>
      <c r="I2455">
        <f t="shared" si="272"/>
        <v>5</v>
      </c>
      <c r="J2455" t="str">
        <f>IF(Table1[[#This Row],[Investor Count]]&gt;1,"Yes","No")</f>
        <v>Yes</v>
      </c>
      <c r="K2455" t="s">
        <v>126</v>
      </c>
      <c r="L2455" s="6">
        <v>400000</v>
      </c>
      <c r="M2455">
        <f t="shared" si="266"/>
        <v>2015</v>
      </c>
      <c r="N2455" t="str">
        <f t="shared" si="267"/>
        <v>September</v>
      </c>
      <c r="O2455" s="18">
        <v>3.8388200000000001</v>
      </c>
      <c r="P2455" t="str">
        <f t="shared" si="268"/>
        <v>Seed</v>
      </c>
      <c r="Q2455" t="str">
        <f t="shared" si="269"/>
        <v>Others</v>
      </c>
      <c r="R2455" t="str">
        <f t="shared" si="270"/>
        <v>Delhi-NCR</v>
      </c>
    </row>
    <row r="2456" spans="1:18" x14ac:dyDescent="0.3">
      <c r="A2456">
        <v>2455</v>
      </c>
      <c r="B2456" s="4">
        <v>42271</v>
      </c>
      <c r="C2456" t="s">
        <v>6548</v>
      </c>
      <c r="D2456" t="s">
        <v>6549</v>
      </c>
      <c r="E2456" t="s">
        <v>9030</v>
      </c>
      <c r="F2456" t="s">
        <v>184</v>
      </c>
      <c r="G2456" t="s">
        <v>6550</v>
      </c>
      <c r="H2456" t="str">
        <f t="shared" si="271"/>
        <v>Infuse Ventures</v>
      </c>
      <c r="I2456">
        <f t="shared" si="272"/>
        <v>2</v>
      </c>
      <c r="J2456" t="str">
        <f>IF(Table1[[#This Row],[Investor Count]]&gt;1,"Yes","No")</f>
        <v>Yes</v>
      </c>
      <c r="K2456" t="s">
        <v>394</v>
      </c>
      <c r="L2456" s="6">
        <v>2000000</v>
      </c>
      <c r="M2456">
        <f t="shared" si="266"/>
        <v>2015</v>
      </c>
      <c r="N2456" t="str">
        <f t="shared" si="267"/>
        <v>September</v>
      </c>
      <c r="O2456" s="18">
        <v>19.194099999999999</v>
      </c>
      <c r="P2456" t="str">
        <f t="shared" si="268"/>
        <v>Private Equity</v>
      </c>
      <c r="Q2456" t="str">
        <f t="shared" si="269"/>
        <v>Energy &amp; Environment</v>
      </c>
      <c r="R2456" t="str">
        <f t="shared" si="270"/>
        <v>Hyderabad</v>
      </c>
    </row>
    <row r="2457" spans="1:18" x14ac:dyDescent="0.3">
      <c r="A2457">
        <v>2456</v>
      </c>
      <c r="B2457" s="4">
        <v>42271</v>
      </c>
      <c r="C2457" t="s">
        <v>72</v>
      </c>
      <c r="D2457" t="s">
        <v>2821</v>
      </c>
      <c r="E2457" t="s">
        <v>9030</v>
      </c>
      <c r="F2457" t="s">
        <v>967</v>
      </c>
      <c r="G2457" t="s">
        <v>9273</v>
      </c>
      <c r="H2457" t="str">
        <f t="shared" si="271"/>
        <v>Kanwaljit Singh</v>
      </c>
      <c r="I2457">
        <f t="shared" si="272"/>
        <v>2</v>
      </c>
      <c r="J2457" t="str">
        <f>IF(Table1[[#This Row],[Investor Count]]&gt;1,"Yes","No")</f>
        <v>Yes</v>
      </c>
      <c r="K2457" t="s">
        <v>126</v>
      </c>
      <c r="L2457" s="6">
        <v>1000000</v>
      </c>
      <c r="M2457">
        <f t="shared" si="266"/>
        <v>2015</v>
      </c>
      <c r="N2457" t="str">
        <f t="shared" si="267"/>
        <v>September</v>
      </c>
      <c r="O2457" s="18">
        <v>9.5970499999999994</v>
      </c>
      <c r="P2457" t="str">
        <f t="shared" si="268"/>
        <v>Seed</v>
      </c>
      <c r="Q2457" t="str">
        <f t="shared" si="269"/>
        <v>Others</v>
      </c>
      <c r="R2457" t="str">
        <f t="shared" si="270"/>
        <v>Bangalore</v>
      </c>
    </row>
    <row r="2458" spans="1:18" x14ac:dyDescent="0.3">
      <c r="A2458">
        <v>2457</v>
      </c>
      <c r="B2458" s="4">
        <v>42272</v>
      </c>
      <c r="C2458" t="s">
        <v>6552</v>
      </c>
      <c r="D2458" t="s">
        <v>6553</v>
      </c>
      <c r="E2458" t="s">
        <v>9030</v>
      </c>
      <c r="F2458" t="s">
        <v>30</v>
      </c>
      <c r="G2458" t="s">
        <v>7392</v>
      </c>
      <c r="H2458" t="str">
        <f t="shared" si="271"/>
        <v>Astarc Ventures</v>
      </c>
      <c r="I2458">
        <f t="shared" si="272"/>
        <v>1</v>
      </c>
      <c r="J2458" t="str">
        <f>IF(Table1[[#This Row],[Investor Count]]&gt;1,"Yes","No")</f>
        <v>No</v>
      </c>
      <c r="K2458" t="s">
        <v>126</v>
      </c>
      <c r="M2458">
        <f t="shared" si="266"/>
        <v>2015</v>
      </c>
      <c r="N2458" t="str">
        <f t="shared" si="267"/>
        <v>September</v>
      </c>
      <c r="O2458" s="18">
        <v>0</v>
      </c>
      <c r="P2458" t="str">
        <f t="shared" si="268"/>
        <v>Seed</v>
      </c>
      <c r="Q2458" t="str">
        <f t="shared" si="269"/>
        <v>Technology</v>
      </c>
      <c r="R2458" t="str">
        <f t="shared" si="270"/>
        <v>Delhi-NCR</v>
      </c>
    </row>
    <row r="2459" spans="1:18" x14ac:dyDescent="0.3">
      <c r="A2459">
        <v>2458</v>
      </c>
      <c r="B2459" s="4">
        <v>42275</v>
      </c>
      <c r="C2459" t="s">
        <v>4184</v>
      </c>
      <c r="D2459" t="s">
        <v>6555</v>
      </c>
      <c r="E2459" t="s">
        <v>9030</v>
      </c>
      <c r="F2459" t="s">
        <v>30</v>
      </c>
      <c r="G2459" t="s">
        <v>8384</v>
      </c>
      <c r="H2459" t="str">
        <f t="shared" si="271"/>
        <v>500 Startups</v>
      </c>
      <c r="I2459">
        <f t="shared" si="272"/>
        <v>2</v>
      </c>
      <c r="J2459" t="str">
        <f>IF(Table1[[#This Row],[Investor Count]]&gt;1,"Yes","No")</f>
        <v>Yes</v>
      </c>
      <c r="K2459" t="s">
        <v>126</v>
      </c>
      <c r="M2459">
        <f t="shared" si="266"/>
        <v>2015</v>
      </c>
      <c r="N2459" t="str">
        <f t="shared" si="267"/>
        <v>September</v>
      </c>
      <c r="O2459" s="18">
        <v>0</v>
      </c>
      <c r="P2459" t="str">
        <f t="shared" si="268"/>
        <v>Seed</v>
      </c>
      <c r="Q2459" t="str">
        <f t="shared" si="269"/>
        <v>Food &amp; Beverage</v>
      </c>
      <c r="R2459" t="str">
        <f t="shared" si="270"/>
        <v>Delhi-NCR</v>
      </c>
    </row>
    <row r="2460" spans="1:18" x14ac:dyDescent="0.3">
      <c r="A2460">
        <v>2459</v>
      </c>
      <c r="B2460" s="4">
        <v>42275</v>
      </c>
      <c r="C2460" t="s">
        <v>281</v>
      </c>
      <c r="D2460" t="s">
        <v>6557</v>
      </c>
      <c r="E2460" t="s">
        <v>9030</v>
      </c>
      <c r="F2460" t="s">
        <v>967</v>
      </c>
      <c r="G2460" t="s">
        <v>6558</v>
      </c>
      <c r="H2460" t="str">
        <f t="shared" si="271"/>
        <v>Didi Kuaidi</v>
      </c>
      <c r="I2460">
        <f t="shared" si="272"/>
        <v>1</v>
      </c>
      <c r="J2460" t="str">
        <f>IF(Table1[[#This Row],[Investor Count]]&gt;1,"Yes","No")</f>
        <v>No</v>
      </c>
      <c r="K2460" t="s">
        <v>394</v>
      </c>
      <c r="L2460" s="6">
        <v>30000000</v>
      </c>
      <c r="M2460">
        <f t="shared" si="266"/>
        <v>2015</v>
      </c>
      <c r="N2460" t="str">
        <f t="shared" si="267"/>
        <v>September</v>
      </c>
      <c r="O2460" s="18">
        <v>287.91149999999999</v>
      </c>
      <c r="P2460" t="str">
        <f t="shared" si="268"/>
        <v>Private Equity</v>
      </c>
      <c r="Q2460" t="str">
        <f t="shared" si="269"/>
        <v>Travel &amp; Hospitality</v>
      </c>
      <c r="R2460" t="str">
        <f t="shared" si="270"/>
        <v>Bangalore</v>
      </c>
    </row>
    <row r="2461" spans="1:18" x14ac:dyDescent="0.3">
      <c r="A2461">
        <v>2460</v>
      </c>
      <c r="B2461" s="4">
        <v>42276</v>
      </c>
      <c r="C2461" t="s">
        <v>153</v>
      </c>
      <c r="D2461" t="s">
        <v>8965</v>
      </c>
      <c r="E2461" t="s">
        <v>9030</v>
      </c>
      <c r="F2461" t="s">
        <v>30</v>
      </c>
      <c r="G2461" t="s">
        <v>6561</v>
      </c>
      <c r="H2461" t="str">
        <f t="shared" si="271"/>
        <v>Alibaba Group</v>
      </c>
      <c r="I2461">
        <f t="shared" si="272"/>
        <v>2</v>
      </c>
      <c r="J2461" t="str">
        <f>IF(Table1[[#This Row],[Investor Count]]&gt;1,"Yes","No")</f>
        <v>Yes</v>
      </c>
      <c r="K2461" t="s">
        <v>394</v>
      </c>
      <c r="L2461" s="6">
        <v>680000000</v>
      </c>
      <c r="M2461">
        <f t="shared" si="266"/>
        <v>2015</v>
      </c>
      <c r="N2461" t="str">
        <f t="shared" si="267"/>
        <v>September</v>
      </c>
      <c r="O2461" s="18">
        <v>6525.9939999999997</v>
      </c>
      <c r="P2461" t="str">
        <f t="shared" si="268"/>
        <v>Private Equity</v>
      </c>
      <c r="Q2461" t="str">
        <f t="shared" si="269"/>
        <v>E-Commerce</v>
      </c>
      <c r="R2461" t="str">
        <f t="shared" si="270"/>
        <v>Delhi-NCR</v>
      </c>
    </row>
    <row r="2462" spans="1:18" x14ac:dyDescent="0.3">
      <c r="A2462">
        <v>2461</v>
      </c>
      <c r="B2462" s="4">
        <v>42276</v>
      </c>
      <c r="C2462" t="s">
        <v>6563</v>
      </c>
      <c r="D2462" t="s">
        <v>6564</v>
      </c>
      <c r="E2462" t="s">
        <v>9030</v>
      </c>
      <c r="F2462" t="s">
        <v>967</v>
      </c>
      <c r="G2462" t="s">
        <v>8385</v>
      </c>
      <c r="H2462" t="str">
        <f t="shared" si="271"/>
        <v>Tennenbaum Capital Partners</v>
      </c>
      <c r="I2462">
        <f t="shared" si="272"/>
        <v>1</v>
      </c>
      <c r="J2462" t="str">
        <f>IF(Table1[[#This Row],[Investor Count]]&gt;1,"Yes","No")</f>
        <v>No</v>
      </c>
      <c r="K2462" t="s">
        <v>394</v>
      </c>
      <c r="L2462" s="6">
        <v>100000000</v>
      </c>
      <c r="M2462">
        <f t="shared" si="266"/>
        <v>2015</v>
      </c>
      <c r="N2462" t="str">
        <f t="shared" si="267"/>
        <v>September</v>
      </c>
      <c r="O2462" s="18">
        <v>959.70500000000004</v>
      </c>
      <c r="P2462" t="str">
        <f t="shared" si="268"/>
        <v>Private Equity</v>
      </c>
      <c r="Q2462" t="str">
        <f t="shared" si="269"/>
        <v>Others</v>
      </c>
      <c r="R2462" t="str">
        <f t="shared" si="270"/>
        <v>Bangalore</v>
      </c>
    </row>
    <row r="2463" spans="1:18" x14ac:dyDescent="0.3">
      <c r="A2463">
        <v>2462</v>
      </c>
      <c r="B2463" s="4">
        <v>42276</v>
      </c>
      <c r="C2463" t="s">
        <v>5849</v>
      </c>
      <c r="D2463" t="s">
        <v>6566</v>
      </c>
      <c r="E2463" t="s">
        <v>9030</v>
      </c>
      <c r="F2463" t="s">
        <v>19</v>
      </c>
      <c r="G2463" t="s">
        <v>9075</v>
      </c>
      <c r="H2463" t="str">
        <f t="shared" si="271"/>
        <v>Sequoia India</v>
      </c>
      <c r="I2463">
        <f t="shared" si="272"/>
        <v>2</v>
      </c>
      <c r="J2463" t="str">
        <f>IF(Table1[[#This Row],[Investor Count]]&gt;1,"Yes","No")</f>
        <v>Yes</v>
      </c>
      <c r="K2463" t="s">
        <v>394</v>
      </c>
      <c r="L2463" s="6">
        <v>36000000</v>
      </c>
      <c r="M2463">
        <f t="shared" si="266"/>
        <v>2015</v>
      </c>
      <c r="N2463" t="str">
        <f t="shared" si="267"/>
        <v>September</v>
      </c>
      <c r="O2463" s="18">
        <v>345.49380000000002</v>
      </c>
      <c r="P2463" t="str">
        <f t="shared" si="268"/>
        <v>Private Equity</v>
      </c>
      <c r="Q2463" t="str">
        <f t="shared" si="269"/>
        <v>Food &amp; Beverage</v>
      </c>
      <c r="R2463" t="str">
        <f t="shared" si="270"/>
        <v>Delhi-NCR</v>
      </c>
    </row>
    <row r="2464" spans="1:18" x14ac:dyDescent="0.3">
      <c r="A2464">
        <v>2463</v>
      </c>
      <c r="B2464" s="4">
        <v>42276</v>
      </c>
      <c r="C2464" t="s">
        <v>6568</v>
      </c>
      <c r="D2464" t="s">
        <v>6569</v>
      </c>
      <c r="E2464" t="s">
        <v>9030</v>
      </c>
      <c r="F2464" t="s">
        <v>52</v>
      </c>
      <c r="G2464" t="s">
        <v>8951</v>
      </c>
      <c r="H2464" t="str">
        <f t="shared" si="271"/>
        <v>Mayank Singhal</v>
      </c>
      <c r="I2464">
        <f t="shared" si="272"/>
        <v>1</v>
      </c>
      <c r="J2464" t="str">
        <f>IF(Table1[[#This Row],[Investor Count]]&gt;1,"Yes","No")</f>
        <v>No</v>
      </c>
      <c r="K2464" t="s">
        <v>126</v>
      </c>
      <c r="M2464">
        <f t="shared" si="266"/>
        <v>2015</v>
      </c>
      <c r="N2464" t="str">
        <f t="shared" si="267"/>
        <v>September</v>
      </c>
      <c r="O2464" s="18">
        <v>0</v>
      </c>
      <c r="P2464" t="str">
        <f t="shared" si="268"/>
        <v>Seed</v>
      </c>
      <c r="Q2464" t="str">
        <f t="shared" si="269"/>
        <v>E-Commerce</v>
      </c>
      <c r="R2464" t="str">
        <f t="shared" si="270"/>
        <v>Pune</v>
      </c>
    </row>
    <row r="2465" spans="1:18" x14ac:dyDescent="0.3">
      <c r="A2465">
        <v>2464</v>
      </c>
      <c r="B2465" s="4">
        <v>42276</v>
      </c>
      <c r="C2465" t="s">
        <v>6571</v>
      </c>
      <c r="D2465" t="s">
        <v>6572</v>
      </c>
      <c r="E2465" t="s">
        <v>9030</v>
      </c>
      <c r="F2465" t="s">
        <v>42</v>
      </c>
      <c r="G2465" t="s">
        <v>1299</v>
      </c>
      <c r="H2465" t="str">
        <f t="shared" si="271"/>
        <v>The Chennai Angels</v>
      </c>
      <c r="I2465">
        <f t="shared" si="272"/>
        <v>1</v>
      </c>
      <c r="J2465" t="str">
        <f>IF(Table1[[#This Row],[Investor Count]]&gt;1,"Yes","No")</f>
        <v>No</v>
      </c>
      <c r="K2465" t="s">
        <v>126</v>
      </c>
      <c r="M2465">
        <f t="shared" si="266"/>
        <v>2015</v>
      </c>
      <c r="N2465" t="str">
        <f t="shared" si="267"/>
        <v>September</v>
      </c>
      <c r="O2465" s="18">
        <v>0</v>
      </c>
      <c r="P2465" t="str">
        <f t="shared" si="268"/>
        <v>Seed</v>
      </c>
      <c r="Q2465" t="str">
        <f t="shared" si="269"/>
        <v>Media &amp; Entertainment</v>
      </c>
      <c r="R2465" t="str">
        <f t="shared" si="270"/>
        <v>Chennai</v>
      </c>
    </row>
    <row r="2466" spans="1:18" x14ac:dyDescent="0.3">
      <c r="A2466">
        <v>2465</v>
      </c>
      <c r="B2466" s="4">
        <v>42276</v>
      </c>
      <c r="C2466" t="s">
        <v>6573</v>
      </c>
      <c r="D2466" t="s">
        <v>4701</v>
      </c>
      <c r="E2466" t="s">
        <v>9030</v>
      </c>
      <c r="F2466" t="s">
        <v>30</v>
      </c>
      <c r="G2466" t="s">
        <v>6574</v>
      </c>
      <c r="H2466" t="str">
        <f t="shared" si="271"/>
        <v>Uniqorn Ventures</v>
      </c>
      <c r="I2466">
        <f t="shared" si="272"/>
        <v>1</v>
      </c>
      <c r="J2466" t="str">
        <f>IF(Table1[[#This Row],[Investor Count]]&gt;1,"Yes","No")</f>
        <v>No</v>
      </c>
      <c r="K2466" t="s">
        <v>126</v>
      </c>
      <c r="L2466" s="6">
        <v>350000</v>
      </c>
      <c r="M2466">
        <f t="shared" si="266"/>
        <v>2015</v>
      </c>
      <c r="N2466" t="str">
        <f t="shared" si="267"/>
        <v>September</v>
      </c>
      <c r="O2466" s="18">
        <v>3.3589674999999999</v>
      </c>
      <c r="P2466" t="str">
        <f t="shared" si="268"/>
        <v>Seed</v>
      </c>
      <c r="Q2466" t="str">
        <f t="shared" si="269"/>
        <v>Fashion &amp; Lifestyle</v>
      </c>
      <c r="R2466" t="str">
        <f t="shared" si="270"/>
        <v>Delhi-NCR</v>
      </c>
    </row>
    <row r="2467" spans="1:18" x14ac:dyDescent="0.3">
      <c r="A2467">
        <v>2466</v>
      </c>
      <c r="B2467" s="4">
        <v>42276</v>
      </c>
      <c r="C2467" t="s">
        <v>6575</v>
      </c>
      <c r="D2467" t="s">
        <v>6576</v>
      </c>
      <c r="E2467" t="s">
        <v>9030</v>
      </c>
      <c r="F2467" t="s">
        <v>967</v>
      </c>
      <c r="G2467" t="s">
        <v>8386</v>
      </c>
      <c r="H2467" t="str">
        <f t="shared" si="271"/>
        <v>Zishaan Hayath</v>
      </c>
      <c r="I2467">
        <f t="shared" si="272"/>
        <v>2</v>
      </c>
      <c r="J2467" t="str">
        <f>IF(Table1[[#This Row],[Investor Count]]&gt;1,"Yes","No")</f>
        <v>Yes</v>
      </c>
      <c r="K2467" t="s">
        <v>126</v>
      </c>
      <c r="M2467">
        <f t="shared" si="266"/>
        <v>2015</v>
      </c>
      <c r="N2467" t="str">
        <f t="shared" si="267"/>
        <v>September</v>
      </c>
      <c r="O2467" s="18">
        <v>0</v>
      </c>
      <c r="P2467" t="str">
        <f t="shared" si="268"/>
        <v>Seed</v>
      </c>
      <c r="Q2467" t="str">
        <f t="shared" si="269"/>
        <v>FinTech</v>
      </c>
      <c r="R2467" t="str">
        <f t="shared" si="270"/>
        <v>Bangalore</v>
      </c>
    </row>
    <row r="2468" spans="1:18" x14ac:dyDescent="0.3">
      <c r="A2468">
        <v>2467</v>
      </c>
      <c r="B2468" s="4">
        <v>42277</v>
      </c>
      <c r="C2468" t="s">
        <v>6578</v>
      </c>
      <c r="D2468" t="s">
        <v>6579</v>
      </c>
      <c r="E2468" t="s">
        <v>9030</v>
      </c>
      <c r="F2468" t="s">
        <v>6580</v>
      </c>
      <c r="G2468" t="s">
        <v>8952</v>
      </c>
      <c r="H2468" t="str">
        <f t="shared" si="271"/>
        <v>Nexus Venture Partners</v>
      </c>
      <c r="I2468">
        <f t="shared" si="272"/>
        <v>2</v>
      </c>
      <c r="J2468" t="str">
        <f>IF(Table1[[#This Row],[Investor Count]]&gt;1,"Yes","No")</f>
        <v>Yes</v>
      </c>
      <c r="K2468" t="s">
        <v>394</v>
      </c>
      <c r="L2468" s="6">
        <v>5000000</v>
      </c>
      <c r="M2468">
        <f t="shared" si="266"/>
        <v>2015</v>
      </c>
      <c r="N2468" t="str">
        <f t="shared" si="267"/>
        <v>September</v>
      </c>
      <c r="O2468" s="18">
        <v>47.985250000000001</v>
      </c>
      <c r="P2468" t="str">
        <f t="shared" si="268"/>
        <v>Private Equity</v>
      </c>
      <c r="Q2468" t="str">
        <f t="shared" si="269"/>
        <v>Technology</v>
      </c>
      <c r="R2468" t="str">
        <f t="shared" si="270"/>
        <v>Bangalore</v>
      </c>
    </row>
    <row r="2469" spans="1:18" x14ac:dyDescent="0.3">
      <c r="A2469">
        <v>2468</v>
      </c>
      <c r="B2469" s="4">
        <v>42277</v>
      </c>
      <c r="C2469" t="s">
        <v>6582</v>
      </c>
      <c r="D2469" t="s">
        <v>6583</v>
      </c>
      <c r="E2469" t="s">
        <v>9030</v>
      </c>
      <c r="F2469" t="s">
        <v>87</v>
      </c>
      <c r="G2469" t="s">
        <v>2427</v>
      </c>
      <c r="H2469" t="str">
        <f t="shared" si="271"/>
        <v>Jungle Ventures</v>
      </c>
      <c r="I2469">
        <f t="shared" si="272"/>
        <v>1</v>
      </c>
      <c r="J2469" t="str">
        <f>IF(Table1[[#This Row],[Investor Count]]&gt;1,"Yes","No")</f>
        <v>No</v>
      </c>
      <c r="K2469" t="s">
        <v>126</v>
      </c>
      <c r="L2469" s="6">
        <v>1000000</v>
      </c>
      <c r="M2469">
        <f t="shared" si="266"/>
        <v>2015</v>
      </c>
      <c r="N2469" t="str">
        <f t="shared" si="267"/>
        <v>September</v>
      </c>
      <c r="O2469" s="18">
        <v>9.5970499999999994</v>
      </c>
      <c r="P2469" t="str">
        <f t="shared" si="268"/>
        <v>Seed</v>
      </c>
      <c r="Q2469" t="str">
        <f t="shared" si="269"/>
        <v>Others</v>
      </c>
      <c r="R2469" t="str">
        <f t="shared" si="270"/>
        <v>Delhi-NCR</v>
      </c>
    </row>
    <row r="2470" spans="1:18" x14ac:dyDescent="0.3">
      <c r="A2470">
        <v>2469</v>
      </c>
      <c r="B2470" s="4">
        <v>42277</v>
      </c>
      <c r="C2470" t="s">
        <v>6584</v>
      </c>
      <c r="D2470" t="s">
        <v>6585</v>
      </c>
      <c r="E2470" t="s">
        <v>9030</v>
      </c>
      <c r="F2470" t="s">
        <v>19</v>
      </c>
      <c r="G2470" t="s">
        <v>6586</v>
      </c>
      <c r="H2470" t="str">
        <f t="shared" si="271"/>
        <v>Kunal Bahl</v>
      </c>
      <c r="I2470">
        <f t="shared" si="272"/>
        <v>6</v>
      </c>
      <c r="J2470" t="str">
        <f>IF(Table1[[#This Row],[Investor Count]]&gt;1,"Yes","No")</f>
        <v>Yes</v>
      </c>
      <c r="K2470" t="s">
        <v>126</v>
      </c>
      <c r="M2470">
        <f t="shared" si="266"/>
        <v>2015</v>
      </c>
      <c r="N2470" t="str">
        <f t="shared" si="267"/>
        <v>September</v>
      </c>
      <c r="O2470" s="18">
        <v>0</v>
      </c>
      <c r="P2470" t="str">
        <f t="shared" si="268"/>
        <v>Seed</v>
      </c>
      <c r="Q2470" t="str">
        <f t="shared" si="269"/>
        <v>Others</v>
      </c>
      <c r="R2470" t="str">
        <f t="shared" si="270"/>
        <v>Delhi-NCR</v>
      </c>
    </row>
    <row r="2471" spans="1:18" x14ac:dyDescent="0.3">
      <c r="A2471">
        <v>2470</v>
      </c>
      <c r="B2471" s="4">
        <v>42277</v>
      </c>
      <c r="C2471" t="s">
        <v>6588</v>
      </c>
      <c r="D2471" t="s">
        <v>6589</v>
      </c>
      <c r="E2471" t="s">
        <v>9030</v>
      </c>
      <c r="F2471" t="s">
        <v>967</v>
      </c>
      <c r="G2471" t="s">
        <v>8387</v>
      </c>
      <c r="H2471" t="str">
        <f t="shared" si="271"/>
        <v>Ah! Ventures</v>
      </c>
      <c r="I2471">
        <f t="shared" si="272"/>
        <v>3</v>
      </c>
      <c r="J2471" t="str">
        <f>IF(Table1[[#This Row],[Investor Count]]&gt;1,"Yes","No")</f>
        <v>Yes</v>
      </c>
      <c r="K2471" t="s">
        <v>126</v>
      </c>
      <c r="L2471" s="6">
        <v>1000000</v>
      </c>
      <c r="M2471">
        <f t="shared" si="266"/>
        <v>2015</v>
      </c>
      <c r="N2471" t="str">
        <f t="shared" si="267"/>
        <v>September</v>
      </c>
      <c r="O2471" s="18">
        <v>9.5970499999999994</v>
      </c>
      <c r="P2471" t="str">
        <f t="shared" si="268"/>
        <v>Seed</v>
      </c>
      <c r="Q2471" t="str">
        <f t="shared" si="269"/>
        <v>Others</v>
      </c>
      <c r="R2471" t="str">
        <f t="shared" si="270"/>
        <v>Bangalore</v>
      </c>
    </row>
    <row r="2472" spans="1:18" x14ac:dyDescent="0.3">
      <c r="A2472">
        <v>2471</v>
      </c>
      <c r="B2472" s="4">
        <v>42217</v>
      </c>
      <c r="C2472" t="s">
        <v>5274</v>
      </c>
      <c r="D2472" t="s">
        <v>6591</v>
      </c>
      <c r="E2472" t="s">
        <v>9030</v>
      </c>
      <c r="F2472" t="s">
        <v>30</v>
      </c>
      <c r="G2472" t="s">
        <v>6592</v>
      </c>
      <c r="H2472" t="str">
        <f t="shared" si="271"/>
        <v>Alibaba</v>
      </c>
      <c r="I2472">
        <f t="shared" si="272"/>
        <v>3</v>
      </c>
      <c r="J2472" t="str">
        <f>IF(Table1[[#This Row],[Investor Count]]&gt;1,"Yes","No")</f>
        <v>Yes</v>
      </c>
      <c r="K2472" t="s">
        <v>394</v>
      </c>
      <c r="L2472" s="6">
        <v>500000000</v>
      </c>
      <c r="M2472">
        <f t="shared" si="266"/>
        <v>2015</v>
      </c>
      <c r="N2472" t="str">
        <f t="shared" si="267"/>
        <v>August</v>
      </c>
      <c r="O2472" s="18">
        <v>4798.5249999999996</v>
      </c>
      <c r="P2472" t="str">
        <f t="shared" si="268"/>
        <v>Private Equity</v>
      </c>
      <c r="Q2472" t="str">
        <f t="shared" si="269"/>
        <v>E-Commerce</v>
      </c>
      <c r="R2472" t="str">
        <f t="shared" si="270"/>
        <v>Delhi-NCR</v>
      </c>
    </row>
    <row r="2473" spans="1:18" x14ac:dyDescent="0.3">
      <c r="A2473">
        <v>2472</v>
      </c>
      <c r="B2473" s="4">
        <v>42217</v>
      </c>
      <c r="C2473" t="s">
        <v>6594</v>
      </c>
      <c r="D2473" t="s">
        <v>6595</v>
      </c>
      <c r="E2473" t="s">
        <v>9030</v>
      </c>
      <c r="F2473" t="s">
        <v>52</v>
      </c>
      <c r="G2473" t="s">
        <v>9187</v>
      </c>
      <c r="H2473" t="str">
        <f t="shared" si="271"/>
        <v>Mohas Pai</v>
      </c>
      <c r="I2473">
        <f t="shared" si="272"/>
        <v>2</v>
      </c>
      <c r="J2473" t="str">
        <f>IF(Table1[[#This Row],[Investor Count]]&gt;1,"Yes","No")</f>
        <v>Yes</v>
      </c>
      <c r="K2473" t="s">
        <v>126</v>
      </c>
      <c r="L2473" s="6">
        <v>400000</v>
      </c>
      <c r="M2473">
        <f t="shared" si="266"/>
        <v>2015</v>
      </c>
      <c r="N2473" t="str">
        <f t="shared" si="267"/>
        <v>August</v>
      </c>
      <c r="O2473" s="18">
        <v>3.8388200000000001</v>
      </c>
      <c r="P2473" t="str">
        <f t="shared" si="268"/>
        <v>Seed</v>
      </c>
      <c r="Q2473" t="str">
        <f t="shared" si="269"/>
        <v>Food &amp; Beverage</v>
      </c>
      <c r="R2473" t="str">
        <f t="shared" si="270"/>
        <v>Pune</v>
      </c>
    </row>
    <row r="2474" spans="1:18" x14ac:dyDescent="0.3">
      <c r="A2474">
        <v>2473</v>
      </c>
      <c r="B2474" s="4">
        <v>42219</v>
      </c>
      <c r="C2474" t="s">
        <v>6597</v>
      </c>
      <c r="D2474" t="s">
        <v>6598</v>
      </c>
      <c r="E2474" t="s">
        <v>9030</v>
      </c>
      <c r="F2474" t="s">
        <v>30</v>
      </c>
      <c r="G2474" t="s">
        <v>6599</v>
      </c>
      <c r="H2474" t="str">
        <f t="shared" si="271"/>
        <v>Alok Mittal</v>
      </c>
      <c r="I2474">
        <f t="shared" si="272"/>
        <v>1</v>
      </c>
      <c r="J2474" t="str">
        <f>IF(Table1[[#This Row],[Investor Count]]&gt;1,"Yes","No")</f>
        <v>No</v>
      </c>
      <c r="K2474" t="s">
        <v>126</v>
      </c>
      <c r="M2474">
        <f t="shared" si="266"/>
        <v>2015</v>
      </c>
      <c r="N2474" t="str">
        <f t="shared" si="267"/>
        <v>August</v>
      </c>
      <c r="O2474" s="18">
        <v>0</v>
      </c>
      <c r="P2474" t="str">
        <f t="shared" si="268"/>
        <v>Seed</v>
      </c>
      <c r="Q2474" t="str">
        <f t="shared" si="269"/>
        <v>Technology</v>
      </c>
      <c r="R2474" t="str">
        <f t="shared" si="270"/>
        <v>Delhi-NCR</v>
      </c>
    </row>
    <row r="2475" spans="1:18" x14ac:dyDescent="0.3">
      <c r="A2475">
        <v>2474</v>
      </c>
      <c r="B2475" s="4">
        <v>42219</v>
      </c>
      <c r="C2475" t="s">
        <v>3364</v>
      </c>
      <c r="D2475" t="s">
        <v>2445</v>
      </c>
      <c r="E2475" t="s">
        <v>9030</v>
      </c>
      <c r="F2475" t="s">
        <v>30</v>
      </c>
      <c r="G2475" t="s">
        <v>5343</v>
      </c>
      <c r="H2475" t="str">
        <f t="shared" si="271"/>
        <v>Aavishkaar</v>
      </c>
      <c r="I2475">
        <f t="shared" si="272"/>
        <v>1</v>
      </c>
      <c r="J2475" t="str">
        <f>IF(Table1[[#This Row],[Investor Count]]&gt;1,"Yes","No")</f>
        <v>No</v>
      </c>
      <c r="K2475" t="s">
        <v>394</v>
      </c>
      <c r="L2475" s="6">
        <v>5000000</v>
      </c>
      <c r="M2475">
        <f t="shared" si="266"/>
        <v>2015</v>
      </c>
      <c r="N2475" t="str">
        <f t="shared" si="267"/>
        <v>August</v>
      </c>
      <c r="O2475" s="18">
        <v>47.985250000000001</v>
      </c>
      <c r="P2475" t="str">
        <f t="shared" si="268"/>
        <v>Private Equity</v>
      </c>
      <c r="Q2475" t="str">
        <f t="shared" si="269"/>
        <v>E-Commerce</v>
      </c>
      <c r="R2475" t="str">
        <f t="shared" si="270"/>
        <v>Delhi-NCR</v>
      </c>
    </row>
    <row r="2476" spans="1:18" x14ac:dyDescent="0.3">
      <c r="A2476">
        <v>2475</v>
      </c>
      <c r="B2476" s="4">
        <v>42219</v>
      </c>
      <c r="C2476" t="s">
        <v>6600</v>
      </c>
      <c r="D2476" t="s">
        <v>9003</v>
      </c>
      <c r="E2476" t="s">
        <v>9030</v>
      </c>
      <c r="F2476" t="s">
        <v>36</v>
      </c>
      <c r="G2476" t="s">
        <v>8388</v>
      </c>
      <c r="H2476" t="str">
        <f t="shared" si="271"/>
        <v>Venturenursery</v>
      </c>
      <c r="I2476">
        <f t="shared" si="272"/>
        <v>1</v>
      </c>
      <c r="J2476" t="str">
        <f>IF(Table1[[#This Row],[Investor Count]]&gt;1,"Yes","No")</f>
        <v>No</v>
      </c>
      <c r="K2476" t="s">
        <v>126</v>
      </c>
      <c r="M2476">
        <f t="shared" si="266"/>
        <v>2015</v>
      </c>
      <c r="N2476" t="str">
        <f t="shared" si="267"/>
        <v>August</v>
      </c>
      <c r="O2476" s="18">
        <v>0</v>
      </c>
      <c r="P2476" t="str">
        <f t="shared" si="268"/>
        <v>Seed</v>
      </c>
      <c r="Q2476" t="str">
        <f t="shared" si="269"/>
        <v>Healthcare</v>
      </c>
      <c r="R2476" t="str">
        <f t="shared" si="270"/>
        <v>Mumbai</v>
      </c>
    </row>
    <row r="2477" spans="1:18" x14ac:dyDescent="0.3">
      <c r="A2477">
        <v>2476</v>
      </c>
      <c r="B2477" s="4">
        <v>42219</v>
      </c>
      <c r="C2477" t="s">
        <v>6603</v>
      </c>
      <c r="D2477" t="s">
        <v>6604</v>
      </c>
      <c r="E2477" t="s">
        <v>9030</v>
      </c>
      <c r="F2477" t="s">
        <v>36</v>
      </c>
      <c r="G2477" t="s">
        <v>6605</v>
      </c>
      <c r="H2477" t="str">
        <f t="shared" si="271"/>
        <v>Alok Mittal</v>
      </c>
      <c r="I2477">
        <f t="shared" si="272"/>
        <v>6</v>
      </c>
      <c r="J2477" t="str">
        <f>IF(Table1[[#This Row],[Investor Count]]&gt;1,"Yes","No")</f>
        <v>Yes</v>
      </c>
      <c r="K2477" t="s">
        <v>126</v>
      </c>
      <c r="M2477">
        <f t="shared" si="266"/>
        <v>2015</v>
      </c>
      <c r="N2477" t="str">
        <f t="shared" si="267"/>
        <v>August</v>
      </c>
      <c r="O2477" s="18">
        <v>0</v>
      </c>
      <c r="P2477" t="str">
        <f t="shared" si="268"/>
        <v>Seed</v>
      </c>
      <c r="Q2477" t="str">
        <f t="shared" si="269"/>
        <v>Others</v>
      </c>
      <c r="R2477" t="str">
        <f t="shared" si="270"/>
        <v>Mumbai</v>
      </c>
    </row>
    <row r="2478" spans="1:18" x14ac:dyDescent="0.3">
      <c r="A2478">
        <v>2477</v>
      </c>
      <c r="B2478" s="4">
        <v>42219</v>
      </c>
      <c r="C2478" t="s">
        <v>6606</v>
      </c>
      <c r="D2478" t="s">
        <v>9004</v>
      </c>
      <c r="E2478" t="s">
        <v>9030</v>
      </c>
      <c r="F2478" t="s">
        <v>30</v>
      </c>
      <c r="G2478" t="s">
        <v>8389</v>
      </c>
      <c r="H2478" t="str">
        <f t="shared" si="271"/>
        <v>Softbank Group</v>
      </c>
      <c r="I2478">
        <f t="shared" si="272"/>
        <v>4</v>
      </c>
      <c r="J2478" t="str">
        <f>IF(Table1[[#This Row],[Investor Count]]&gt;1,"Yes","No")</f>
        <v>Yes</v>
      </c>
      <c r="K2478" t="s">
        <v>394</v>
      </c>
      <c r="L2478" s="6">
        <v>100000000</v>
      </c>
      <c r="M2478">
        <f t="shared" si="266"/>
        <v>2015</v>
      </c>
      <c r="N2478" t="str">
        <f t="shared" si="267"/>
        <v>August</v>
      </c>
      <c r="O2478" s="18">
        <v>959.70500000000004</v>
      </c>
      <c r="P2478" t="str">
        <f t="shared" si="268"/>
        <v>Private Equity</v>
      </c>
      <c r="Q2478" t="str">
        <f t="shared" si="269"/>
        <v>Travel &amp; Hospitality</v>
      </c>
      <c r="R2478" t="str">
        <f t="shared" si="270"/>
        <v>Delhi-NCR</v>
      </c>
    </row>
    <row r="2479" spans="1:18" x14ac:dyDescent="0.3">
      <c r="A2479">
        <v>2478</v>
      </c>
      <c r="B2479" s="4">
        <v>42219</v>
      </c>
      <c r="C2479" t="s">
        <v>6609</v>
      </c>
      <c r="D2479" t="s">
        <v>6610</v>
      </c>
      <c r="E2479" t="s">
        <v>9030</v>
      </c>
      <c r="F2479" t="s">
        <v>967</v>
      </c>
      <c r="G2479" t="s">
        <v>4438</v>
      </c>
      <c r="H2479" t="str">
        <f t="shared" si="271"/>
        <v>Infuse Ventures</v>
      </c>
      <c r="I2479">
        <f t="shared" si="272"/>
        <v>1</v>
      </c>
      <c r="J2479" t="str">
        <f>IF(Table1[[#This Row],[Investor Count]]&gt;1,"Yes","No")</f>
        <v>No</v>
      </c>
      <c r="K2479" t="s">
        <v>126</v>
      </c>
      <c r="M2479">
        <f t="shared" si="266"/>
        <v>2015</v>
      </c>
      <c r="N2479" t="str">
        <f t="shared" si="267"/>
        <v>August</v>
      </c>
      <c r="O2479" s="18">
        <v>0</v>
      </c>
      <c r="P2479" t="str">
        <f t="shared" si="268"/>
        <v>Seed</v>
      </c>
      <c r="Q2479" t="str">
        <f t="shared" si="269"/>
        <v>Energy &amp; Environment</v>
      </c>
      <c r="R2479" t="str">
        <f t="shared" si="270"/>
        <v>Bangalore</v>
      </c>
    </row>
    <row r="2480" spans="1:18" x14ac:dyDescent="0.3">
      <c r="A2480">
        <v>2479</v>
      </c>
      <c r="B2480" s="4">
        <v>42219</v>
      </c>
      <c r="C2480" t="s">
        <v>6611</v>
      </c>
      <c r="D2480" t="s">
        <v>6612</v>
      </c>
      <c r="E2480" t="s">
        <v>9030</v>
      </c>
      <c r="F2480" t="s">
        <v>36</v>
      </c>
      <c r="G2480" t="s">
        <v>6613</v>
      </c>
      <c r="H2480" t="str">
        <f t="shared" si="271"/>
        <v>Sequoia Capital</v>
      </c>
      <c r="I2480">
        <f t="shared" si="272"/>
        <v>2</v>
      </c>
      <c r="J2480" t="str">
        <f>IF(Table1[[#This Row],[Investor Count]]&gt;1,"Yes","No")</f>
        <v>Yes</v>
      </c>
      <c r="K2480" t="s">
        <v>394</v>
      </c>
      <c r="L2480" s="6">
        <v>9600000</v>
      </c>
      <c r="M2480">
        <f t="shared" si="266"/>
        <v>2015</v>
      </c>
      <c r="N2480" t="str">
        <f t="shared" si="267"/>
        <v>August</v>
      </c>
      <c r="O2480" s="18">
        <v>92.131680000000003</v>
      </c>
      <c r="P2480" t="str">
        <f t="shared" si="268"/>
        <v>Private Equity</v>
      </c>
      <c r="Q2480" t="str">
        <f t="shared" si="269"/>
        <v>Technology</v>
      </c>
      <c r="R2480" t="str">
        <f t="shared" si="270"/>
        <v>Mumbai</v>
      </c>
    </row>
    <row r="2481" spans="1:18" x14ac:dyDescent="0.3">
      <c r="A2481">
        <v>2480</v>
      </c>
      <c r="B2481" s="4">
        <v>42220</v>
      </c>
      <c r="C2481" t="s">
        <v>6614</v>
      </c>
      <c r="D2481" t="s">
        <v>9005</v>
      </c>
      <c r="E2481" t="s">
        <v>9030</v>
      </c>
      <c r="F2481" t="s">
        <v>30</v>
      </c>
      <c r="G2481" t="s">
        <v>6616</v>
      </c>
      <c r="H2481" t="str">
        <f t="shared" si="271"/>
        <v>Orios Venture Partners</v>
      </c>
      <c r="I2481">
        <f t="shared" si="272"/>
        <v>2</v>
      </c>
      <c r="J2481" t="str">
        <f>IF(Table1[[#This Row],[Investor Count]]&gt;1,"Yes","No")</f>
        <v>Yes</v>
      </c>
      <c r="K2481" t="s">
        <v>394</v>
      </c>
      <c r="L2481" s="6">
        <v>1300000</v>
      </c>
      <c r="M2481">
        <f t="shared" si="266"/>
        <v>2015</v>
      </c>
      <c r="N2481" t="str">
        <f t="shared" si="267"/>
        <v>August</v>
      </c>
      <c r="O2481" s="18">
        <v>12.476165</v>
      </c>
      <c r="P2481" t="str">
        <f t="shared" si="268"/>
        <v>Private Equity</v>
      </c>
      <c r="Q2481" t="str">
        <f t="shared" si="269"/>
        <v>Food &amp; Beverage</v>
      </c>
      <c r="R2481" t="str">
        <f t="shared" si="270"/>
        <v>Delhi-NCR</v>
      </c>
    </row>
    <row r="2482" spans="1:18" x14ac:dyDescent="0.3">
      <c r="A2482">
        <v>2481</v>
      </c>
      <c r="B2482" s="4">
        <v>42221</v>
      </c>
      <c r="C2482" t="s">
        <v>6617</v>
      </c>
      <c r="D2482" t="s">
        <v>6618</v>
      </c>
      <c r="E2482" t="s">
        <v>9030</v>
      </c>
      <c r="F2482" t="s">
        <v>52</v>
      </c>
      <c r="G2482" t="s">
        <v>8890</v>
      </c>
      <c r="H2482" t="str">
        <f t="shared" si="271"/>
        <v>Kunal Bajaj</v>
      </c>
      <c r="I2482">
        <f t="shared" si="272"/>
        <v>3</v>
      </c>
      <c r="J2482" t="str">
        <f>IF(Table1[[#This Row],[Investor Count]]&gt;1,"Yes","No")</f>
        <v>Yes</v>
      </c>
      <c r="K2482" t="s">
        <v>126</v>
      </c>
      <c r="L2482" s="6">
        <v>650000</v>
      </c>
      <c r="M2482">
        <f t="shared" si="266"/>
        <v>2015</v>
      </c>
      <c r="N2482" t="str">
        <f t="shared" si="267"/>
        <v>August</v>
      </c>
      <c r="O2482" s="18">
        <v>6.2380825</v>
      </c>
      <c r="P2482" t="str">
        <f t="shared" si="268"/>
        <v>Seed</v>
      </c>
      <c r="Q2482" t="str">
        <f t="shared" si="269"/>
        <v>Technology</v>
      </c>
      <c r="R2482" t="str">
        <f t="shared" si="270"/>
        <v>Pune</v>
      </c>
    </row>
    <row r="2483" spans="1:18" x14ac:dyDescent="0.3">
      <c r="A2483">
        <v>2482</v>
      </c>
      <c r="B2483" s="4">
        <v>42221</v>
      </c>
      <c r="C2483" t="s">
        <v>571</v>
      </c>
      <c r="D2483" t="s">
        <v>6202</v>
      </c>
      <c r="E2483" t="s">
        <v>9030</v>
      </c>
      <c r="F2483" t="s">
        <v>967</v>
      </c>
      <c r="G2483" t="s">
        <v>6620</v>
      </c>
      <c r="H2483" t="str">
        <f t="shared" si="271"/>
        <v>Rebright Partners</v>
      </c>
      <c r="I2483">
        <f t="shared" si="272"/>
        <v>4</v>
      </c>
      <c r="J2483" t="str">
        <f>IF(Table1[[#This Row],[Investor Count]]&gt;1,"Yes","No")</f>
        <v>Yes</v>
      </c>
      <c r="K2483" t="s">
        <v>126</v>
      </c>
      <c r="L2483" s="6">
        <v>1300000</v>
      </c>
      <c r="M2483">
        <f t="shared" si="266"/>
        <v>2015</v>
      </c>
      <c r="N2483" t="str">
        <f t="shared" si="267"/>
        <v>August</v>
      </c>
      <c r="O2483" s="18">
        <v>12.476165</v>
      </c>
      <c r="P2483" t="str">
        <f t="shared" si="268"/>
        <v>Seed</v>
      </c>
      <c r="Q2483" t="str">
        <f t="shared" si="269"/>
        <v>Technology</v>
      </c>
      <c r="R2483" t="str">
        <f t="shared" si="270"/>
        <v>Bangalore</v>
      </c>
    </row>
    <row r="2484" spans="1:18" x14ac:dyDescent="0.3">
      <c r="A2484">
        <v>2483</v>
      </c>
      <c r="B2484" s="4">
        <v>42221</v>
      </c>
      <c r="C2484" t="s">
        <v>6621</v>
      </c>
      <c r="D2484" t="s">
        <v>6622</v>
      </c>
      <c r="E2484" t="s">
        <v>9030</v>
      </c>
      <c r="F2484" t="s">
        <v>30</v>
      </c>
      <c r="G2484" t="s">
        <v>6623</v>
      </c>
      <c r="H2484" t="str">
        <f t="shared" si="271"/>
        <v>Tiger Global Management</v>
      </c>
      <c r="I2484">
        <f t="shared" si="272"/>
        <v>2</v>
      </c>
      <c r="J2484" t="str">
        <f>IF(Table1[[#This Row],[Investor Count]]&gt;1,"Yes","No")</f>
        <v>Yes</v>
      </c>
      <c r="K2484" t="s">
        <v>394</v>
      </c>
      <c r="L2484" s="6">
        <v>30000000</v>
      </c>
      <c r="M2484">
        <f t="shared" si="266"/>
        <v>2015</v>
      </c>
      <c r="N2484" t="str">
        <f t="shared" si="267"/>
        <v>August</v>
      </c>
      <c r="O2484" s="18">
        <v>287.91149999999999</v>
      </c>
      <c r="P2484" t="str">
        <f t="shared" si="268"/>
        <v>Private Equity</v>
      </c>
      <c r="Q2484" t="str">
        <f t="shared" si="269"/>
        <v>Technology</v>
      </c>
      <c r="R2484" t="str">
        <f t="shared" si="270"/>
        <v>Delhi-NCR</v>
      </c>
    </row>
    <row r="2485" spans="1:18" x14ac:dyDescent="0.3">
      <c r="A2485">
        <v>2484</v>
      </c>
      <c r="B2485" s="4">
        <v>42221</v>
      </c>
      <c r="C2485" t="s">
        <v>6624</v>
      </c>
      <c r="D2485" t="s">
        <v>9006</v>
      </c>
      <c r="E2485" t="s">
        <v>9030</v>
      </c>
      <c r="F2485" t="s">
        <v>36</v>
      </c>
      <c r="G2485" t="s">
        <v>6626</v>
      </c>
      <c r="H2485" t="str">
        <f t="shared" si="271"/>
        <v>Helion Venture Partners</v>
      </c>
      <c r="I2485">
        <f t="shared" si="272"/>
        <v>2</v>
      </c>
      <c r="J2485" t="str">
        <f>IF(Table1[[#This Row],[Investor Count]]&gt;1,"Yes","No")</f>
        <v>Yes</v>
      </c>
      <c r="K2485" t="s">
        <v>394</v>
      </c>
      <c r="L2485" s="6">
        <v>3000000</v>
      </c>
      <c r="M2485">
        <f t="shared" si="266"/>
        <v>2015</v>
      </c>
      <c r="N2485" t="str">
        <f t="shared" si="267"/>
        <v>August</v>
      </c>
      <c r="O2485" s="18">
        <v>28.791149999999998</v>
      </c>
      <c r="P2485" t="str">
        <f t="shared" si="268"/>
        <v>Private Equity</v>
      </c>
      <c r="Q2485" t="str">
        <f t="shared" si="269"/>
        <v>Others</v>
      </c>
      <c r="R2485" t="str">
        <f t="shared" si="270"/>
        <v>Mumbai</v>
      </c>
    </row>
    <row r="2486" spans="1:18" x14ac:dyDescent="0.3">
      <c r="A2486">
        <v>2485</v>
      </c>
      <c r="B2486" s="4">
        <v>42221</v>
      </c>
      <c r="C2486" t="s">
        <v>6627</v>
      </c>
      <c r="D2486" t="s">
        <v>6628</v>
      </c>
      <c r="E2486" t="s">
        <v>9030</v>
      </c>
      <c r="F2486" t="s">
        <v>87</v>
      </c>
      <c r="G2486" t="s">
        <v>8390</v>
      </c>
      <c r="H2486" t="str">
        <f t="shared" si="271"/>
        <v>Bedrock Ventures</v>
      </c>
      <c r="I2486">
        <f t="shared" si="272"/>
        <v>3</v>
      </c>
      <c r="J2486" t="str">
        <f>IF(Table1[[#This Row],[Investor Count]]&gt;1,"Yes","No")</f>
        <v>Yes</v>
      </c>
      <c r="K2486" t="s">
        <v>126</v>
      </c>
      <c r="L2486" s="6">
        <v>500000</v>
      </c>
      <c r="M2486">
        <f t="shared" si="266"/>
        <v>2015</v>
      </c>
      <c r="N2486" t="str">
        <f t="shared" si="267"/>
        <v>August</v>
      </c>
      <c r="O2486" s="18">
        <v>4.7985249999999997</v>
      </c>
      <c r="P2486" t="str">
        <f t="shared" si="268"/>
        <v>Seed</v>
      </c>
      <c r="Q2486" t="str">
        <f t="shared" si="269"/>
        <v>Travel &amp; Hospitality</v>
      </c>
      <c r="R2486" t="str">
        <f t="shared" si="270"/>
        <v>Delhi-NCR</v>
      </c>
    </row>
    <row r="2487" spans="1:18" x14ac:dyDescent="0.3">
      <c r="A2487">
        <v>2486</v>
      </c>
      <c r="B2487" s="4">
        <v>42221</v>
      </c>
      <c r="C2487" t="s">
        <v>6630</v>
      </c>
      <c r="D2487" t="s">
        <v>6631</v>
      </c>
      <c r="E2487" t="s">
        <v>9030</v>
      </c>
      <c r="F2487" t="s">
        <v>30</v>
      </c>
      <c r="G2487" t="s">
        <v>6632</v>
      </c>
      <c r="H2487" t="str">
        <f t="shared" si="271"/>
        <v>Sachin Bhatia</v>
      </c>
      <c r="I2487">
        <f t="shared" si="272"/>
        <v>2</v>
      </c>
      <c r="J2487" t="str">
        <f>IF(Table1[[#This Row],[Investor Count]]&gt;1,"Yes","No")</f>
        <v>Yes</v>
      </c>
      <c r="K2487" t="s">
        <v>126</v>
      </c>
      <c r="M2487">
        <f t="shared" si="266"/>
        <v>2015</v>
      </c>
      <c r="N2487" t="str">
        <f t="shared" si="267"/>
        <v>August</v>
      </c>
      <c r="O2487" s="18">
        <v>0</v>
      </c>
      <c r="P2487" t="str">
        <f t="shared" si="268"/>
        <v>Seed</v>
      </c>
      <c r="Q2487" t="str">
        <f t="shared" si="269"/>
        <v>Others</v>
      </c>
      <c r="R2487" t="str">
        <f t="shared" si="270"/>
        <v>Delhi-NCR</v>
      </c>
    </row>
    <row r="2488" spans="1:18" x14ac:dyDescent="0.3">
      <c r="A2488">
        <v>2487</v>
      </c>
      <c r="B2488" s="4">
        <v>42221</v>
      </c>
      <c r="C2488" t="s">
        <v>6633</v>
      </c>
      <c r="D2488" t="s">
        <v>6634</v>
      </c>
      <c r="E2488" t="s">
        <v>9030</v>
      </c>
      <c r="F2488" t="s">
        <v>36</v>
      </c>
      <c r="G2488" t="s">
        <v>6635</v>
      </c>
      <c r="H2488" t="str">
        <f t="shared" si="271"/>
        <v>Ramesh Jogani</v>
      </c>
      <c r="I2488">
        <f t="shared" si="272"/>
        <v>3</v>
      </c>
      <c r="J2488" t="str">
        <f>IF(Table1[[#This Row],[Investor Count]]&gt;1,"Yes","No")</f>
        <v>Yes</v>
      </c>
      <c r="K2488" t="s">
        <v>126</v>
      </c>
      <c r="L2488" s="6">
        <v>785000</v>
      </c>
      <c r="M2488">
        <f t="shared" si="266"/>
        <v>2015</v>
      </c>
      <c r="N2488" t="str">
        <f t="shared" si="267"/>
        <v>August</v>
      </c>
      <c r="O2488" s="18">
        <v>7.5336842500000003</v>
      </c>
      <c r="P2488" t="str">
        <f t="shared" si="268"/>
        <v>Seed</v>
      </c>
      <c r="Q2488" t="str">
        <f t="shared" si="269"/>
        <v>Technology</v>
      </c>
      <c r="R2488" t="str">
        <f t="shared" si="270"/>
        <v>Mumbai</v>
      </c>
    </row>
    <row r="2489" spans="1:18" x14ac:dyDescent="0.3">
      <c r="A2489">
        <v>2488</v>
      </c>
      <c r="B2489" s="4">
        <v>42222</v>
      </c>
      <c r="C2489" t="s">
        <v>6636</v>
      </c>
      <c r="D2489" t="s">
        <v>6637</v>
      </c>
      <c r="E2489" t="s">
        <v>9030</v>
      </c>
      <c r="F2489" t="s">
        <v>967</v>
      </c>
      <c r="G2489" t="s">
        <v>6638</v>
      </c>
      <c r="H2489" t="str">
        <f t="shared" si="271"/>
        <v>Tracxn Labs</v>
      </c>
      <c r="I2489">
        <f t="shared" si="272"/>
        <v>1</v>
      </c>
      <c r="J2489" t="str">
        <f>IF(Table1[[#This Row],[Investor Count]]&gt;1,"Yes","No")</f>
        <v>No</v>
      </c>
      <c r="K2489" t="s">
        <v>126</v>
      </c>
      <c r="M2489">
        <f t="shared" si="266"/>
        <v>2015</v>
      </c>
      <c r="N2489" t="str">
        <f t="shared" si="267"/>
        <v>August</v>
      </c>
      <c r="O2489" s="18">
        <v>0</v>
      </c>
      <c r="P2489" t="str">
        <f t="shared" si="268"/>
        <v>Seed</v>
      </c>
      <c r="Q2489" t="str">
        <f t="shared" si="269"/>
        <v>Fashion &amp; Lifestyle</v>
      </c>
      <c r="R2489" t="str">
        <f t="shared" si="270"/>
        <v>Bangalore</v>
      </c>
    </row>
    <row r="2490" spans="1:18" x14ac:dyDescent="0.3">
      <c r="A2490">
        <v>2489</v>
      </c>
      <c r="B2490" s="4">
        <v>42222</v>
      </c>
      <c r="C2490" t="s">
        <v>6639</v>
      </c>
      <c r="D2490" t="s">
        <v>7849</v>
      </c>
      <c r="E2490" t="s">
        <v>9030</v>
      </c>
      <c r="F2490" t="s">
        <v>36</v>
      </c>
      <c r="G2490" t="s">
        <v>8891</v>
      </c>
      <c r="H2490" t="str">
        <f t="shared" si="271"/>
        <v>Ravi Gururaj</v>
      </c>
      <c r="I2490">
        <f t="shared" si="272"/>
        <v>5</v>
      </c>
      <c r="J2490" t="str">
        <f>IF(Table1[[#This Row],[Investor Count]]&gt;1,"Yes","No")</f>
        <v>Yes</v>
      </c>
      <c r="K2490" t="s">
        <v>126</v>
      </c>
      <c r="L2490" s="6">
        <v>500000</v>
      </c>
      <c r="M2490">
        <f t="shared" si="266"/>
        <v>2015</v>
      </c>
      <c r="N2490" t="str">
        <f t="shared" si="267"/>
        <v>August</v>
      </c>
      <c r="O2490" s="18">
        <v>4.7985249999999997</v>
      </c>
      <c r="P2490" t="str">
        <f t="shared" si="268"/>
        <v>Seed</v>
      </c>
      <c r="Q2490" t="str">
        <f t="shared" si="269"/>
        <v>Others</v>
      </c>
      <c r="R2490" t="str">
        <f t="shared" si="270"/>
        <v>Mumbai</v>
      </c>
    </row>
    <row r="2491" spans="1:18" x14ac:dyDescent="0.3">
      <c r="A2491">
        <v>2490</v>
      </c>
      <c r="B2491" s="4">
        <v>42222</v>
      </c>
      <c r="C2491" t="s">
        <v>6643</v>
      </c>
      <c r="D2491" t="s">
        <v>6644</v>
      </c>
      <c r="E2491" t="s">
        <v>9030</v>
      </c>
      <c r="F2491" t="s">
        <v>967</v>
      </c>
      <c r="G2491" t="s">
        <v>6645</v>
      </c>
      <c r="H2491" t="str">
        <f t="shared" si="271"/>
        <v>Sofina</v>
      </c>
      <c r="I2491">
        <f t="shared" si="272"/>
        <v>7</v>
      </c>
      <c r="J2491" t="str">
        <f>IF(Table1[[#This Row],[Investor Count]]&gt;1,"Yes","No")</f>
        <v>Yes</v>
      </c>
      <c r="K2491" t="s">
        <v>394</v>
      </c>
      <c r="L2491" s="6">
        <v>90000000</v>
      </c>
      <c r="M2491">
        <f t="shared" si="266"/>
        <v>2015</v>
      </c>
      <c r="N2491" t="str">
        <f t="shared" si="267"/>
        <v>August</v>
      </c>
      <c r="O2491" s="18">
        <v>863.73450000000003</v>
      </c>
      <c r="P2491" t="str">
        <f t="shared" si="268"/>
        <v>Private Equity</v>
      </c>
      <c r="Q2491" t="str">
        <f t="shared" si="269"/>
        <v>Travel &amp; Hospitality</v>
      </c>
      <c r="R2491" t="str">
        <f t="shared" si="270"/>
        <v>Bangalore</v>
      </c>
    </row>
    <row r="2492" spans="1:18" x14ac:dyDescent="0.3">
      <c r="A2492">
        <v>2491</v>
      </c>
      <c r="B2492" s="4">
        <v>42222</v>
      </c>
      <c r="C2492" t="s">
        <v>6646</v>
      </c>
      <c r="D2492" t="s">
        <v>6647</v>
      </c>
      <c r="E2492" t="s">
        <v>9030</v>
      </c>
      <c r="F2492" t="s">
        <v>30</v>
      </c>
      <c r="G2492" t="s">
        <v>8391</v>
      </c>
      <c r="H2492" t="str">
        <f t="shared" si="271"/>
        <v>Sanjay Sethi</v>
      </c>
      <c r="I2492">
        <f t="shared" si="272"/>
        <v>2</v>
      </c>
      <c r="J2492" t="str">
        <f>IF(Table1[[#This Row],[Investor Count]]&gt;1,"Yes","No")</f>
        <v>Yes</v>
      </c>
      <c r="K2492" t="s">
        <v>126</v>
      </c>
      <c r="M2492">
        <f t="shared" si="266"/>
        <v>2015</v>
      </c>
      <c r="N2492" t="str">
        <f t="shared" si="267"/>
        <v>August</v>
      </c>
      <c r="O2492" s="18">
        <v>0</v>
      </c>
      <c r="P2492" t="str">
        <f t="shared" si="268"/>
        <v>Seed</v>
      </c>
      <c r="Q2492" t="str">
        <f t="shared" si="269"/>
        <v>Others</v>
      </c>
      <c r="R2492" t="str">
        <f t="shared" si="270"/>
        <v>Delhi-NCR</v>
      </c>
    </row>
    <row r="2493" spans="1:18" x14ac:dyDescent="0.3">
      <c r="A2493">
        <v>2492</v>
      </c>
      <c r="B2493" s="4">
        <v>42222</v>
      </c>
      <c r="C2493" t="s">
        <v>6649</v>
      </c>
      <c r="D2493" t="s">
        <v>6650</v>
      </c>
      <c r="E2493" t="s">
        <v>9030</v>
      </c>
      <c r="F2493" t="s">
        <v>30</v>
      </c>
      <c r="G2493" t="s">
        <v>8392</v>
      </c>
      <c r="H2493" t="str">
        <f t="shared" si="271"/>
        <v>Ccube Angels</v>
      </c>
      <c r="I2493">
        <f t="shared" si="272"/>
        <v>2</v>
      </c>
      <c r="J2493" t="str">
        <f>IF(Table1[[#This Row],[Investor Count]]&gt;1,"Yes","No")</f>
        <v>Yes</v>
      </c>
      <c r="K2493" t="s">
        <v>126</v>
      </c>
      <c r="M2493">
        <f t="shared" si="266"/>
        <v>2015</v>
      </c>
      <c r="N2493" t="str">
        <f t="shared" si="267"/>
        <v>August</v>
      </c>
      <c r="O2493" s="18">
        <v>0</v>
      </c>
      <c r="P2493" t="str">
        <f t="shared" si="268"/>
        <v>Seed</v>
      </c>
      <c r="Q2493" t="str">
        <f t="shared" si="269"/>
        <v>Travel &amp; Hospitality</v>
      </c>
      <c r="R2493" t="str">
        <f t="shared" si="270"/>
        <v>Delhi-NCR</v>
      </c>
    </row>
    <row r="2494" spans="1:18" x14ac:dyDescent="0.3">
      <c r="A2494">
        <v>2493</v>
      </c>
      <c r="B2494" s="4">
        <v>42222</v>
      </c>
      <c r="C2494" t="s">
        <v>6652</v>
      </c>
      <c r="D2494" t="s">
        <v>6653</v>
      </c>
      <c r="E2494" t="s">
        <v>9030</v>
      </c>
      <c r="F2494" t="s">
        <v>36</v>
      </c>
      <c r="G2494" t="s">
        <v>8393</v>
      </c>
      <c r="H2494" t="str">
        <f t="shared" si="271"/>
        <v>Chennai Angels</v>
      </c>
      <c r="I2494">
        <f t="shared" si="272"/>
        <v>8</v>
      </c>
      <c r="J2494" t="str">
        <f>IF(Table1[[#This Row],[Investor Count]]&gt;1,"Yes","No")</f>
        <v>Yes</v>
      </c>
      <c r="K2494" t="s">
        <v>126</v>
      </c>
      <c r="L2494" s="6">
        <v>700000</v>
      </c>
      <c r="M2494">
        <f t="shared" si="266"/>
        <v>2015</v>
      </c>
      <c r="N2494" t="str">
        <f t="shared" si="267"/>
        <v>August</v>
      </c>
      <c r="O2494" s="18">
        <v>6.7179349999999998</v>
      </c>
      <c r="P2494" t="str">
        <f t="shared" si="268"/>
        <v>Seed</v>
      </c>
      <c r="Q2494" t="str">
        <f t="shared" si="269"/>
        <v>Others</v>
      </c>
      <c r="R2494" t="str">
        <f t="shared" si="270"/>
        <v>Mumbai</v>
      </c>
    </row>
    <row r="2495" spans="1:18" x14ac:dyDescent="0.3">
      <c r="A2495">
        <v>2494</v>
      </c>
      <c r="B2495" s="4">
        <v>42222</v>
      </c>
      <c r="C2495" t="s">
        <v>2004</v>
      </c>
      <c r="D2495" t="s">
        <v>6655</v>
      </c>
      <c r="E2495" t="s">
        <v>9030</v>
      </c>
      <c r="F2495" t="s">
        <v>967</v>
      </c>
      <c r="G2495" t="s">
        <v>6656</v>
      </c>
      <c r="H2495" t="str">
        <f t="shared" si="271"/>
        <v>Horizons Ventures</v>
      </c>
      <c r="I2495">
        <f t="shared" si="272"/>
        <v>5</v>
      </c>
      <c r="J2495" t="str">
        <f>IF(Table1[[#This Row],[Investor Count]]&gt;1,"Yes","No")</f>
        <v>Yes</v>
      </c>
      <c r="K2495" t="s">
        <v>394</v>
      </c>
      <c r="L2495" s="6">
        <v>25000000</v>
      </c>
      <c r="M2495">
        <f t="shared" si="266"/>
        <v>2015</v>
      </c>
      <c r="N2495" t="str">
        <f t="shared" si="267"/>
        <v>August</v>
      </c>
      <c r="O2495" s="18">
        <v>239.92625000000001</v>
      </c>
      <c r="P2495" t="str">
        <f t="shared" si="268"/>
        <v>Private Equity</v>
      </c>
      <c r="Q2495" t="str">
        <f t="shared" si="269"/>
        <v>Others</v>
      </c>
      <c r="R2495" t="str">
        <f t="shared" si="270"/>
        <v>Bangalore</v>
      </c>
    </row>
    <row r="2496" spans="1:18" x14ac:dyDescent="0.3">
      <c r="A2496">
        <v>2495</v>
      </c>
      <c r="B2496" s="4">
        <v>42222</v>
      </c>
      <c r="C2496" t="s">
        <v>6657</v>
      </c>
      <c r="D2496" t="s">
        <v>6658</v>
      </c>
      <c r="E2496" t="s">
        <v>9030</v>
      </c>
      <c r="F2496" t="s">
        <v>36</v>
      </c>
      <c r="G2496" t="s">
        <v>6659</v>
      </c>
      <c r="H2496" t="str">
        <f t="shared" si="271"/>
        <v>Inflexionpoint</v>
      </c>
      <c r="I2496">
        <f t="shared" si="272"/>
        <v>5</v>
      </c>
      <c r="J2496" t="str">
        <f>IF(Table1[[#This Row],[Investor Count]]&gt;1,"Yes","No")</f>
        <v>Yes</v>
      </c>
      <c r="K2496" t="s">
        <v>394</v>
      </c>
      <c r="M2496">
        <f t="shared" si="266"/>
        <v>2015</v>
      </c>
      <c r="N2496" t="str">
        <f t="shared" si="267"/>
        <v>August</v>
      </c>
      <c r="O2496" s="18">
        <v>0</v>
      </c>
      <c r="P2496" t="str">
        <f t="shared" si="268"/>
        <v>Private Equity</v>
      </c>
      <c r="Q2496" t="str">
        <f t="shared" si="269"/>
        <v>E-Commerce</v>
      </c>
      <c r="R2496" t="str">
        <f t="shared" si="270"/>
        <v>Mumbai</v>
      </c>
    </row>
    <row r="2497" spans="1:18" x14ac:dyDescent="0.3">
      <c r="A2497">
        <v>2496</v>
      </c>
      <c r="B2497" s="4">
        <v>42223</v>
      </c>
      <c r="C2497" t="s">
        <v>7892</v>
      </c>
      <c r="D2497" t="s">
        <v>6661</v>
      </c>
      <c r="E2497" t="s">
        <v>9030</v>
      </c>
      <c r="F2497" t="s">
        <v>19</v>
      </c>
      <c r="G2497" t="s">
        <v>8052</v>
      </c>
      <c r="H2497" t="str">
        <f t="shared" si="271"/>
        <v>Youwecan Ventures</v>
      </c>
      <c r="I2497">
        <f t="shared" si="272"/>
        <v>1</v>
      </c>
      <c r="J2497" t="str">
        <f>IF(Table1[[#This Row],[Investor Count]]&gt;1,"Yes","No")</f>
        <v>No</v>
      </c>
      <c r="K2497" t="s">
        <v>126</v>
      </c>
      <c r="L2497" s="6">
        <v>630000</v>
      </c>
      <c r="M2497">
        <f t="shared" si="266"/>
        <v>2015</v>
      </c>
      <c r="N2497" t="str">
        <f t="shared" si="267"/>
        <v>August</v>
      </c>
      <c r="O2497" s="18">
        <v>6.0461415000000001</v>
      </c>
      <c r="P2497" t="str">
        <f t="shared" si="268"/>
        <v>Seed</v>
      </c>
      <c r="Q2497" t="str">
        <f t="shared" si="269"/>
        <v>Technology</v>
      </c>
      <c r="R2497" t="str">
        <f t="shared" si="270"/>
        <v>Delhi-NCR</v>
      </c>
    </row>
    <row r="2498" spans="1:18" x14ac:dyDescent="0.3">
      <c r="A2498">
        <v>2497</v>
      </c>
      <c r="B2498" s="4">
        <v>42223</v>
      </c>
      <c r="C2498" t="s">
        <v>6662</v>
      </c>
      <c r="D2498" t="s">
        <v>6663</v>
      </c>
      <c r="E2498" t="s">
        <v>9030</v>
      </c>
      <c r="F2498" t="s">
        <v>36</v>
      </c>
      <c r="G2498" t="s">
        <v>6664</v>
      </c>
      <c r="H2498" t="str">
        <f t="shared" si="271"/>
        <v>Wealth First</v>
      </c>
      <c r="I2498">
        <f t="shared" si="272"/>
        <v>3</v>
      </c>
      <c r="J2498" t="str">
        <f>IF(Table1[[#This Row],[Investor Count]]&gt;1,"Yes","No")</f>
        <v>Yes</v>
      </c>
      <c r="K2498" t="s">
        <v>394</v>
      </c>
      <c r="L2498" s="6">
        <v>500000</v>
      </c>
      <c r="M2498">
        <f t="shared" ref="M2498:M2561" si="273">YEAR(B2498)</f>
        <v>2015</v>
      </c>
      <c r="N2498" t="str">
        <f t="shared" ref="N2498:N2561" si="274">TEXT(B2498,"mmmm")</f>
        <v>August</v>
      </c>
      <c r="O2498" s="18">
        <v>4.7985249999999997</v>
      </c>
      <c r="P2498" t="str">
        <f t="shared" ref="P2498:P2561" si="275">IF(ISBLANK(K2498),"Unknown",IF(OR(ISNUMBER(SEARCH("seed",K2498)),ISNUMBER(SEARCH("Seed",K2498))),"Seed",IF(ISNUMBER(SEARCH("Series A",K2498)),"Series A",IF(ISNUMBER(SEARCH("Series B",K2498)),"Series B",IF(ISNUMBER(SEARCH("Series C",K2498)),"Series C",IF(ISNUMBER(SEARCH("Series D",K2498)),"Series D",IF(ISNUMBER(SEARCH("Private Equity",K2498)),"Private Equity","Other")))))))</f>
        <v>Private Equity</v>
      </c>
      <c r="Q2498" t="str">
        <f t="shared" ref="Q2498:Q2561" si="276">IF(IFERROR(SEARCH("ecom",D2498),0)+IFERROR(SEARCH("commerce",D2498),0)+IFERROR(SEARCH("retail",D2498),0)&gt;0,"E-Commerce",
IF(IFERROR(SEARCH("fintech",D2498),0)+IFERROR(SEARCH("finance",D2498),0)+IFERROR(SEARCH("financial",D2498),0)+IFERROR(SEARCH("lending",D2498),0)+IFERROR(SEARCH("payment",D2498),0)+IFERROR(SEARCH("banking",D2498),0)+IFERROR(SEARCH("insurance",D2498),0)&gt;0,"FinTech",
IF(IFERROR(SEARCH("tech",D2498),0)+IFERROR(SEARCH("software",D2498),0)+IFERROR(SEARCH("saas",D2498),0)+IFERROR(SEARCH("ai",D2498),0)+IFERROR(SEARCH("iot",D2498),0)+IFERROR(SEARCH("cloud",D2498),0)+IFERROR(SEARCH("data",D2498),0)+IFERROR(SEARCH("analytics",D2498),0)&gt;0,"Technology",
IF(IFERROR(SEARCH("food",D2498),0)+IFERROR(SEARCH("restaurant",D2498),0)+IFERROR(SEARCH("hospitality",D2498),0)+IFERROR(SEARCH("beverage",D2498),0)+IFERROR(SEARCH("delivery",D2498),0)&gt;0,"Food &amp; Beverage",
IF(IFERROR(SEARCH("health",D2498),0)+IFERROR(SEARCH("medical",D2498),0)+IFERROR(SEARCH("pharma",D2498),0)+IFERROR(SEARCH("wellness",D2498),0)+IFERROR(SEARCH("fitness",D2498),0)&gt;0,"Healthcare",
IF(IFERROR(SEARCH("edu",D2498),0)+IFERROR(SEARCH("learning",D2498),0)+IFERROR(SEARCH("school",D2498),0)+IFERROR(SEARCH("e-tech",D2498),0)&gt;0,"Education",
IF(IFERROR(SEARCH("logistics",D2498),0)+IFERROR(SEARCH("transport",D2498),0)+IFERROR(SEARCH("delivery",D2498),0)+IFERROR(SEARCH("mobility",D2498),0)+IFERROR(SEARCH("automobile",D2498),0)&gt;0,"Logistics &amp; Transport",
IF(IFERROR(SEARCH("travel",D2498),0)+IFERROR(SEARCH("hotel",D2498),0)+IFERROR(SEARCH("booking",D2498),0)+IFERROR(SEARCH("tourism",D2498),0)&gt;0,"Travel &amp; Hospitality",
IF(IFERROR(SEARCH("fashion",D2498),0)+IFERROR(SEARCH("apparel",D2498),0)+IFERROR(SEARCH("clothing",D2498),0)+IFERROR(SEARCH("jewelry",D2498),0)+IFERROR(SEARCH("beauty",D2498),0)&gt;0,"Fashion &amp; Lifestyle",
IF(IFERROR(SEARCH("media",D2498),0)+IFERROR(SEARCH("entertainment",D2498),0)+IFERROR(SEARCH("video",D2498),0)+IFERROR(SEARCH("gaming",D2498),0)+IFERROR(SEARCH("music",D2498),0)+IFERROR(SEARCH("social",D2498),0)&gt;0,"Media &amp; Entertainment",
IF(IFERROR(SEARCH("agri",D2498),0)+IFERROR(SEARCH("farm",D2498),0)+IFERROR(SEARCH("agtech",D2498),0)&gt;0,"Agriculture",
IF(IFERROR(SEARCH("real estate",D2498),0)+IFERROR(SEARCH("property",D2498),0)+IFERROR(SEARCH("housing",D2498),0)&gt;0,"Real Estate",
IF(IFERROR(SEARCH("energy",D2498),0)+IFERROR(SEARCH("solar",D2498),0)+IFERROR(SEARCH("clean tech",D2498),0)+IFERROR(SEARCH("waste",D2498),0)&gt;0,"Energy &amp; Environment",
IF(IFERROR(SEARCH("hr",D2498),0)+IFERROR(SEARCH("recruit",D2498),0)+IFERROR(SEARCH("hiring",D2498),0)+IFERROR(SEARCH("job",D2498),0)&gt;0,"HR &amp; Recruitment",
"Others"))))))))))))))</f>
        <v>Others</v>
      </c>
      <c r="R2498" t="str">
        <f t="shared" ref="R2498:R2561" si="277">IF(ISNUMBER(SEARCH("bang",F2498)),"Bangalore",IF(ISNUMBER(SEARCH("beng",F2498)),"Bangalore",IF(ISNUMBER(SEARCH("mumbai",F2498)),"Mumbai",IF(ISNUMBER(SEARCH("delhi",F2498)),"Delhi-NCR",IF(ISNUMBER(SEARCH("gurgaon",F2498)),"Delhi-NCR",IF(ISNUMBER(SEARCH("gurugram",F2498)),"Delhi-NCR",IF(ISNUMBER(SEARCH("noida",F2498)),"Delhi-NCR",IF(ISNUMBER(SEARCH("faridabad",F2498)),"Delhi-NCR",IF(ISNUMBER(SEARCH("chennai",F2498)),"Chennai",IF(ISNUMBER(SEARCH("hyderabad",F2498)),"Hyderabad",IF(ISNUMBER(SEARCH("pune",F2498)),"Pune",IF(ISNUMBER(SEARCH("kolkata",F2498)),"Kolkata",IF(ISNUMBER(SEARCH("ahmedabad",F2498)),"Ahmedabad",IF(ISNUMBER(SEARCH("jaipur",F2498)),"Jaipur",IF(ISNUMBER(SEARCH("coimbatore",F2498)),"Coimbatore",IF(ISNUMBER(SEARCH("kochi",F2498)),"Kerala Cities",IF(ISNUMBER(SEARCH("cochin",F2498)),"Kerala Cities",IF(ISNUMBER(SEARCH("francisco",F2498)),"USA",IF(ISNUMBER(SEARCH("new york",F2498)),"USA",IF(ISNUMBER(SEARCH("california",F2498)),"USA",IF(ISNUMBER(SEARCH("palo alto",F2498)),"USA",IF(ISNUMBER(SEARCH("santa",F2498)),"USA",IF(ISNUMBER(SEARCH("singapore",F2498)),"Singapore",IF(ISNUMBER(SEARCH("london",F2498)),"London/UK",IF(F2498="","Unknown","Other Cities")))))))))))))))))))))))))</f>
        <v>Mumbai</v>
      </c>
    </row>
    <row r="2499" spans="1:18" x14ac:dyDescent="0.3">
      <c r="A2499">
        <v>2498</v>
      </c>
      <c r="B2499" s="4">
        <v>42223</v>
      </c>
      <c r="C2499" t="s">
        <v>6665</v>
      </c>
      <c r="D2499" t="s">
        <v>6666</v>
      </c>
      <c r="E2499" t="s">
        <v>9030</v>
      </c>
      <c r="F2499" t="s">
        <v>36</v>
      </c>
      <c r="G2499" t="s">
        <v>8394</v>
      </c>
      <c r="H2499" t="str">
        <f t="shared" ref="H2499:H2562" si="278">IFERROR(TRIM(LEFT(G2499,FIND(",",G2499)-1)),TRIM(G2499))</f>
        <v>Responsability Investments</v>
      </c>
      <c r="I2499">
        <f t="shared" ref="I2499:I2562" si="279">IF(TRIM(G2499)="",0,LEN(G2499)-LEN(SUBSTITUTE(G2499,",",""))+1)</f>
        <v>2</v>
      </c>
      <c r="J2499" t="str">
        <f>IF(Table1[[#This Row],[Investor Count]]&gt;1,"Yes","No")</f>
        <v>Yes</v>
      </c>
      <c r="K2499" t="s">
        <v>394</v>
      </c>
      <c r="M2499">
        <f t="shared" si="273"/>
        <v>2015</v>
      </c>
      <c r="N2499" t="str">
        <f t="shared" si="274"/>
        <v>August</v>
      </c>
      <c r="O2499" s="18">
        <v>0</v>
      </c>
      <c r="P2499" t="str">
        <f t="shared" si="275"/>
        <v>Private Equity</v>
      </c>
      <c r="Q2499" t="str">
        <f t="shared" si="276"/>
        <v>Energy &amp; Environment</v>
      </c>
      <c r="R2499" t="str">
        <f t="shared" si="277"/>
        <v>Mumbai</v>
      </c>
    </row>
    <row r="2500" spans="1:18" x14ac:dyDescent="0.3">
      <c r="A2500">
        <v>2499</v>
      </c>
      <c r="B2500" s="4">
        <v>42223</v>
      </c>
      <c r="C2500" t="s">
        <v>6668</v>
      </c>
      <c r="D2500" t="s">
        <v>6669</v>
      </c>
      <c r="E2500" t="s">
        <v>9030</v>
      </c>
      <c r="F2500" t="s">
        <v>87</v>
      </c>
      <c r="G2500" t="s">
        <v>6670</v>
      </c>
      <c r="H2500" t="str">
        <f t="shared" si="278"/>
        <v>Bedrock Ventures</v>
      </c>
      <c r="I2500">
        <f t="shared" si="279"/>
        <v>1</v>
      </c>
      <c r="J2500" t="str">
        <f>IF(Table1[[#This Row],[Investor Count]]&gt;1,"Yes","No")</f>
        <v>No</v>
      </c>
      <c r="K2500" t="s">
        <v>126</v>
      </c>
      <c r="M2500">
        <f t="shared" si="273"/>
        <v>2015</v>
      </c>
      <c r="N2500" t="str">
        <f t="shared" si="274"/>
        <v>August</v>
      </c>
      <c r="O2500" s="18">
        <v>0</v>
      </c>
      <c r="P2500" t="str">
        <f t="shared" si="275"/>
        <v>Seed</v>
      </c>
      <c r="Q2500" t="str">
        <f t="shared" si="276"/>
        <v>Others</v>
      </c>
      <c r="R2500" t="str">
        <f t="shared" si="277"/>
        <v>Delhi-NCR</v>
      </c>
    </row>
    <row r="2501" spans="1:18" x14ac:dyDescent="0.3">
      <c r="A2501">
        <v>2500</v>
      </c>
      <c r="B2501" s="4">
        <v>42223</v>
      </c>
      <c r="C2501" t="s">
        <v>2749</v>
      </c>
      <c r="D2501" t="s">
        <v>6671</v>
      </c>
      <c r="E2501" t="s">
        <v>9030</v>
      </c>
      <c r="F2501" t="s">
        <v>30</v>
      </c>
      <c r="G2501" t="s">
        <v>6672</v>
      </c>
      <c r="H2501" t="str">
        <f t="shared" si="278"/>
        <v>Best Foodworks</v>
      </c>
      <c r="I2501">
        <f t="shared" si="279"/>
        <v>1</v>
      </c>
      <c r="J2501" t="str">
        <f>IF(Table1[[#This Row],[Investor Count]]&gt;1,"Yes","No")</f>
        <v>No</v>
      </c>
      <c r="K2501" t="s">
        <v>126</v>
      </c>
      <c r="M2501">
        <f t="shared" si="273"/>
        <v>2015</v>
      </c>
      <c r="N2501" t="str">
        <f t="shared" si="274"/>
        <v>August</v>
      </c>
      <c r="O2501" s="18">
        <v>0</v>
      </c>
      <c r="P2501" t="str">
        <f t="shared" si="275"/>
        <v>Seed</v>
      </c>
      <c r="Q2501" t="str">
        <f t="shared" si="276"/>
        <v>E-Commerce</v>
      </c>
      <c r="R2501" t="str">
        <f t="shared" si="277"/>
        <v>Delhi-NCR</v>
      </c>
    </row>
    <row r="2502" spans="1:18" x14ac:dyDescent="0.3">
      <c r="A2502">
        <v>2501</v>
      </c>
      <c r="B2502" s="4">
        <v>42226</v>
      </c>
      <c r="C2502" t="s">
        <v>4290</v>
      </c>
      <c r="D2502" t="s">
        <v>6673</v>
      </c>
      <c r="E2502" t="s">
        <v>9030</v>
      </c>
      <c r="F2502" t="s">
        <v>19</v>
      </c>
      <c r="G2502" t="s">
        <v>6674</v>
      </c>
      <c r="H2502" t="str">
        <f t="shared" si="278"/>
        <v>Nihon Kotsu</v>
      </c>
      <c r="I2502">
        <f t="shared" si="279"/>
        <v>2</v>
      </c>
      <c r="J2502" t="str">
        <f>IF(Table1[[#This Row],[Investor Count]]&gt;1,"Yes","No")</f>
        <v>Yes</v>
      </c>
      <c r="K2502" t="s">
        <v>394</v>
      </c>
      <c r="L2502" s="6">
        <v>500000</v>
      </c>
      <c r="M2502">
        <f t="shared" si="273"/>
        <v>2015</v>
      </c>
      <c r="N2502" t="str">
        <f t="shared" si="274"/>
        <v>August</v>
      </c>
      <c r="O2502" s="18">
        <v>4.7985249999999997</v>
      </c>
      <c r="P2502" t="str">
        <f t="shared" si="275"/>
        <v>Private Equity</v>
      </c>
      <c r="Q2502" t="str">
        <f t="shared" si="276"/>
        <v>Others</v>
      </c>
      <c r="R2502" t="str">
        <f t="shared" si="277"/>
        <v>Delhi-NCR</v>
      </c>
    </row>
    <row r="2503" spans="1:18" x14ac:dyDescent="0.3">
      <c r="A2503">
        <v>2502</v>
      </c>
      <c r="B2503" s="4">
        <v>42226</v>
      </c>
      <c r="C2503" t="s">
        <v>6676</v>
      </c>
      <c r="D2503" t="s">
        <v>2975</v>
      </c>
      <c r="E2503" t="s">
        <v>9030</v>
      </c>
      <c r="F2503" t="s">
        <v>30</v>
      </c>
      <c r="G2503" t="s">
        <v>6677</v>
      </c>
      <c r="H2503" t="str">
        <f t="shared" si="278"/>
        <v>Neha Vats</v>
      </c>
      <c r="I2503">
        <f t="shared" si="279"/>
        <v>2</v>
      </c>
      <c r="J2503" t="str">
        <f>IF(Table1[[#This Row],[Investor Count]]&gt;1,"Yes","No")</f>
        <v>Yes</v>
      </c>
      <c r="K2503" t="s">
        <v>126</v>
      </c>
      <c r="L2503" s="6">
        <v>80000</v>
      </c>
      <c r="M2503">
        <f t="shared" si="273"/>
        <v>2015</v>
      </c>
      <c r="N2503" t="str">
        <f t="shared" si="274"/>
        <v>August</v>
      </c>
      <c r="O2503" s="18">
        <v>0.767764</v>
      </c>
      <c r="P2503" t="str">
        <f t="shared" si="275"/>
        <v>Seed</v>
      </c>
      <c r="Q2503" t="str">
        <f t="shared" si="276"/>
        <v>E-Commerce</v>
      </c>
      <c r="R2503" t="str">
        <f t="shared" si="277"/>
        <v>Delhi-NCR</v>
      </c>
    </row>
    <row r="2504" spans="1:18" x14ac:dyDescent="0.3">
      <c r="A2504">
        <v>2503</v>
      </c>
      <c r="B2504" s="4">
        <v>42226</v>
      </c>
      <c r="C2504" t="s">
        <v>6678</v>
      </c>
      <c r="D2504" t="s">
        <v>6679</v>
      </c>
      <c r="E2504" t="s">
        <v>9030</v>
      </c>
      <c r="F2504" t="s">
        <v>6680</v>
      </c>
      <c r="G2504" t="s">
        <v>6681</v>
      </c>
      <c r="H2504" t="str">
        <f t="shared" si="278"/>
        <v>B M Gupta</v>
      </c>
      <c r="I2504">
        <f t="shared" si="279"/>
        <v>2</v>
      </c>
      <c r="J2504" t="str">
        <f>IF(Table1[[#This Row],[Investor Count]]&gt;1,"Yes","No")</f>
        <v>Yes</v>
      </c>
      <c r="K2504" t="s">
        <v>126</v>
      </c>
      <c r="M2504">
        <f t="shared" si="273"/>
        <v>2015</v>
      </c>
      <c r="N2504" t="str">
        <f t="shared" si="274"/>
        <v>August</v>
      </c>
      <c r="O2504" s="18">
        <v>0</v>
      </c>
      <c r="P2504" t="str">
        <f t="shared" si="275"/>
        <v>Seed</v>
      </c>
      <c r="Q2504" t="str">
        <f t="shared" si="276"/>
        <v>Education</v>
      </c>
      <c r="R2504" t="str">
        <f t="shared" si="277"/>
        <v>Delhi-NCR</v>
      </c>
    </row>
    <row r="2505" spans="1:18" x14ac:dyDescent="0.3">
      <c r="A2505">
        <v>2504</v>
      </c>
      <c r="B2505" s="4">
        <v>42226</v>
      </c>
      <c r="C2505" t="s">
        <v>6682</v>
      </c>
      <c r="D2505" t="s">
        <v>6683</v>
      </c>
      <c r="E2505" t="s">
        <v>9030</v>
      </c>
      <c r="F2505" t="s">
        <v>30</v>
      </c>
      <c r="G2505" t="s">
        <v>8395</v>
      </c>
      <c r="H2505" t="str">
        <f t="shared" si="278"/>
        <v>Qprize From Qualcomm Ventures</v>
      </c>
      <c r="I2505">
        <f t="shared" si="279"/>
        <v>1</v>
      </c>
      <c r="J2505" t="str">
        <f>IF(Table1[[#This Row],[Investor Count]]&gt;1,"Yes","No")</f>
        <v>No</v>
      </c>
      <c r="K2505" t="s">
        <v>126</v>
      </c>
      <c r="L2505" s="6">
        <v>250000</v>
      </c>
      <c r="M2505">
        <f t="shared" si="273"/>
        <v>2015</v>
      </c>
      <c r="N2505" t="str">
        <f t="shared" si="274"/>
        <v>August</v>
      </c>
      <c r="O2505" s="18">
        <v>2.3992624999999999</v>
      </c>
      <c r="P2505" t="str">
        <f t="shared" si="275"/>
        <v>Seed</v>
      </c>
      <c r="Q2505" t="str">
        <f t="shared" si="276"/>
        <v>Media &amp; Entertainment</v>
      </c>
      <c r="R2505" t="str">
        <f t="shared" si="277"/>
        <v>Delhi-NCR</v>
      </c>
    </row>
    <row r="2506" spans="1:18" x14ac:dyDescent="0.3">
      <c r="A2506">
        <v>2505</v>
      </c>
      <c r="B2506" s="4">
        <v>42226</v>
      </c>
      <c r="C2506" t="s">
        <v>7850</v>
      </c>
      <c r="D2506" t="s">
        <v>6687</v>
      </c>
      <c r="E2506" t="s">
        <v>9030</v>
      </c>
      <c r="F2506" t="s">
        <v>30</v>
      </c>
      <c r="G2506" t="s">
        <v>1068</v>
      </c>
      <c r="H2506" t="str">
        <f t="shared" si="278"/>
        <v>Sequoia Capital</v>
      </c>
      <c r="I2506">
        <f t="shared" si="279"/>
        <v>1</v>
      </c>
      <c r="J2506" t="str">
        <f>IF(Table1[[#This Row],[Investor Count]]&gt;1,"Yes","No")</f>
        <v>No</v>
      </c>
      <c r="K2506" t="s">
        <v>394</v>
      </c>
      <c r="L2506" s="6">
        <v>16000000</v>
      </c>
      <c r="M2506">
        <f t="shared" si="273"/>
        <v>2015</v>
      </c>
      <c r="N2506" t="str">
        <f t="shared" si="274"/>
        <v>August</v>
      </c>
      <c r="O2506" s="18">
        <v>153.55279999999999</v>
      </c>
      <c r="P2506" t="str">
        <f t="shared" si="275"/>
        <v>Private Equity</v>
      </c>
      <c r="Q2506" t="str">
        <f t="shared" si="276"/>
        <v>E-Commerce</v>
      </c>
      <c r="R2506" t="str">
        <f t="shared" si="277"/>
        <v>Delhi-NCR</v>
      </c>
    </row>
    <row r="2507" spans="1:18" x14ac:dyDescent="0.3">
      <c r="A2507">
        <v>2506</v>
      </c>
      <c r="B2507" s="4">
        <v>42226</v>
      </c>
      <c r="C2507" t="s">
        <v>6688</v>
      </c>
      <c r="D2507" t="s">
        <v>2008</v>
      </c>
      <c r="E2507" t="s">
        <v>9030</v>
      </c>
      <c r="F2507" t="s">
        <v>42</v>
      </c>
      <c r="G2507" t="s">
        <v>8953</v>
      </c>
      <c r="H2507" t="str">
        <f t="shared" si="278"/>
        <v>Girish Mathrubootham</v>
      </c>
      <c r="I2507">
        <f t="shared" si="279"/>
        <v>3</v>
      </c>
      <c r="J2507" t="str">
        <f>IF(Table1[[#This Row],[Investor Count]]&gt;1,"Yes","No")</f>
        <v>Yes</v>
      </c>
      <c r="K2507" t="s">
        <v>126</v>
      </c>
      <c r="L2507" s="6">
        <v>250000</v>
      </c>
      <c r="M2507">
        <f t="shared" si="273"/>
        <v>2015</v>
      </c>
      <c r="N2507" t="str">
        <f t="shared" si="274"/>
        <v>August</v>
      </c>
      <c r="O2507" s="18">
        <v>2.3992624999999999</v>
      </c>
      <c r="P2507" t="str">
        <f t="shared" si="275"/>
        <v>Seed</v>
      </c>
      <c r="Q2507" t="str">
        <f t="shared" si="276"/>
        <v>Others</v>
      </c>
      <c r="R2507" t="str">
        <f t="shared" si="277"/>
        <v>Chennai</v>
      </c>
    </row>
    <row r="2508" spans="1:18" x14ac:dyDescent="0.3">
      <c r="A2508">
        <v>2507</v>
      </c>
      <c r="B2508" s="4">
        <v>42226</v>
      </c>
      <c r="C2508" t="s">
        <v>6690</v>
      </c>
      <c r="D2508" t="s">
        <v>6691</v>
      </c>
      <c r="E2508" t="s">
        <v>9030</v>
      </c>
      <c r="F2508" t="s">
        <v>967</v>
      </c>
      <c r="G2508" t="s">
        <v>6692</v>
      </c>
      <c r="H2508" t="str">
        <f t="shared" si="278"/>
        <v>Reliance Capital Venture</v>
      </c>
      <c r="I2508">
        <f t="shared" si="279"/>
        <v>1</v>
      </c>
      <c r="J2508" t="str">
        <f>IF(Table1[[#This Row],[Investor Count]]&gt;1,"Yes","No")</f>
        <v>No</v>
      </c>
      <c r="K2508" t="s">
        <v>394</v>
      </c>
      <c r="L2508" s="6">
        <v>1000000</v>
      </c>
      <c r="M2508">
        <f t="shared" si="273"/>
        <v>2015</v>
      </c>
      <c r="N2508" t="str">
        <f t="shared" si="274"/>
        <v>August</v>
      </c>
      <c r="O2508" s="18">
        <v>9.5970499999999994</v>
      </c>
      <c r="P2508" t="str">
        <f t="shared" si="275"/>
        <v>Private Equity</v>
      </c>
      <c r="Q2508" t="str">
        <f t="shared" si="276"/>
        <v>FinTech</v>
      </c>
      <c r="R2508" t="str">
        <f t="shared" si="277"/>
        <v>Bangalore</v>
      </c>
    </row>
    <row r="2509" spans="1:18" x14ac:dyDescent="0.3">
      <c r="A2509">
        <v>2508</v>
      </c>
      <c r="B2509" s="4">
        <v>42226</v>
      </c>
      <c r="C2509" t="s">
        <v>6693</v>
      </c>
      <c r="D2509" t="s">
        <v>6694</v>
      </c>
      <c r="E2509" t="s">
        <v>9030</v>
      </c>
      <c r="F2509" t="s">
        <v>19</v>
      </c>
      <c r="G2509" t="s">
        <v>14</v>
      </c>
      <c r="H2509" t="str">
        <f t="shared" si="278"/>
        <v>Tiger Global Management</v>
      </c>
      <c r="I2509">
        <f t="shared" si="279"/>
        <v>1</v>
      </c>
      <c r="J2509" t="str">
        <f>IF(Table1[[#This Row],[Investor Count]]&gt;1,"Yes","No")</f>
        <v>No</v>
      </c>
      <c r="K2509" t="s">
        <v>394</v>
      </c>
      <c r="L2509" s="6">
        <v>30000000</v>
      </c>
      <c r="M2509">
        <f t="shared" si="273"/>
        <v>2015</v>
      </c>
      <c r="N2509" t="str">
        <f t="shared" si="274"/>
        <v>August</v>
      </c>
      <c r="O2509" s="18">
        <v>287.91149999999999</v>
      </c>
      <c r="P2509" t="str">
        <f t="shared" si="275"/>
        <v>Private Equity</v>
      </c>
      <c r="Q2509" t="str">
        <f t="shared" si="276"/>
        <v>Real Estate</v>
      </c>
      <c r="R2509" t="str">
        <f t="shared" si="277"/>
        <v>Delhi-NCR</v>
      </c>
    </row>
    <row r="2510" spans="1:18" x14ac:dyDescent="0.3">
      <c r="A2510">
        <v>2509</v>
      </c>
      <c r="B2510" s="4">
        <v>42227</v>
      </c>
      <c r="C2510" t="s">
        <v>6695</v>
      </c>
      <c r="D2510" t="s">
        <v>8917</v>
      </c>
      <c r="E2510" t="s">
        <v>9030</v>
      </c>
      <c r="F2510" t="s">
        <v>967</v>
      </c>
      <c r="G2510" t="s">
        <v>6697</v>
      </c>
      <c r="H2510" t="str">
        <f t="shared" si="278"/>
        <v>Helion Ventures</v>
      </c>
      <c r="I2510">
        <f t="shared" si="279"/>
        <v>2</v>
      </c>
      <c r="J2510" t="str">
        <f>IF(Table1[[#This Row],[Investor Count]]&gt;1,"Yes","No")</f>
        <v>Yes</v>
      </c>
      <c r="K2510" t="s">
        <v>394</v>
      </c>
      <c r="L2510" s="6">
        <v>8000000</v>
      </c>
      <c r="M2510">
        <f t="shared" si="273"/>
        <v>2015</v>
      </c>
      <c r="N2510" t="str">
        <f t="shared" si="274"/>
        <v>August</v>
      </c>
      <c r="O2510" s="18">
        <v>76.776399999999995</v>
      </c>
      <c r="P2510" t="str">
        <f t="shared" si="275"/>
        <v>Private Equity</v>
      </c>
      <c r="Q2510" t="str">
        <f t="shared" si="276"/>
        <v>Others</v>
      </c>
      <c r="R2510" t="str">
        <f t="shared" si="277"/>
        <v>Bangalore</v>
      </c>
    </row>
    <row r="2511" spans="1:18" x14ac:dyDescent="0.3">
      <c r="A2511">
        <v>2510</v>
      </c>
      <c r="B2511" s="4">
        <v>42227</v>
      </c>
      <c r="C2511" t="s">
        <v>6698</v>
      </c>
      <c r="D2511" t="s">
        <v>5080</v>
      </c>
      <c r="E2511" t="s">
        <v>9030</v>
      </c>
      <c r="F2511" t="s">
        <v>919</v>
      </c>
      <c r="G2511" t="s">
        <v>2077</v>
      </c>
      <c r="H2511" t="str">
        <f t="shared" si="278"/>
        <v>Indian Angel Network</v>
      </c>
      <c r="I2511">
        <f t="shared" si="279"/>
        <v>1</v>
      </c>
      <c r="J2511" t="str">
        <f>IF(Table1[[#This Row],[Investor Count]]&gt;1,"Yes","No")</f>
        <v>No</v>
      </c>
      <c r="K2511" t="s">
        <v>126</v>
      </c>
      <c r="L2511" s="6">
        <v>1600000</v>
      </c>
      <c r="M2511">
        <f t="shared" si="273"/>
        <v>2015</v>
      </c>
      <c r="N2511" t="str">
        <f t="shared" si="274"/>
        <v>August</v>
      </c>
      <c r="O2511" s="18">
        <v>15.35528</v>
      </c>
      <c r="P2511" t="str">
        <f t="shared" si="275"/>
        <v>Seed</v>
      </c>
      <c r="Q2511" t="str">
        <f t="shared" si="276"/>
        <v>Technology</v>
      </c>
      <c r="R2511" t="str">
        <f t="shared" si="277"/>
        <v>Kolkata</v>
      </c>
    </row>
    <row r="2512" spans="1:18" x14ac:dyDescent="0.3">
      <c r="A2512">
        <v>2511</v>
      </c>
      <c r="B2512" s="4">
        <v>42227</v>
      </c>
      <c r="C2512" t="s">
        <v>4815</v>
      </c>
      <c r="D2512" t="s">
        <v>6699</v>
      </c>
      <c r="E2512" t="s">
        <v>9030</v>
      </c>
      <c r="F2512" t="s">
        <v>52</v>
      </c>
      <c r="G2512" t="s">
        <v>8396</v>
      </c>
      <c r="H2512" t="str">
        <f t="shared" si="278"/>
        <v>Ajeet Khurana</v>
      </c>
      <c r="I2512">
        <f t="shared" si="279"/>
        <v>1</v>
      </c>
      <c r="J2512" t="str">
        <f>IF(Table1[[#This Row],[Investor Count]]&gt;1,"Yes","No")</f>
        <v>No</v>
      </c>
      <c r="K2512" t="s">
        <v>126</v>
      </c>
      <c r="L2512" s="6">
        <v>100000</v>
      </c>
      <c r="M2512">
        <f t="shared" si="273"/>
        <v>2015</v>
      </c>
      <c r="N2512" t="str">
        <f t="shared" si="274"/>
        <v>August</v>
      </c>
      <c r="O2512" s="18">
        <v>0.95970500000000003</v>
      </c>
      <c r="P2512" t="str">
        <f t="shared" si="275"/>
        <v>Seed</v>
      </c>
      <c r="Q2512" t="str">
        <f t="shared" si="276"/>
        <v>Others</v>
      </c>
      <c r="R2512" t="str">
        <f t="shared" si="277"/>
        <v>Pune</v>
      </c>
    </row>
    <row r="2513" spans="1:18" x14ac:dyDescent="0.3">
      <c r="A2513">
        <v>2512</v>
      </c>
      <c r="B2513" s="4">
        <v>42227</v>
      </c>
      <c r="C2513" t="s">
        <v>6701</v>
      </c>
      <c r="D2513" t="s">
        <v>6702</v>
      </c>
      <c r="E2513" t="s">
        <v>9030</v>
      </c>
      <c r="F2513" t="s">
        <v>36</v>
      </c>
      <c r="G2513" t="s">
        <v>6703</v>
      </c>
      <c r="H2513" t="str">
        <f t="shared" si="278"/>
        <v>Zodius Technology Fund</v>
      </c>
      <c r="I2513">
        <f t="shared" si="279"/>
        <v>1</v>
      </c>
      <c r="J2513" t="str">
        <f>IF(Table1[[#This Row],[Investor Count]]&gt;1,"Yes","No")</f>
        <v>No</v>
      </c>
      <c r="K2513" t="s">
        <v>394</v>
      </c>
      <c r="L2513" s="6">
        <v>20000000</v>
      </c>
      <c r="M2513">
        <f t="shared" si="273"/>
        <v>2015</v>
      </c>
      <c r="N2513" t="str">
        <f t="shared" si="274"/>
        <v>August</v>
      </c>
      <c r="O2513" s="18">
        <v>191.941</v>
      </c>
      <c r="P2513" t="str">
        <f t="shared" si="275"/>
        <v>Private Equity</v>
      </c>
      <c r="Q2513" t="str">
        <f t="shared" si="276"/>
        <v>Others</v>
      </c>
      <c r="R2513" t="str">
        <f t="shared" si="277"/>
        <v>Mumbai</v>
      </c>
    </row>
    <row r="2514" spans="1:18" x14ac:dyDescent="0.3">
      <c r="A2514">
        <v>2513</v>
      </c>
      <c r="B2514" s="4">
        <v>42227</v>
      </c>
      <c r="C2514" t="s">
        <v>6704</v>
      </c>
      <c r="D2514" t="s">
        <v>9007</v>
      </c>
      <c r="E2514" t="s">
        <v>9030</v>
      </c>
      <c r="F2514" t="s">
        <v>5579</v>
      </c>
      <c r="G2514" t="s">
        <v>8397</v>
      </c>
      <c r="H2514" t="str">
        <f t="shared" si="278"/>
        <v>Chryscapital</v>
      </c>
      <c r="I2514">
        <f t="shared" si="279"/>
        <v>1</v>
      </c>
      <c r="J2514" t="str">
        <f>IF(Table1[[#This Row],[Investor Count]]&gt;1,"Yes","No")</f>
        <v>No</v>
      </c>
      <c r="K2514" t="s">
        <v>394</v>
      </c>
      <c r="L2514" s="6">
        <v>63000000</v>
      </c>
      <c r="M2514">
        <f t="shared" si="273"/>
        <v>2015</v>
      </c>
      <c r="N2514" t="str">
        <f t="shared" si="274"/>
        <v>August</v>
      </c>
      <c r="O2514" s="18">
        <v>604.61415</v>
      </c>
      <c r="P2514" t="str">
        <f t="shared" si="275"/>
        <v>Private Equity</v>
      </c>
      <c r="Q2514" t="str">
        <f t="shared" si="276"/>
        <v>Others</v>
      </c>
      <c r="R2514" t="str">
        <f t="shared" si="277"/>
        <v>Delhi-NCR</v>
      </c>
    </row>
    <row r="2515" spans="1:18" x14ac:dyDescent="0.3">
      <c r="A2515">
        <v>2514</v>
      </c>
      <c r="B2515" s="4">
        <v>42228</v>
      </c>
      <c r="C2515" t="s">
        <v>2270</v>
      </c>
      <c r="D2515" t="s">
        <v>6707</v>
      </c>
      <c r="E2515" t="s">
        <v>9030</v>
      </c>
      <c r="F2515" t="s">
        <v>36</v>
      </c>
      <c r="G2515" t="s">
        <v>6708</v>
      </c>
      <c r="H2515" t="str">
        <f t="shared" si="278"/>
        <v>Sequoia Capital</v>
      </c>
      <c r="I2515">
        <f t="shared" si="279"/>
        <v>2</v>
      </c>
      <c r="J2515" t="str">
        <f>IF(Table1[[#This Row],[Investor Count]]&gt;1,"Yes","No")</f>
        <v>Yes</v>
      </c>
      <c r="K2515" t="s">
        <v>394</v>
      </c>
      <c r="L2515" s="6">
        <v>7500000</v>
      </c>
      <c r="M2515">
        <f t="shared" si="273"/>
        <v>2015</v>
      </c>
      <c r="N2515" t="str">
        <f t="shared" si="274"/>
        <v>August</v>
      </c>
      <c r="O2515" s="18">
        <v>71.977874999999997</v>
      </c>
      <c r="P2515" t="str">
        <f t="shared" si="275"/>
        <v>Private Equity</v>
      </c>
      <c r="Q2515" t="str">
        <f t="shared" si="276"/>
        <v>Others</v>
      </c>
      <c r="R2515" t="str">
        <f t="shared" si="277"/>
        <v>Mumbai</v>
      </c>
    </row>
    <row r="2516" spans="1:18" x14ac:dyDescent="0.3">
      <c r="A2516">
        <v>2515</v>
      </c>
      <c r="B2516" s="4">
        <v>42228</v>
      </c>
      <c r="C2516" t="s">
        <v>1142</v>
      </c>
      <c r="D2516" t="s">
        <v>6709</v>
      </c>
      <c r="E2516" t="s">
        <v>9030</v>
      </c>
      <c r="F2516" t="s">
        <v>967</v>
      </c>
      <c r="G2516" t="s">
        <v>1413</v>
      </c>
      <c r="H2516" t="str">
        <f t="shared" si="278"/>
        <v>Bessemer Venture Partners</v>
      </c>
      <c r="I2516">
        <f t="shared" si="279"/>
        <v>1</v>
      </c>
      <c r="J2516" t="str">
        <f>IF(Table1[[#This Row],[Investor Count]]&gt;1,"Yes","No")</f>
        <v>No</v>
      </c>
      <c r="K2516" t="s">
        <v>394</v>
      </c>
      <c r="L2516" s="6">
        <v>50000000</v>
      </c>
      <c r="M2516">
        <f t="shared" si="273"/>
        <v>2015</v>
      </c>
      <c r="N2516" t="str">
        <f t="shared" si="274"/>
        <v>August</v>
      </c>
      <c r="O2516" s="18">
        <v>479.85250000000002</v>
      </c>
      <c r="P2516" t="str">
        <f t="shared" si="275"/>
        <v>Private Equity</v>
      </c>
      <c r="Q2516" t="str">
        <f t="shared" si="276"/>
        <v>Others</v>
      </c>
      <c r="R2516" t="str">
        <f t="shared" si="277"/>
        <v>Bangalore</v>
      </c>
    </row>
    <row r="2517" spans="1:18" x14ac:dyDescent="0.3">
      <c r="A2517">
        <v>2516</v>
      </c>
      <c r="B2517" s="4">
        <v>42228</v>
      </c>
      <c r="C2517" t="s">
        <v>3924</v>
      </c>
      <c r="D2517" t="s">
        <v>6710</v>
      </c>
      <c r="E2517" t="s">
        <v>9030</v>
      </c>
      <c r="F2517" t="s">
        <v>87</v>
      </c>
      <c r="G2517" t="s">
        <v>6711</v>
      </c>
      <c r="H2517" t="str">
        <f t="shared" si="278"/>
        <v>Quintillion Media</v>
      </c>
      <c r="I2517">
        <f t="shared" si="279"/>
        <v>2</v>
      </c>
      <c r="J2517" t="str">
        <f>IF(Table1[[#This Row],[Investor Count]]&gt;1,"Yes","No")</f>
        <v>Yes</v>
      </c>
      <c r="K2517" t="s">
        <v>126</v>
      </c>
      <c r="L2517" s="6">
        <v>770000</v>
      </c>
      <c r="M2517">
        <f t="shared" si="273"/>
        <v>2015</v>
      </c>
      <c r="N2517" t="str">
        <f t="shared" si="274"/>
        <v>August</v>
      </c>
      <c r="O2517" s="18">
        <v>7.3897285000000004</v>
      </c>
      <c r="P2517" t="str">
        <f t="shared" si="275"/>
        <v>Seed</v>
      </c>
      <c r="Q2517" t="str">
        <f t="shared" si="276"/>
        <v>Others</v>
      </c>
      <c r="R2517" t="str">
        <f t="shared" si="277"/>
        <v>Delhi-NCR</v>
      </c>
    </row>
    <row r="2518" spans="1:18" x14ac:dyDescent="0.3">
      <c r="A2518">
        <v>2517</v>
      </c>
      <c r="B2518" s="4">
        <v>42228</v>
      </c>
      <c r="C2518" t="s">
        <v>4546</v>
      </c>
      <c r="D2518" t="s">
        <v>6712</v>
      </c>
      <c r="E2518" t="s">
        <v>9030</v>
      </c>
      <c r="F2518" t="s">
        <v>967</v>
      </c>
      <c r="G2518" t="s">
        <v>9188</v>
      </c>
      <c r="H2518" t="str">
        <f t="shared" si="278"/>
        <v>Accel Partners</v>
      </c>
      <c r="I2518">
        <f t="shared" si="279"/>
        <v>5</v>
      </c>
      <c r="J2518" t="str">
        <f>IF(Table1[[#This Row],[Investor Count]]&gt;1,"Yes","No")</f>
        <v>Yes</v>
      </c>
      <c r="K2518" t="s">
        <v>394</v>
      </c>
      <c r="L2518" s="6">
        <v>2500000</v>
      </c>
      <c r="M2518">
        <f t="shared" si="273"/>
        <v>2015</v>
      </c>
      <c r="N2518" t="str">
        <f t="shared" si="274"/>
        <v>August</v>
      </c>
      <c r="O2518" s="18">
        <v>23.992625</v>
      </c>
      <c r="P2518" t="str">
        <f t="shared" si="275"/>
        <v>Private Equity</v>
      </c>
      <c r="Q2518" t="str">
        <f t="shared" si="276"/>
        <v>Others</v>
      </c>
      <c r="R2518" t="str">
        <f t="shared" si="277"/>
        <v>Bangalore</v>
      </c>
    </row>
    <row r="2519" spans="1:18" x14ac:dyDescent="0.3">
      <c r="A2519">
        <v>2518</v>
      </c>
      <c r="B2519" s="4">
        <v>42229</v>
      </c>
      <c r="C2519" t="s">
        <v>6714</v>
      </c>
      <c r="D2519" t="s">
        <v>6715</v>
      </c>
      <c r="E2519" t="s">
        <v>9030</v>
      </c>
      <c r="F2519" t="s">
        <v>87</v>
      </c>
      <c r="G2519" t="s">
        <v>9407</v>
      </c>
      <c r="H2519" t="str">
        <f t="shared" si="278"/>
        <v>Amit Ranjan</v>
      </c>
      <c r="I2519">
        <f t="shared" si="279"/>
        <v>4</v>
      </c>
      <c r="J2519" t="str">
        <f>IF(Table1[[#This Row],[Investor Count]]&gt;1,"Yes","No")</f>
        <v>Yes</v>
      </c>
      <c r="K2519" t="s">
        <v>126</v>
      </c>
      <c r="L2519" s="6">
        <v>500000</v>
      </c>
      <c r="M2519">
        <f t="shared" si="273"/>
        <v>2015</v>
      </c>
      <c r="N2519" t="str">
        <f t="shared" si="274"/>
        <v>August</v>
      </c>
      <c r="O2519" s="18">
        <v>4.7985249999999997</v>
      </c>
      <c r="P2519" t="str">
        <f t="shared" si="275"/>
        <v>Seed</v>
      </c>
      <c r="Q2519" t="str">
        <f t="shared" si="276"/>
        <v>E-Commerce</v>
      </c>
      <c r="R2519" t="str">
        <f t="shared" si="277"/>
        <v>Delhi-NCR</v>
      </c>
    </row>
    <row r="2520" spans="1:18" x14ac:dyDescent="0.3">
      <c r="A2520">
        <v>2519</v>
      </c>
      <c r="B2520" s="4">
        <v>42229</v>
      </c>
      <c r="C2520" t="s">
        <v>6717</v>
      </c>
      <c r="D2520" t="s">
        <v>6718</v>
      </c>
      <c r="E2520" t="s">
        <v>9030</v>
      </c>
      <c r="F2520" t="s">
        <v>42</v>
      </c>
      <c r="G2520" t="s">
        <v>8398</v>
      </c>
      <c r="H2520" t="str">
        <f t="shared" si="278"/>
        <v>Accion</v>
      </c>
      <c r="I2520">
        <f t="shared" si="279"/>
        <v>3</v>
      </c>
      <c r="J2520" t="str">
        <f>IF(Table1[[#This Row],[Investor Count]]&gt;1,"Yes","No")</f>
        <v>Yes</v>
      </c>
      <c r="K2520" t="s">
        <v>394</v>
      </c>
      <c r="L2520" s="6">
        <v>25000000</v>
      </c>
      <c r="M2520">
        <f t="shared" si="273"/>
        <v>2015</v>
      </c>
      <c r="N2520" t="str">
        <f t="shared" si="274"/>
        <v>August</v>
      </c>
      <c r="O2520" s="18">
        <v>239.92625000000001</v>
      </c>
      <c r="P2520" t="str">
        <f t="shared" si="275"/>
        <v>Private Equity</v>
      </c>
      <c r="Q2520" t="str">
        <f t="shared" si="276"/>
        <v>FinTech</v>
      </c>
      <c r="R2520" t="str">
        <f t="shared" si="277"/>
        <v>Chennai</v>
      </c>
    </row>
    <row r="2521" spans="1:18" x14ac:dyDescent="0.3">
      <c r="A2521">
        <v>2520</v>
      </c>
      <c r="B2521" s="4">
        <v>42229</v>
      </c>
      <c r="C2521" t="s">
        <v>6720</v>
      </c>
      <c r="D2521" t="s">
        <v>6721</v>
      </c>
      <c r="E2521" t="s">
        <v>9030</v>
      </c>
      <c r="F2521" t="s">
        <v>36</v>
      </c>
      <c r="G2521" t="s">
        <v>8399</v>
      </c>
      <c r="H2521" t="str">
        <f t="shared" si="278"/>
        <v>Letsventure</v>
      </c>
      <c r="I2521">
        <f t="shared" si="279"/>
        <v>2</v>
      </c>
      <c r="J2521" t="str">
        <f>IF(Table1[[#This Row],[Investor Count]]&gt;1,"Yes","No")</f>
        <v>Yes</v>
      </c>
      <c r="K2521" t="s">
        <v>126</v>
      </c>
      <c r="M2521">
        <f t="shared" si="273"/>
        <v>2015</v>
      </c>
      <c r="N2521" t="str">
        <f t="shared" si="274"/>
        <v>August</v>
      </c>
      <c r="O2521" s="18">
        <v>0</v>
      </c>
      <c r="P2521" t="str">
        <f t="shared" si="275"/>
        <v>Seed</v>
      </c>
      <c r="Q2521" t="str">
        <f t="shared" si="276"/>
        <v>Others</v>
      </c>
      <c r="R2521" t="str">
        <f t="shared" si="277"/>
        <v>Mumbai</v>
      </c>
    </row>
    <row r="2522" spans="1:18" x14ac:dyDescent="0.3">
      <c r="A2522">
        <v>2521</v>
      </c>
      <c r="B2522" s="4">
        <v>42229</v>
      </c>
      <c r="C2522" t="s">
        <v>2718</v>
      </c>
      <c r="D2522" t="s">
        <v>6723</v>
      </c>
      <c r="E2522" t="s">
        <v>9030</v>
      </c>
      <c r="F2522" t="s">
        <v>52</v>
      </c>
      <c r="G2522" t="s">
        <v>7978</v>
      </c>
      <c r="H2522" t="str">
        <f t="shared" si="278"/>
        <v>Idg Ventures</v>
      </c>
      <c r="I2522">
        <f t="shared" si="279"/>
        <v>1</v>
      </c>
      <c r="J2522" t="str">
        <f>IF(Table1[[#This Row],[Investor Count]]&gt;1,"Yes","No")</f>
        <v>No</v>
      </c>
      <c r="K2522" t="s">
        <v>394</v>
      </c>
      <c r="L2522" s="6">
        <v>4000000</v>
      </c>
      <c r="M2522">
        <f t="shared" si="273"/>
        <v>2015</v>
      </c>
      <c r="N2522" t="str">
        <f t="shared" si="274"/>
        <v>August</v>
      </c>
      <c r="O2522" s="18">
        <v>38.388199999999998</v>
      </c>
      <c r="P2522" t="str">
        <f t="shared" si="275"/>
        <v>Private Equity</v>
      </c>
      <c r="Q2522" t="str">
        <f t="shared" si="276"/>
        <v>E-Commerce</v>
      </c>
      <c r="R2522" t="str">
        <f t="shared" si="277"/>
        <v>Pune</v>
      </c>
    </row>
    <row r="2523" spans="1:18" x14ac:dyDescent="0.3">
      <c r="A2523">
        <v>2522</v>
      </c>
      <c r="B2523" s="4">
        <v>42230</v>
      </c>
      <c r="C2523" t="s">
        <v>6724</v>
      </c>
      <c r="D2523" t="s">
        <v>6725</v>
      </c>
      <c r="E2523" t="s">
        <v>9030</v>
      </c>
      <c r="F2523" t="s">
        <v>36</v>
      </c>
      <c r="G2523" t="s">
        <v>5882</v>
      </c>
      <c r="H2523" t="str">
        <f t="shared" si="278"/>
        <v>Jitendra Gupta</v>
      </c>
      <c r="I2523">
        <f t="shared" si="279"/>
        <v>1</v>
      </c>
      <c r="J2523" t="str">
        <f>IF(Table1[[#This Row],[Investor Count]]&gt;1,"Yes","No")</f>
        <v>No</v>
      </c>
      <c r="K2523" t="s">
        <v>126</v>
      </c>
      <c r="L2523" s="6">
        <v>100000</v>
      </c>
      <c r="M2523">
        <f t="shared" si="273"/>
        <v>2015</v>
      </c>
      <c r="N2523" t="str">
        <f t="shared" si="274"/>
        <v>August</v>
      </c>
      <c r="O2523" s="18">
        <v>0.95970500000000003</v>
      </c>
      <c r="P2523" t="str">
        <f t="shared" si="275"/>
        <v>Seed</v>
      </c>
      <c r="Q2523" t="str">
        <f t="shared" si="276"/>
        <v>Media &amp; Entertainment</v>
      </c>
      <c r="R2523" t="str">
        <f t="shared" si="277"/>
        <v>Mumbai</v>
      </c>
    </row>
    <row r="2524" spans="1:18" x14ac:dyDescent="0.3">
      <c r="A2524">
        <v>2523</v>
      </c>
      <c r="B2524" s="4">
        <v>42230</v>
      </c>
      <c r="C2524" t="s">
        <v>2512</v>
      </c>
      <c r="D2524" t="s">
        <v>6727</v>
      </c>
      <c r="E2524" t="s">
        <v>9030</v>
      </c>
      <c r="F2524" t="s">
        <v>1197</v>
      </c>
      <c r="G2524" t="s">
        <v>9408</v>
      </c>
      <c r="H2524" t="str">
        <f t="shared" si="278"/>
        <v>Gujarat Based Angel</v>
      </c>
      <c r="I2524">
        <f t="shared" si="279"/>
        <v>2</v>
      </c>
      <c r="J2524" t="str">
        <f>IF(Table1[[#This Row],[Investor Count]]&gt;1,"Yes","No")</f>
        <v>Yes</v>
      </c>
      <c r="K2524" t="s">
        <v>126</v>
      </c>
      <c r="L2524" s="6">
        <v>245000</v>
      </c>
      <c r="M2524">
        <f t="shared" si="273"/>
        <v>2015</v>
      </c>
      <c r="N2524" t="str">
        <f t="shared" si="274"/>
        <v>August</v>
      </c>
      <c r="O2524" s="18">
        <v>2.3512772499999999</v>
      </c>
      <c r="P2524" t="str">
        <f t="shared" si="275"/>
        <v>Seed</v>
      </c>
      <c r="Q2524" t="str">
        <f t="shared" si="276"/>
        <v>Logistics &amp; Transport</v>
      </c>
      <c r="R2524" t="str">
        <f t="shared" si="277"/>
        <v>Ahmedabad</v>
      </c>
    </row>
    <row r="2525" spans="1:18" x14ac:dyDescent="0.3">
      <c r="A2525">
        <v>2524</v>
      </c>
      <c r="B2525" s="4">
        <v>42230</v>
      </c>
      <c r="C2525" t="s">
        <v>6729</v>
      </c>
      <c r="D2525" t="s">
        <v>9008</v>
      </c>
      <c r="E2525" t="s">
        <v>9030</v>
      </c>
      <c r="F2525" t="s">
        <v>30</v>
      </c>
      <c r="G2525" t="s">
        <v>9401</v>
      </c>
      <c r="H2525" t="str">
        <f t="shared" si="278"/>
        <v>Group Of Angel</v>
      </c>
      <c r="I2525">
        <f t="shared" si="279"/>
        <v>1</v>
      </c>
      <c r="J2525" t="str">
        <f>IF(Table1[[#This Row],[Investor Count]]&gt;1,"Yes","No")</f>
        <v>No</v>
      </c>
      <c r="K2525" t="s">
        <v>126</v>
      </c>
      <c r="M2525">
        <f t="shared" si="273"/>
        <v>2015</v>
      </c>
      <c r="N2525" t="str">
        <f t="shared" si="274"/>
        <v>August</v>
      </c>
      <c r="O2525" s="18">
        <v>0</v>
      </c>
      <c r="P2525" t="str">
        <f t="shared" si="275"/>
        <v>Seed</v>
      </c>
      <c r="Q2525" t="str">
        <f t="shared" si="276"/>
        <v>Fashion &amp; Lifestyle</v>
      </c>
      <c r="R2525" t="str">
        <f t="shared" si="277"/>
        <v>Delhi-NCR</v>
      </c>
    </row>
    <row r="2526" spans="1:18" x14ac:dyDescent="0.3">
      <c r="A2526">
        <v>2525</v>
      </c>
      <c r="B2526" s="4">
        <v>42233</v>
      </c>
      <c r="C2526" t="s">
        <v>6731</v>
      </c>
      <c r="D2526" t="s">
        <v>6732</v>
      </c>
      <c r="E2526" t="s">
        <v>9030</v>
      </c>
      <c r="F2526" t="s">
        <v>30</v>
      </c>
      <c r="G2526" t="s">
        <v>9409</v>
      </c>
      <c r="H2526" t="str">
        <f t="shared" si="278"/>
        <v>Nalin Jain &amp; Other Angel</v>
      </c>
      <c r="I2526">
        <f t="shared" si="279"/>
        <v>1</v>
      </c>
      <c r="J2526" t="str">
        <f>IF(Table1[[#This Row],[Investor Count]]&gt;1,"Yes","No")</f>
        <v>No</v>
      </c>
      <c r="K2526" t="s">
        <v>126</v>
      </c>
      <c r="L2526" s="6">
        <v>220000</v>
      </c>
      <c r="M2526">
        <f t="shared" si="273"/>
        <v>2015</v>
      </c>
      <c r="N2526" t="str">
        <f t="shared" si="274"/>
        <v>August</v>
      </c>
      <c r="O2526" s="18">
        <v>2.111351</v>
      </c>
      <c r="P2526" t="str">
        <f t="shared" si="275"/>
        <v>Seed</v>
      </c>
      <c r="Q2526" t="str">
        <f t="shared" si="276"/>
        <v>Others</v>
      </c>
      <c r="R2526" t="str">
        <f t="shared" si="277"/>
        <v>Delhi-NCR</v>
      </c>
    </row>
    <row r="2527" spans="1:18" x14ac:dyDescent="0.3">
      <c r="A2527">
        <v>2526</v>
      </c>
      <c r="B2527" s="4">
        <v>42233</v>
      </c>
      <c r="C2527" t="s">
        <v>2922</v>
      </c>
      <c r="D2527" t="s">
        <v>6734</v>
      </c>
      <c r="E2527" t="s">
        <v>9030</v>
      </c>
      <c r="F2527" t="s">
        <v>36</v>
      </c>
      <c r="G2527" t="s">
        <v>9189</v>
      </c>
      <c r="H2527" t="str">
        <f t="shared" si="278"/>
        <v>Ratan Tata</v>
      </c>
      <c r="I2527">
        <f t="shared" si="279"/>
        <v>5</v>
      </c>
      <c r="J2527" t="str">
        <f>IF(Table1[[#This Row],[Investor Count]]&gt;1,"Yes","No")</f>
        <v>Yes</v>
      </c>
      <c r="K2527" t="s">
        <v>126</v>
      </c>
      <c r="M2527">
        <f t="shared" si="273"/>
        <v>2015</v>
      </c>
      <c r="N2527" t="str">
        <f t="shared" si="274"/>
        <v>August</v>
      </c>
      <c r="O2527" s="18">
        <v>0</v>
      </c>
      <c r="P2527" t="str">
        <f t="shared" si="275"/>
        <v>Seed</v>
      </c>
      <c r="Q2527" t="str">
        <f t="shared" si="276"/>
        <v>Others</v>
      </c>
      <c r="R2527" t="str">
        <f t="shared" si="277"/>
        <v>Mumbai</v>
      </c>
    </row>
    <row r="2528" spans="1:18" x14ac:dyDescent="0.3">
      <c r="A2528">
        <v>2527</v>
      </c>
      <c r="B2528" s="4">
        <v>42233</v>
      </c>
      <c r="C2528" t="s">
        <v>6736</v>
      </c>
      <c r="D2528" t="s">
        <v>6737</v>
      </c>
      <c r="E2528" t="s">
        <v>9030</v>
      </c>
      <c r="F2528" t="s">
        <v>36</v>
      </c>
      <c r="G2528" t="s">
        <v>8400</v>
      </c>
      <c r="H2528" t="str">
        <f t="shared" si="278"/>
        <v>Intellecap Impact Investment Network</v>
      </c>
      <c r="I2528">
        <f t="shared" si="279"/>
        <v>2</v>
      </c>
      <c r="J2528" t="str">
        <f>IF(Table1[[#This Row],[Investor Count]]&gt;1,"Yes","No")</f>
        <v>Yes</v>
      </c>
      <c r="K2528" t="s">
        <v>126</v>
      </c>
      <c r="L2528" s="6">
        <v>160000</v>
      </c>
      <c r="M2528">
        <f t="shared" si="273"/>
        <v>2015</v>
      </c>
      <c r="N2528" t="str">
        <f t="shared" si="274"/>
        <v>August</v>
      </c>
      <c r="O2528" s="18">
        <v>1.535528</v>
      </c>
      <c r="P2528" t="str">
        <f t="shared" si="275"/>
        <v>Seed</v>
      </c>
      <c r="Q2528" t="str">
        <f t="shared" si="276"/>
        <v>Energy &amp; Environment</v>
      </c>
      <c r="R2528" t="str">
        <f t="shared" si="277"/>
        <v>Mumbai</v>
      </c>
    </row>
    <row r="2529" spans="1:18" x14ac:dyDescent="0.3">
      <c r="A2529">
        <v>2528</v>
      </c>
      <c r="B2529" s="4">
        <v>42233</v>
      </c>
      <c r="C2529" t="s">
        <v>6739</v>
      </c>
      <c r="D2529" t="s">
        <v>6740</v>
      </c>
      <c r="E2529" t="s">
        <v>9030</v>
      </c>
      <c r="F2529" t="s">
        <v>967</v>
      </c>
      <c r="G2529" t="s">
        <v>9410</v>
      </c>
      <c r="H2529" t="str">
        <f t="shared" si="278"/>
        <v>Existing &amp; New</v>
      </c>
      <c r="I2529">
        <f t="shared" si="279"/>
        <v>1</v>
      </c>
      <c r="J2529" t="str">
        <f>IF(Table1[[#This Row],[Investor Count]]&gt;1,"Yes","No")</f>
        <v>No</v>
      </c>
      <c r="K2529" t="s">
        <v>394</v>
      </c>
      <c r="M2529">
        <f t="shared" si="273"/>
        <v>2015</v>
      </c>
      <c r="N2529" t="str">
        <f t="shared" si="274"/>
        <v>August</v>
      </c>
      <c r="O2529" s="18">
        <v>0</v>
      </c>
      <c r="P2529" t="str">
        <f t="shared" si="275"/>
        <v>Private Equity</v>
      </c>
      <c r="Q2529" t="str">
        <f t="shared" si="276"/>
        <v>Healthcare</v>
      </c>
      <c r="R2529" t="str">
        <f t="shared" si="277"/>
        <v>Bangalore</v>
      </c>
    </row>
    <row r="2530" spans="1:18" x14ac:dyDescent="0.3">
      <c r="A2530">
        <v>2529</v>
      </c>
      <c r="B2530" s="4">
        <v>42233</v>
      </c>
      <c r="C2530" t="s">
        <v>6743</v>
      </c>
      <c r="D2530" t="s">
        <v>9009</v>
      </c>
      <c r="E2530" t="s">
        <v>9030</v>
      </c>
      <c r="F2530" t="s">
        <v>36</v>
      </c>
      <c r="G2530" t="s">
        <v>8388</v>
      </c>
      <c r="H2530" t="str">
        <f t="shared" si="278"/>
        <v>Venturenursery</v>
      </c>
      <c r="I2530">
        <f t="shared" si="279"/>
        <v>1</v>
      </c>
      <c r="J2530" t="str">
        <f>IF(Table1[[#This Row],[Investor Count]]&gt;1,"Yes","No")</f>
        <v>No</v>
      </c>
      <c r="K2530" t="s">
        <v>126</v>
      </c>
      <c r="M2530">
        <f t="shared" si="273"/>
        <v>2015</v>
      </c>
      <c r="N2530" t="str">
        <f t="shared" si="274"/>
        <v>August</v>
      </c>
      <c r="O2530" s="18">
        <v>0</v>
      </c>
      <c r="P2530" t="str">
        <f t="shared" si="275"/>
        <v>Seed</v>
      </c>
      <c r="Q2530" t="str">
        <f t="shared" si="276"/>
        <v>Others</v>
      </c>
      <c r="R2530" t="str">
        <f t="shared" si="277"/>
        <v>Mumbai</v>
      </c>
    </row>
    <row r="2531" spans="1:18" x14ac:dyDescent="0.3">
      <c r="A2531">
        <v>2530</v>
      </c>
      <c r="B2531" s="4">
        <v>42233</v>
      </c>
      <c r="C2531" t="s">
        <v>6745</v>
      </c>
      <c r="D2531" t="s">
        <v>6746</v>
      </c>
      <c r="E2531" t="s">
        <v>9030</v>
      </c>
      <c r="F2531" t="s">
        <v>30</v>
      </c>
      <c r="G2531" t="s">
        <v>6747</v>
      </c>
      <c r="H2531" t="str">
        <f t="shared" si="278"/>
        <v>Rohit Goel</v>
      </c>
      <c r="I2531">
        <f t="shared" si="279"/>
        <v>1</v>
      </c>
      <c r="J2531" t="str">
        <f>IF(Table1[[#This Row],[Investor Count]]&gt;1,"Yes","No")</f>
        <v>No</v>
      </c>
      <c r="K2531" t="s">
        <v>126</v>
      </c>
      <c r="M2531">
        <f t="shared" si="273"/>
        <v>2015</v>
      </c>
      <c r="N2531" t="str">
        <f t="shared" si="274"/>
        <v>August</v>
      </c>
      <c r="O2531" s="18">
        <v>0</v>
      </c>
      <c r="P2531" t="str">
        <f t="shared" si="275"/>
        <v>Seed</v>
      </c>
      <c r="Q2531" t="str">
        <f t="shared" si="276"/>
        <v>Fashion &amp; Lifestyle</v>
      </c>
      <c r="R2531" t="str">
        <f t="shared" si="277"/>
        <v>Delhi-NCR</v>
      </c>
    </row>
    <row r="2532" spans="1:18" x14ac:dyDescent="0.3">
      <c r="A2532">
        <v>2531</v>
      </c>
      <c r="B2532" s="4">
        <v>42233</v>
      </c>
      <c r="C2532" t="s">
        <v>6748</v>
      </c>
      <c r="D2532" t="s">
        <v>9010</v>
      </c>
      <c r="E2532" t="s">
        <v>9030</v>
      </c>
      <c r="F2532" t="s">
        <v>19</v>
      </c>
      <c r="G2532" t="s">
        <v>6750</v>
      </c>
      <c r="H2532" t="str">
        <f t="shared" si="278"/>
        <v>Kunal Bahl</v>
      </c>
      <c r="I2532">
        <f t="shared" si="279"/>
        <v>4</v>
      </c>
      <c r="J2532" t="str">
        <f>IF(Table1[[#This Row],[Investor Count]]&gt;1,"Yes","No")</f>
        <v>Yes</v>
      </c>
      <c r="K2532" t="s">
        <v>126</v>
      </c>
      <c r="L2532" s="6">
        <v>310000</v>
      </c>
      <c r="M2532">
        <f t="shared" si="273"/>
        <v>2015</v>
      </c>
      <c r="N2532" t="str">
        <f t="shared" si="274"/>
        <v>August</v>
      </c>
      <c r="O2532" s="18">
        <v>2.9750855</v>
      </c>
      <c r="P2532" t="str">
        <f t="shared" si="275"/>
        <v>Seed</v>
      </c>
      <c r="Q2532" t="str">
        <f t="shared" si="276"/>
        <v>Food &amp; Beverage</v>
      </c>
      <c r="R2532" t="str">
        <f t="shared" si="277"/>
        <v>Delhi-NCR</v>
      </c>
    </row>
    <row r="2533" spans="1:18" x14ac:dyDescent="0.3">
      <c r="A2533">
        <v>2532</v>
      </c>
      <c r="B2533" s="4">
        <v>42233</v>
      </c>
      <c r="C2533" t="s">
        <v>6751</v>
      </c>
      <c r="D2533" t="s">
        <v>6658</v>
      </c>
      <c r="E2533" t="s">
        <v>9030</v>
      </c>
      <c r="F2533" t="s">
        <v>30</v>
      </c>
      <c r="G2533" t="s">
        <v>6752</v>
      </c>
      <c r="H2533" t="str">
        <f t="shared" si="278"/>
        <v>One97 Communications</v>
      </c>
      <c r="I2533">
        <f t="shared" si="279"/>
        <v>1</v>
      </c>
      <c r="J2533" t="str">
        <f>IF(Table1[[#This Row],[Investor Count]]&gt;1,"Yes","No")</f>
        <v>No</v>
      </c>
      <c r="K2533" t="s">
        <v>394</v>
      </c>
      <c r="M2533">
        <f t="shared" si="273"/>
        <v>2015</v>
      </c>
      <c r="N2533" t="str">
        <f t="shared" si="274"/>
        <v>August</v>
      </c>
      <c r="O2533" s="18">
        <v>0</v>
      </c>
      <c r="P2533" t="str">
        <f t="shared" si="275"/>
        <v>Private Equity</v>
      </c>
      <c r="Q2533" t="str">
        <f t="shared" si="276"/>
        <v>E-Commerce</v>
      </c>
      <c r="R2533" t="str">
        <f t="shared" si="277"/>
        <v>Delhi-NCR</v>
      </c>
    </row>
    <row r="2534" spans="1:18" x14ac:dyDescent="0.3">
      <c r="A2534">
        <v>2533</v>
      </c>
      <c r="B2534" s="4">
        <v>42234</v>
      </c>
      <c r="C2534" t="s">
        <v>548</v>
      </c>
      <c r="D2534" t="s">
        <v>4701</v>
      </c>
      <c r="E2534" t="s">
        <v>9030</v>
      </c>
      <c r="F2534" t="s">
        <v>19</v>
      </c>
      <c r="G2534" t="s">
        <v>507</v>
      </c>
      <c r="H2534" t="str">
        <f t="shared" si="278"/>
        <v>Tiger Global</v>
      </c>
      <c r="I2534">
        <f t="shared" si="279"/>
        <v>1</v>
      </c>
      <c r="J2534" t="str">
        <f>IF(Table1[[#This Row],[Investor Count]]&gt;1,"Yes","No")</f>
        <v>No</v>
      </c>
      <c r="K2534" t="s">
        <v>394</v>
      </c>
      <c r="L2534" s="6">
        <v>15000000</v>
      </c>
      <c r="M2534">
        <f t="shared" si="273"/>
        <v>2015</v>
      </c>
      <c r="N2534" t="str">
        <f t="shared" si="274"/>
        <v>August</v>
      </c>
      <c r="O2534" s="18">
        <v>143.95574999999999</v>
      </c>
      <c r="P2534" t="str">
        <f t="shared" si="275"/>
        <v>Private Equity</v>
      </c>
      <c r="Q2534" t="str">
        <f t="shared" si="276"/>
        <v>Fashion &amp; Lifestyle</v>
      </c>
      <c r="R2534" t="str">
        <f t="shared" si="277"/>
        <v>Delhi-NCR</v>
      </c>
    </row>
    <row r="2535" spans="1:18" x14ac:dyDescent="0.3">
      <c r="A2535">
        <v>2534</v>
      </c>
      <c r="B2535" s="4">
        <v>42234</v>
      </c>
      <c r="C2535" t="s">
        <v>6753</v>
      </c>
      <c r="D2535" t="s">
        <v>4304</v>
      </c>
      <c r="E2535" t="s">
        <v>9030</v>
      </c>
      <c r="F2535" t="s">
        <v>36</v>
      </c>
      <c r="G2535" t="s">
        <v>6754</v>
      </c>
      <c r="H2535" t="str">
        <f t="shared" si="278"/>
        <v>New Enterprise Associates</v>
      </c>
      <c r="I2535">
        <f t="shared" si="279"/>
        <v>2</v>
      </c>
      <c r="J2535" t="str">
        <f>IF(Table1[[#This Row],[Investor Count]]&gt;1,"Yes","No")</f>
        <v>Yes</v>
      </c>
      <c r="K2535" t="s">
        <v>394</v>
      </c>
      <c r="L2535" s="6">
        <v>4200000</v>
      </c>
      <c r="M2535">
        <f t="shared" si="273"/>
        <v>2015</v>
      </c>
      <c r="N2535" t="str">
        <f t="shared" si="274"/>
        <v>August</v>
      </c>
      <c r="O2535" s="18">
        <v>40.307609999999997</v>
      </c>
      <c r="P2535" t="str">
        <f t="shared" si="275"/>
        <v>Private Equity</v>
      </c>
      <c r="Q2535" t="str">
        <f t="shared" si="276"/>
        <v>Technology</v>
      </c>
      <c r="R2535" t="str">
        <f t="shared" si="277"/>
        <v>Mumbai</v>
      </c>
    </row>
    <row r="2536" spans="1:18" x14ac:dyDescent="0.3">
      <c r="A2536">
        <v>2535</v>
      </c>
      <c r="B2536" s="4">
        <v>42234</v>
      </c>
      <c r="C2536" t="s">
        <v>6755</v>
      </c>
      <c r="D2536" t="s">
        <v>6756</v>
      </c>
      <c r="E2536" t="s">
        <v>9030</v>
      </c>
      <c r="F2536" t="s">
        <v>42</v>
      </c>
      <c r="G2536" t="s">
        <v>8401</v>
      </c>
      <c r="H2536" t="str">
        <f t="shared" si="278"/>
        <v>Nea</v>
      </c>
      <c r="I2536">
        <f t="shared" si="279"/>
        <v>3</v>
      </c>
      <c r="J2536" t="str">
        <f>IF(Table1[[#This Row],[Investor Count]]&gt;1,"Yes","No")</f>
        <v>Yes</v>
      </c>
      <c r="K2536" t="s">
        <v>126</v>
      </c>
      <c r="L2536" s="6">
        <v>1000000</v>
      </c>
      <c r="M2536">
        <f t="shared" si="273"/>
        <v>2015</v>
      </c>
      <c r="N2536" t="str">
        <f t="shared" si="274"/>
        <v>August</v>
      </c>
      <c r="O2536" s="18">
        <v>9.5970499999999994</v>
      </c>
      <c r="P2536" t="str">
        <f t="shared" si="275"/>
        <v>Seed</v>
      </c>
      <c r="Q2536" t="str">
        <f t="shared" si="276"/>
        <v>Technology</v>
      </c>
      <c r="R2536" t="str">
        <f t="shared" si="277"/>
        <v>Chennai</v>
      </c>
    </row>
    <row r="2537" spans="1:18" x14ac:dyDescent="0.3">
      <c r="A2537">
        <v>2536</v>
      </c>
      <c r="B2537" s="4">
        <v>42234</v>
      </c>
      <c r="C2537" t="s">
        <v>6758</v>
      </c>
      <c r="D2537" t="s">
        <v>6759</v>
      </c>
      <c r="E2537" t="s">
        <v>9030</v>
      </c>
      <c r="F2537" t="s">
        <v>19</v>
      </c>
      <c r="G2537" t="s">
        <v>6760</v>
      </c>
      <c r="H2537" t="str">
        <f t="shared" si="278"/>
        <v>Rohit Bhatia</v>
      </c>
      <c r="I2537">
        <f t="shared" si="279"/>
        <v>4</v>
      </c>
      <c r="J2537" t="str">
        <f>IF(Table1[[#This Row],[Investor Count]]&gt;1,"Yes","No")</f>
        <v>Yes</v>
      </c>
      <c r="K2537" t="s">
        <v>126</v>
      </c>
      <c r="M2537">
        <f t="shared" si="273"/>
        <v>2015</v>
      </c>
      <c r="N2537" t="str">
        <f t="shared" si="274"/>
        <v>August</v>
      </c>
      <c r="O2537" s="18">
        <v>0</v>
      </c>
      <c r="P2537" t="str">
        <f t="shared" si="275"/>
        <v>Seed</v>
      </c>
      <c r="Q2537" t="str">
        <f t="shared" si="276"/>
        <v>Others</v>
      </c>
      <c r="R2537" t="str">
        <f t="shared" si="277"/>
        <v>Delhi-NCR</v>
      </c>
    </row>
    <row r="2538" spans="1:18" x14ac:dyDescent="0.3">
      <c r="A2538">
        <v>2537</v>
      </c>
      <c r="B2538" s="4">
        <v>42234</v>
      </c>
      <c r="C2538" t="s">
        <v>6761</v>
      </c>
      <c r="D2538" t="s">
        <v>6762</v>
      </c>
      <c r="E2538" t="s">
        <v>9030</v>
      </c>
      <c r="F2538" t="s">
        <v>36</v>
      </c>
      <c r="G2538" t="s">
        <v>8402</v>
      </c>
      <c r="H2538" t="str">
        <f t="shared" si="278"/>
        <v>Nea</v>
      </c>
      <c r="I2538">
        <f t="shared" si="279"/>
        <v>2</v>
      </c>
      <c r="J2538" t="str">
        <f>IF(Table1[[#This Row],[Investor Count]]&gt;1,"Yes","No")</f>
        <v>Yes</v>
      </c>
      <c r="K2538" t="s">
        <v>394</v>
      </c>
      <c r="M2538">
        <f t="shared" si="273"/>
        <v>2015</v>
      </c>
      <c r="N2538" t="str">
        <f t="shared" si="274"/>
        <v>August</v>
      </c>
      <c r="O2538" s="18">
        <v>0</v>
      </c>
      <c r="P2538" t="str">
        <f t="shared" si="275"/>
        <v>Private Equity</v>
      </c>
      <c r="Q2538" t="str">
        <f t="shared" si="276"/>
        <v>Others</v>
      </c>
      <c r="R2538" t="str">
        <f t="shared" si="277"/>
        <v>Mumbai</v>
      </c>
    </row>
    <row r="2539" spans="1:18" x14ac:dyDescent="0.3">
      <c r="A2539">
        <v>2538</v>
      </c>
      <c r="B2539" s="4">
        <v>42234</v>
      </c>
      <c r="C2539" t="s">
        <v>6764</v>
      </c>
      <c r="D2539" t="s">
        <v>6765</v>
      </c>
      <c r="E2539" t="s">
        <v>9030</v>
      </c>
      <c r="F2539" t="s">
        <v>967</v>
      </c>
      <c r="G2539" t="s">
        <v>8045</v>
      </c>
      <c r="H2539" t="str">
        <f t="shared" si="278"/>
        <v>Roundglass Partners</v>
      </c>
      <c r="I2539">
        <f t="shared" si="279"/>
        <v>1</v>
      </c>
      <c r="J2539" t="str">
        <f>IF(Table1[[#This Row],[Investor Count]]&gt;1,"Yes","No")</f>
        <v>No</v>
      </c>
      <c r="K2539" t="s">
        <v>394</v>
      </c>
      <c r="L2539" s="6">
        <v>1000000</v>
      </c>
      <c r="M2539">
        <f t="shared" si="273"/>
        <v>2015</v>
      </c>
      <c r="N2539" t="str">
        <f t="shared" si="274"/>
        <v>August</v>
      </c>
      <c r="O2539" s="18">
        <v>9.5970499999999994</v>
      </c>
      <c r="P2539" t="str">
        <f t="shared" si="275"/>
        <v>Private Equity</v>
      </c>
      <c r="Q2539" t="str">
        <f t="shared" si="276"/>
        <v>Healthcare</v>
      </c>
      <c r="R2539" t="str">
        <f t="shared" si="277"/>
        <v>Bangalore</v>
      </c>
    </row>
    <row r="2540" spans="1:18" x14ac:dyDescent="0.3">
      <c r="A2540">
        <v>2539</v>
      </c>
      <c r="B2540" s="4">
        <v>42235</v>
      </c>
      <c r="C2540" t="s">
        <v>6766</v>
      </c>
      <c r="D2540" t="s">
        <v>6767</v>
      </c>
      <c r="E2540" t="s">
        <v>9030</v>
      </c>
      <c r="F2540" t="s">
        <v>919</v>
      </c>
      <c r="G2540" t="s">
        <v>6768</v>
      </c>
      <c r="H2540" t="str">
        <f t="shared" si="278"/>
        <v>Umesh Yadav</v>
      </c>
      <c r="I2540">
        <f t="shared" si="279"/>
        <v>1</v>
      </c>
      <c r="J2540" t="str">
        <f>IF(Table1[[#This Row],[Investor Count]]&gt;1,"Yes","No")</f>
        <v>No</v>
      </c>
      <c r="K2540" t="s">
        <v>126</v>
      </c>
      <c r="M2540">
        <f t="shared" si="273"/>
        <v>2015</v>
      </c>
      <c r="N2540" t="str">
        <f t="shared" si="274"/>
        <v>August</v>
      </c>
      <c r="O2540" s="18">
        <v>0</v>
      </c>
      <c r="P2540" t="str">
        <f t="shared" si="275"/>
        <v>Seed</v>
      </c>
      <c r="Q2540" t="str">
        <f t="shared" si="276"/>
        <v>Fashion &amp; Lifestyle</v>
      </c>
      <c r="R2540" t="str">
        <f t="shared" si="277"/>
        <v>Kolkata</v>
      </c>
    </row>
    <row r="2541" spans="1:18" x14ac:dyDescent="0.3">
      <c r="A2541">
        <v>2540</v>
      </c>
      <c r="B2541" s="4">
        <v>42235</v>
      </c>
      <c r="C2541" t="s">
        <v>6769</v>
      </c>
      <c r="D2541" t="s">
        <v>9011</v>
      </c>
      <c r="E2541" t="s">
        <v>9030</v>
      </c>
      <c r="F2541" t="s">
        <v>36</v>
      </c>
      <c r="G2541" t="s">
        <v>5593</v>
      </c>
      <c r="H2541" t="str">
        <f t="shared" si="278"/>
        <v>Unilazer Ventures</v>
      </c>
      <c r="I2541">
        <f t="shared" si="279"/>
        <v>1</v>
      </c>
      <c r="J2541" t="str">
        <f>IF(Table1[[#This Row],[Investor Count]]&gt;1,"Yes","No")</f>
        <v>No</v>
      </c>
      <c r="K2541" t="s">
        <v>394</v>
      </c>
      <c r="L2541" s="6">
        <v>2400000</v>
      </c>
      <c r="M2541">
        <f t="shared" si="273"/>
        <v>2015</v>
      </c>
      <c r="N2541" t="str">
        <f t="shared" si="274"/>
        <v>August</v>
      </c>
      <c r="O2541" s="18">
        <v>23.032920000000001</v>
      </c>
      <c r="P2541" t="str">
        <f t="shared" si="275"/>
        <v>Private Equity</v>
      </c>
      <c r="Q2541" t="str">
        <f t="shared" si="276"/>
        <v>Technology</v>
      </c>
      <c r="R2541" t="str">
        <f t="shared" si="277"/>
        <v>Mumbai</v>
      </c>
    </row>
    <row r="2542" spans="1:18" x14ac:dyDescent="0.3">
      <c r="A2542">
        <v>2541</v>
      </c>
      <c r="B2542" s="4">
        <v>42235</v>
      </c>
      <c r="C2542" t="s">
        <v>6427</v>
      </c>
      <c r="D2542" t="s">
        <v>6771</v>
      </c>
      <c r="E2542" t="s">
        <v>9030</v>
      </c>
      <c r="F2542" t="s">
        <v>36</v>
      </c>
      <c r="G2542" t="s">
        <v>6772</v>
      </c>
      <c r="H2542" t="str">
        <f t="shared" si="278"/>
        <v>Manish Dhingra</v>
      </c>
      <c r="I2542">
        <f t="shared" si="279"/>
        <v>3</v>
      </c>
      <c r="J2542" t="str">
        <f>IF(Table1[[#This Row],[Investor Count]]&gt;1,"Yes","No")</f>
        <v>Yes</v>
      </c>
      <c r="K2542" t="s">
        <v>126</v>
      </c>
      <c r="M2542">
        <f t="shared" si="273"/>
        <v>2015</v>
      </c>
      <c r="N2542" t="str">
        <f t="shared" si="274"/>
        <v>August</v>
      </c>
      <c r="O2542" s="18">
        <v>0</v>
      </c>
      <c r="P2542" t="str">
        <f t="shared" si="275"/>
        <v>Seed</v>
      </c>
      <c r="Q2542" t="str">
        <f t="shared" si="276"/>
        <v>Fashion &amp; Lifestyle</v>
      </c>
      <c r="R2542" t="str">
        <f t="shared" si="277"/>
        <v>Mumbai</v>
      </c>
    </row>
    <row r="2543" spans="1:18" x14ac:dyDescent="0.3">
      <c r="A2543">
        <v>2542</v>
      </c>
      <c r="B2543" s="4">
        <v>42235</v>
      </c>
      <c r="C2543" t="s">
        <v>6773</v>
      </c>
      <c r="D2543" t="s">
        <v>1424</v>
      </c>
      <c r="E2543" t="s">
        <v>9030</v>
      </c>
      <c r="F2543" t="s">
        <v>967</v>
      </c>
      <c r="G2543" t="s">
        <v>8403</v>
      </c>
      <c r="H2543" t="str">
        <f t="shared" si="278"/>
        <v>Askme</v>
      </c>
      <c r="I2543">
        <f t="shared" si="279"/>
        <v>1</v>
      </c>
      <c r="J2543" t="str">
        <f>IF(Table1[[#This Row],[Investor Count]]&gt;1,"Yes","No")</f>
        <v>No</v>
      </c>
      <c r="K2543" t="s">
        <v>394</v>
      </c>
      <c r="L2543" s="6">
        <v>20000000</v>
      </c>
      <c r="M2543">
        <f t="shared" si="273"/>
        <v>2015</v>
      </c>
      <c r="N2543" t="str">
        <f t="shared" si="274"/>
        <v>August</v>
      </c>
      <c r="O2543" s="18">
        <v>191.941</v>
      </c>
      <c r="P2543" t="str">
        <f t="shared" si="275"/>
        <v>Private Equity</v>
      </c>
      <c r="Q2543" t="str">
        <f t="shared" si="276"/>
        <v>Others</v>
      </c>
      <c r="R2543" t="str">
        <f t="shared" si="277"/>
        <v>Bangalore</v>
      </c>
    </row>
    <row r="2544" spans="1:18" x14ac:dyDescent="0.3">
      <c r="A2544">
        <v>2543</v>
      </c>
      <c r="B2544" s="4">
        <v>42236</v>
      </c>
      <c r="C2544" t="s">
        <v>6775</v>
      </c>
      <c r="D2544" t="s">
        <v>6776</v>
      </c>
      <c r="E2544" t="s">
        <v>9030</v>
      </c>
      <c r="F2544" t="s">
        <v>30</v>
      </c>
      <c r="G2544" t="s">
        <v>9401</v>
      </c>
      <c r="H2544" t="str">
        <f t="shared" si="278"/>
        <v>Group Of Angel</v>
      </c>
      <c r="I2544">
        <f t="shared" si="279"/>
        <v>1</v>
      </c>
      <c r="J2544" t="str">
        <f>IF(Table1[[#This Row],[Investor Count]]&gt;1,"Yes","No")</f>
        <v>No</v>
      </c>
      <c r="K2544" t="s">
        <v>126</v>
      </c>
      <c r="L2544" s="6">
        <v>156000</v>
      </c>
      <c r="M2544">
        <f t="shared" si="273"/>
        <v>2015</v>
      </c>
      <c r="N2544" t="str">
        <f t="shared" si="274"/>
        <v>August</v>
      </c>
      <c r="O2544" s="18">
        <v>1.4971398</v>
      </c>
      <c r="P2544" t="str">
        <f t="shared" si="275"/>
        <v>Seed</v>
      </c>
      <c r="Q2544" t="str">
        <f t="shared" si="276"/>
        <v>Others</v>
      </c>
      <c r="R2544" t="str">
        <f t="shared" si="277"/>
        <v>Delhi-NCR</v>
      </c>
    </row>
    <row r="2545" spans="1:18" x14ac:dyDescent="0.3">
      <c r="A2545">
        <v>2544</v>
      </c>
      <c r="B2545" s="4">
        <v>42236</v>
      </c>
      <c r="C2545" t="s">
        <v>6778</v>
      </c>
      <c r="D2545" t="s">
        <v>6779</v>
      </c>
      <c r="E2545" t="s">
        <v>9030</v>
      </c>
      <c r="F2545" t="s">
        <v>184</v>
      </c>
      <c r="G2545" t="s">
        <v>2077</v>
      </c>
      <c r="H2545" t="str">
        <f t="shared" si="278"/>
        <v>Indian Angel Network</v>
      </c>
      <c r="I2545">
        <f t="shared" si="279"/>
        <v>1</v>
      </c>
      <c r="J2545" t="str">
        <f>IF(Table1[[#This Row],[Investor Count]]&gt;1,"Yes","No")</f>
        <v>No</v>
      </c>
      <c r="K2545" t="s">
        <v>126</v>
      </c>
      <c r="L2545" s="6">
        <v>600000</v>
      </c>
      <c r="M2545">
        <f t="shared" si="273"/>
        <v>2015</v>
      </c>
      <c r="N2545" t="str">
        <f t="shared" si="274"/>
        <v>August</v>
      </c>
      <c r="O2545" s="18">
        <v>5.7582300000000002</v>
      </c>
      <c r="P2545" t="str">
        <f t="shared" si="275"/>
        <v>Seed</v>
      </c>
      <c r="Q2545" t="str">
        <f t="shared" si="276"/>
        <v>Others</v>
      </c>
      <c r="R2545" t="str">
        <f t="shared" si="277"/>
        <v>Hyderabad</v>
      </c>
    </row>
    <row r="2546" spans="1:18" x14ac:dyDescent="0.3">
      <c r="A2546">
        <v>2545</v>
      </c>
      <c r="B2546" s="4">
        <v>42236</v>
      </c>
      <c r="C2546" t="s">
        <v>6780</v>
      </c>
      <c r="D2546" t="s">
        <v>6781</v>
      </c>
      <c r="E2546" t="s">
        <v>9030</v>
      </c>
      <c r="F2546" t="s">
        <v>30</v>
      </c>
      <c r="G2546" t="s">
        <v>8404</v>
      </c>
      <c r="H2546" t="str">
        <f t="shared" si="278"/>
        <v>Ah! Ventures</v>
      </c>
      <c r="I2546">
        <f t="shared" si="279"/>
        <v>3</v>
      </c>
      <c r="J2546" t="str">
        <f>IF(Table1[[#This Row],[Investor Count]]&gt;1,"Yes","No")</f>
        <v>Yes</v>
      </c>
      <c r="K2546" t="s">
        <v>126</v>
      </c>
      <c r="L2546" s="6">
        <v>600000</v>
      </c>
      <c r="M2546">
        <f t="shared" si="273"/>
        <v>2015</v>
      </c>
      <c r="N2546" t="str">
        <f t="shared" si="274"/>
        <v>August</v>
      </c>
      <c r="O2546" s="18">
        <v>5.7582300000000002</v>
      </c>
      <c r="P2546" t="str">
        <f t="shared" si="275"/>
        <v>Seed</v>
      </c>
      <c r="Q2546" t="str">
        <f t="shared" si="276"/>
        <v>Others</v>
      </c>
      <c r="R2546" t="str">
        <f t="shared" si="277"/>
        <v>Delhi-NCR</v>
      </c>
    </row>
    <row r="2547" spans="1:18" x14ac:dyDescent="0.3">
      <c r="A2547">
        <v>2546</v>
      </c>
      <c r="B2547" s="4">
        <v>42237</v>
      </c>
      <c r="C2547" t="s">
        <v>6783</v>
      </c>
      <c r="D2547" t="s">
        <v>6382</v>
      </c>
      <c r="E2547" t="s">
        <v>9030</v>
      </c>
      <c r="F2547" t="s">
        <v>967</v>
      </c>
      <c r="G2547" t="s">
        <v>8405</v>
      </c>
      <c r="H2547" t="str">
        <f t="shared" si="278"/>
        <v>Orios Venture Partners</v>
      </c>
      <c r="I2547">
        <f t="shared" si="279"/>
        <v>2</v>
      </c>
      <c r="J2547" t="str">
        <f>IF(Table1[[#This Row],[Investor Count]]&gt;1,"Yes","No")</f>
        <v>Yes</v>
      </c>
      <c r="K2547" t="s">
        <v>126</v>
      </c>
      <c r="L2547" s="6">
        <v>500000</v>
      </c>
      <c r="M2547">
        <f t="shared" si="273"/>
        <v>2015</v>
      </c>
      <c r="N2547" t="str">
        <f t="shared" si="274"/>
        <v>August</v>
      </c>
      <c r="O2547" s="18">
        <v>4.7985249999999997</v>
      </c>
      <c r="P2547" t="str">
        <f t="shared" si="275"/>
        <v>Seed</v>
      </c>
      <c r="Q2547" t="str">
        <f t="shared" si="276"/>
        <v>HR &amp; Recruitment</v>
      </c>
      <c r="R2547" t="str">
        <f t="shared" si="277"/>
        <v>Bangalore</v>
      </c>
    </row>
    <row r="2548" spans="1:18" x14ac:dyDescent="0.3">
      <c r="A2548">
        <v>2547</v>
      </c>
      <c r="B2548" s="4">
        <v>42240</v>
      </c>
      <c r="C2548" t="s">
        <v>6785</v>
      </c>
      <c r="D2548" t="s">
        <v>6786</v>
      </c>
      <c r="E2548" t="s">
        <v>9030</v>
      </c>
      <c r="F2548" t="s">
        <v>1197</v>
      </c>
      <c r="G2548" t="s">
        <v>6787</v>
      </c>
      <c r="H2548" t="str">
        <f t="shared" si="278"/>
        <v>The 1947</v>
      </c>
      <c r="I2548">
        <f t="shared" si="279"/>
        <v>1</v>
      </c>
      <c r="J2548" t="str">
        <f>IF(Table1[[#This Row],[Investor Count]]&gt;1,"Yes","No")</f>
        <v>No</v>
      </c>
      <c r="K2548" t="s">
        <v>126</v>
      </c>
      <c r="L2548" s="6">
        <v>300000</v>
      </c>
      <c r="M2548">
        <f t="shared" si="273"/>
        <v>2015</v>
      </c>
      <c r="N2548" t="str">
        <f t="shared" si="274"/>
        <v>August</v>
      </c>
      <c r="O2548" s="18">
        <v>2.8791150000000001</v>
      </c>
      <c r="P2548" t="str">
        <f t="shared" si="275"/>
        <v>Seed</v>
      </c>
      <c r="Q2548" t="str">
        <f t="shared" si="276"/>
        <v>Technology</v>
      </c>
      <c r="R2548" t="str">
        <f t="shared" si="277"/>
        <v>Ahmedabad</v>
      </c>
    </row>
    <row r="2549" spans="1:18" x14ac:dyDescent="0.3">
      <c r="A2549">
        <v>2548</v>
      </c>
      <c r="B2549" s="4">
        <v>42240</v>
      </c>
      <c r="C2549" t="s">
        <v>6788</v>
      </c>
      <c r="D2549" t="s">
        <v>6789</v>
      </c>
      <c r="E2549" t="s">
        <v>9030</v>
      </c>
      <c r="F2549" t="s">
        <v>36</v>
      </c>
      <c r="G2549" t="s">
        <v>8406</v>
      </c>
      <c r="H2549" t="str">
        <f t="shared" si="278"/>
        <v>Ajmera Group Of Companies</v>
      </c>
      <c r="I2549">
        <f t="shared" si="279"/>
        <v>1</v>
      </c>
      <c r="J2549" t="str">
        <f>IF(Table1[[#This Row],[Investor Count]]&gt;1,"Yes","No")</f>
        <v>No</v>
      </c>
      <c r="K2549" t="s">
        <v>126</v>
      </c>
      <c r="L2549" s="6">
        <v>400000</v>
      </c>
      <c r="M2549">
        <f t="shared" si="273"/>
        <v>2015</v>
      </c>
      <c r="N2549" t="str">
        <f t="shared" si="274"/>
        <v>August</v>
      </c>
      <c r="O2549" s="18">
        <v>3.8388200000000001</v>
      </c>
      <c r="P2549" t="str">
        <f t="shared" si="275"/>
        <v>Seed</v>
      </c>
      <c r="Q2549" t="str">
        <f t="shared" si="276"/>
        <v>Travel &amp; Hospitality</v>
      </c>
      <c r="R2549" t="str">
        <f t="shared" si="277"/>
        <v>Mumbai</v>
      </c>
    </row>
    <row r="2550" spans="1:18" x14ac:dyDescent="0.3">
      <c r="A2550">
        <v>2549</v>
      </c>
      <c r="B2550" s="4">
        <v>42240</v>
      </c>
      <c r="C2550" t="s">
        <v>6791</v>
      </c>
      <c r="D2550" t="s">
        <v>6792</v>
      </c>
      <c r="E2550" t="s">
        <v>9030</v>
      </c>
      <c r="F2550" t="s">
        <v>919</v>
      </c>
      <c r="G2550" t="s">
        <v>6793</v>
      </c>
      <c r="H2550" t="str">
        <f t="shared" si="278"/>
        <v>Prime Capital Markets Ltd</v>
      </c>
      <c r="I2550">
        <f t="shared" si="279"/>
        <v>1</v>
      </c>
      <c r="J2550" t="str">
        <f>IF(Table1[[#This Row],[Investor Count]]&gt;1,"Yes","No")</f>
        <v>No</v>
      </c>
      <c r="K2550" t="s">
        <v>126</v>
      </c>
      <c r="M2550">
        <f t="shared" si="273"/>
        <v>2015</v>
      </c>
      <c r="N2550" t="str">
        <f t="shared" si="274"/>
        <v>August</v>
      </c>
      <c r="O2550" s="18">
        <v>0</v>
      </c>
      <c r="P2550" t="str">
        <f t="shared" si="275"/>
        <v>Seed</v>
      </c>
      <c r="Q2550" t="str">
        <f t="shared" si="276"/>
        <v>Others</v>
      </c>
      <c r="R2550" t="str">
        <f t="shared" si="277"/>
        <v>Kolkata</v>
      </c>
    </row>
    <row r="2551" spans="1:18" x14ac:dyDescent="0.3">
      <c r="A2551">
        <v>2550</v>
      </c>
      <c r="B2551" s="4">
        <v>42240</v>
      </c>
      <c r="C2551" t="s">
        <v>6794</v>
      </c>
      <c r="D2551" t="s">
        <v>6795</v>
      </c>
      <c r="E2551" t="s">
        <v>9030</v>
      </c>
      <c r="F2551" t="s">
        <v>36</v>
      </c>
      <c r="G2551" t="s">
        <v>8407</v>
      </c>
      <c r="H2551" t="str">
        <f t="shared" si="278"/>
        <v>India Quotient</v>
      </c>
      <c r="I2551">
        <f t="shared" si="279"/>
        <v>2</v>
      </c>
      <c r="J2551" t="str">
        <f>IF(Table1[[#This Row],[Investor Count]]&gt;1,"Yes","No")</f>
        <v>Yes</v>
      </c>
      <c r="K2551" t="s">
        <v>126</v>
      </c>
      <c r="M2551">
        <f t="shared" si="273"/>
        <v>2015</v>
      </c>
      <c r="N2551" t="str">
        <f t="shared" si="274"/>
        <v>August</v>
      </c>
      <c r="O2551" s="18">
        <v>0</v>
      </c>
      <c r="P2551" t="str">
        <f t="shared" si="275"/>
        <v>Seed</v>
      </c>
      <c r="Q2551" t="str">
        <f t="shared" si="276"/>
        <v>Technology</v>
      </c>
      <c r="R2551" t="str">
        <f t="shared" si="277"/>
        <v>Mumbai</v>
      </c>
    </row>
    <row r="2552" spans="1:18" x14ac:dyDescent="0.3">
      <c r="A2552">
        <v>2551</v>
      </c>
      <c r="B2552" s="4">
        <v>42241</v>
      </c>
      <c r="C2552" t="s">
        <v>6797</v>
      </c>
      <c r="D2552" t="s">
        <v>9012</v>
      </c>
      <c r="E2552" t="s">
        <v>9030</v>
      </c>
      <c r="F2552" t="s">
        <v>967</v>
      </c>
      <c r="G2552" t="s">
        <v>8892</v>
      </c>
      <c r="H2552" t="str">
        <f t="shared" si="278"/>
        <v>Growx Ventures</v>
      </c>
      <c r="I2552">
        <f t="shared" si="279"/>
        <v>5</v>
      </c>
      <c r="J2552" t="str">
        <f>IF(Table1[[#This Row],[Investor Count]]&gt;1,"Yes","No")</f>
        <v>Yes</v>
      </c>
      <c r="K2552" t="s">
        <v>394</v>
      </c>
      <c r="L2552" s="6">
        <v>1000000</v>
      </c>
      <c r="M2552">
        <f t="shared" si="273"/>
        <v>2015</v>
      </c>
      <c r="N2552" t="str">
        <f t="shared" si="274"/>
        <v>August</v>
      </c>
      <c r="O2552" s="18">
        <v>9.5970499999999994</v>
      </c>
      <c r="P2552" t="str">
        <f t="shared" si="275"/>
        <v>Private Equity</v>
      </c>
      <c r="Q2552" t="str">
        <f t="shared" si="276"/>
        <v>Others</v>
      </c>
      <c r="R2552" t="str">
        <f t="shared" si="277"/>
        <v>Bangalore</v>
      </c>
    </row>
    <row r="2553" spans="1:18" x14ac:dyDescent="0.3">
      <c r="A2553">
        <v>2552</v>
      </c>
      <c r="B2553" s="4">
        <v>42241</v>
      </c>
      <c r="C2553" t="s">
        <v>660</v>
      </c>
      <c r="D2553" t="s">
        <v>6800</v>
      </c>
      <c r="E2553" t="s">
        <v>9030</v>
      </c>
      <c r="F2553" t="s">
        <v>19</v>
      </c>
      <c r="G2553" t="s">
        <v>8015</v>
      </c>
      <c r="H2553" t="str">
        <f t="shared" si="278"/>
        <v>Dsg Consumer Partners</v>
      </c>
      <c r="I2553">
        <f t="shared" si="279"/>
        <v>2</v>
      </c>
      <c r="J2553" t="str">
        <f>IF(Table1[[#This Row],[Investor Count]]&gt;1,"Yes","No")</f>
        <v>Yes</v>
      </c>
      <c r="K2553" t="s">
        <v>394</v>
      </c>
      <c r="L2553" s="6">
        <v>3000000</v>
      </c>
      <c r="M2553">
        <f t="shared" si="273"/>
        <v>2015</v>
      </c>
      <c r="N2553" t="str">
        <f t="shared" si="274"/>
        <v>August</v>
      </c>
      <c r="O2553" s="18">
        <v>28.791149999999998</v>
      </c>
      <c r="P2553" t="str">
        <f t="shared" si="275"/>
        <v>Private Equity</v>
      </c>
      <c r="Q2553" t="str">
        <f t="shared" si="276"/>
        <v>Food &amp; Beverage</v>
      </c>
      <c r="R2553" t="str">
        <f t="shared" si="277"/>
        <v>Delhi-NCR</v>
      </c>
    </row>
    <row r="2554" spans="1:18" x14ac:dyDescent="0.3">
      <c r="A2554">
        <v>2553</v>
      </c>
      <c r="B2554" s="4">
        <v>42241</v>
      </c>
      <c r="C2554" t="s">
        <v>6801</v>
      </c>
      <c r="D2554" t="s">
        <v>6802</v>
      </c>
      <c r="E2554" t="s">
        <v>9030</v>
      </c>
      <c r="F2554" t="s">
        <v>36</v>
      </c>
      <c r="G2554" t="s">
        <v>6803</v>
      </c>
      <c r="H2554" t="str">
        <f t="shared" si="278"/>
        <v>Norwest Venture Partners</v>
      </c>
      <c r="I2554">
        <f t="shared" si="279"/>
        <v>5</v>
      </c>
      <c r="J2554" t="str">
        <f>IF(Table1[[#This Row],[Investor Count]]&gt;1,"Yes","No")</f>
        <v>Yes</v>
      </c>
      <c r="K2554" t="s">
        <v>394</v>
      </c>
      <c r="L2554" s="6">
        <v>4000000</v>
      </c>
      <c r="M2554">
        <f t="shared" si="273"/>
        <v>2015</v>
      </c>
      <c r="N2554" t="str">
        <f t="shared" si="274"/>
        <v>August</v>
      </c>
      <c r="O2554" s="18">
        <v>38.388199999999998</v>
      </c>
      <c r="P2554" t="str">
        <f t="shared" si="275"/>
        <v>Private Equity</v>
      </c>
      <c r="Q2554" t="str">
        <f t="shared" si="276"/>
        <v>Others</v>
      </c>
      <c r="R2554" t="str">
        <f t="shared" si="277"/>
        <v>Mumbai</v>
      </c>
    </row>
    <row r="2555" spans="1:18" x14ac:dyDescent="0.3">
      <c r="A2555">
        <v>2554</v>
      </c>
      <c r="B2555" s="4">
        <v>42241</v>
      </c>
      <c r="C2555" t="s">
        <v>6804</v>
      </c>
      <c r="D2555" t="s">
        <v>5301</v>
      </c>
      <c r="E2555" t="s">
        <v>9030</v>
      </c>
      <c r="F2555" t="s">
        <v>52</v>
      </c>
      <c r="G2555" t="s">
        <v>9401</v>
      </c>
      <c r="H2555" t="str">
        <f t="shared" si="278"/>
        <v>Group Of Angel</v>
      </c>
      <c r="I2555">
        <f t="shared" si="279"/>
        <v>1</v>
      </c>
      <c r="J2555" t="str">
        <f>IF(Table1[[#This Row],[Investor Count]]&gt;1,"Yes","No")</f>
        <v>No</v>
      </c>
      <c r="K2555" t="s">
        <v>126</v>
      </c>
      <c r="L2555" s="6">
        <v>250000</v>
      </c>
      <c r="M2555">
        <f t="shared" si="273"/>
        <v>2015</v>
      </c>
      <c r="N2555" t="str">
        <f t="shared" si="274"/>
        <v>August</v>
      </c>
      <c r="O2555" s="18">
        <v>2.3992624999999999</v>
      </c>
      <c r="P2555" t="str">
        <f t="shared" si="275"/>
        <v>Seed</v>
      </c>
      <c r="Q2555" t="str">
        <f t="shared" si="276"/>
        <v>Others</v>
      </c>
      <c r="R2555" t="str">
        <f t="shared" si="277"/>
        <v>Pune</v>
      </c>
    </row>
    <row r="2556" spans="1:18" x14ac:dyDescent="0.3">
      <c r="A2556">
        <v>2555</v>
      </c>
      <c r="B2556" s="4">
        <v>42242</v>
      </c>
      <c r="C2556" t="s">
        <v>3342</v>
      </c>
      <c r="D2556" t="s">
        <v>9013</v>
      </c>
      <c r="E2556" t="s">
        <v>9030</v>
      </c>
      <c r="F2556" t="s">
        <v>30</v>
      </c>
      <c r="G2556" t="s">
        <v>8328</v>
      </c>
      <c r="H2556" t="str">
        <f t="shared" si="278"/>
        <v>Ghv Accelerator</v>
      </c>
      <c r="I2556">
        <f t="shared" si="279"/>
        <v>1</v>
      </c>
      <c r="J2556" t="str">
        <f>IF(Table1[[#This Row],[Investor Count]]&gt;1,"Yes","No")</f>
        <v>No</v>
      </c>
      <c r="K2556" t="s">
        <v>126</v>
      </c>
      <c r="L2556" s="6">
        <v>100000</v>
      </c>
      <c r="M2556">
        <f t="shared" si="273"/>
        <v>2015</v>
      </c>
      <c r="N2556" t="str">
        <f t="shared" si="274"/>
        <v>August</v>
      </c>
      <c r="O2556" s="18">
        <v>0.95970500000000003</v>
      </c>
      <c r="P2556" t="str">
        <f t="shared" si="275"/>
        <v>Seed</v>
      </c>
      <c r="Q2556" t="str">
        <f t="shared" si="276"/>
        <v>Others</v>
      </c>
      <c r="R2556" t="str">
        <f t="shared" si="277"/>
        <v>Delhi-NCR</v>
      </c>
    </row>
    <row r="2557" spans="1:18" x14ac:dyDescent="0.3">
      <c r="A2557">
        <v>2556</v>
      </c>
      <c r="B2557" s="4">
        <v>42242</v>
      </c>
      <c r="C2557" t="s">
        <v>6806</v>
      </c>
      <c r="D2557" t="s">
        <v>9014</v>
      </c>
      <c r="E2557" t="s">
        <v>9030</v>
      </c>
      <c r="F2557" t="s">
        <v>36</v>
      </c>
      <c r="G2557" t="s">
        <v>9411</v>
      </c>
      <c r="H2557" t="str">
        <f t="shared" si="278"/>
        <v>India Quotient</v>
      </c>
      <c r="I2557">
        <f t="shared" si="279"/>
        <v>3</v>
      </c>
      <c r="J2557" t="str">
        <f>IF(Table1[[#This Row],[Investor Count]]&gt;1,"Yes","No")</f>
        <v>Yes</v>
      </c>
      <c r="K2557" t="s">
        <v>126</v>
      </c>
      <c r="L2557" s="6">
        <v>400000</v>
      </c>
      <c r="M2557">
        <f t="shared" si="273"/>
        <v>2015</v>
      </c>
      <c r="N2557" t="str">
        <f t="shared" si="274"/>
        <v>August</v>
      </c>
      <c r="O2557" s="18">
        <v>3.8388200000000001</v>
      </c>
      <c r="P2557" t="str">
        <f t="shared" si="275"/>
        <v>Seed</v>
      </c>
      <c r="Q2557" t="str">
        <f t="shared" si="276"/>
        <v>Fashion &amp; Lifestyle</v>
      </c>
      <c r="R2557" t="str">
        <f t="shared" si="277"/>
        <v>Mumbai</v>
      </c>
    </row>
    <row r="2558" spans="1:18" x14ac:dyDescent="0.3">
      <c r="A2558">
        <v>2557</v>
      </c>
      <c r="B2558" s="4">
        <v>42242</v>
      </c>
      <c r="C2558" t="s">
        <v>6809</v>
      </c>
      <c r="D2558" t="s">
        <v>9015</v>
      </c>
      <c r="E2558" t="s">
        <v>9030</v>
      </c>
      <c r="F2558" t="s">
        <v>1197</v>
      </c>
      <c r="G2558" t="s">
        <v>4438</v>
      </c>
      <c r="H2558" t="str">
        <f t="shared" si="278"/>
        <v>Infuse Ventures</v>
      </c>
      <c r="I2558">
        <f t="shared" si="279"/>
        <v>1</v>
      </c>
      <c r="J2558" t="str">
        <f>IF(Table1[[#This Row],[Investor Count]]&gt;1,"Yes","No")</f>
        <v>No</v>
      </c>
      <c r="K2558" t="s">
        <v>126</v>
      </c>
      <c r="M2558">
        <f t="shared" si="273"/>
        <v>2015</v>
      </c>
      <c r="N2558" t="str">
        <f t="shared" si="274"/>
        <v>August</v>
      </c>
      <c r="O2558" s="18">
        <v>0</v>
      </c>
      <c r="P2558" t="str">
        <f t="shared" si="275"/>
        <v>Seed</v>
      </c>
      <c r="Q2558" t="str">
        <f t="shared" si="276"/>
        <v>Energy &amp; Environment</v>
      </c>
      <c r="R2558" t="str">
        <f t="shared" si="277"/>
        <v>Ahmedabad</v>
      </c>
    </row>
    <row r="2559" spans="1:18" x14ac:dyDescent="0.3">
      <c r="A2559">
        <v>2558</v>
      </c>
      <c r="B2559" s="4">
        <v>42242</v>
      </c>
      <c r="C2559" t="s">
        <v>6811</v>
      </c>
      <c r="D2559" t="s">
        <v>6812</v>
      </c>
      <c r="E2559" t="s">
        <v>9030</v>
      </c>
      <c r="F2559" t="s">
        <v>19</v>
      </c>
      <c r="G2559" t="s">
        <v>261</v>
      </c>
      <c r="H2559" t="str">
        <f t="shared" si="278"/>
        <v>Undisclosed</v>
      </c>
      <c r="I2559">
        <f t="shared" si="279"/>
        <v>1</v>
      </c>
      <c r="J2559" t="str">
        <f>IF(Table1[[#This Row],[Investor Count]]&gt;1,"Yes","No")</f>
        <v>No</v>
      </c>
      <c r="K2559" t="s">
        <v>126</v>
      </c>
      <c r="L2559" s="6">
        <v>500000</v>
      </c>
      <c r="M2559">
        <f t="shared" si="273"/>
        <v>2015</v>
      </c>
      <c r="N2559" t="str">
        <f t="shared" si="274"/>
        <v>August</v>
      </c>
      <c r="O2559" s="18">
        <v>4.7985249999999997</v>
      </c>
      <c r="P2559" t="str">
        <f t="shared" si="275"/>
        <v>Seed</v>
      </c>
      <c r="Q2559" t="str">
        <f t="shared" si="276"/>
        <v>Food &amp; Beverage</v>
      </c>
      <c r="R2559" t="str">
        <f t="shared" si="277"/>
        <v>Delhi-NCR</v>
      </c>
    </row>
    <row r="2560" spans="1:18" x14ac:dyDescent="0.3">
      <c r="A2560">
        <v>2559</v>
      </c>
      <c r="B2560" s="4">
        <v>42243</v>
      </c>
      <c r="C2560" t="s">
        <v>3129</v>
      </c>
      <c r="D2560" t="s">
        <v>6813</v>
      </c>
      <c r="E2560" t="s">
        <v>9030</v>
      </c>
      <c r="F2560" t="s">
        <v>967</v>
      </c>
      <c r="G2560" t="s">
        <v>9245</v>
      </c>
      <c r="H2560" t="str">
        <f t="shared" si="278"/>
        <v>Group Of Angel</v>
      </c>
      <c r="I2560">
        <f t="shared" si="279"/>
        <v>1</v>
      </c>
      <c r="J2560" t="str">
        <f>IF(Table1[[#This Row],[Investor Count]]&gt;1,"Yes","No")</f>
        <v>No</v>
      </c>
      <c r="K2560" t="s">
        <v>126</v>
      </c>
      <c r="M2560">
        <f t="shared" si="273"/>
        <v>2015</v>
      </c>
      <c r="N2560" t="str">
        <f t="shared" si="274"/>
        <v>August</v>
      </c>
      <c r="O2560" s="18">
        <v>0</v>
      </c>
      <c r="P2560" t="str">
        <f t="shared" si="275"/>
        <v>Seed</v>
      </c>
      <c r="Q2560" t="str">
        <f t="shared" si="276"/>
        <v>Technology</v>
      </c>
      <c r="R2560" t="str">
        <f t="shared" si="277"/>
        <v>Bangalore</v>
      </c>
    </row>
    <row r="2561" spans="1:18" x14ac:dyDescent="0.3">
      <c r="A2561">
        <v>2560</v>
      </c>
      <c r="B2561" s="4">
        <v>42243</v>
      </c>
      <c r="C2561" t="s">
        <v>6815</v>
      </c>
      <c r="D2561" t="s">
        <v>2174</v>
      </c>
      <c r="E2561" t="s">
        <v>9030</v>
      </c>
      <c r="F2561" t="s">
        <v>919</v>
      </c>
      <c r="G2561" t="s">
        <v>6816</v>
      </c>
      <c r="H2561" t="str">
        <f t="shared" si="278"/>
        <v>Ravi Agarwal</v>
      </c>
      <c r="I2561">
        <f t="shared" si="279"/>
        <v>1</v>
      </c>
      <c r="J2561" t="str">
        <f>IF(Table1[[#This Row],[Investor Count]]&gt;1,"Yes","No")</f>
        <v>No</v>
      </c>
      <c r="K2561" t="s">
        <v>126</v>
      </c>
      <c r="M2561">
        <f t="shared" si="273"/>
        <v>2015</v>
      </c>
      <c r="N2561" t="str">
        <f t="shared" si="274"/>
        <v>August</v>
      </c>
      <c r="O2561" s="18">
        <v>0</v>
      </c>
      <c r="P2561" t="str">
        <f t="shared" si="275"/>
        <v>Seed</v>
      </c>
      <c r="Q2561" t="str">
        <f t="shared" si="276"/>
        <v>Education</v>
      </c>
      <c r="R2561" t="str">
        <f t="shared" si="277"/>
        <v>Kolkata</v>
      </c>
    </row>
    <row r="2562" spans="1:18" x14ac:dyDescent="0.3">
      <c r="A2562">
        <v>2561</v>
      </c>
      <c r="B2562" s="4">
        <v>42243</v>
      </c>
      <c r="C2562" t="s">
        <v>6817</v>
      </c>
      <c r="D2562" t="s">
        <v>6818</v>
      </c>
      <c r="E2562" t="s">
        <v>9030</v>
      </c>
      <c r="F2562" t="s">
        <v>30</v>
      </c>
      <c r="G2562" t="s">
        <v>6819</v>
      </c>
      <c r="H2562" t="str">
        <f t="shared" si="278"/>
        <v>Ibibo Group</v>
      </c>
      <c r="I2562">
        <f t="shared" si="279"/>
        <v>1</v>
      </c>
      <c r="J2562" t="str">
        <f>IF(Table1[[#This Row],[Investor Count]]&gt;1,"Yes","No")</f>
        <v>No</v>
      </c>
      <c r="K2562" t="s">
        <v>394</v>
      </c>
      <c r="M2562">
        <f t="shared" ref="M2562:M2625" si="280">YEAR(B2562)</f>
        <v>2015</v>
      </c>
      <c r="N2562" t="str">
        <f t="shared" ref="N2562:N2625" si="281">TEXT(B2562,"mmmm")</f>
        <v>August</v>
      </c>
      <c r="O2562" s="18">
        <v>0</v>
      </c>
      <c r="P2562" t="str">
        <f t="shared" ref="P2562:P2625" si="282">IF(ISBLANK(K2562),"Unknown",IF(OR(ISNUMBER(SEARCH("seed",K2562)),ISNUMBER(SEARCH("Seed",K2562))),"Seed",IF(ISNUMBER(SEARCH("Series A",K2562)),"Series A",IF(ISNUMBER(SEARCH("Series B",K2562)),"Series B",IF(ISNUMBER(SEARCH("Series C",K2562)),"Series C",IF(ISNUMBER(SEARCH("Series D",K2562)),"Series D",IF(ISNUMBER(SEARCH("Private Equity",K2562)),"Private Equity","Other")))))))</f>
        <v>Private Equity</v>
      </c>
      <c r="Q2562" t="str">
        <f t="shared" ref="Q2562:Q2625" si="283">IF(IFERROR(SEARCH("ecom",D2562),0)+IFERROR(SEARCH("commerce",D2562),0)+IFERROR(SEARCH("retail",D2562),0)&gt;0,"E-Commerce",
IF(IFERROR(SEARCH("fintech",D2562),0)+IFERROR(SEARCH("finance",D2562),0)+IFERROR(SEARCH("financial",D2562),0)+IFERROR(SEARCH("lending",D2562),0)+IFERROR(SEARCH("payment",D2562),0)+IFERROR(SEARCH("banking",D2562),0)+IFERROR(SEARCH("insurance",D2562),0)&gt;0,"FinTech",
IF(IFERROR(SEARCH("tech",D2562),0)+IFERROR(SEARCH("software",D2562),0)+IFERROR(SEARCH("saas",D2562),0)+IFERROR(SEARCH("ai",D2562),0)+IFERROR(SEARCH("iot",D2562),0)+IFERROR(SEARCH("cloud",D2562),0)+IFERROR(SEARCH("data",D2562),0)+IFERROR(SEARCH("analytics",D2562),0)&gt;0,"Technology",
IF(IFERROR(SEARCH("food",D2562),0)+IFERROR(SEARCH("restaurant",D2562),0)+IFERROR(SEARCH("hospitality",D2562),0)+IFERROR(SEARCH("beverage",D2562),0)+IFERROR(SEARCH("delivery",D2562),0)&gt;0,"Food &amp; Beverage",
IF(IFERROR(SEARCH("health",D2562),0)+IFERROR(SEARCH("medical",D2562),0)+IFERROR(SEARCH("pharma",D2562),0)+IFERROR(SEARCH("wellness",D2562),0)+IFERROR(SEARCH("fitness",D2562),0)&gt;0,"Healthcare",
IF(IFERROR(SEARCH("edu",D2562),0)+IFERROR(SEARCH("learning",D2562),0)+IFERROR(SEARCH("school",D2562),0)+IFERROR(SEARCH("e-tech",D2562),0)&gt;0,"Education",
IF(IFERROR(SEARCH("logistics",D2562),0)+IFERROR(SEARCH("transport",D2562),0)+IFERROR(SEARCH("delivery",D2562),0)+IFERROR(SEARCH("mobility",D2562),0)+IFERROR(SEARCH("automobile",D2562),0)&gt;0,"Logistics &amp; Transport",
IF(IFERROR(SEARCH("travel",D2562),0)+IFERROR(SEARCH("hotel",D2562),0)+IFERROR(SEARCH("booking",D2562),0)+IFERROR(SEARCH("tourism",D2562),0)&gt;0,"Travel &amp; Hospitality",
IF(IFERROR(SEARCH("fashion",D2562),0)+IFERROR(SEARCH("apparel",D2562),0)+IFERROR(SEARCH("clothing",D2562),0)+IFERROR(SEARCH("jewelry",D2562),0)+IFERROR(SEARCH("beauty",D2562),0)&gt;0,"Fashion &amp; Lifestyle",
IF(IFERROR(SEARCH("media",D2562),0)+IFERROR(SEARCH("entertainment",D2562),0)+IFERROR(SEARCH("video",D2562),0)+IFERROR(SEARCH("gaming",D2562),0)+IFERROR(SEARCH("music",D2562),0)+IFERROR(SEARCH("social",D2562),0)&gt;0,"Media &amp; Entertainment",
IF(IFERROR(SEARCH("agri",D2562),0)+IFERROR(SEARCH("farm",D2562),0)+IFERROR(SEARCH("agtech",D2562),0)&gt;0,"Agriculture",
IF(IFERROR(SEARCH("real estate",D2562),0)+IFERROR(SEARCH("property",D2562),0)+IFERROR(SEARCH("housing",D2562),0)&gt;0,"Real Estate",
IF(IFERROR(SEARCH("energy",D2562),0)+IFERROR(SEARCH("solar",D2562),0)+IFERROR(SEARCH("clean tech",D2562),0)+IFERROR(SEARCH("waste",D2562),0)&gt;0,"Energy &amp; Environment",
IF(IFERROR(SEARCH("hr",D2562),0)+IFERROR(SEARCH("recruit",D2562),0)+IFERROR(SEARCH("hiring",D2562),0)+IFERROR(SEARCH("job",D2562),0)&gt;0,"HR &amp; Recruitment",
"Others"))))))))))))))</f>
        <v>Technology</v>
      </c>
      <c r="R2562" t="str">
        <f t="shared" ref="R2562:R2625" si="284">IF(ISNUMBER(SEARCH("bang",F2562)),"Bangalore",IF(ISNUMBER(SEARCH("beng",F2562)),"Bangalore",IF(ISNUMBER(SEARCH("mumbai",F2562)),"Mumbai",IF(ISNUMBER(SEARCH("delhi",F2562)),"Delhi-NCR",IF(ISNUMBER(SEARCH("gurgaon",F2562)),"Delhi-NCR",IF(ISNUMBER(SEARCH("gurugram",F2562)),"Delhi-NCR",IF(ISNUMBER(SEARCH("noida",F2562)),"Delhi-NCR",IF(ISNUMBER(SEARCH("faridabad",F2562)),"Delhi-NCR",IF(ISNUMBER(SEARCH("chennai",F2562)),"Chennai",IF(ISNUMBER(SEARCH("hyderabad",F2562)),"Hyderabad",IF(ISNUMBER(SEARCH("pune",F2562)),"Pune",IF(ISNUMBER(SEARCH("kolkata",F2562)),"Kolkata",IF(ISNUMBER(SEARCH("ahmedabad",F2562)),"Ahmedabad",IF(ISNUMBER(SEARCH("jaipur",F2562)),"Jaipur",IF(ISNUMBER(SEARCH("coimbatore",F2562)),"Coimbatore",IF(ISNUMBER(SEARCH("kochi",F2562)),"Kerala Cities",IF(ISNUMBER(SEARCH("cochin",F2562)),"Kerala Cities",IF(ISNUMBER(SEARCH("francisco",F2562)),"USA",IF(ISNUMBER(SEARCH("new york",F2562)),"USA",IF(ISNUMBER(SEARCH("california",F2562)),"USA",IF(ISNUMBER(SEARCH("palo alto",F2562)),"USA",IF(ISNUMBER(SEARCH("santa",F2562)),"USA",IF(ISNUMBER(SEARCH("singapore",F2562)),"Singapore",IF(ISNUMBER(SEARCH("london",F2562)),"London/UK",IF(F2562="","Unknown","Other Cities")))))))))))))))))))))))))</f>
        <v>Delhi-NCR</v>
      </c>
    </row>
    <row r="2563" spans="1:18" x14ac:dyDescent="0.3">
      <c r="A2563">
        <v>2562</v>
      </c>
      <c r="B2563" s="4">
        <v>42244</v>
      </c>
      <c r="C2563" t="s">
        <v>6820</v>
      </c>
      <c r="D2563" t="s">
        <v>6821</v>
      </c>
      <c r="E2563" t="s">
        <v>9030</v>
      </c>
      <c r="F2563" t="s">
        <v>30</v>
      </c>
      <c r="G2563" t="s">
        <v>6822</v>
      </c>
      <c r="H2563" t="str">
        <f t="shared" ref="H2563:H2626" si="285">IFERROR(TRIM(LEFT(G2563,FIND(",",G2563)-1)),TRIM(G2563))</f>
        <v>Growx Ventures</v>
      </c>
      <c r="I2563">
        <f t="shared" ref="I2563:I2626" si="286">IF(TRIM(G2563)="",0,LEN(G2563)-LEN(SUBSTITUTE(G2563,",",""))+1)</f>
        <v>2</v>
      </c>
      <c r="J2563" t="str">
        <f>IF(Table1[[#This Row],[Investor Count]]&gt;1,"Yes","No")</f>
        <v>Yes</v>
      </c>
      <c r="K2563" t="s">
        <v>126</v>
      </c>
      <c r="M2563">
        <f t="shared" si="280"/>
        <v>2015</v>
      </c>
      <c r="N2563" t="str">
        <f t="shared" si="281"/>
        <v>August</v>
      </c>
      <c r="O2563" s="18">
        <v>0</v>
      </c>
      <c r="P2563" t="str">
        <f t="shared" si="282"/>
        <v>Seed</v>
      </c>
      <c r="Q2563" t="str">
        <f t="shared" si="283"/>
        <v>Others</v>
      </c>
      <c r="R2563" t="str">
        <f t="shared" si="284"/>
        <v>Delhi-NCR</v>
      </c>
    </row>
    <row r="2564" spans="1:18" x14ac:dyDescent="0.3">
      <c r="A2564">
        <v>2563</v>
      </c>
      <c r="B2564" s="4">
        <v>42244</v>
      </c>
      <c r="C2564" t="s">
        <v>4838</v>
      </c>
      <c r="D2564" t="s">
        <v>6823</v>
      </c>
      <c r="E2564" t="s">
        <v>9030</v>
      </c>
      <c r="F2564" t="s">
        <v>967</v>
      </c>
      <c r="G2564" t="s">
        <v>6824</v>
      </c>
      <c r="H2564" t="str">
        <f t="shared" si="285"/>
        <v>Rocket Internet</v>
      </c>
      <c r="I2564">
        <f t="shared" si="286"/>
        <v>1</v>
      </c>
      <c r="J2564" t="str">
        <f>IF(Table1[[#This Row],[Investor Count]]&gt;1,"Yes","No")</f>
        <v>No</v>
      </c>
      <c r="K2564" t="s">
        <v>394</v>
      </c>
      <c r="L2564" s="6">
        <v>2000000</v>
      </c>
      <c r="M2564">
        <f t="shared" si="280"/>
        <v>2015</v>
      </c>
      <c r="N2564" t="str">
        <f t="shared" si="281"/>
        <v>August</v>
      </c>
      <c r="O2564" s="18">
        <v>19.194099999999999</v>
      </c>
      <c r="P2564" t="str">
        <f t="shared" si="282"/>
        <v>Private Equity</v>
      </c>
      <c r="Q2564" t="str">
        <f t="shared" si="283"/>
        <v>Fashion &amp; Lifestyle</v>
      </c>
      <c r="R2564" t="str">
        <f t="shared" si="284"/>
        <v>Bangalore</v>
      </c>
    </row>
    <row r="2565" spans="1:18" x14ac:dyDescent="0.3">
      <c r="A2565">
        <v>2564</v>
      </c>
      <c r="B2565" s="4">
        <v>42244</v>
      </c>
      <c r="C2565" t="s">
        <v>6825</v>
      </c>
      <c r="D2565" t="s">
        <v>6826</v>
      </c>
      <c r="E2565" t="s">
        <v>9030</v>
      </c>
      <c r="F2565" t="s">
        <v>52</v>
      </c>
      <c r="G2565" t="s">
        <v>6827</v>
      </c>
      <c r="H2565" t="str">
        <f t="shared" si="285"/>
        <v>Equentia Natural Resources</v>
      </c>
      <c r="I2565">
        <f t="shared" si="286"/>
        <v>1</v>
      </c>
      <c r="J2565" t="str">
        <f>IF(Table1[[#This Row],[Investor Count]]&gt;1,"Yes","No")</f>
        <v>No</v>
      </c>
      <c r="K2565" t="s">
        <v>126</v>
      </c>
      <c r="L2565" s="6">
        <v>160000</v>
      </c>
      <c r="M2565">
        <f t="shared" si="280"/>
        <v>2015</v>
      </c>
      <c r="N2565" t="str">
        <f t="shared" si="281"/>
        <v>August</v>
      </c>
      <c r="O2565" s="18">
        <v>1.535528</v>
      </c>
      <c r="P2565" t="str">
        <f t="shared" si="282"/>
        <v>Seed</v>
      </c>
      <c r="Q2565" t="str">
        <f t="shared" si="283"/>
        <v>Technology</v>
      </c>
      <c r="R2565" t="str">
        <f t="shared" si="284"/>
        <v>Pune</v>
      </c>
    </row>
    <row r="2566" spans="1:18" x14ac:dyDescent="0.3">
      <c r="A2566">
        <v>2565</v>
      </c>
      <c r="B2566" s="4">
        <v>42245</v>
      </c>
      <c r="C2566" t="s">
        <v>6828</v>
      </c>
      <c r="D2566" t="s">
        <v>6829</v>
      </c>
      <c r="E2566" t="s">
        <v>9030</v>
      </c>
      <c r="F2566" t="s">
        <v>19</v>
      </c>
      <c r="G2566" t="s">
        <v>9190</v>
      </c>
      <c r="H2566" t="str">
        <f t="shared" si="285"/>
        <v>Li Tao</v>
      </c>
      <c r="I2566">
        <f t="shared" si="286"/>
        <v>6</v>
      </c>
      <c r="J2566" t="str">
        <f>IF(Table1[[#This Row],[Investor Count]]&gt;1,"Yes","No")</f>
        <v>Yes</v>
      </c>
      <c r="K2566" t="s">
        <v>126</v>
      </c>
      <c r="M2566">
        <f t="shared" si="280"/>
        <v>2015</v>
      </c>
      <c r="N2566" t="str">
        <f t="shared" si="281"/>
        <v>August</v>
      </c>
      <c r="O2566" s="18">
        <v>0</v>
      </c>
      <c r="P2566" t="str">
        <f t="shared" si="282"/>
        <v>Seed</v>
      </c>
      <c r="Q2566" t="str">
        <f t="shared" si="283"/>
        <v>Media &amp; Entertainment</v>
      </c>
      <c r="R2566" t="str">
        <f t="shared" si="284"/>
        <v>Delhi-NCR</v>
      </c>
    </row>
    <row r="2567" spans="1:18" x14ac:dyDescent="0.3">
      <c r="A2567">
        <v>2566</v>
      </c>
      <c r="B2567" s="4">
        <v>42247</v>
      </c>
      <c r="C2567" t="s">
        <v>6831</v>
      </c>
      <c r="D2567" t="s">
        <v>6832</v>
      </c>
      <c r="E2567" t="s">
        <v>9030</v>
      </c>
      <c r="F2567" t="s">
        <v>967</v>
      </c>
      <c r="G2567" t="s">
        <v>8408</v>
      </c>
      <c r="H2567" t="str">
        <f t="shared" si="285"/>
        <v>Manish Singhal</v>
      </c>
      <c r="I2567">
        <f t="shared" si="286"/>
        <v>2</v>
      </c>
      <c r="J2567" t="str">
        <f>IF(Table1[[#This Row],[Investor Count]]&gt;1,"Yes","No")</f>
        <v>Yes</v>
      </c>
      <c r="K2567" t="s">
        <v>126</v>
      </c>
      <c r="L2567" s="6">
        <v>300000</v>
      </c>
      <c r="M2567">
        <f t="shared" si="280"/>
        <v>2015</v>
      </c>
      <c r="N2567" t="str">
        <f t="shared" si="281"/>
        <v>August</v>
      </c>
      <c r="O2567" s="18">
        <v>2.8791150000000001</v>
      </c>
      <c r="P2567" t="str">
        <f t="shared" si="282"/>
        <v>Seed</v>
      </c>
      <c r="Q2567" t="str">
        <f t="shared" si="283"/>
        <v>Food &amp; Beverage</v>
      </c>
      <c r="R2567" t="str">
        <f t="shared" si="284"/>
        <v>Bangalore</v>
      </c>
    </row>
    <row r="2568" spans="1:18" x14ac:dyDescent="0.3">
      <c r="A2568">
        <v>2567</v>
      </c>
      <c r="B2568" s="4">
        <v>42247</v>
      </c>
      <c r="C2568" t="s">
        <v>6834</v>
      </c>
      <c r="D2568" t="s">
        <v>6835</v>
      </c>
      <c r="E2568" t="s">
        <v>9030</v>
      </c>
      <c r="F2568" t="s">
        <v>967</v>
      </c>
      <c r="G2568" t="s">
        <v>6836</v>
      </c>
      <c r="H2568" t="str">
        <f t="shared" si="285"/>
        <v>Aspada Investment Advisors</v>
      </c>
      <c r="I2568">
        <f t="shared" si="286"/>
        <v>2</v>
      </c>
      <c r="J2568" t="str">
        <f>IF(Table1[[#This Row],[Investor Count]]&gt;1,"Yes","No")</f>
        <v>Yes</v>
      </c>
      <c r="K2568" t="s">
        <v>394</v>
      </c>
      <c r="L2568" s="6">
        <v>4000000</v>
      </c>
      <c r="M2568">
        <f t="shared" si="280"/>
        <v>2015</v>
      </c>
      <c r="N2568" t="str">
        <f t="shared" si="281"/>
        <v>August</v>
      </c>
      <c r="O2568" s="18">
        <v>38.388199999999998</v>
      </c>
      <c r="P2568" t="str">
        <f t="shared" si="282"/>
        <v>Private Equity</v>
      </c>
      <c r="Q2568" t="str">
        <f t="shared" si="283"/>
        <v>Technology</v>
      </c>
      <c r="R2568" t="str">
        <f t="shared" si="284"/>
        <v>Bangalore</v>
      </c>
    </row>
    <row r="2569" spans="1:18" x14ac:dyDescent="0.3">
      <c r="A2569">
        <v>2568</v>
      </c>
      <c r="B2569" s="4">
        <v>42247</v>
      </c>
      <c r="C2569" t="s">
        <v>6837</v>
      </c>
      <c r="D2569" t="s">
        <v>6838</v>
      </c>
      <c r="E2569" t="s">
        <v>9030</v>
      </c>
      <c r="F2569" t="s">
        <v>36</v>
      </c>
      <c r="G2569" t="s">
        <v>8409</v>
      </c>
      <c r="H2569" t="str">
        <f t="shared" si="285"/>
        <v>Ratan Tata</v>
      </c>
      <c r="I2569">
        <f t="shared" si="286"/>
        <v>2</v>
      </c>
      <c r="J2569" t="str">
        <f>IF(Table1[[#This Row],[Investor Count]]&gt;1,"Yes","No")</f>
        <v>Yes</v>
      </c>
      <c r="K2569" t="s">
        <v>394</v>
      </c>
      <c r="M2569">
        <f t="shared" si="280"/>
        <v>2015</v>
      </c>
      <c r="N2569" t="str">
        <f t="shared" si="281"/>
        <v>August</v>
      </c>
      <c r="O2569" s="18">
        <v>0</v>
      </c>
      <c r="P2569" t="str">
        <f t="shared" si="282"/>
        <v>Private Equity</v>
      </c>
      <c r="Q2569" t="str">
        <f t="shared" si="283"/>
        <v>Technology</v>
      </c>
      <c r="R2569" t="str">
        <f t="shared" si="284"/>
        <v>Mumbai</v>
      </c>
    </row>
    <row r="2570" spans="1:18" x14ac:dyDescent="0.3">
      <c r="A2570">
        <v>2569</v>
      </c>
      <c r="B2570" s="4">
        <v>42186</v>
      </c>
      <c r="C2570" t="s">
        <v>6306</v>
      </c>
      <c r="D2570" t="s">
        <v>6307</v>
      </c>
      <c r="E2570" t="s">
        <v>9030</v>
      </c>
      <c r="F2570" t="s">
        <v>967</v>
      </c>
      <c r="G2570" t="s">
        <v>6840</v>
      </c>
      <c r="H2570" t="str">
        <f t="shared" si="285"/>
        <v>Delhivery</v>
      </c>
      <c r="I2570">
        <f t="shared" si="286"/>
        <v>2</v>
      </c>
      <c r="J2570" t="str">
        <f>IF(Table1[[#This Row],[Investor Count]]&gt;1,"Yes","No")</f>
        <v>Yes</v>
      </c>
      <c r="K2570" t="s">
        <v>126</v>
      </c>
      <c r="M2570">
        <f t="shared" si="280"/>
        <v>2015</v>
      </c>
      <c r="N2570" t="str">
        <f t="shared" si="281"/>
        <v>July</v>
      </c>
      <c r="O2570" s="18">
        <v>0</v>
      </c>
      <c r="P2570" t="str">
        <f t="shared" si="282"/>
        <v>Seed</v>
      </c>
      <c r="Q2570" t="str">
        <f t="shared" si="283"/>
        <v>Logistics &amp; Transport</v>
      </c>
      <c r="R2570" t="str">
        <f t="shared" si="284"/>
        <v>Bangalore</v>
      </c>
    </row>
    <row r="2571" spans="1:18" x14ac:dyDescent="0.3">
      <c r="A2571">
        <v>2570</v>
      </c>
      <c r="B2571" s="4">
        <v>42186</v>
      </c>
      <c r="C2571" t="s">
        <v>6841</v>
      </c>
      <c r="D2571" t="s">
        <v>6842</v>
      </c>
      <c r="E2571" t="s">
        <v>9030</v>
      </c>
      <c r="F2571" t="s">
        <v>36</v>
      </c>
      <c r="G2571" t="s">
        <v>3713</v>
      </c>
      <c r="H2571" t="str">
        <f t="shared" si="285"/>
        <v>Omnivore Partners</v>
      </c>
      <c r="I2571">
        <f t="shared" si="286"/>
        <v>1</v>
      </c>
      <c r="J2571" t="str">
        <f>IF(Table1[[#This Row],[Investor Count]]&gt;1,"Yes","No")</f>
        <v>No</v>
      </c>
      <c r="K2571" t="s">
        <v>394</v>
      </c>
      <c r="M2571">
        <f t="shared" si="280"/>
        <v>2015</v>
      </c>
      <c r="N2571" t="str">
        <f t="shared" si="281"/>
        <v>July</v>
      </c>
      <c r="O2571" s="18">
        <v>0</v>
      </c>
      <c r="P2571" t="str">
        <f t="shared" si="282"/>
        <v>Private Equity</v>
      </c>
      <c r="Q2571" t="str">
        <f t="shared" si="283"/>
        <v>Others</v>
      </c>
      <c r="R2571" t="str">
        <f t="shared" si="284"/>
        <v>Mumbai</v>
      </c>
    </row>
    <row r="2572" spans="1:18" x14ac:dyDescent="0.3">
      <c r="A2572">
        <v>2571</v>
      </c>
      <c r="B2572" s="4">
        <v>42186</v>
      </c>
      <c r="C2572" t="s">
        <v>6843</v>
      </c>
      <c r="D2572" t="s">
        <v>6844</v>
      </c>
      <c r="E2572" t="s">
        <v>9030</v>
      </c>
      <c r="F2572" t="s">
        <v>42</v>
      </c>
      <c r="G2572" t="s">
        <v>8410</v>
      </c>
      <c r="H2572" t="str">
        <f t="shared" si="285"/>
        <v>The Chennai Angels</v>
      </c>
      <c r="I2572">
        <f t="shared" si="286"/>
        <v>2</v>
      </c>
      <c r="J2572" t="str">
        <f>IF(Table1[[#This Row],[Investor Count]]&gt;1,"Yes","No")</f>
        <v>Yes</v>
      </c>
      <c r="K2572" t="s">
        <v>126</v>
      </c>
      <c r="L2572" s="6">
        <v>1000000</v>
      </c>
      <c r="M2572">
        <f t="shared" si="280"/>
        <v>2015</v>
      </c>
      <c r="N2572" t="str">
        <f t="shared" si="281"/>
        <v>July</v>
      </c>
      <c r="O2572" s="18">
        <v>9.5970499999999994</v>
      </c>
      <c r="P2572" t="str">
        <f t="shared" si="282"/>
        <v>Seed</v>
      </c>
      <c r="Q2572" t="str">
        <f t="shared" si="283"/>
        <v>Technology</v>
      </c>
      <c r="R2572" t="str">
        <f t="shared" si="284"/>
        <v>Chennai</v>
      </c>
    </row>
    <row r="2573" spans="1:18" x14ac:dyDescent="0.3">
      <c r="A2573">
        <v>2572</v>
      </c>
      <c r="B2573" s="4">
        <v>42186</v>
      </c>
      <c r="C2573" t="s">
        <v>8893</v>
      </c>
      <c r="D2573" t="s">
        <v>6848</v>
      </c>
      <c r="E2573" t="s">
        <v>9030</v>
      </c>
      <c r="F2573" t="s">
        <v>36</v>
      </c>
      <c r="G2573" t="s">
        <v>6849</v>
      </c>
      <c r="H2573" t="str">
        <f t="shared" si="285"/>
        <v>Bessemer Ventures</v>
      </c>
      <c r="I2573">
        <f t="shared" si="286"/>
        <v>2</v>
      </c>
      <c r="J2573" t="str">
        <f>IF(Table1[[#This Row],[Investor Count]]&gt;1,"Yes","No")</f>
        <v>Yes</v>
      </c>
      <c r="K2573" t="s">
        <v>126</v>
      </c>
      <c r="L2573" s="6">
        <v>630000</v>
      </c>
      <c r="M2573">
        <f t="shared" si="280"/>
        <v>2015</v>
      </c>
      <c r="N2573" t="str">
        <f t="shared" si="281"/>
        <v>July</v>
      </c>
      <c r="O2573" s="18">
        <v>6.0461415000000001</v>
      </c>
      <c r="P2573" t="str">
        <f t="shared" si="282"/>
        <v>Seed</v>
      </c>
      <c r="Q2573" t="str">
        <f t="shared" si="283"/>
        <v>Technology</v>
      </c>
      <c r="R2573" t="str">
        <f t="shared" si="284"/>
        <v>Mumbai</v>
      </c>
    </row>
    <row r="2574" spans="1:18" x14ac:dyDescent="0.3">
      <c r="A2574">
        <v>2573</v>
      </c>
      <c r="B2574" s="4">
        <v>42186</v>
      </c>
      <c r="C2574" t="s">
        <v>4563</v>
      </c>
      <c r="D2574" t="s">
        <v>8963</v>
      </c>
      <c r="E2574" t="s">
        <v>9030</v>
      </c>
      <c r="F2574" t="s">
        <v>30</v>
      </c>
      <c r="G2574" t="s">
        <v>9191</v>
      </c>
      <c r="H2574" t="str">
        <f t="shared" si="285"/>
        <v>Ah! Ventures</v>
      </c>
      <c r="I2574">
        <f t="shared" si="286"/>
        <v>4</v>
      </c>
      <c r="J2574" t="str">
        <f>IF(Table1[[#This Row],[Investor Count]]&gt;1,"Yes","No")</f>
        <v>Yes</v>
      </c>
      <c r="K2574" t="s">
        <v>126</v>
      </c>
      <c r="M2574">
        <f t="shared" si="280"/>
        <v>2015</v>
      </c>
      <c r="N2574" t="str">
        <f t="shared" si="281"/>
        <v>July</v>
      </c>
      <c r="O2574" s="18">
        <v>0</v>
      </c>
      <c r="P2574" t="str">
        <f t="shared" si="282"/>
        <v>Seed</v>
      </c>
      <c r="Q2574" t="str">
        <f t="shared" si="283"/>
        <v>Technology</v>
      </c>
      <c r="R2574" t="str">
        <f t="shared" si="284"/>
        <v>Delhi-NCR</v>
      </c>
    </row>
    <row r="2575" spans="1:18" x14ac:dyDescent="0.3">
      <c r="A2575">
        <v>2574</v>
      </c>
      <c r="B2575" s="4">
        <v>42186</v>
      </c>
      <c r="C2575" t="s">
        <v>281</v>
      </c>
      <c r="D2575" t="s">
        <v>6448</v>
      </c>
      <c r="E2575" t="s">
        <v>9030</v>
      </c>
      <c r="F2575" t="s">
        <v>967</v>
      </c>
      <c r="G2575" t="s">
        <v>1136</v>
      </c>
      <c r="H2575" t="str">
        <f t="shared" si="285"/>
        <v>Ratan Tata</v>
      </c>
      <c r="I2575">
        <f t="shared" si="286"/>
        <v>1</v>
      </c>
      <c r="J2575" t="str">
        <f>IF(Table1[[#This Row],[Investor Count]]&gt;1,"Yes","No")</f>
        <v>No</v>
      </c>
      <c r="K2575" t="s">
        <v>394</v>
      </c>
      <c r="M2575">
        <f t="shared" si="280"/>
        <v>2015</v>
      </c>
      <c r="N2575" t="str">
        <f t="shared" si="281"/>
        <v>July</v>
      </c>
      <c r="O2575" s="18">
        <v>0</v>
      </c>
      <c r="P2575" t="str">
        <f t="shared" si="282"/>
        <v>Private Equity</v>
      </c>
      <c r="Q2575" t="str">
        <f t="shared" si="283"/>
        <v>Others</v>
      </c>
      <c r="R2575" t="str">
        <f t="shared" si="284"/>
        <v>Bangalore</v>
      </c>
    </row>
    <row r="2576" spans="1:18" x14ac:dyDescent="0.3">
      <c r="A2576">
        <v>2575</v>
      </c>
      <c r="B2576" s="4">
        <v>42186</v>
      </c>
      <c r="C2576" t="s">
        <v>6852</v>
      </c>
      <c r="D2576" t="s">
        <v>6853</v>
      </c>
      <c r="E2576" t="s">
        <v>9030</v>
      </c>
      <c r="F2576" t="s">
        <v>967</v>
      </c>
      <c r="G2576" t="s">
        <v>8411</v>
      </c>
      <c r="H2576" t="str">
        <f t="shared" si="285"/>
        <v>Ifc</v>
      </c>
      <c r="I2576">
        <f t="shared" si="286"/>
        <v>3</v>
      </c>
      <c r="J2576" t="str">
        <f>IF(Table1[[#This Row],[Investor Count]]&gt;1,"Yes","No")</f>
        <v>Yes</v>
      </c>
      <c r="K2576" t="s">
        <v>394</v>
      </c>
      <c r="L2576" s="6">
        <v>13500000</v>
      </c>
      <c r="M2576">
        <f t="shared" si="280"/>
        <v>2015</v>
      </c>
      <c r="N2576" t="str">
        <f t="shared" si="281"/>
        <v>July</v>
      </c>
      <c r="O2576" s="18">
        <v>129.56017499999999</v>
      </c>
      <c r="P2576" t="str">
        <f t="shared" si="282"/>
        <v>Private Equity</v>
      </c>
      <c r="Q2576" t="str">
        <f t="shared" si="283"/>
        <v>Technology</v>
      </c>
      <c r="R2576" t="str">
        <f t="shared" si="284"/>
        <v>Bangalore</v>
      </c>
    </row>
    <row r="2577" spans="1:18" x14ac:dyDescent="0.3">
      <c r="A2577">
        <v>2576</v>
      </c>
      <c r="B2577" s="4">
        <v>42187</v>
      </c>
      <c r="C2577" t="s">
        <v>6855</v>
      </c>
      <c r="D2577" t="s">
        <v>6856</v>
      </c>
      <c r="E2577" t="s">
        <v>9030</v>
      </c>
      <c r="F2577" t="s">
        <v>42</v>
      </c>
      <c r="G2577" t="s">
        <v>6857</v>
      </c>
      <c r="H2577" t="str">
        <f t="shared" si="285"/>
        <v>Amazon</v>
      </c>
      <c r="I2577">
        <f t="shared" si="286"/>
        <v>3</v>
      </c>
      <c r="J2577" t="str">
        <f>IF(Table1[[#This Row],[Investor Count]]&gt;1,"Yes","No")</f>
        <v>Yes</v>
      </c>
      <c r="K2577" t="s">
        <v>394</v>
      </c>
      <c r="L2577" s="6">
        <v>60000000</v>
      </c>
      <c r="M2577">
        <f t="shared" si="280"/>
        <v>2015</v>
      </c>
      <c r="N2577" t="str">
        <f t="shared" si="281"/>
        <v>July</v>
      </c>
      <c r="O2577" s="18">
        <v>575.82299999999998</v>
      </c>
      <c r="P2577" t="str">
        <f t="shared" si="282"/>
        <v>Private Equity</v>
      </c>
      <c r="Q2577" t="str">
        <f t="shared" si="283"/>
        <v>FinTech</v>
      </c>
      <c r="R2577" t="str">
        <f t="shared" si="284"/>
        <v>Chennai</v>
      </c>
    </row>
    <row r="2578" spans="1:18" x14ac:dyDescent="0.3">
      <c r="A2578">
        <v>2577</v>
      </c>
      <c r="B2578" s="4">
        <v>42187</v>
      </c>
      <c r="C2578" t="s">
        <v>6859</v>
      </c>
      <c r="D2578" t="s">
        <v>6860</v>
      </c>
      <c r="E2578" t="s">
        <v>9030</v>
      </c>
      <c r="F2578" t="s">
        <v>967</v>
      </c>
      <c r="G2578" t="s">
        <v>4484</v>
      </c>
      <c r="H2578" t="str">
        <f t="shared" si="285"/>
        <v>Saif Partners</v>
      </c>
      <c r="I2578">
        <f t="shared" si="286"/>
        <v>1</v>
      </c>
      <c r="J2578" t="str">
        <f>IF(Table1[[#This Row],[Investor Count]]&gt;1,"Yes","No")</f>
        <v>No</v>
      </c>
      <c r="K2578" t="s">
        <v>394</v>
      </c>
      <c r="L2578" s="6">
        <v>5000000</v>
      </c>
      <c r="M2578">
        <f t="shared" si="280"/>
        <v>2015</v>
      </c>
      <c r="N2578" t="str">
        <f t="shared" si="281"/>
        <v>July</v>
      </c>
      <c r="O2578" s="18">
        <v>47.985250000000001</v>
      </c>
      <c r="P2578" t="str">
        <f t="shared" si="282"/>
        <v>Private Equity</v>
      </c>
      <c r="Q2578" t="str">
        <f t="shared" si="283"/>
        <v>Others</v>
      </c>
      <c r="R2578" t="str">
        <f t="shared" si="284"/>
        <v>Bangalore</v>
      </c>
    </row>
    <row r="2579" spans="1:18" x14ac:dyDescent="0.3">
      <c r="A2579">
        <v>2578</v>
      </c>
      <c r="B2579" s="4">
        <v>42187</v>
      </c>
      <c r="C2579" t="s">
        <v>2865</v>
      </c>
      <c r="D2579" t="s">
        <v>6488</v>
      </c>
      <c r="E2579" t="s">
        <v>9030</v>
      </c>
      <c r="F2579" t="s">
        <v>19</v>
      </c>
      <c r="G2579" t="s">
        <v>9412</v>
      </c>
      <c r="H2579" t="str">
        <f t="shared" si="285"/>
        <v>Rajan</v>
      </c>
      <c r="I2579">
        <f t="shared" si="286"/>
        <v>4</v>
      </c>
      <c r="J2579" t="str">
        <f>IF(Table1[[#This Row],[Investor Count]]&gt;1,"Yes","No")</f>
        <v>Yes</v>
      </c>
      <c r="K2579" t="s">
        <v>126</v>
      </c>
      <c r="L2579" s="6">
        <v>161000</v>
      </c>
      <c r="M2579">
        <f t="shared" si="280"/>
        <v>2015</v>
      </c>
      <c r="N2579" t="str">
        <f t="shared" si="281"/>
        <v>July</v>
      </c>
      <c r="O2579" s="18">
        <v>1.54512505</v>
      </c>
      <c r="P2579" t="str">
        <f t="shared" si="282"/>
        <v>Seed</v>
      </c>
      <c r="Q2579" t="str">
        <f t="shared" si="283"/>
        <v>Others</v>
      </c>
      <c r="R2579" t="str">
        <f t="shared" si="284"/>
        <v>Delhi-NCR</v>
      </c>
    </row>
    <row r="2580" spans="1:18" x14ac:dyDescent="0.3">
      <c r="A2580">
        <v>2579</v>
      </c>
      <c r="B2580" s="4">
        <v>42188</v>
      </c>
      <c r="C2580" t="s">
        <v>6862</v>
      </c>
      <c r="D2580" t="s">
        <v>6863</v>
      </c>
      <c r="E2580" t="s">
        <v>9030</v>
      </c>
      <c r="F2580" t="s">
        <v>454</v>
      </c>
      <c r="G2580" t="s">
        <v>507</v>
      </c>
      <c r="H2580" t="str">
        <f t="shared" si="285"/>
        <v>Tiger Global</v>
      </c>
      <c r="I2580">
        <f t="shared" si="286"/>
        <v>1</v>
      </c>
      <c r="J2580" t="str">
        <f>IF(Table1[[#This Row],[Investor Count]]&gt;1,"Yes","No")</f>
        <v>No</v>
      </c>
      <c r="K2580" t="s">
        <v>394</v>
      </c>
      <c r="L2580" s="6">
        <v>6500000</v>
      </c>
      <c r="M2580">
        <f t="shared" si="280"/>
        <v>2015</v>
      </c>
      <c r="N2580" t="str">
        <f t="shared" si="281"/>
        <v>July</v>
      </c>
      <c r="O2580" s="18">
        <v>62.380825000000002</v>
      </c>
      <c r="P2580" t="str">
        <f t="shared" si="282"/>
        <v>Private Equity</v>
      </c>
      <c r="Q2580" t="str">
        <f t="shared" si="283"/>
        <v>Education</v>
      </c>
      <c r="R2580" t="str">
        <f t="shared" si="284"/>
        <v>Jaipur</v>
      </c>
    </row>
    <row r="2581" spans="1:18" x14ac:dyDescent="0.3">
      <c r="A2581">
        <v>2580</v>
      </c>
      <c r="B2581" s="4">
        <v>42188</v>
      </c>
      <c r="C2581" t="s">
        <v>6864</v>
      </c>
      <c r="D2581" t="s">
        <v>6865</v>
      </c>
      <c r="E2581" t="s">
        <v>9030</v>
      </c>
      <c r="F2581" t="s">
        <v>36</v>
      </c>
      <c r="G2581" t="s">
        <v>155</v>
      </c>
      <c r="H2581" t="str">
        <f t="shared" si="285"/>
        <v>Vijay Shekhar Sharma</v>
      </c>
      <c r="I2581">
        <f t="shared" si="286"/>
        <v>1</v>
      </c>
      <c r="J2581" t="str">
        <f>IF(Table1[[#This Row],[Investor Count]]&gt;1,"Yes","No")</f>
        <v>No</v>
      </c>
      <c r="K2581" t="s">
        <v>394</v>
      </c>
      <c r="M2581">
        <f t="shared" si="280"/>
        <v>2015</v>
      </c>
      <c r="N2581" t="str">
        <f t="shared" si="281"/>
        <v>July</v>
      </c>
      <c r="O2581" s="18">
        <v>0</v>
      </c>
      <c r="P2581" t="str">
        <f t="shared" si="282"/>
        <v>Private Equity</v>
      </c>
      <c r="Q2581" t="str">
        <f t="shared" si="283"/>
        <v>Healthcare</v>
      </c>
      <c r="R2581" t="str">
        <f t="shared" si="284"/>
        <v>Mumbai</v>
      </c>
    </row>
    <row r="2582" spans="1:18" x14ac:dyDescent="0.3">
      <c r="A2582">
        <v>2581</v>
      </c>
      <c r="B2582" s="4">
        <v>42188</v>
      </c>
      <c r="C2582" t="s">
        <v>5203</v>
      </c>
      <c r="D2582" t="s">
        <v>9016</v>
      </c>
      <c r="E2582" t="s">
        <v>9030</v>
      </c>
      <c r="F2582" t="s">
        <v>1197</v>
      </c>
      <c r="G2582" t="s">
        <v>9163</v>
      </c>
      <c r="H2582" t="str">
        <f t="shared" si="285"/>
        <v>Gokul Jaykrishna</v>
      </c>
      <c r="I2582">
        <f t="shared" si="286"/>
        <v>2</v>
      </c>
      <c r="J2582" t="str">
        <f>IF(Table1[[#This Row],[Investor Count]]&gt;1,"Yes","No")</f>
        <v>Yes</v>
      </c>
      <c r="K2582" t="s">
        <v>126</v>
      </c>
      <c r="L2582" s="6">
        <v>1000000</v>
      </c>
      <c r="M2582">
        <f t="shared" si="280"/>
        <v>2015</v>
      </c>
      <c r="N2582" t="str">
        <f t="shared" si="281"/>
        <v>July</v>
      </c>
      <c r="O2582" s="18">
        <v>9.5970499999999994</v>
      </c>
      <c r="P2582" t="str">
        <f t="shared" si="282"/>
        <v>Seed</v>
      </c>
      <c r="Q2582" t="str">
        <f t="shared" si="283"/>
        <v>Others</v>
      </c>
      <c r="R2582" t="str">
        <f t="shared" si="284"/>
        <v>Ahmedabad</v>
      </c>
    </row>
    <row r="2583" spans="1:18" x14ac:dyDescent="0.3">
      <c r="A2583">
        <v>2582</v>
      </c>
      <c r="B2583" s="4">
        <v>42189</v>
      </c>
      <c r="C2583" t="s">
        <v>1613</v>
      </c>
      <c r="D2583" t="s">
        <v>6868</v>
      </c>
      <c r="E2583" t="s">
        <v>9030</v>
      </c>
      <c r="F2583" t="s">
        <v>967</v>
      </c>
      <c r="G2583" t="s">
        <v>6869</v>
      </c>
      <c r="H2583" t="str">
        <f t="shared" si="285"/>
        <v>Rebright Partners</v>
      </c>
      <c r="I2583">
        <f t="shared" si="286"/>
        <v>3</v>
      </c>
      <c r="J2583" t="str">
        <f>IF(Table1[[#This Row],[Investor Count]]&gt;1,"Yes","No")</f>
        <v>Yes</v>
      </c>
      <c r="K2583" t="s">
        <v>126</v>
      </c>
      <c r="M2583">
        <f t="shared" si="280"/>
        <v>2015</v>
      </c>
      <c r="N2583" t="str">
        <f t="shared" si="281"/>
        <v>July</v>
      </c>
      <c r="O2583" s="18">
        <v>0</v>
      </c>
      <c r="P2583" t="str">
        <f t="shared" si="282"/>
        <v>Seed</v>
      </c>
      <c r="Q2583" t="str">
        <f t="shared" si="283"/>
        <v>Others</v>
      </c>
      <c r="R2583" t="str">
        <f t="shared" si="284"/>
        <v>Bangalore</v>
      </c>
    </row>
    <row r="2584" spans="1:18" x14ac:dyDescent="0.3">
      <c r="A2584">
        <v>2583</v>
      </c>
      <c r="B2584" s="4">
        <v>42189</v>
      </c>
      <c r="C2584" t="s">
        <v>6870</v>
      </c>
      <c r="D2584" t="s">
        <v>6871</v>
      </c>
      <c r="E2584" t="s">
        <v>9030</v>
      </c>
      <c r="F2584" t="s">
        <v>36</v>
      </c>
      <c r="G2584" t="s">
        <v>8412</v>
      </c>
      <c r="H2584" t="str">
        <f t="shared" si="285"/>
        <v>Powai Lake Ventures</v>
      </c>
      <c r="I2584">
        <f t="shared" si="286"/>
        <v>2</v>
      </c>
      <c r="J2584" t="str">
        <f>IF(Table1[[#This Row],[Investor Count]]&gt;1,"Yes","No")</f>
        <v>Yes</v>
      </c>
      <c r="K2584" t="s">
        <v>126</v>
      </c>
      <c r="L2584" s="6">
        <v>395000</v>
      </c>
      <c r="M2584">
        <f t="shared" si="280"/>
        <v>2015</v>
      </c>
      <c r="N2584" t="str">
        <f t="shared" si="281"/>
        <v>July</v>
      </c>
      <c r="O2584" s="18">
        <v>3.7908347500000001</v>
      </c>
      <c r="P2584" t="str">
        <f t="shared" si="282"/>
        <v>Seed</v>
      </c>
      <c r="Q2584" t="str">
        <f t="shared" si="283"/>
        <v>Others</v>
      </c>
      <c r="R2584" t="str">
        <f t="shared" si="284"/>
        <v>Mumbai</v>
      </c>
    </row>
    <row r="2585" spans="1:18" x14ac:dyDescent="0.3">
      <c r="A2585">
        <v>2584</v>
      </c>
      <c r="B2585" s="4">
        <v>42190</v>
      </c>
      <c r="C2585" t="s">
        <v>4226</v>
      </c>
      <c r="D2585" t="s">
        <v>6873</v>
      </c>
      <c r="E2585" t="s">
        <v>9030</v>
      </c>
      <c r="F2585" t="s">
        <v>967</v>
      </c>
      <c r="G2585" t="s">
        <v>9401</v>
      </c>
      <c r="H2585" t="str">
        <f t="shared" si="285"/>
        <v>Group Of Angel</v>
      </c>
      <c r="I2585">
        <f t="shared" si="286"/>
        <v>1</v>
      </c>
      <c r="J2585" t="str">
        <f>IF(Table1[[#This Row],[Investor Count]]&gt;1,"Yes","No")</f>
        <v>No</v>
      </c>
      <c r="K2585" t="s">
        <v>126</v>
      </c>
      <c r="M2585">
        <f t="shared" si="280"/>
        <v>2015</v>
      </c>
      <c r="N2585" t="str">
        <f t="shared" si="281"/>
        <v>July</v>
      </c>
      <c r="O2585" s="18">
        <v>0</v>
      </c>
      <c r="P2585" t="str">
        <f t="shared" si="282"/>
        <v>Seed</v>
      </c>
      <c r="Q2585" t="str">
        <f t="shared" si="283"/>
        <v>Technology</v>
      </c>
      <c r="R2585" t="str">
        <f t="shared" si="284"/>
        <v>Bangalore</v>
      </c>
    </row>
    <row r="2586" spans="1:18" x14ac:dyDescent="0.3">
      <c r="A2586">
        <v>2585</v>
      </c>
      <c r="B2586" s="4">
        <v>42191</v>
      </c>
      <c r="C2586" t="s">
        <v>6874</v>
      </c>
      <c r="D2586" t="s">
        <v>6875</v>
      </c>
      <c r="E2586" t="s">
        <v>9030</v>
      </c>
      <c r="F2586" t="s">
        <v>967</v>
      </c>
      <c r="G2586" t="s">
        <v>8413</v>
      </c>
      <c r="H2586" t="str">
        <f t="shared" si="285"/>
        <v>Pravin Agarwala</v>
      </c>
      <c r="I2586">
        <f t="shared" si="286"/>
        <v>1</v>
      </c>
      <c r="J2586" t="str">
        <f>IF(Table1[[#This Row],[Investor Count]]&gt;1,"Yes","No")</f>
        <v>No</v>
      </c>
      <c r="K2586" t="s">
        <v>126</v>
      </c>
      <c r="M2586">
        <f t="shared" si="280"/>
        <v>2015</v>
      </c>
      <c r="N2586" t="str">
        <f t="shared" si="281"/>
        <v>July</v>
      </c>
      <c r="O2586" s="18">
        <v>0</v>
      </c>
      <c r="P2586" t="str">
        <f t="shared" si="282"/>
        <v>Seed</v>
      </c>
      <c r="Q2586" t="str">
        <f t="shared" si="283"/>
        <v>Technology</v>
      </c>
      <c r="R2586" t="str">
        <f t="shared" si="284"/>
        <v>Bangalore</v>
      </c>
    </row>
    <row r="2587" spans="1:18" x14ac:dyDescent="0.3">
      <c r="A2587">
        <v>2586</v>
      </c>
      <c r="B2587" s="4">
        <v>42191</v>
      </c>
      <c r="C2587" t="s">
        <v>6877</v>
      </c>
      <c r="D2587" t="s">
        <v>6878</v>
      </c>
      <c r="E2587" t="s">
        <v>9030</v>
      </c>
      <c r="F2587" t="s">
        <v>19</v>
      </c>
      <c r="G2587" t="s">
        <v>6879</v>
      </c>
      <c r="H2587" t="str">
        <f t="shared" si="285"/>
        <v>Sofina</v>
      </c>
      <c r="I2587">
        <f t="shared" si="286"/>
        <v>2</v>
      </c>
      <c r="J2587" t="str">
        <f>IF(Table1[[#This Row],[Investor Count]]&gt;1,"Yes","No")</f>
        <v>Yes</v>
      </c>
      <c r="K2587" t="s">
        <v>394</v>
      </c>
      <c r="L2587" s="6">
        <v>30000000</v>
      </c>
      <c r="M2587">
        <f t="shared" si="280"/>
        <v>2015</v>
      </c>
      <c r="N2587" t="str">
        <f t="shared" si="281"/>
        <v>July</v>
      </c>
      <c r="O2587" s="18">
        <v>287.91149999999999</v>
      </c>
      <c r="P2587" t="str">
        <f t="shared" si="282"/>
        <v>Private Equity</v>
      </c>
      <c r="Q2587" t="str">
        <f t="shared" si="283"/>
        <v>Food &amp; Beverage</v>
      </c>
      <c r="R2587" t="str">
        <f t="shared" si="284"/>
        <v>Delhi-NCR</v>
      </c>
    </row>
    <row r="2588" spans="1:18" x14ac:dyDescent="0.3">
      <c r="A2588">
        <v>2587</v>
      </c>
      <c r="B2588" s="4">
        <v>42191</v>
      </c>
      <c r="C2588" t="s">
        <v>6880</v>
      </c>
      <c r="D2588" t="s">
        <v>6881</v>
      </c>
      <c r="E2588" t="s">
        <v>9030</v>
      </c>
      <c r="F2588" t="s">
        <v>480</v>
      </c>
      <c r="G2588" t="s">
        <v>6882</v>
      </c>
      <c r="H2588" t="str">
        <f t="shared" si="285"/>
        <v>Atulya Mittal</v>
      </c>
      <c r="I2588">
        <f t="shared" si="286"/>
        <v>1</v>
      </c>
      <c r="J2588" t="str">
        <f>IF(Table1[[#This Row],[Investor Count]]&gt;1,"Yes","No")</f>
        <v>No</v>
      </c>
      <c r="K2588" t="s">
        <v>126</v>
      </c>
      <c r="M2588">
        <f t="shared" si="280"/>
        <v>2015</v>
      </c>
      <c r="N2588" t="str">
        <f t="shared" si="281"/>
        <v>July</v>
      </c>
      <c r="O2588" s="18">
        <v>0</v>
      </c>
      <c r="P2588" t="str">
        <f t="shared" si="282"/>
        <v>Seed</v>
      </c>
      <c r="Q2588" t="str">
        <f t="shared" si="283"/>
        <v>Others</v>
      </c>
      <c r="R2588" t="str">
        <f t="shared" si="284"/>
        <v>Other Cities</v>
      </c>
    </row>
    <row r="2589" spans="1:18" x14ac:dyDescent="0.3">
      <c r="A2589">
        <v>2588</v>
      </c>
      <c r="B2589" s="4">
        <v>42192</v>
      </c>
      <c r="C2589" t="s">
        <v>6883</v>
      </c>
      <c r="D2589" t="s">
        <v>6884</v>
      </c>
      <c r="E2589" t="s">
        <v>9030</v>
      </c>
      <c r="F2589" t="s">
        <v>19</v>
      </c>
      <c r="G2589" t="s">
        <v>6885</v>
      </c>
      <c r="H2589" t="str">
        <f t="shared" si="285"/>
        <v>Mangroves Capital Partners</v>
      </c>
      <c r="I2589">
        <f t="shared" si="286"/>
        <v>2</v>
      </c>
      <c r="J2589" t="str">
        <f>IF(Table1[[#This Row],[Investor Count]]&gt;1,"Yes","No")</f>
        <v>Yes</v>
      </c>
      <c r="K2589" t="s">
        <v>394</v>
      </c>
      <c r="L2589" s="6">
        <v>3000000</v>
      </c>
      <c r="M2589">
        <f t="shared" si="280"/>
        <v>2015</v>
      </c>
      <c r="N2589" t="str">
        <f t="shared" si="281"/>
        <v>July</v>
      </c>
      <c r="O2589" s="18">
        <v>28.791149999999998</v>
      </c>
      <c r="P2589" t="str">
        <f t="shared" si="282"/>
        <v>Private Equity</v>
      </c>
      <c r="Q2589" t="str">
        <f t="shared" si="283"/>
        <v>Others</v>
      </c>
      <c r="R2589" t="str">
        <f t="shared" si="284"/>
        <v>Delhi-NCR</v>
      </c>
    </row>
    <row r="2590" spans="1:18" x14ac:dyDescent="0.3">
      <c r="A2590">
        <v>2589</v>
      </c>
      <c r="B2590" s="4">
        <v>42192</v>
      </c>
      <c r="C2590" t="s">
        <v>6886</v>
      </c>
      <c r="D2590" t="s">
        <v>6887</v>
      </c>
      <c r="E2590" t="s">
        <v>9030</v>
      </c>
      <c r="F2590" t="s">
        <v>30</v>
      </c>
      <c r="G2590" t="s">
        <v>8414</v>
      </c>
      <c r="H2590" t="str">
        <f t="shared" si="285"/>
        <v>Dmg Information Asia Pacific</v>
      </c>
      <c r="I2590">
        <f t="shared" si="286"/>
        <v>1</v>
      </c>
      <c r="J2590" t="str">
        <f>IF(Table1[[#This Row],[Investor Count]]&gt;1,"Yes","No")</f>
        <v>No</v>
      </c>
      <c r="K2590" t="s">
        <v>394</v>
      </c>
      <c r="L2590" s="6">
        <v>5000000</v>
      </c>
      <c r="M2590">
        <f t="shared" si="280"/>
        <v>2015</v>
      </c>
      <c r="N2590" t="str">
        <f t="shared" si="281"/>
        <v>July</v>
      </c>
      <c r="O2590" s="18">
        <v>47.985250000000001</v>
      </c>
      <c r="P2590" t="str">
        <f t="shared" si="282"/>
        <v>Private Equity</v>
      </c>
      <c r="Q2590" t="str">
        <f t="shared" si="283"/>
        <v>Real Estate</v>
      </c>
      <c r="R2590" t="str">
        <f t="shared" si="284"/>
        <v>Delhi-NCR</v>
      </c>
    </row>
    <row r="2591" spans="1:18" x14ac:dyDescent="0.3">
      <c r="A2591">
        <v>2590</v>
      </c>
      <c r="B2591" s="4">
        <v>42192</v>
      </c>
      <c r="C2591" t="s">
        <v>6889</v>
      </c>
      <c r="D2591" t="s">
        <v>1872</v>
      </c>
      <c r="E2591" t="s">
        <v>9030</v>
      </c>
      <c r="F2591" t="s">
        <v>967</v>
      </c>
      <c r="G2591" t="s">
        <v>9133</v>
      </c>
      <c r="H2591" t="str">
        <f t="shared" si="285"/>
        <v>Powai Lake Ventures</v>
      </c>
      <c r="I2591">
        <f t="shared" si="286"/>
        <v>3</v>
      </c>
      <c r="J2591" t="str">
        <f>IF(Table1[[#This Row],[Investor Count]]&gt;1,"Yes","No")</f>
        <v>Yes</v>
      </c>
      <c r="K2591" t="s">
        <v>126</v>
      </c>
      <c r="M2591">
        <f t="shared" si="280"/>
        <v>2015</v>
      </c>
      <c r="N2591" t="str">
        <f t="shared" si="281"/>
        <v>July</v>
      </c>
      <c r="O2591" s="18">
        <v>0</v>
      </c>
      <c r="P2591" t="str">
        <f t="shared" si="282"/>
        <v>Seed</v>
      </c>
      <c r="Q2591" t="str">
        <f t="shared" si="283"/>
        <v>Food &amp; Beverage</v>
      </c>
      <c r="R2591" t="str">
        <f t="shared" si="284"/>
        <v>Bangalore</v>
      </c>
    </row>
    <row r="2592" spans="1:18" x14ac:dyDescent="0.3">
      <c r="A2592">
        <v>2591</v>
      </c>
      <c r="B2592" s="4">
        <v>42192</v>
      </c>
      <c r="C2592" t="s">
        <v>6156</v>
      </c>
      <c r="D2592" t="s">
        <v>538</v>
      </c>
      <c r="E2592" t="s">
        <v>9030</v>
      </c>
      <c r="F2592" t="s">
        <v>30</v>
      </c>
      <c r="G2592" t="s">
        <v>8415</v>
      </c>
      <c r="H2592" t="str">
        <f t="shared" si="285"/>
        <v>Dsg Consumer Partners</v>
      </c>
      <c r="I2592">
        <f t="shared" si="286"/>
        <v>2</v>
      </c>
      <c r="J2592" t="str">
        <f>IF(Table1[[#This Row],[Investor Count]]&gt;1,"Yes","No")</f>
        <v>Yes</v>
      </c>
      <c r="K2592" t="s">
        <v>394</v>
      </c>
      <c r="M2592">
        <f t="shared" si="280"/>
        <v>2015</v>
      </c>
      <c r="N2592" t="str">
        <f t="shared" si="281"/>
        <v>July</v>
      </c>
      <c r="O2592" s="18">
        <v>0</v>
      </c>
      <c r="P2592" t="str">
        <f t="shared" si="282"/>
        <v>Private Equity</v>
      </c>
      <c r="Q2592" t="str">
        <f t="shared" si="283"/>
        <v>FinTech</v>
      </c>
      <c r="R2592" t="str">
        <f t="shared" si="284"/>
        <v>Delhi-NCR</v>
      </c>
    </row>
    <row r="2593" spans="1:18" x14ac:dyDescent="0.3">
      <c r="A2593">
        <v>2592</v>
      </c>
      <c r="B2593" s="4">
        <v>42193</v>
      </c>
      <c r="C2593" t="s">
        <v>6892</v>
      </c>
      <c r="D2593" t="s">
        <v>6893</v>
      </c>
      <c r="E2593" t="s">
        <v>9030</v>
      </c>
      <c r="F2593" t="s">
        <v>52</v>
      </c>
      <c r="G2593" t="s">
        <v>6894</v>
      </c>
      <c r="H2593" t="str">
        <f t="shared" si="285"/>
        <v>Jaydeep Barman</v>
      </c>
      <c r="I2593">
        <f t="shared" si="286"/>
        <v>1</v>
      </c>
      <c r="J2593" t="str">
        <f>IF(Table1[[#This Row],[Investor Count]]&gt;1,"Yes","No")</f>
        <v>No</v>
      </c>
      <c r="K2593" t="s">
        <v>126</v>
      </c>
      <c r="M2593">
        <f t="shared" si="280"/>
        <v>2015</v>
      </c>
      <c r="N2593" t="str">
        <f t="shared" si="281"/>
        <v>July</v>
      </c>
      <c r="O2593" s="18">
        <v>0</v>
      </c>
      <c r="P2593" t="str">
        <f t="shared" si="282"/>
        <v>Seed</v>
      </c>
      <c r="Q2593" t="str">
        <f t="shared" si="283"/>
        <v>Food &amp; Beverage</v>
      </c>
      <c r="R2593" t="str">
        <f t="shared" si="284"/>
        <v>Pune</v>
      </c>
    </row>
    <row r="2594" spans="1:18" x14ac:dyDescent="0.3">
      <c r="A2594">
        <v>2593</v>
      </c>
      <c r="B2594" s="4">
        <v>42193</v>
      </c>
      <c r="C2594" t="s">
        <v>4426</v>
      </c>
      <c r="D2594" t="s">
        <v>6895</v>
      </c>
      <c r="E2594" t="s">
        <v>9030</v>
      </c>
      <c r="F2594" t="s">
        <v>36</v>
      </c>
      <c r="G2594" t="s">
        <v>6896</v>
      </c>
      <c r="H2594" t="str">
        <f t="shared" si="285"/>
        <v>Tiger Global Management</v>
      </c>
      <c r="I2594">
        <f t="shared" si="286"/>
        <v>6</v>
      </c>
      <c r="J2594" t="str">
        <f>IF(Table1[[#This Row],[Investor Count]]&gt;1,"Yes","No")</f>
        <v>Yes</v>
      </c>
      <c r="K2594" t="s">
        <v>394</v>
      </c>
      <c r="L2594" s="6">
        <v>100000000</v>
      </c>
      <c r="M2594">
        <f t="shared" si="280"/>
        <v>2015</v>
      </c>
      <c r="N2594" t="str">
        <f t="shared" si="281"/>
        <v>July</v>
      </c>
      <c r="O2594" s="18">
        <v>959.70500000000004</v>
      </c>
      <c r="P2594" t="str">
        <f t="shared" si="282"/>
        <v>Private Equity</v>
      </c>
      <c r="Q2594" t="str">
        <f t="shared" si="283"/>
        <v>Media &amp; Entertainment</v>
      </c>
      <c r="R2594" t="str">
        <f t="shared" si="284"/>
        <v>Mumbai</v>
      </c>
    </row>
    <row r="2595" spans="1:18" x14ac:dyDescent="0.3">
      <c r="A2595">
        <v>2594</v>
      </c>
      <c r="B2595" s="4">
        <v>42193</v>
      </c>
      <c r="C2595" t="s">
        <v>2637</v>
      </c>
      <c r="D2595" t="s">
        <v>6897</v>
      </c>
      <c r="E2595" t="s">
        <v>9030</v>
      </c>
      <c r="F2595" t="s">
        <v>6898</v>
      </c>
      <c r="G2595" t="s">
        <v>9117</v>
      </c>
      <c r="H2595" t="str">
        <f t="shared" si="285"/>
        <v>Sunrise Capital Gmbh</v>
      </c>
      <c r="I2595">
        <f t="shared" si="286"/>
        <v>2</v>
      </c>
      <c r="J2595" t="str">
        <f>IF(Table1[[#This Row],[Investor Count]]&gt;1,"Yes","No")</f>
        <v>Yes</v>
      </c>
      <c r="K2595" t="s">
        <v>394</v>
      </c>
      <c r="L2595" s="6">
        <v>11000000</v>
      </c>
      <c r="M2595">
        <f t="shared" si="280"/>
        <v>2015</v>
      </c>
      <c r="N2595" t="str">
        <f t="shared" si="281"/>
        <v>July</v>
      </c>
      <c r="O2595" s="18">
        <v>105.56755</v>
      </c>
      <c r="P2595" t="str">
        <f t="shared" si="282"/>
        <v>Private Equity</v>
      </c>
      <c r="Q2595" t="str">
        <f t="shared" si="283"/>
        <v>Technology</v>
      </c>
      <c r="R2595" t="str">
        <f t="shared" si="284"/>
        <v>Mumbai</v>
      </c>
    </row>
    <row r="2596" spans="1:18" x14ac:dyDescent="0.3">
      <c r="A2596">
        <v>2595</v>
      </c>
      <c r="B2596" s="4">
        <v>42193</v>
      </c>
      <c r="C2596" t="s">
        <v>6900</v>
      </c>
      <c r="D2596" t="s">
        <v>6897</v>
      </c>
      <c r="E2596" t="s">
        <v>9030</v>
      </c>
      <c r="F2596" t="s">
        <v>6901</v>
      </c>
      <c r="G2596" t="s">
        <v>9413</v>
      </c>
      <c r="H2596" t="str">
        <f t="shared" si="285"/>
        <v>Helion Venture Partners</v>
      </c>
      <c r="I2596">
        <f t="shared" si="286"/>
        <v>6</v>
      </c>
      <c r="J2596" t="str">
        <f>IF(Table1[[#This Row],[Investor Count]]&gt;1,"Yes","No")</f>
        <v>Yes</v>
      </c>
      <c r="K2596" t="s">
        <v>394</v>
      </c>
      <c r="L2596" s="6">
        <v>30000000</v>
      </c>
      <c r="M2596">
        <f t="shared" si="280"/>
        <v>2015</v>
      </c>
      <c r="N2596" t="str">
        <f t="shared" si="281"/>
        <v>July</v>
      </c>
      <c r="O2596" s="18">
        <v>287.91149999999999</v>
      </c>
      <c r="P2596" t="str">
        <f t="shared" si="282"/>
        <v>Private Equity</v>
      </c>
      <c r="Q2596" t="str">
        <f t="shared" si="283"/>
        <v>Technology</v>
      </c>
      <c r="R2596" t="str">
        <f t="shared" si="284"/>
        <v>Other Cities</v>
      </c>
    </row>
    <row r="2597" spans="1:18" x14ac:dyDescent="0.3">
      <c r="A2597">
        <v>2596</v>
      </c>
      <c r="B2597" s="4">
        <v>42193</v>
      </c>
      <c r="C2597" t="s">
        <v>6903</v>
      </c>
      <c r="D2597" t="s">
        <v>6904</v>
      </c>
      <c r="E2597" t="s">
        <v>9030</v>
      </c>
      <c r="F2597" t="s">
        <v>4645</v>
      </c>
      <c r="G2597" t="s">
        <v>6905</v>
      </c>
      <c r="H2597" t="str">
        <f t="shared" si="285"/>
        <v>Not Disclosed</v>
      </c>
      <c r="I2597">
        <f t="shared" si="286"/>
        <v>1</v>
      </c>
      <c r="J2597" t="str">
        <f>IF(Table1[[#This Row],[Investor Count]]&gt;1,"Yes","No")</f>
        <v>No</v>
      </c>
      <c r="K2597" t="s">
        <v>126</v>
      </c>
      <c r="L2597" s="6">
        <v>20000</v>
      </c>
      <c r="M2597">
        <f t="shared" si="280"/>
        <v>2015</v>
      </c>
      <c r="N2597" t="str">
        <f t="shared" si="281"/>
        <v>July</v>
      </c>
      <c r="O2597" s="18">
        <v>0.191941</v>
      </c>
      <c r="P2597" t="str">
        <f t="shared" si="282"/>
        <v>Seed</v>
      </c>
      <c r="Q2597" t="str">
        <f t="shared" si="283"/>
        <v>Others</v>
      </c>
      <c r="R2597" t="str">
        <f t="shared" si="284"/>
        <v>Other Cities</v>
      </c>
    </row>
    <row r="2598" spans="1:18" x14ac:dyDescent="0.3">
      <c r="A2598">
        <v>2597</v>
      </c>
      <c r="B2598" s="4">
        <v>42193</v>
      </c>
      <c r="C2598" t="s">
        <v>6906</v>
      </c>
      <c r="D2598" t="s">
        <v>6907</v>
      </c>
      <c r="E2598" t="s">
        <v>9030</v>
      </c>
      <c r="F2598" t="s">
        <v>955</v>
      </c>
      <c r="G2598" t="s">
        <v>1136</v>
      </c>
      <c r="H2598" t="str">
        <f t="shared" si="285"/>
        <v>Ratan Tata</v>
      </c>
      <c r="I2598">
        <f t="shared" si="286"/>
        <v>1</v>
      </c>
      <c r="J2598" t="str">
        <f>IF(Table1[[#This Row],[Investor Count]]&gt;1,"Yes","No")</f>
        <v>No</v>
      </c>
      <c r="K2598" t="s">
        <v>126</v>
      </c>
      <c r="M2598">
        <f t="shared" si="280"/>
        <v>2015</v>
      </c>
      <c r="N2598" t="str">
        <f t="shared" si="281"/>
        <v>July</v>
      </c>
      <c r="O2598" s="18">
        <v>0</v>
      </c>
      <c r="P2598" t="str">
        <f t="shared" si="282"/>
        <v>Seed</v>
      </c>
      <c r="Q2598" t="str">
        <f t="shared" si="283"/>
        <v>Others</v>
      </c>
      <c r="R2598" t="str">
        <f t="shared" si="284"/>
        <v>Coimbatore</v>
      </c>
    </row>
    <row r="2599" spans="1:18" x14ac:dyDescent="0.3">
      <c r="A2599">
        <v>2598</v>
      </c>
      <c r="B2599" s="4">
        <v>42193</v>
      </c>
      <c r="C2599" t="s">
        <v>6908</v>
      </c>
      <c r="D2599" t="s">
        <v>6909</v>
      </c>
      <c r="E2599" t="s">
        <v>9030</v>
      </c>
      <c r="F2599" t="s">
        <v>36</v>
      </c>
      <c r="G2599" t="s">
        <v>6910</v>
      </c>
      <c r="H2599" t="str">
        <f t="shared" si="285"/>
        <v>Mirah Hospitality</v>
      </c>
      <c r="I2599">
        <f t="shared" si="286"/>
        <v>1</v>
      </c>
      <c r="J2599" t="str">
        <f>IF(Table1[[#This Row],[Investor Count]]&gt;1,"Yes","No")</f>
        <v>No</v>
      </c>
      <c r="K2599" t="s">
        <v>126</v>
      </c>
      <c r="L2599" s="6">
        <v>470000</v>
      </c>
      <c r="M2599">
        <f t="shared" si="280"/>
        <v>2015</v>
      </c>
      <c r="N2599" t="str">
        <f t="shared" si="281"/>
        <v>July</v>
      </c>
      <c r="O2599" s="18">
        <v>4.5106134999999998</v>
      </c>
      <c r="P2599" t="str">
        <f t="shared" si="282"/>
        <v>Seed</v>
      </c>
      <c r="Q2599" t="str">
        <f t="shared" si="283"/>
        <v>Technology</v>
      </c>
      <c r="R2599" t="str">
        <f t="shared" si="284"/>
        <v>Mumbai</v>
      </c>
    </row>
    <row r="2600" spans="1:18" x14ac:dyDescent="0.3">
      <c r="A2600">
        <v>2599</v>
      </c>
      <c r="B2600" s="4">
        <v>42193</v>
      </c>
      <c r="C2600" t="s">
        <v>6911</v>
      </c>
      <c r="D2600" t="s">
        <v>9017</v>
      </c>
      <c r="E2600" t="s">
        <v>9030</v>
      </c>
      <c r="F2600" t="s">
        <v>967</v>
      </c>
      <c r="G2600" t="s">
        <v>1339</v>
      </c>
      <c r="H2600" t="str">
        <f t="shared" si="285"/>
        <v>Accel Partners</v>
      </c>
      <c r="I2600">
        <f t="shared" si="286"/>
        <v>1</v>
      </c>
      <c r="J2600" t="str">
        <f>IF(Table1[[#This Row],[Investor Count]]&gt;1,"Yes","No")</f>
        <v>No</v>
      </c>
      <c r="K2600" t="s">
        <v>394</v>
      </c>
      <c r="L2600" s="6">
        <v>7500000</v>
      </c>
      <c r="M2600">
        <f t="shared" si="280"/>
        <v>2015</v>
      </c>
      <c r="N2600" t="str">
        <f t="shared" si="281"/>
        <v>July</v>
      </c>
      <c r="O2600" s="18">
        <v>71.977874999999997</v>
      </c>
      <c r="P2600" t="str">
        <f t="shared" si="282"/>
        <v>Private Equity</v>
      </c>
      <c r="Q2600" t="str">
        <f t="shared" si="283"/>
        <v>Fashion &amp; Lifestyle</v>
      </c>
      <c r="R2600" t="str">
        <f t="shared" si="284"/>
        <v>Bangalore</v>
      </c>
    </row>
    <row r="2601" spans="1:18" x14ac:dyDescent="0.3">
      <c r="A2601">
        <v>2600</v>
      </c>
      <c r="B2601" s="4">
        <v>42193</v>
      </c>
      <c r="C2601" t="s">
        <v>1186</v>
      </c>
      <c r="D2601" t="s">
        <v>6913</v>
      </c>
      <c r="E2601" t="s">
        <v>9030</v>
      </c>
      <c r="F2601" t="s">
        <v>1197</v>
      </c>
      <c r="G2601" t="s">
        <v>6914</v>
      </c>
      <c r="H2601" t="str">
        <f t="shared" si="285"/>
        <v>Saama Capital</v>
      </c>
      <c r="I2601">
        <f t="shared" si="286"/>
        <v>4</v>
      </c>
      <c r="J2601" t="str">
        <f>IF(Table1[[#This Row],[Investor Count]]&gt;1,"Yes","No")</f>
        <v>Yes</v>
      </c>
      <c r="K2601" t="s">
        <v>394</v>
      </c>
      <c r="L2601" s="6">
        <v>10000000</v>
      </c>
      <c r="M2601">
        <f t="shared" si="280"/>
        <v>2015</v>
      </c>
      <c r="N2601" t="str">
        <f t="shared" si="281"/>
        <v>July</v>
      </c>
      <c r="O2601" s="18">
        <v>95.970500000000001</v>
      </c>
      <c r="P2601" t="str">
        <f t="shared" si="282"/>
        <v>Private Equity</v>
      </c>
      <c r="Q2601" t="str">
        <f t="shared" si="283"/>
        <v>FinTech</v>
      </c>
      <c r="R2601" t="str">
        <f t="shared" si="284"/>
        <v>Ahmedabad</v>
      </c>
    </row>
    <row r="2602" spans="1:18" x14ac:dyDescent="0.3">
      <c r="A2602">
        <v>2601</v>
      </c>
      <c r="B2602" s="4">
        <v>42193</v>
      </c>
      <c r="C2602" t="s">
        <v>6915</v>
      </c>
      <c r="D2602" t="s">
        <v>6916</v>
      </c>
      <c r="E2602" t="s">
        <v>9030</v>
      </c>
      <c r="F2602" t="s">
        <v>30</v>
      </c>
      <c r="G2602" t="s">
        <v>6917</v>
      </c>
      <c r="H2602" t="str">
        <f t="shared" si="285"/>
        <v>Tiger Global Management</v>
      </c>
      <c r="I2602">
        <f t="shared" si="286"/>
        <v>3</v>
      </c>
      <c r="J2602" t="str">
        <f>IF(Table1[[#This Row],[Investor Count]]&gt;1,"Yes","No")</f>
        <v>Yes</v>
      </c>
      <c r="K2602" t="s">
        <v>394</v>
      </c>
      <c r="L2602" s="6">
        <v>10200000</v>
      </c>
      <c r="M2602">
        <f t="shared" si="280"/>
        <v>2015</v>
      </c>
      <c r="N2602" t="str">
        <f t="shared" si="281"/>
        <v>July</v>
      </c>
      <c r="O2602" s="18">
        <v>97.88991</v>
      </c>
      <c r="P2602" t="str">
        <f t="shared" si="282"/>
        <v>Private Equity</v>
      </c>
      <c r="Q2602" t="str">
        <f t="shared" si="283"/>
        <v>Healthcare</v>
      </c>
      <c r="R2602" t="str">
        <f t="shared" si="284"/>
        <v>Delhi-NCR</v>
      </c>
    </row>
    <row r="2603" spans="1:18" x14ac:dyDescent="0.3">
      <c r="A2603">
        <v>2602</v>
      </c>
      <c r="B2603" s="4">
        <v>42193</v>
      </c>
      <c r="C2603" t="s">
        <v>3281</v>
      </c>
      <c r="D2603" t="s">
        <v>6918</v>
      </c>
      <c r="E2603" t="s">
        <v>9030</v>
      </c>
      <c r="F2603" t="s">
        <v>967</v>
      </c>
      <c r="G2603" t="s">
        <v>8416</v>
      </c>
      <c r="H2603" t="str">
        <f t="shared" si="285"/>
        <v>Sequoia Capital</v>
      </c>
      <c r="I2603">
        <f t="shared" si="286"/>
        <v>3</v>
      </c>
      <c r="J2603" t="str">
        <f>IF(Table1[[#This Row],[Investor Count]]&gt;1,"Yes","No")</f>
        <v>Yes</v>
      </c>
      <c r="K2603" t="s">
        <v>394</v>
      </c>
      <c r="L2603" s="6">
        <v>11000000</v>
      </c>
      <c r="M2603">
        <f t="shared" si="280"/>
        <v>2015</v>
      </c>
      <c r="N2603" t="str">
        <f t="shared" si="281"/>
        <v>July</v>
      </c>
      <c r="O2603" s="18">
        <v>105.56755</v>
      </c>
      <c r="P2603" t="str">
        <f t="shared" si="282"/>
        <v>Private Equity</v>
      </c>
      <c r="Q2603" t="str">
        <f t="shared" si="283"/>
        <v>Others</v>
      </c>
      <c r="R2603" t="str">
        <f t="shared" si="284"/>
        <v>Bangalore</v>
      </c>
    </row>
    <row r="2604" spans="1:18" x14ac:dyDescent="0.3">
      <c r="A2604">
        <v>2603</v>
      </c>
      <c r="B2604" s="4">
        <v>42194</v>
      </c>
      <c r="C2604" t="s">
        <v>7851</v>
      </c>
      <c r="D2604" t="s">
        <v>7852</v>
      </c>
      <c r="E2604" t="s">
        <v>9030</v>
      </c>
      <c r="F2604" t="s">
        <v>87</v>
      </c>
      <c r="G2604" t="s">
        <v>507</v>
      </c>
      <c r="H2604" t="str">
        <f t="shared" si="285"/>
        <v>Tiger Global</v>
      </c>
      <c r="I2604">
        <f t="shared" si="286"/>
        <v>1</v>
      </c>
      <c r="J2604" t="str">
        <f>IF(Table1[[#This Row],[Investor Count]]&gt;1,"Yes","No")</f>
        <v>No</v>
      </c>
      <c r="K2604" t="s">
        <v>394</v>
      </c>
      <c r="L2604" s="6">
        <v>20000000</v>
      </c>
      <c r="M2604">
        <f t="shared" si="280"/>
        <v>2015</v>
      </c>
      <c r="N2604" t="str">
        <f t="shared" si="281"/>
        <v>July</v>
      </c>
      <c r="O2604" s="18">
        <v>191.941</v>
      </c>
      <c r="P2604" t="str">
        <f t="shared" si="282"/>
        <v>Private Equity</v>
      </c>
      <c r="Q2604" t="str">
        <f t="shared" si="283"/>
        <v>Others</v>
      </c>
      <c r="R2604" t="str">
        <f t="shared" si="284"/>
        <v>Delhi-NCR</v>
      </c>
    </row>
    <row r="2605" spans="1:18" x14ac:dyDescent="0.3">
      <c r="A2605">
        <v>2604</v>
      </c>
      <c r="B2605" s="4">
        <v>42194</v>
      </c>
      <c r="C2605" t="s">
        <v>7853</v>
      </c>
      <c r="D2605" t="s">
        <v>4002</v>
      </c>
      <c r="E2605" t="s">
        <v>9030</v>
      </c>
      <c r="F2605" t="s">
        <v>967</v>
      </c>
      <c r="G2605" t="s">
        <v>8417</v>
      </c>
      <c r="H2605" t="str">
        <f t="shared" si="285"/>
        <v>Ivycap Ventures</v>
      </c>
      <c r="I2605">
        <f t="shared" si="286"/>
        <v>3</v>
      </c>
      <c r="J2605" t="str">
        <f>IF(Table1[[#This Row],[Investor Count]]&gt;1,"Yes","No")</f>
        <v>Yes</v>
      </c>
      <c r="K2605" t="s">
        <v>394</v>
      </c>
      <c r="L2605" s="6">
        <v>16200000</v>
      </c>
      <c r="M2605">
        <f t="shared" si="280"/>
        <v>2015</v>
      </c>
      <c r="N2605" t="str">
        <f t="shared" si="281"/>
        <v>July</v>
      </c>
      <c r="O2605" s="18">
        <v>155.47220999999999</v>
      </c>
      <c r="P2605" t="str">
        <f t="shared" si="282"/>
        <v>Private Equity</v>
      </c>
      <c r="Q2605" t="str">
        <f t="shared" si="283"/>
        <v>Others</v>
      </c>
      <c r="R2605" t="str">
        <f t="shared" si="284"/>
        <v>Bangalore</v>
      </c>
    </row>
    <row r="2606" spans="1:18" x14ac:dyDescent="0.3">
      <c r="A2606">
        <v>2605</v>
      </c>
      <c r="B2606" s="4">
        <v>42194</v>
      </c>
      <c r="C2606" t="s">
        <v>7854</v>
      </c>
      <c r="D2606" t="s">
        <v>7855</v>
      </c>
      <c r="E2606" t="s">
        <v>9030</v>
      </c>
      <c r="F2606" t="s">
        <v>19</v>
      </c>
      <c r="G2606" t="s">
        <v>9231</v>
      </c>
      <c r="H2606" t="str">
        <f t="shared" si="285"/>
        <v>Seep Aggarwal</v>
      </c>
      <c r="I2606">
        <f t="shared" si="286"/>
        <v>2</v>
      </c>
      <c r="J2606" t="str">
        <f>IF(Table1[[#This Row],[Investor Count]]&gt;1,"Yes","No")</f>
        <v>Yes</v>
      </c>
      <c r="K2606" t="s">
        <v>126</v>
      </c>
      <c r="M2606">
        <f t="shared" si="280"/>
        <v>2015</v>
      </c>
      <c r="N2606" t="str">
        <f t="shared" si="281"/>
        <v>July</v>
      </c>
      <c r="O2606" s="18">
        <v>0</v>
      </c>
      <c r="P2606" t="str">
        <f t="shared" si="282"/>
        <v>Seed</v>
      </c>
      <c r="Q2606" t="str">
        <f t="shared" si="283"/>
        <v>Fashion &amp; Lifestyle</v>
      </c>
      <c r="R2606" t="str">
        <f t="shared" si="284"/>
        <v>Delhi-NCR</v>
      </c>
    </row>
    <row r="2607" spans="1:18" x14ac:dyDescent="0.3">
      <c r="A2607">
        <v>2606</v>
      </c>
      <c r="B2607" s="4">
        <v>42194</v>
      </c>
      <c r="C2607" t="s">
        <v>4046</v>
      </c>
      <c r="D2607" t="s">
        <v>7856</v>
      </c>
      <c r="E2607" t="s">
        <v>9030</v>
      </c>
      <c r="F2607" t="s">
        <v>30</v>
      </c>
      <c r="G2607" t="s">
        <v>9414</v>
      </c>
      <c r="H2607" t="str">
        <f t="shared" si="285"/>
        <v>Rajeev Saraf</v>
      </c>
      <c r="I2607">
        <f t="shared" si="286"/>
        <v>3</v>
      </c>
      <c r="J2607" t="str">
        <f>IF(Table1[[#This Row],[Investor Count]]&gt;1,"Yes","No")</f>
        <v>Yes</v>
      </c>
      <c r="K2607" t="s">
        <v>126</v>
      </c>
      <c r="M2607">
        <f t="shared" si="280"/>
        <v>2015</v>
      </c>
      <c r="N2607" t="str">
        <f t="shared" si="281"/>
        <v>July</v>
      </c>
      <c r="O2607" s="18">
        <v>0</v>
      </c>
      <c r="P2607" t="str">
        <f t="shared" si="282"/>
        <v>Seed</v>
      </c>
      <c r="Q2607" t="str">
        <f t="shared" si="283"/>
        <v>Others</v>
      </c>
      <c r="R2607" t="str">
        <f t="shared" si="284"/>
        <v>Delhi-NCR</v>
      </c>
    </row>
    <row r="2608" spans="1:18" x14ac:dyDescent="0.3">
      <c r="A2608">
        <v>2607</v>
      </c>
      <c r="B2608" s="4">
        <v>42195</v>
      </c>
      <c r="C2608" t="s">
        <v>7857</v>
      </c>
      <c r="D2608" t="s">
        <v>7858</v>
      </c>
      <c r="E2608" t="s">
        <v>9030</v>
      </c>
      <c r="F2608" t="s">
        <v>30</v>
      </c>
      <c r="G2608" t="s">
        <v>2077</v>
      </c>
      <c r="H2608" t="str">
        <f t="shared" si="285"/>
        <v>Indian Angel Network</v>
      </c>
      <c r="I2608">
        <f t="shared" si="286"/>
        <v>1</v>
      </c>
      <c r="J2608" t="str">
        <f>IF(Table1[[#This Row],[Investor Count]]&gt;1,"Yes","No")</f>
        <v>No</v>
      </c>
      <c r="K2608" t="s">
        <v>126</v>
      </c>
      <c r="L2608" s="6">
        <v>600000</v>
      </c>
      <c r="M2608">
        <f t="shared" si="280"/>
        <v>2015</v>
      </c>
      <c r="N2608" t="str">
        <f t="shared" si="281"/>
        <v>July</v>
      </c>
      <c r="O2608" s="18">
        <v>5.7582300000000002</v>
      </c>
      <c r="P2608" t="str">
        <f t="shared" si="282"/>
        <v>Seed</v>
      </c>
      <c r="Q2608" t="str">
        <f t="shared" si="283"/>
        <v>Others</v>
      </c>
      <c r="R2608" t="str">
        <f t="shared" si="284"/>
        <v>Delhi-NCR</v>
      </c>
    </row>
    <row r="2609" spans="1:18" x14ac:dyDescent="0.3">
      <c r="A2609">
        <v>2608</v>
      </c>
      <c r="B2609" s="4">
        <v>42195</v>
      </c>
      <c r="C2609" t="s">
        <v>7859</v>
      </c>
      <c r="D2609" t="s">
        <v>7860</v>
      </c>
      <c r="E2609" t="s">
        <v>9030</v>
      </c>
      <c r="F2609" t="s">
        <v>19</v>
      </c>
      <c r="G2609" t="s">
        <v>8418</v>
      </c>
      <c r="H2609" t="str">
        <f t="shared" si="285"/>
        <v>Letsventure</v>
      </c>
      <c r="I2609">
        <f t="shared" si="286"/>
        <v>3</v>
      </c>
      <c r="J2609" t="str">
        <f>IF(Table1[[#This Row],[Investor Count]]&gt;1,"Yes","No")</f>
        <v>Yes</v>
      </c>
      <c r="K2609" t="s">
        <v>126</v>
      </c>
      <c r="L2609" s="6">
        <v>685000</v>
      </c>
      <c r="M2609">
        <f t="shared" si="280"/>
        <v>2015</v>
      </c>
      <c r="N2609" t="str">
        <f t="shared" si="281"/>
        <v>July</v>
      </c>
      <c r="O2609" s="18">
        <v>6.5739792499999998</v>
      </c>
      <c r="P2609" t="str">
        <f t="shared" si="282"/>
        <v>Seed</v>
      </c>
      <c r="Q2609" t="str">
        <f t="shared" si="283"/>
        <v>Technology</v>
      </c>
      <c r="R2609" t="str">
        <f t="shared" si="284"/>
        <v>Delhi-NCR</v>
      </c>
    </row>
    <row r="2610" spans="1:18" x14ac:dyDescent="0.3">
      <c r="A2610">
        <v>2609</v>
      </c>
      <c r="B2610" s="4">
        <v>42195</v>
      </c>
      <c r="C2610" t="s">
        <v>7861</v>
      </c>
      <c r="D2610" t="s">
        <v>7862</v>
      </c>
      <c r="E2610" t="s">
        <v>9030</v>
      </c>
      <c r="F2610" t="s">
        <v>36</v>
      </c>
      <c r="G2610" t="s">
        <v>9118</v>
      </c>
      <c r="H2610" t="str">
        <f t="shared" si="285"/>
        <v>Indianideas Com</v>
      </c>
      <c r="I2610">
        <f t="shared" si="286"/>
        <v>1</v>
      </c>
      <c r="J2610" t="str">
        <f>IF(Table1[[#This Row],[Investor Count]]&gt;1,"Yes","No")</f>
        <v>No</v>
      </c>
      <c r="K2610" t="s">
        <v>394</v>
      </c>
      <c r="L2610" s="6">
        <v>19350000</v>
      </c>
      <c r="M2610">
        <f t="shared" si="280"/>
        <v>2015</v>
      </c>
      <c r="N2610" t="str">
        <f t="shared" si="281"/>
        <v>July</v>
      </c>
      <c r="O2610" s="18">
        <v>185.70291750000001</v>
      </c>
      <c r="P2610" t="str">
        <f t="shared" si="282"/>
        <v>Private Equity</v>
      </c>
      <c r="Q2610" t="str">
        <f t="shared" si="283"/>
        <v>Others</v>
      </c>
      <c r="R2610" t="str">
        <f t="shared" si="284"/>
        <v>Mumbai</v>
      </c>
    </row>
    <row r="2611" spans="1:18" x14ac:dyDescent="0.3">
      <c r="A2611">
        <v>2610</v>
      </c>
      <c r="B2611" s="4">
        <v>42198</v>
      </c>
      <c r="C2611" t="s">
        <v>7863</v>
      </c>
      <c r="D2611" t="s">
        <v>7864</v>
      </c>
      <c r="E2611" t="s">
        <v>9030</v>
      </c>
      <c r="F2611" t="s">
        <v>19</v>
      </c>
      <c r="G2611" t="s">
        <v>8419</v>
      </c>
      <c r="H2611" t="str">
        <f t="shared" si="285"/>
        <v>Forum Synergies Pe Fund</v>
      </c>
      <c r="I2611">
        <f t="shared" si="286"/>
        <v>1</v>
      </c>
      <c r="J2611" t="str">
        <f>IF(Table1[[#This Row],[Investor Count]]&gt;1,"Yes","No")</f>
        <v>No</v>
      </c>
      <c r="K2611" t="s">
        <v>394</v>
      </c>
      <c r="L2611" s="6">
        <v>5000000</v>
      </c>
      <c r="M2611">
        <f t="shared" si="280"/>
        <v>2015</v>
      </c>
      <c r="N2611" t="str">
        <f t="shared" si="281"/>
        <v>July</v>
      </c>
      <c r="O2611" s="18">
        <v>47.985250000000001</v>
      </c>
      <c r="P2611" t="str">
        <f t="shared" si="282"/>
        <v>Private Equity</v>
      </c>
      <c r="Q2611" t="str">
        <f t="shared" si="283"/>
        <v>Technology</v>
      </c>
      <c r="R2611" t="str">
        <f t="shared" si="284"/>
        <v>Delhi-NCR</v>
      </c>
    </row>
    <row r="2612" spans="1:18" x14ac:dyDescent="0.3">
      <c r="A2612">
        <v>2611</v>
      </c>
      <c r="B2612" s="4">
        <v>42198</v>
      </c>
      <c r="C2612" t="s">
        <v>7865</v>
      </c>
      <c r="D2612" t="s">
        <v>7866</v>
      </c>
      <c r="E2612" t="s">
        <v>9030</v>
      </c>
      <c r="F2612" t="s">
        <v>30</v>
      </c>
      <c r="G2612" t="s">
        <v>2134</v>
      </c>
      <c r="H2612" t="str">
        <f t="shared" si="285"/>
        <v>Goldman Sachs</v>
      </c>
      <c r="I2612">
        <f t="shared" si="286"/>
        <v>1</v>
      </c>
      <c r="J2612" t="str">
        <f>IF(Table1[[#This Row],[Investor Count]]&gt;1,"Yes","No")</f>
        <v>No</v>
      </c>
      <c r="K2612" t="s">
        <v>394</v>
      </c>
      <c r="L2612" s="6">
        <v>10000000</v>
      </c>
      <c r="M2612">
        <f t="shared" si="280"/>
        <v>2015</v>
      </c>
      <c r="N2612" t="str">
        <f t="shared" si="281"/>
        <v>July</v>
      </c>
      <c r="O2612" s="18">
        <v>95.970500000000001</v>
      </c>
      <c r="P2612" t="str">
        <f t="shared" si="282"/>
        <v>Private Equity</v>
      </c>
      <c r="Q2612" t="str">
        <f t="shared" si="283"/>
        <v>Technology</v>
      </c>
      <c r="R2612" t="str">
        <f t="shared" si="284"/>
        <v>Delhi-NCR</v>
      </c>
    </row>
    <row r="2613" spans="1:18" x14ac:dyDescent="0.3">
      <c r="A2613">
        <v>2612</v>
      </c>
      <c r="B2613" s="4">
        <v>42198</v>
      </c>
      <c r="C2613" t="s">
        <v>5945</v>
      </c>
      <c r="D2613" t="s">
        <v>7867</v>
      </c>
      <c r="E2613" t="s">
        <v>9030</v>
      </c>
      <c r="F2613" t="s">
        <v>19</v>
      </c>
      <c r="G2613" t="s">
        <v>6034</v>
      </c>
      <c r="H2613" t="str">
        <f t="shared" si="285"/>
        <v>Palaash Ventures</v>
      </c>
      <c r="I2613">
        <f t="shared" si="286"/>
        <v>1</v>
      </c>
      <c r="J2613" t="str">
        <f>IF(Table1[[#This Row],[Investor Count]]&gt;1,"Yes","No")</f>
        <v>No</v>
      </c>
      <c r="K2613" t="s">
        <v>126</v>
      </c>
      <c r="M2613">
        <f t="shared" si="280"/>
        <v>2015</v>
      </c>
      <c r="N2613" t="str">
        <f t="shared" si="281"/>
        <v>July</v>
      </c>
      <c r="O2613" s="18">
        <v>0</v>
      </c>
      <c r="P2613" t="str">
        <f t="shared" si="282"/>
        <v>Seed</v>
      </c>
      <c r="Q2613" t="str">
        <f t="shared" si="283"/>
        <v>Food &amp; Beverage</v>
      </c>
      <c r="R2613" t="str">
        <f t="shared" si="284"/>
        <v>Delhi-NCR</v>
      </c>
    </row>
    <row r="2614" spans="1:18" x14ac:dyDescent="0.3">
      <c r="A2614">
        <v>2613</v>
      </c>
      <c r="B2614" s="4">
        <v>42199</v>
      </c>
      <c r="C2614" t="s">
        <v>6967</v>
      </c>
      <c r="D2614" t="s">
        <v>6968</v>
      </c>
      <c r="E2614" t="s">
        <v>9030</v>
      </c>
      <c r="F2614" t="s">
        <v>184</v>
      </c>
      <c r="G2614" t="s">
        <v>6969</v>
      </c>
      <c r="H2614" t="str">
        <f t="shared" si="285"/>
        <v>Accel Partners</v>
      </c>
      <c r="I2614">
        <f t="shared" si="286"/>
        <v>2</v>
      </c>
      <c r="J2614" t="str">
        <f>IF(Table1[[#This Row],[Investor Count]]&gt;1,"Yes","No")</f>
        <v>Yes</v>
      </c>
      <c r="K2614" t="s">
        <v>394</v>
      </c>
      <c r="L2614" s="6">
        <v>10000000</v>
      </c>
      <c r="M2614">
        <f t="shared" si="280"/>
        <v>2015</v>
      </c>
      <c r="N2614" t="str">
        <f t="shared" si="281"/>
        <v>July</v>
      </c>
      <c r="O2614" s="18">
        <v>95.970500000000001</v>
      </c>
      <c r="P2614" t="str">
        <f t="shared" si="282"/>
        <v>Private Equity</v>
      </c>
      <c r="Q2614" t="str">
        <f t="shared" si="283"/>
        <v>Others</v>
      </c>
      <c r="R2614" t="str">
        <f t="shared" si="284"/>
        <v>Hyderabad</v>
      </c>
    </row>
    <row r="2615" spans="1:18" x14ac:dyDescent="0.3">
      <c r="A2615">
        <v>2614</v>
      </c>
      <c r="B2615" s="4">
        <v>42199</v>
      </c>
      <c r="C2615" t="s">
        <v>4626</v>
      </c>
      <c r="D2615" t="s">
        <v>6970</v>
      </c>
      <c r="E2615" t="s">
        <v>9030</v>
      </c>
      <c r="F2615" t="s">
        <v>967</v>
      </c>
      <c r="G2615" t="s">
        <v>6971</v>
      </c>
      <c r="H2615" t="str">
        <f t="shared" si="285"/>
        <v>Atul Jalan</v>
      </c>
      <c r="I2615">
        <f t="shared" si="286"/>
        <v>1</v>
      </c>
      <c r="J2615" t="str">
        <f>IF(Table1[[#This Row],[Investor Count]]&gt;1,"Yes","No")</f>
        <v>No</v>
      </c>
      <c r="K2615" t="s">
        <v>126</v>
      </c>
      <c r="M2615">
        <f t="shared" si="280"/>
        <v>2015</v>
      </c>
      <c r="N2615" t="str">
        <f t="shared" si="281"/>
        <v>July</v>
      </c>
      <c r="O2615" s="18">
        <v>0</v>
      </c>
      <c r="P2615" t="str">
        <f t="shared" si="282"/>
        <v>Seed</v>
      </c>
      <c r="Q2615" t="str">
        <f t="shared" si="283"/>
        <v>Others</v>
      </c>
      <c r="R2615" t="str">
        <f t="shared" si="284"/>
        <v>Bangalore</v>
      </c>
    </row>
    <row r="2616" spans="1:18" x14ac:dyDescent="0.3">
      <c r="A2616">
        <v>2615</v>
      </c>
      <c r="B2616" s="4">
        <v>42199</v>
      </c>
      <c r="C2616" t="s">
        <v>6972</v>
      </c>
      <c r="D2616" t="s">
        <v>6973</v>
      </c>
      <c r="E2616" t="s">
        <v>9030</v>
      </c>
      <c r="F2616" t="s">
        <v>36</v>
      </c>
      <c r="G2616" t="s">
        <v>6974</v>
      </c>
      <c r="H2616" t="str">
        <f t="shared" si="285"/>
        <v>Ritesh Veera</v>
      </c>
      <c r="I2616">
        <f t="shared" si="286"/>
        <v>4</v>
      </c>
      <c r="J2616" t="str">
        <f>IF(Table1[[#This Row],[Investor Count]]&gt;1,"Yes","No")</f>
        <v>Yes</v>
      </c>
      <c r="K2616" t="s">
        <v>126</v>
      </c>
      <c r="L2616" s="6">
        <v>300000</v>
      </c>
      <c r="M2616">
        <f t="shared" si="280"/>
        <v>2015</v>
      </c>
      <c r="N2616" t="str">
        <f t="shared" si="281"/>
        <v>July</v>
      </c>
      <c r="O2616" s="18">
        <v>2.8791150000000001</v>
      </c>
      <c r="P2616" t="str">
        <f t="shared" si="282"/>
        <v>Seed</v>
      </c>
      <c r="Q2616" t="str">
        <f t="shared" si="283"/>
        <v>Others</v>
      </c>
      <c r="R2616" t="str">
        <f t="shared" si="284"/>
        <v>Mumbai</v>
      </c>
    </row>
    <row r="2617" spans="1:18" x14ac:dyDescent="0.3">
      <c r="A2617">
        <v>2616</v>
      </c>
      <c r="B2617" s="4">
        <v>42199</v>
      </c>
      <c r="C2617" t="s">
        <v>6975</v>
      </c>
      <c r="D2617" t="s">
        <v>6976</v>
      </c>
      <c r="E2617" t="s">
        <v>9030</v>
      </c>
      <c r="F2617" t="s">
        <v>967</v>
      </c>
      <c r="G2617" t="s">
        <v>8420</v>
      </c>
      <c r="H2617" t="str">
        <f t="shared" si="285"/>
        <v>Hr Technology Fund</v>
      </c>
      <c r="I2617">
        <f t="shared" si="286"/>
        <v>1</v>
      </c>
      <c r="J2617" t="str">
        <f>IF(Table1[[#This Row],[Investor Count]]&gt;1,"Yes","No")</f>
        <v>No</v>
      </c>
      <c r="K2617" t="s">
        <v>394</v>
      </c>
      <c r="L2617" s="6">
        <v>7500000</v>
      </c>
      <c r="M2617">
        <f t="shared" si="280"/>
        <v>2015</v>
      </c>
      <c r="N2617" t="str">
        <f t="shared" si="281"/>
        <v>July</v>
      </c>
      <c r="O2617" s="18">
        <v>71.977874999999997</v>
      </c>
      <c r="P2617" t="str">
        <f t="shared" si="282"/>
        <v>Private Equity</v>
      </c>
      <c r="Q2617" t="str">
        <f t="shared" si="283"/>
        <v>Technology</v>
      </c>
      <c r="R2617" t="str">
        <f t="shared" si="284"/>
        <v>Bangalore</v>
      </c>
    </row>
    <row r="2618" spans="1:18" x14ac:dyDescent="0.3">
      <c r="A2618">
        <v>2617</v>
      </c>
      <c r="B2618" s="4">
        <v>42199</v>
      </c>
      <c r="C2618" t="s">
        <v>855</v>
      </c>
      <c r="D2618" t="s">
        <v>1832</v>
      </c>
      <c r="E2618" t="s">
        <v>9030</v>
      </c>
      <c r="F2618" t="s">
        <v>967</v>
      </c>
      <c r="G2618" t="s">
        <v>261</v>
      </c>
      <c r="H2618" t="str">
        <f t="shared" si="285"/>
        <v>Undisclosed</v>
      </c>
      <c r="I2618">
        <f t="shared" si="286"/>
        <v>1</v>
      </c>
      <c r="J2618" t="str">
        <f>IF(Table1[[#This Row],[Investor Count]]&gt;1,"Yes","No")</f>
        <v>No</v>
      </c>
      <c r="K2618" t="s">
        <v>126</v>
      </c>
      <c r="L2618" s="6">
        <v>790000</v>
      </c>
      <c r="M2618">
        <f t="shared" si="280"/>
        <v>2015</v>
      </c>
      <c r="N2618" t="str">
        <f t="shared" si="281"/>
        <v>July</v>
      </c>
      <c r="O2618" s="18">
        <v>7.5816695000000003</v>
      </c>
      <c r="P2618" t="str">
        <f t="shared" si="282"/>
        <v>Seed</v>
      </c>
      <c r="Q2618" t="str">
        <f t="shared" si="283"/>
        <v>Others</v>
      </c>
      <c r="R2618" t="str">
        <f t="shared" si="284"/>
        <v>Bangalore</v>
      </c>
    </row>
    <row r="2619" spans="1:18" x14ac:dyDescent="0.3">
      <c r="A2619">
        <v>2618</v>
      </c>
      <c r="B2619" s="4">
        <v>42199</v>
      </c>
      <c r="C2619" t="s">
        <v>6978</v>
      </c>
      <c r="D2619" t="s">
        <v>6979</v>
      </c>
      <c r="E2619" t="s">
        <v>9030</v>
      </c>
      <c r="F2619" t="s">
        <v>36</v>
      </c>
      <c r="G2619" t="s">
        <v>6980</v>
      </c>
      <c r="H2619" t="str">
        <f t="shared" si="285"/>
        <v>Tamarind Family Private Trust</v>
      </c>
      <c r="I2619">
        <f t="shared" si="286"/>
        <v>1</v>
      </c>
      <c r="J2619" t="str">
        <f>IF(Table1[[#This Row],[Investor Count]]&gt;1,"Yes","No")</f>
        <v>No</v>
      </c>
      <c r="K2619" t="s">
        <v>126</v>
      </c>
      <c r="L2619" s="6">
        <v>500000</v>
      </c>
      <c r="M2619">
        <f t="shared" si="280"/>
        <v>2015</v>
      </c>
      <c r="N2619" t="str">
        <f t="shared" si="281"/>
        <v>July</v>
      </c>
      <c r="O2619" s="18">
        <v>4.7985249999999997</v>
      </c>
      <c r="P2619" t="str">
        <f t="shared" si="282"/>
        <v>Seed</v>
      </c>
      <c r="Q2619" t="str">
        <f t="shared" si="283"/>
        <v>Technology</v>
      </c>
      <c r="R2619" t="str">
        <f t="shared" si="284"/>
        <v>Mumbai</v>
      </c>
    </row>
    <row r="2620" spans="1:18" x14ac:dyDescent="0.3">
      <c r="A2620">
        <v>2619</v>
      </c>
      <c r="B2620" s="4">
        <v>42200</v>
      </c>
      <c r="C2620" t="s">
        <v>2622</v>
      </c>
      <c r="D2620" t="s">
        <v>6981</v>
      </c>
      <c r="E2620" t="s">
        <v>9030</v>
      </c>
      <c r="F2620" t="s">
        <v>19</v>
      </c>
      <c r="G2620" t="s">
        <v>6982</v>
      </c>
      <c r="H2620" t="str">
        <f t="shared" si="285"/>
        <v>Softbank</v>
      </c>
      <c r="I2620">
        <f t="shared" si="286"/>
        <v>2</v>
      </c>
      <c r="J2620" t="str">
        <f>IF(Table1[[#This Row],[Investor Count]]&gt;1,"Yes","No")</f>
        <v>Yes</v>
      </c>
      <c r="K2620" t="s">
        <v>394</v>
      </c>
      <c r="L2620" s="6">
        <v>100000000</v>
      </c>
      <c r="M2620">
        <f t="shared" si="280"/>
        <v>2015</v>
      </c>
      <c r="N2620" t="str">
        <f t="shared" si="281"/>
        <v>July</v>
      </c>
      <c r="O2620" s="18">
        <v>959.70500000000004</v>
      </c>
      <c r="P2620" t="str">
        <f t="shared" si="282"/>
        <v>Private Equity</v>
      </c>
      <c r="Q2620" t="str">
        <f t="shared" si="283"/>
        <v>Travel &amp; Hospitality</v>
      </c>
      <c r="R2620" t="str">
        <f t="shared" si="284"/>
        <v>Delhi-NCR</v>
      </c>
    </row>
    <row r="2621" spans="1:18" x14ac:dyDescent="0.3">
      <c r="A2621">
        <v>2620</v>
      </c>
      <c r="B2621" s="4">
        <v>42200</v>
      </c>
      <c r="C2621" t="s">
        <v>2013</v>
      </c>
      <c r="D2621" t="s">
        <v>6983</v>
      </c>
      <c r="E2621" t="s">
        <v>9030</v>
      </c>
      <c r="F2621" t="s">
        <v>52</v>
      </c>
      <c r="G2621" t="s">
        <v>2427</v>
      </c>
      <c r="H2621" t="str">
        <f t="shared" si="285"/>
        <v>Jungle Ventures</v>
      </c>
      <c r="I2621">
        <f t="shared" si="286"/>
        <v>1</v>
      </c>
      <c r="J2621" t="str">
        <f>IF(Table1[[#This Row],[Investor Count]]&gt;1,"Yes","No")</f>
        <v>No</v>
      </c>
      <c r="K2621" t="s">
        <v>394</v>
      </c>
      <c r="L2621" s="6">
        <v>2300000</v>
      </c>
      <c r="M2621">
        <f t="shared" si="280"/>
        <v>2015</v>
      </c>
      <c r="N2621" t="str">
        <f t="shared" si="281"/>
        <v>July</v>
      </c>
      <c r="O2621" s="18">
        <v>22.073215000000001</v>
      </c>
      <c r="P2621" t="str">
        <f t="shared" si="282"/>
        <v>Private Equity</v>
      </c>
      <c r="Q2621" t="str">
        <f t="shared" si="283"/>
        <v>Food &amp; Beverage</v>
      </c>
      <c r="R2621" t="str">
        <f t="shared" si="284"/>
        <v>Pune</v>
      </c>
    </row>
    <row r="2622" spans="1:18" x14ac:dyDescent="0.3">
      <c r="A2622">
        <v>2621</v>
      </c>
      <c r="B2622" s="4">
        <v>42200</v>
      </c>
      <c r="C2622" t="s">
        <v>6984</v>
      </c>
      <c r="D2622" t="s">
        <v>6985</v>
      </c>
      <c r="E2622" t="s">
        <v>9030</v>
      </c>
      <c r="F2622" t="s">
        <v>30</v>
      </c>
      <c r="G2622" t="s">
        <v>9210</v>
      </c>
      <c r="H2622" t="str">
        <f t="shared" si="285"/>
        <v>Anupam Mittal</v>
      </c>
      <c r="I2622">
        <f t="shared" si="286"/>
        <v>4</v>
      </c>
      <c r="J2622" t="str">
        <f>IF(Table1[[#This Row],[Investor Count]]&gt;1,"Yes","No")</f>
        <v>Yes</v>
      </c>
      <c r="K2622" t="s">
        <v>126</v>
      </c>
      <c r="M2622">
        <f t="shared" si="280"/>
        <v>2015</v>
      </c>
      <c r="N2622" t="str">
        <f t="shared" si="281"/>
        <v>July</v>
      </c>
      <c r="O2622" s="18">
        <v>0</v>
      </c>
      <c r="P2622" t="str">
        <f t="shared" si="282"/>
        <v>Seed</v>
      </c>
      <c r="Q2622" t="str">
        <f t="shared" si="283"/>
        <v>Media &amp; Entertainment</v>
      </c>
      <c r="R2622" t="str">
        <f t="shared" si="284"/>
        <v>Delhi-NCR</v>
      </c>
    </row>
    <row r="2623" spans="1:18" x14ac:dyDescent="0.3">
      <c r="A2623">
        <v>2622</v>
      </c>
      <c r="B2623" s="4">
        <v>42200</v>
      </c>
      <c r="C2623" t="s">
        <v>6323</v>
      </c>
      <c r="D2623" t="s">
        <v>6987</v>
      </c>
      <c r="E2623" t="s">
        <v>9030</v>
      </c>
      <c r="F2623" t="s">
        <v>967</v>
      </c>
      <c r="G2623" t="s">
        <v>6988</v>
      </c>
      <c r="H2623" t="str">
        <f t="shared" si="285"/>
        <v>Sequoia Capital</v>
      </c>
      <c r="I2623">
        <f t="shared" si="286"/>
        <v>3</v>
      </c>
      <c r="J2623" t="str">
        <f>IF(Table1[[#This Row],[Investor Count]]&gt;1,"Yes","No")</f>
        <v>Yes</v>
      </c>
      <c r="K2623" t="s">
        <v>394</v>
      </c>
      <c r="L2623" s="6">
        <v>11000000</v>
      </c>
      <c r="M2623">
        <f t="shared" si="280"/>
        <v>2015</v>
      </c>
      <c r="N2623" t="str">
        <f t="shared" si="281"/>
        <v>July</v>
      </c>
      <c r="O2623" s="18">
        <v>105.56755</v>
      </c>
      <c r="P2623" t="str">
        <f t="shared" si="282"/>
        <v>Private Equity</v>
      </c>
      <c r="Q2623" t="str">
        <f t="shared" si="283"/>
        <v>Logistics &amp; Transport</v>
      </c>
      <c r="R2623" t="str">
        <f t="shared" si="284"/>
        <v>Bangalore</v>
      </c>
    </row>
    <row r="2624" spans="1:18" x14ac:dyDescent="0.3">
      <c r="A2624">
        <v>2623</v>
      </c>
      <c r="B2624" s="4">
        <v>42201</v>
      </c>
      <c r="C2624" t="s">
        <v>6652</v>
      </c>
      <c r="D2624" t="s">
        <v>5652</v>
      </c>
      <c r="E2624" t="s">
        <v>9030</v>
      </c>
      <c r="F2624" t="s">
        <v>36</v>
      </c>
      <c r="G2624" t="s">
        <v>8421</v>
      </c>
      <c r="H2624" t="str">
        <f t="shared" si="285"/>
        <v>Pradyumna Dalmia</v>
      </c>
      <c r="I2624">
        <f t="shared" si="286"/>
        <v>2</v>
      </c>
      <c r="J2624" t="str">
        <f>IF(Table1[[#This Row],[Investor Count]]&gt;1,"Yes","No")</f>
        <v>Yes</v>
      </c>
      <c r="K2624" t="s">
        <v>126</v>
      </c>
      <c r="L2624" s="6">
        <v>700000</v>
      </c>
      <c r="M2624">
        <f t="shared" si="280"/>
        <v>2015</v>
      </c>
      <c r="N2624" t="str">
        <f t="shared" si="281"/>
        <v>July</v>
      </c>
      <c r="O2624" s="18">
        <v>6.7179349999999998</v>
      </c>
      <c r="P2624" t="str">
        <f t="shared" si="282"/>
        <v>Seed</v>
      </c>
      <c r="Q2624" t="str">
        <f t="shared" si="283"/>
        <v>Others</v>
      </c>
      <c r="R2624" t="str">
        <f t="shared" si="284"/>
        <v>Mumbai</v>
      </c>
    </row>
    <row r="2625" spans="1:18" x14ac:dyDescent="0.3">
      <c r="A2625">
        <v>2624</v>
      </c>
      <c r="B2625" s="4">
        <v>42202</v>
      </c>
      <c r="C2625" t="s">
        <v>6990</v>
      </c>
      <c r="D2625" t="s">
        <v>6991</v>
      </c>
      <c r="E2625" t="s">
        <v>9030</v>
      </c>
      <c r="F2625" t="s">
        <v>36</v>
      </c>
      <c r="G2625" t="s">
        <v>5157</v>
      </c>
      <c r="H2625" t="str">
        <f t="shared" si="285"/>
        <v>Snow Leopard Technology Ventures</v>
      </c>
      <c r="I2625">
        <f t="shared" si="286"/>
        <v>1</v>
      </c>
      <c r="J2625" t="str">
        <f>IF(Table1[[#This Row],[Investor Count]]&gt;1,"Yes","No")</f>
        <v>No</v>
      </c>
      <c r="K2625" t="s">
        <v>394</v>
      </c>
      <c r="L2625" s="6">
        <v>1600000</v>
      </c>
      <c r="M2625">
        <f t="shared" si="280"/>
        <v>2015</v>
      </c>
      <c r="N2625" t="str">
        <f t="shared" si="281"/>
        <v>July</v>
      </c>
      <c r="O2625" s="18">
        <v>15.35528</v>
      </c>
      <c r="P2625" t="str">
        <f t="shared" si="282"/>
        <v>Private Equity</v>
      </c>
      <c r="Q2625" t="str">
        <f t="shared" si="283"/>
        <v>FinTech</v>
      </c>
      <c r="R2625" t="str">
        <f t="shared" si="284"/>
        <v>Mumbai</v>
      </c>
    </row>
    <row r="2626" spans="1:18" x14ac:dyDescent="0.3">
      <c r="A2626">
        <v>2625</v>
      </c>
      <c r="B2626" s="4">
        <v>42202</v>
      </c>
      <c r="C2626" t="s">
        <v>6993</v>
      </c>
      <c r="D2626" t="s">
        <v>6994</v>
      </c>
      <c r="E2626" t="s">
        <v>9030</v>
      </c>
      <c r="F2626" t="s">
        <v>36</v>
      </c>
      <c r="G2626" t="s">
        <v>8894</v>
      </c>
      <c r="H2626" t="str">
        <f t="shared" si="285"/>
        <v>Sumit G</v>
      </c>
      <c r="I2626">
        <f t="shared" si="286"/>
        <v>4</v>
      </c>
      <c r="J2626" t="str">
        <f>IF(Table1[[#This Row],[Investor Count]]&gt;1,"Yes","No")</f>
        <v>Yes</v>
      </c>
      <c r="K2626" t="s">
        <v>126</v>
      </c>
      <c r="L2626" s="6">
        <v>100000</v>
      </c>
      <c r="M2626">
        <f t="shared" ref="M2626:M2689" si="287">YEAR(B2626)</f>
        <v>2015</v>
      </c>
      <c r="N2626" t="str">
        <f t="shared" ref="N2626:N2689" si="288">TEXT(B2626,"mmmm")</f>
        <v>July</v>
      </c>
      <c r="O2626" s="18">
        <v>0.95970500000000003</v>
      </c>
      <c r="P2626" t="str">
        <f t="shared" ref="P2626:P2689" si="289">IF(ISBLANK(K2626),"Unknown",IF(OR(ISNUMBER(SEARCH("seed",K2626)),ISNUMBER(SEARCH("Seed",K2626))),"Seed",IF(ISNUMBER(SEARCH("Series A",K2626)),"Series A",IF(ISNUMBER(SEARCH("Series B",K2626)),"Series B",IF(ISNUMBER(SEARCH("Series C",K2626)),"Series C",IF(ISNUMBER(SEARCH("Series D",K2626)),"Series D",IF(ISNUMBER(SEARCH("Private Equity",K2626)),"Private Equity","Other")))))))</f>
        <v>Seed</v>
      </c>
      <c r="Q2626" t="str">
        <f t="shared" ref="Q2626:Q2689" si="290">IF(IFERROR(SEARCH("ecom",D2626),0)+IFERROR(SEARCH("commerce",D2626),0)+IFERROR(SEARCH("retail",D2626),0)&gt;0,"E-Commerce",
IF(IFERROR(SEARCH("fintech",D2626),0)+IFERROR(SEARCH("finance",D2626),0)+IFERROR(SEARCH("financial",D2626),0)+IFERROR(SEARCH("lending",D2626),0)+IFERROR(SEARCH("payment",D2626),0)+IFERROR(SEARCH("banking",D2626),0)+IFERROR(SEARCH("insurance",D2626),0)&gt;0,"FinTech",
IF(IFERROR(SEARCH("tech",D2626),0)+IFERROR(SEARCH("software",D2626),0)+IFERROR(SEARCH("saas",D2626),0)+IFERROR(SEARCH("ai",D2626),0)+IFERROR(SEARCH("iot",D2626),0)+IFERROR(SEARCH("cloud",D2626),0)+IFERROR(SEARCH("data",D2626),0)+IFERROR(SEARCH("analytics",D2626),0)&gt;0,"Technology",
IF(IFERROR(SEARCH("food",D2626),0)+IFERROR(SEARCH("restaurant",D2626),0)+IFERROR(SEARCH("hospitality",D2626),0)+IFERROR(SEARCH("beverage",D2626),0)+IFERROR(SEARCH("delivery",D2626),0)&gt;0,"Food &amp; Beverage",
IF(IFERROR(SEARCH("health",D2626),0)+IFERROR(SEARCH("medical",D2626),0)+IFERROR(SEARCH("pharma",D2626),0)+IFERROR(SEARCH("wellness",D2626),0)+IFERROR(SEARCH("fitness",D2626),0)&gt;0,"Healthcare",
IF(IFERROR(SEARCH("edu",D2626),0)+IFERROR(SEARCH("learning",D2626),0)+IFERROR(SEARCH("school",D2626),0)+IFERROR(SEARCH("e-tech",D2626),0)&gt;0,"Education",
IF(IFERROR(SEARCH("logistics",D2626),0)+IFERROR(SEARCH("transport",D2626),0)+IFERROR(SEARCH("delivery",D2626),0)+IFERROR(SEARCH("mobility",D2626),0)+IFERROR(SEARCH("automobile",D2626),0)&gt;0,"Logistics &amp; Transport",
IF(IFERROR(SEARCH("travel",D2626),0)+IFERROR(SEARCH("hotel",D2626),0)+IFERROR(SEARCH("booking",D2626),0)+IFERROR(SEARCH("tourism",D2626),0)&gt;0,"Travel &amp; Hospitality",
IF(IFERROR(SEARCH("fashion",D2626),0)+IFERROR(SEARCH("apparel",D2626),0)+IFERROR(SEARCH("clothing",D2626),0)+IFERROR(SEARCH("jewelry",D2626),0)+IFERROR(SEARCH("beauty",D2626),0)&gt;0,"Fashion &amp; Lifestyle",
IF(IFERROR(SEARCH("media",D2626),0)+IFERROR(SEARCH("entertainment",D2626),0)+IFERROR(SEARCH("video",D2626),0)+IFERROR(SEARCH("gaming",D2626),0)+IFERROR(SEARCH("music",D2626),0)+IFERROR(SEARCH("social",D2626),0)&gt;0,"Media &amp; Entertainment",
IF(IFERROR(SEARCH("agri",D2626),0)+IFERROR(SEARCH("farm",D2626),0)+IFERROR(SEARCH("agtech",D2626),0)&gt;0,"Agriculture",
IF(IFERROR(SEARCH("real estate",D2626),0)+IFERROR(SEARCH("property",D2626),0)+IFERROR(SEARCH("housing",D2626),0)&gt;0,"Real Estate",
IF(IFERROR(SEARCH("energy",D2626),0)+IFERROR(SEARCH("solar",D2626),0)+IFERROR(SEARCH("clean tech",D2626),0)+IFERROR(SEARCH("waste",D2626),0)&gt;0,"Energy &amp; Environment",
IF(IFERROR(SEARCH("hr",D2626),0)+IFERROR(SEARCH("recruit",D2626),0)+IFERROR(SEARCH("hiring",D2626),0)+IFERROR(SEARCH("job",D2626),0)&gt;0,"HR &amp; Recruitment",
"Others"))))))))))))))</f>
        <v>E-Commerce</v>
      </c>
      <c r="R2626" t="str">
        <f t="shared" ref="R2626:R2689" si="291">IF(ISNUMBER(SEARCH("bang",F2626)),"Bangalore",IF(ISNUMBER(SEARCH("beng",F2626)),"Bangalore",IF(ISNUMBER(SEARCH("mumbai",F2626)),"Mumbai",IF(ISNUMBER(SEARCH("delhi",F2626)),"Delhi-NCR",IF(ISNUMBER(SEARCH("gurgaon",F2626)),"Delhi-NCR",IF(ISNUMBER(SEARCH("gurugram",F2626)),"Delhi-NCR",IF(ISNUMBER(SEARCH("noida",F2626)),"Delhi-NCR",IF(ISNUMBER(SEARCH("faridabad",F2626)),"Delhi-NCR",IF(ISNUMBER(SEARCH("chennai",F2626)),"Chennai",IF(ISNUMBER(SEARCH("hyderabad",F2626)),"Hyderabad",IF(ISNUMBER(SEARCH("pune",F2626)),"Pune",IF(ISNUMBER(SEARCH("kolkata",F2626)),"Kolkata",IF(ISNUMBER(SEARCH("ahmedabad",F2626)),"Ahmedabad",IF(ISNUMBER(SEARCH("jaipur",F2626)),"Jaipur",IF(ISNUMBER(SEARCH("coimbatore",F2626)),"Coimbatore",IF(ISNUMBER(SEARCH("kochi",F2626)),"Kerala Cities",IF(ISNUMBER(SEARCH("cochin",F2626)),"Kerala Cities",IF(ISNUMBER(SEARCH("francisco",F2626)),"USA",IF(ISNUMBER(SEARCH("new york",F2626)),"USA",IF(ISNUMBER(SEARCH("california",F2626)),"USA",IF(ISNUMBER(SEARCH("palo alto",F2626)),"USA",IF(ISNUMBER(SEARCH("santa",F2626)),"USA",IF(ISNUMBER(SEARCH("singapore",F2626)),"Singapore",IF(ISNUMBER(SEARCH("london",F2626)),"London/UK",IF(F2626="","Unknown","Other Cities")))))))))))))))))))))))))</f>
        <v>Mumbai</v>
      </c>
    </row>
    <row r="2627" spans="1:18" x14ac:dyDescent="0.3">
      <c r="A2627">
        <v>2626</v>
      </c>
      <c r="B2627" s="4">
        <v>42205</v>
      </c>
      <c r="C2627" t="s">
        <v>6621</v>
      </c>
      <c r="D2627" t="s">
        <v>6622</v>
      </c>
      <c r="E2627" t="s">
        <v>9030</v>
      </c>
      <c r="F2627" t="s">
        <v>30</v>
      </c>
      <c r="G2627" t="s">
        <v>9119</v>
      </c>
      <c r="H2627" t="str">
        <f t="shared" ref="H2627:H2690" si="292">IFERROR(TRIM(LEFT(G2627,FIND(",",G2627)-1)),TRIM(G2627))</f>
        <v>Tiger Global</v>
      </c>
      <c r="I2627">
        <f t="shared" ref="I2627:I2690" si="293">IF(TRIM(G2627)="",0,LEN(G2627)-LEN(SUBSTITUTE(G2627,",",""))+1)</f>
        <v>2</v>
      </c>
      <c r="J2627" t="str">
        <f>IF(Table1[[#This Row],[Investor Count]]&gt;1,"Yes","No")</f>
        <v>Yes</v>
      </c>
      <c r="K2627" t="s">
        <v>394</v>
      </c>
      <c r="L2627" s="6">
        <v>15000000</v>
      </c>
      <c r="M2627">
        <f t="shared" si="287"/>
        <v>2015</v>
      </c>
      <c r="N2627" t="str">
        <f t="shared" si="288"/>
        <v>July</v>
      </c>
      <c r="O2627" s="18">
        <v>143.95574999999999</v>
      </c>
      <c r="P2627" t="str">
        <f t="shared" si="289"/>
        <v>Private Equity</v>
      </c>
      <c r="Q2627" t="str">
        <f t="shared" si="290"/>
        <v>Technology</v>
      </c>
      <c r="R2627" t="str">
        <f t="shared" si="291"/>
        <v>Delhi-NCR</v>
      </c>
    </row>
    <row r="2628" spans="1:18" x14ac:dyDescent="0.3">
      <c r="A2628">
        <v>2627</v>
      </c>
      <c r="B2628" s="4">
        <v>42205</v>
      </c>
      <c r="C2628" t="s">
        <v>2066</v>
      </c>
      <c r="D2628" t="s">
        <v>6998</v>
      </c>
      <c r="E2628" t="s">
        <v>9030</v>
      </c>
      <c r="F2628" t="s">
        <v>967</v>
      </c>
      <c r="G2628" t="s">
        <v>6999</v>
      </c>
      <c r="H2628" t="str">
        <f t="shared" si="292"/>
        <v>Catamaran Ventures</v>
      </c>
      <c r="I2628">
        <f t="shared" si="293"/>
        <v>2</v>
      </c>
      <c r="J2628" t="str">
        <f>IF(Table1[[#This Row],[Investor Count]]&gt;1,"Yes","No")</f>
        <v>Yes</v>
      </c>
      <c r="K2628" t="s">
        <v>394</v>
      </c>
      <c r="L2628" s="6">
        <v>4850000</v>
      </c>
      <c r="M2628">
        <f t="shared" si="287"/>
        <v>2015</v>
      </c>
      <c r="N2628" t="str">
        <f t="shared" si="288"/>
        <v>July</v>
      </c>
      <c r="O2628" s="18">
        <v>46.545692500000001</v>
      </c>
      <c r="P2628" t="str">
        <f t="shared" si="289"/>
        <v>Private Equity</v>
      </c>
      <c r="Q2628" t="str">
        <f t="shared" si="290"/>
        <v>FinTech</v>
      </c>
      <c r="R2628" t="str">
        <f t="shared" si="291"/>
        <v>Bangalore</v>
      </c>
    </row>
    <row r="2629" spans="1:18" x14ac:dyDescent="0.3">
      <c r="A2629">
        <v>2628</v>
      </c>
      <c r="B2629" s="4">
        <v>42206</v>
      </c>
      <c r="C2629" t="s">
        <v>7000</v>
      </c>
      <c r="D2629" t="s">
        <v>7001</v>
      </c>
      <c r="E2629" t="s">
        <v>9030</v>
      </c>
      <c r="F2629" t="s">
        <v>967</v>
      </c>
      <c r="G2629" t="s">
        <v>7002</v>
      </c>
      <c r="H2629" t="str">
        <f t="shared" si="292"/>
        <v>Tracxn Labs</v>
      </c>
      <c r="I2629">
        <f t="shared" si="293"/>
        <v>2</v>
      </c>
      <c r="J2629" t="str">
        <f>IF(Table1[[#This Row],[Investor Count]]&gt;1,"Yes","No")</f>
        <v>Yes</v>
      </c>
      <c r="K2629" t="s">
        <v>126</v>
      </c>
      <c r="M2629">
        <f t="shared" si="287"/>
        <v>2015</v>
      </c>
      <c r="N2629" t="str">
        <f t="shared" si="288"/>
        <v>July</v>
      </c>
      <c r="O2629" s="18">
        <v>0</v>
      </c>
      <c r="P2629" t="str">
        <f t="shared" si="289"/>
        <v>Seed</v>
      </c>
      <c r="Q2629" t="str">
        <f t="shared" si="290"/>
        <v>HR &amp; Recruitment</v>
      </c>
      <c r="R2629" t="str">
        <f t="shared" si="291"/>
        <v>Bangalore</v>
      </c>
    </row>
    <row r="2630" spans="1:18" x14ac:dyDescent="0.3">
      <c r="A2630">
        <v>2629</v>
      </c>
      <c r="B2630" s="4">
        <v>42206</v>
      </c>
      <c r="C2630" t="s">
        <v>7003</v>
      </c>
      <c r="D2630" t="s">
        <v>7004</v>
      </c>
      <c r="E2630" t="s">
        <v>9030</v>
      </c>
      <c r="F2630" t="s">
        <v>30</v>
      </c>
      <c r="G2630" t="s">
        <v>8954</v>
      </c>
      <c r="H2630" t="str">
        <f t="shared" si="292"/>
        <v>Mumbai Angels</v>
      </c>
      <c r="I2630">
        <f t="shared" si="293"/>
        <v>2</v>
      </c>
      <c r="J2630" t="str">
        <f>IF(Table1[[#This Row],[Investor Count]]&gt;1,"Yes","No")</f>
        <v>Yes</v>
      </c>
      <c r="K2630" t="s">
        <v>394</v>
      </c>
      <c r="L2630" s="6">
        <v>1000000</v>
      </c>
      <c r="M2630">
        <f t="shared" si="287"/>
        <v>2015</v>
      </c>
      <c r="N2630" t="str">
        <f t="shared" si="288"/>
        <v>July</v>
      </c>
      <c r="O2630" s="18">
        <v>9.5970499999999994</v>
      </c>
      <c r="P2630" t="str">
        <f t="shared" si="289"/>
        <v>Private Equity</v>
      </c>
      <c r="Q2630" t="str">
        <f t="shared" si="290"/>
        <v>E-Commerce</v>
      </c>
      <c r="R2630" t="str">
        <f t="shared" si="291"/>
        <v>Delhi-NCR</v>
      </c>
    </row>
    <row r="2631" spans="1:18" x14ac:dyDescent="0.3">
      <c r="A2631">
        <v>2630</v>
      </c>
      <c r="B2631" s="4">
        <v>42207</v>
      </c>
      <c r="C2631" t="s">
        <v>7006</v>
      </c>
      <c r="D2631" t="s">
        <v>6897</v>
      </c>
      <c r="E2631" t="s">
        <v>9030</v>
      </c>
      <c r="F2631" t="s">
        <v>967</v>
      </c>
      <c r="G2631" t="s">
        <v>185</v>
      </c>
      <c r="H2631" t="str">
        <f t="shared" si="292"/>
        <v>Exfinity Venture Partners</v>
      </c>
      <c r="I2631">
        <f t="shared" si="293"/>
        <v>1</v>
      </c>
      <c r="J2631" t="str">
        <f>IF(Table1[[#This Row],[Investor Count]]&gt;1,"Yes","No")</f>
        <v>No</v>
      </c>
      <c r="K2631" t="s">
        <v>394</v>
      </c>
      <c r="L2631" s="6">
        <v>2000000</v>
      </c>
      <c r="M2631">
        <f t="shared" si="287"/>
        <v>2015</v>
      </c>
      <c r="N2631" t="str">
        <f t="shared" si="288"/>
        <v>July</v>
      </c>
      <c r="O2631" s="18">
        <v>19.194099999999999</v>
      </c>
      <c r="P2631" t="str">
        <f t="shared" si="289"/>
        <v>Private Equity</v>
      </c>
      <c r="Q2631" t="str">
        <f t="shared" si="290"/>
        <v>Technology</v>
      </c>
      <c r="R2631" t="str">
        <f t="shared" si="291"/>
        <v>Bangalore</v>
      </c>
    </row>
    <row r="2632" spans="1:18" x14ac:dyDescent="0.3">
      <c r="A2632">
        <v>2631</v>
      </c>
      <c r="B2632" s="4">
        <v>42207</v>
      </c>
      <c r="C2632" t="s">
        <v>7007</v>
      </c>
      <c r="D2632" t="s">
        <v>7008</v>
      </c>
      <c r="E2632" t="s">
        <v>9030</v>
      </c>
      <c r="F2632" t="s">
        <v>36</v>
      </c>
      <c r="G2632" t="s">
        <v>7009</v>
      </c>
      <c r="H2632" t="str">
        <f t="shared" si="292"/>
        <v>India Value Fund Advisors</v>
      </c>
      <c r="I2632">
        <f t="shared" si="293"/>
        <v>1</v>
      </c>
      <c r="J2632" t="str">
        <f>IF(Table1[[#This Row],[Investor Count]]&gt;1,"Yes","No")</f>
        <v>No</v>
      </c>
      <c r="K2632" t="s">
        <v>394</v>
      </c>
      <c r="L2632" s="6">
        <v>30000000</v>
      </c>
      <c r="M2632">
        <f t="shared" si="287"/>
        <v>2015</v>
      </c>
      <c r="N2632" t="str">
        <f t="shared" si="288"/>
        <v>July</v>
      </c>
      <c r="O2632" s="18">
        <v>287.91149999999999</v>
      </c>
      <c r="P2632" t="str">
        <f t="shared" si="289"/>
        <v>Private Equity</v>
      </c>
      <c r="Q2632" t="str">
        <f t="shared" si="290"/>
        <v>Technology</v>
      </c>
      <c r="R2632" t="str">
        <f t="shared" si="291"/>
        <v>Mumbai</v>
      </c>
    </row>
    <row r="2633" spans="1:18" x14ac:dyDescent="0.3">
      <c r="A2633">
        <v>2632</v>
      </c>
      <c r="B2633" s="4">
        <v>42208</v>
      </c>
      <c r="C2633" t="s">
        <v>5410</v>
      </c>
      <c r="D2633" t="s">
        <v>7010</v>
      </c>
      <c r="E2633" t="s">
        <v>9030</v>
      </c>
      <c r="F2633" t="s">
        <v>967</v>
      </c>
      <c r="G2633" t="s">
        <v>7011</v>
      </c>
      <c r="H2633" t="str">
        <f t="shared" si="292"/>
        <v>Flipkart</v>
      </c>
      <c r="I2633">
        <f t="shared" si="293"/>
        <v>2</v>
      </c>
      <c r="J2633" t="str">
        <f>IF(Table1[[#This Row],[Investor Count]]&gt;1,"Yes","No")</f>
        <v>Yes</v>
      </c>
      <c r="K2633" t="s">
        <v>394</v>
      </c>
      <c r="L2633" s="6">
        <v>12750000</v>
      </c>
      <c r="M2633">
        <f t="shared" si="287"/>
        <v>2015</v>
      </c>
      <c r="N2633" t="str">
        <f t="shared" si="288"/>
        <v>July</v>
      </c>
      <c r="O2633" s="18">
        <v>122.3623875</v>
      </c>
      <c r="P2633" t="str">
        <f t="shared" si="289"/>
        <v>Private Equity</v>
      </c>
      <c r="Q2633" t="str">
        <f t="shared" si="290"/>
        <v>Others</v>
      </c>
      <c r="R2633" t="str">
        <f t="shared" si="291"/>
        <v>Bangalore</v>
      </c>
    </row>
    <row r="2634" spans="1:18" x14ac:dyDescent="0.3">
      <c r="A2634">
        <v>2633</v>
      </c>
      <c r="B2634" s="4">
        <v>42208</v>
      </c>
      <c r="C2634" t="s">
        <v>1369</v>
      </c>
      <c r="D2634" t="s">
        <v>7012</v>
      </c>
      <c r="E2634" t="s">
        <v>9030</v>
      </c>
      <c r="F2634" t="s">
        <v>9031</v>
      </c>
      <c r="G2634" t="s">
        <v>8422</v>
      </c>
      <c r="H2634" t="str">
        <f t="shared" si="292"/>
        <v>Falcon Edge Capital</v>
      </c>
      <c r="I2634">
        <f t="shared" si="293"/>
        <v>6</v>
      </c>
      <c r="J2634" t="str">
        <f>IF(Table1[[#This Row],[Investor Count]]&gt;1,"Yes","No")</f>
        <v>Yes</v>
      </c>
      <c r="K2634" t="s">
        <v>394</v>
      </c>
      <c r="L2634" s="6">
        <v>25000000</v>
      </c>
      <c r="M2634">
        <f t="shared" si="287"/>
        <v>2015</v>
      </c>
      <c r="N2634" t="str">
        <f t="shared" si="288"/>
        <v>July</v>
      </c>
      <c r="O2634" s="18">
        <v>239.92625000000001</v>
      </c>
      <c r="P2634" t="str">
        <f t="shared" si="289"/>
        <v>Private Equity</v>
      </c>
      <c r="Q2634" t="str">
        <f t="shared" si="290"/>
        <v>FinTech</v>
      </c>
      <c r="R2634" t="str">
        <f t="shared" si="291"/>
        <v>Other Cities</v>
      </c>
    </row>
    <row r="2635" spans="1:18" x14ac:dyDescent="0.3">
      <c r="A2635">
        <v>2634</v>
      </c>
      <c r="B2635" s="4">
        <v>42208</v>
      </c>
      <c r="C2635" t="s">
        <v>7014</v>
      </c>
      <c r="D2635" t="s">
        <v>4253</v>
      </c>
      <c r="E2635" t="s">
        <v>9030</v>
      </c>
      <c r="F2635" t="s">
        <v>1197</v>
      </c>
      <c r="G2635" t="s">
        <v>7015</v>
      </c>
      <c r="H2635" t="str">
        <f t="shared" si="292"/>
        <v>Jayant Bokadia</v>
      </c>
      <c r="I2635">
        <f t="shared" si="293"/>
        <v>1</v>
      </c>
      <c r="J2635" t="str">
        <f>IF(Table1[[#This Row],[Investor Count]]&gt;1,"Yes","No")</f>
        <v>No</v>
      </c>
      <c r="K2635" t="s">
        <v>126</v>
      </c>
      <c r="L2635" s="6">
        <v>320000</v>
      </c>
      <c r="M2635">
        <f t="shared" si="287"/>
        <v>2015</v>
      </c>
      <c r="N2635" t="str">
        <f t="shared" si="288"/>
        <v>July</v>
      </c>
      <c r="O2635" s="18">
        <v>3.071056</v>
      </c>
      <c r="P2635" t="str">
        <f t="shared" si="289"/>
        <v>Seed</v>
      </c>
      <c r="Q2635" t="str">
        <f t="shared" si="290"/>
        <v>Others</v>
      </c>
      <c r="R2635" t="str">
        <f t="shared" si="291"/>
        <v>Ahmedabad</v>
      </c>
    </row>
    <row r="2636" spans="1:18" x14ac:dyDescent="0.3">
      <c r="A2636">
        <v>2635</v>
      </c>
      <c r="B2636" s="4">
        <v>42208</v>
      </c>
      <c r="C2636" t="s">
        <v>7016</v>
      </c>
      <c r="D2636" t="s">
        <v>7017</v>
      </c>
      <c r="E2636" t="s">
        <v>9030</v>
      </c>
      <c r="F2636" t="s">
        <v>36</v>
      </c>
      <c r="G2636" t="s">
        <v>7986</v>
      </c>
      <c r="H2636" t="str">
        <f t="shared" si="292"/>
        <v>Idg Ventures India</v>
      </c>
      <c r="I2636">
        <f t="shared" si="293"/>
        <v>1</v>
      </c>
      <c r="J2636" t="str">
        <f>IF(Table1[[#This Row],[Investor Count]]&gt;1,"Yes","No")</f>
        <v>No</v>
      </c>
      <c r="K2636" t="s">
        <v>126</v>
      </c>
      <c r="M2636">
        <f t="shared" si="287"/>
        <v>2015</v>
      </c>
      <c r="N2636" t="str">
        <f t="shared" si="288"/>
        <v>July</v>
      </c>
      <c r="O2636" s="18">
        <v>0</v>
      </c>
      <c r="P2636" t="str">
        <f t="shared" si="289"/>
        <v>Seed</v>
      </c>
      <c r="Q2636" t="str">
        <f t="shared" si="290"/>
        <v>Others</v>
      </c>
      <c r="R2636" t="str">
        <f t="shared" si="291"/>
        <v>Mumbai</v>
      </c>
    </row>
    <row r="2637" spans="1:18" x14ac:dyDescent="0.3">
      <c r="A2637">
        <v>2636</v>
      </c>
      <c r="B2637" s="4">
        <v>42208</v>
      </c>
      <c r="C2637" t="s">
        <v>1063</v>
      </c>
      <c r="D2637" t="s">
        <v>7018</v>
      </c>
      <c r="E2637" t="s">
        <v>9030</v>
      </c>
      <c r="F2637" t="s">
        <v>967</v>
      </c>
      <c r="G2637" t="s">
        <v>1068</v>
      </c>
      <c r="H2637" t="str">
        <f t="shared" si="292"/>
        <v>Sequoia Capital</v>
      </c>
      <c r="I2637">
        <f t="shared" si="293"/>
        <v>1</v>
      </c>
      <c r="J2637" t="str">
        <f>IF(Table1[[#This Row],[Investor Count]]&gt;1,"Yes","No")</f>
        <v>No</v>
      </c>
      <c r="K2637" t="s">
        <v>394</v>
      </c>
      <c r="L2637" s="6">
        <v>20000000</v>
      </c>
      <c r="M2637">
        <f t="shared" si="287"/>
        <v>2015</v>
      </c>
      <c r="N2637" t="str">
        <f t="shared" si="288"/>
        <v>July</v>
      </c>
      <c r="O2637" s="18">
        <v>191.941</v>
      </c>
      <c r="P2637" t="str">
        <f t="shared" si="289"/>
        <v>Private Equity</v>
      </c>
      <c r="Q2637" t="str">
        <f t="shared" si="290"/>
        <v>Others</v>
      </c>
      <c r="R2637" t="str">
        <f t="shared" si="291"/>
        <v>Bangalore</v>
      </c>
    </row>
    <row r="2638" spans="1:18" x14ac:dyDescent="0.3">
      <c r="A2638">
        <v>2637</v>
      </c>
      <c r="B2638" s="4">
        <v>42208</v>
      </c>
      <c r="C2638" t="s">
        <v>7019</v>
      </c>
      <c r="D2638" t="s">
        <v>7020</v>
      </c>
      <c r="E2638" t="s">
        <v>9030</v>
      </c>
      <c r="F2638" t="s">
        <v>967</v>
      </c>
      <c r="G2638" t="s">
        <v>7939</v>
      </c>
      <c r="H2638" t="str">
        <f t="shared" si="292"/>
        <v>Makemytrip</v>
      </c>
      <c r="I2638">
        <f t="shared" si="293"/>
        <v>1</v>
      </c>
      <c r="J2638" t="str">
        <f>IF(Table1[[#This Row],[Investor Count]]&gt;1,"Yes","No")</f>
        <v>No</v>
      </c>
      <c r="K2638" t="s">
        <v>394</v>
      </c>
      <c r="L2638" s="6">
        <v>15000000</v>
      </c>
      <c r="M2638">
        <f t="shared" si="287"/>
        <v>2015</v>
      </c>
      <c r="N2638" t="str">
        <f t="shared" si="288"/>
        <v>July</v>
      </c>
      <c r="O2638" s="18">
        <v>143.95574999999999</v>
      </c>
      <c r="P2638" t="str">
        <f t="shared" si="289"/>
        <v>Private Equity</v>
      </c>
      <c r="Q2638" t="str">
        <f t="shared" si="290"/>
        <v>Travel &amp; Hospitality</v>
      </c>
      <c r="R2638" t="str">
        <f t="shared" si="291"/>
        <v>Bangalore</v>
      </c>
    </row>
    <row r="2639" spans="1:18" x14ac:dyDescent="0.3">
      <c r="A2639">
        <v>2638</v>
      </c>
      <c r="B2639" s="4">
        <v>42208</v>
      </c>
      <c r="C2639" t="s">
        <v>950</v>
      </c>
      <c r="D2639" t="s">
        <v>7021</v>
      </c>
      <c r="E2639" t="s">
        <v>9030</v>
      </c>
      <c r="F2639" t="s">
        <v>36</v>
      </c>
      <c r="G2639" t="s">
        <v>185</v>
      </c>
      <c r="H2639" t="str">
        <f t="shared" si="292"/>
        <v>Exfinity Venture Partners</v>
      </c>
      <c r="I2639">
        <f t="shared" si="293"/>
        <v>1</v>
      </c>
      <c r="J2639" t="str">
        <f>IF(Table1[[#This Row],[Investor Count]]&gt;1,"Yes","No")</f>
        <v>No</v>
      </c>
      <c r="K2639" t="s">
        <v>394</v>
      </c>
      <c r="L2639" s="6">
        <v>1000000</v>
      </c>
      <c r="M2639">
        <f t="shared" si="287"/>
        <v>2015</v>
      </c>
      <c r="N2639" t="str">
        <f t="shared" si="288"/>
        <v>July</v>
      </c>
      <c r="O2639" s="18">
        <v>9.5970499999999994</v>
      </c>
      <c r="P2639" t="str">
        <f t="shared" si="289"/>
        <v>Private Equity</v>
      </c>
      <c r="Q2639" t="str">
        <f t="shared" si="290"/>
        <v>Healthcare</v>
      </c>
      <c r="R2639" t="str">
        <f t="shared" si="291"/>
        <v>Mumbai</v>
      </c>
    </row>
    <row r="2640" spans="1:18" x14ac:dyDescent="0.3">
      <c r="A2640">
        <v>2639</v>
      </c>
      <c r="B2640" s="4">
        <v>42208</v>
      </c>
      <c r="C2640" t="s">
        <v>4028</v>
      </c>
      <c r="D2640" t="s">
        <v>7022</v>
      </c>
      <c r="E2640" t="s">
        <v>9030</v>
      </c>
      <c r="F2640" t="s">
        <v>36</v>
      </c>
      <c r="G2640" t="s">
        <v>8423</v>
      </c>
      <c r="H2640" t="str">
        <f t="shared" si="292"/>
        <v>Ab Kinnevik</v>
      </c>
      <c r="I2640">
        <f t="shared" si="293"/>
        <v>3</v>
      </c>
      <c r="J2640" t="str">
        <f>IF(Table1[[#This Row],[Investor Count]]&gt;1,"Yes","No")</f>
        <v>Yes</v>
      </c>
      <c r="K2640" t="s">
        <v>394</v>
      </c>
      <c r="L2640" s="6">
        <v>60000000</v>
      </c>
      <c r="M2640">
        <f t="shared" si="287"/>
        <v>2015</v>
      </c>
      <c r="N2640" t="str">
        <f t="shared" si="288"/>
        <v>July</v>
      </c>
      <c r="O2640" s="18">
        <v>575.82299999999998</v>
      </c>
      <c r="P2640" t="str">
        <f t="shared" si="289"/>
        <v>Private Equity</v>
      </c>
      <c r="Q2640" t="str">
        <f t="shared" si="290"/>
        <v>Others</v>
      </c>
      <c r="R2640" t="str">
        <f t="shared" si="291"/>
        <v>Mumbai</v>
      </c>
    </row>
    <row r="2641" spans="1:18" x14ac:dyDescent="0.3">
      <c r="A2641">
        <v>2640</v>
      </c>
      <c r="B2641" s="4">
        <v>42208</v>
      </c>
      <c r="C2641" t="s">
        <v>5798</v>
      </c>
      <c r="D2641" t="s">
        <v>7024</v>
      </c>
      <c r="E2641" t="s">
        <v>9030</v>
      </c>
      <c r="F2641" t="s">
        <v>30</v>
      </c>
      <c r="G2641" t="s">
        <v>8424</v>
      </c>
      <c r="H2641" t="str">
        <f t="shared" si="292"/>
        <v>Yourwecan Ventures</v>
      </c>
      <c r="I2641">
        <f t="shared" si="293"/>
        <v>1</v>
      </c>
      <c r="J2641" t="str">
        <f>IF(Table1[[#This Row],[Investor Count]]&gt;1,"Yes","No")</f>
        <v>No</v>
      </c>
      <c r="K2641" t="s">
        <v>126</v>
      </c>
      <c r="M2641">
        <f t="shared" si="287"/>
        <v>2015</v>
      </c>
      <c r="N2641" t="str">
        <f t="shared" si="288"/>
        <v>July</v>
      </c>
      <c r="O2641" s="18">
        <v>0</v>
      </c>
      <c r="P2641" t="str">
        <f t="shared" si="289"/>
        <v>Seed</v>
      </c>
      <c r="Q2641" t="str">
        <f t="shared" si="290"/>
        <v>Others</v>
      </c>
      <c r="R2641" t="str">
        <f t="shared" si="291"/>
        <v>Delhi-NCR</v>
      </c>
    </row>
    <row r="2642" spans="1:18" x14ac:dyDescent="0.3">
      <c r="A2642">
        <v>2641</v>
      </c>
      <c r="B2642" s="4">
        <v>42209</v>
      </c>
      <c r="C2642" t="s">
        <v>7026</v>
      </c>
      <c r="D2642" t="s">
        <v>7027</v>
      </c>
      <c r="E2642" t="s">
        <v>9030</v>
      </c>
      <c r="F2642" t="s">
        <v>19</v>
      </c>
      <c r="G2642" t="s">
        <v>5360</v>
      </c>
      <c r="H2642" t="str">
        <f t="shared" si="292"/>
        <v>Lightspeed India</v>
      </c>
      <c r="I2642">
        <f t="shared" si="293"/>
        <v>1</v>
      </c>
      <c r="J2642" t="str">
        <f>IF(Table1[[#This Row],[Investor Count]]&gt;1,"Yes","No")</f>
        <v>No</v>
      </c>
      <c r="K2642" t="s">
        <v>394</v>
      </c>
      <c r="L2642" s="6">
        <v>1000000</v>
      </c>
      <c r="M2642">
        <f t="shared" si="287"/>
        <v>2015</v>
      </c>
      <c r="N2642" t="str">
        <f t="shared" si="288"/>
        <v>July</v>
      </c>
      <c r="O2642" s="18">
        <v>9.5970499999999994</v>
      </c>
      <c r="P2642" t="str">
        <f t="shared" si="289"/>
        <v>Private Equity</v>
      </c>
      <c r="Q2642" t="str">
        <f t="shared" si="290"/>
        <v>Real Estate</v>
      </c>
      <c r="R2642" t="str">
        <f t="shared" si="291"/>
        <v>Delhi-NCR</v>
      </c>
    </row>
    <row r="2643" spans="1:18" x14ac:dyDescent="0.3">
      <c r="A2643">
        <v>2642</v>
      </c>
      <c r="B2643" s="4">
        <v>42210</v>
      </c>
      <c r="C2643" t="s">
        <v>7029</v>
      </c>
      <c r="D2643" t="s">
        <v>7030</v>
      </c>
      <c r="E2643" t="s">
        <v>9030</v>
      </c>
      <c r="F2643" t="s">
        <v>30</v>
      </c>
      <c r="G2643" t="s">
        <v>2077</v>
      </c>
      <c r="H2643" t="str">
        <f t="shared" si="292"/>
        <v>Indian Angel Network</v>
      </c>
      <c r="I2643">
        <f t="shared" si="293"/>
        <v>1</v>
      </c>
      <c r="J2643" t="str">
        <f>IF(Table1[[#This Row],[Investor Count]]&gt;1,"Yes","No")</f>
        <v>No</v>
      </c>
      <c r="K2643" t="s">
        <v>126</v>
      </c>
      <c r="M2643">
        <f t="shared" si="287"/>
        <v>2015</v>
      </c>
      <c r="N2643" t="str">
        <f t="shared" si="288"/>
        <v>July</v>
      </c>
      <c r="O2643" s="18">
        <v>0</v>
      </c>
      <c r="P2643" t="str">
        <f t="shared" si="289"/>
        <v>Seed</v>
      </c>
      <c r="Q2643" t="str">
        <f t="shared" si="290"/>
        <v>Fashion &amp; Lifestyle</v>
      </c>
      <c r="R2643" t="str">
        <f t="shared" si="291"/>
        <v>Delhi-NCR</v>
      </c>
    </row>
    <row r="2644" spans="1:18" x14ac:dyDescent="0.3">
      <c r="A2644">
        <v>2643</v>
      </c>
      <c r="B2644" s="4">
        <v>42210</v>
      </c>
      <c r="C2644" t="s">
        <v>6434</v>
      </c>
      <c r="D2644" t="s">
        <v>7031</v>
      </c>
      <c r="E2644" t="s">
        <v>9030</v>
      </c>
      <c r="F2644" t="s">
        <v>36</v>
      </c>
      <c r="G2644" t="s">
        <v>7032</v>
      </c>
      <c r="H2644" t="str">
        <f t="shared" si="292"/>
        <v>Fidelity Growth Partners</v>
      </c>
      <c r="I2644">
        <f t="shared" si="293"/>
        <v>1</v>
      </c>
      <c r="J2644" t="str">
        <f>IF(Table1[[#This Row],[Investor Count]]&gt;1,"Yes","No")</f>
        <v>No</v>
      </c>
      <c r="K2644" t="s">
        <v>394</v>
      </c>
      <c r="L2644" s="6">
        <v>15000000</v>
      </c>
      <c r="M2644">
        <f t="shared" si="287"/>
        <v>2015</v>
      </c>
      <c r="N2644" t="str">
        <f t="shared" si="288"/>
        <v>July</v>
      </c>
      <c r="O2644" s="18">
        <v>143.95574999999999</v>
      </c>
      <c r="P2644" t="str">
        <f t="shared" si="289"/>
        <v>Private Equity</v>
      </c>
      <c r="Q2644" t="str">
        <f t="shared" si="290"/>
        <v>Others</v>
      </c>
      <c r="R2644" t="str">
        <f t="shared" si="291"/>
        <v>Mumbai</v>
      </c>
    </row>
    <row r="2645" spans="1:18" x14ac:dyDescent="0.3">
      <c r="A2645">
        <v>2644</v>
      </c>
      <c r="B2645" s="4">
        <v>42212</v>
      </c>
      <c r="C2645" t="s">
        <v>7033</v>
      </c>
      <c r="D2645" t="s">
        <v>7034</v>
      </c>
      <c r="E2645" t="s">
        <v>9030</v>
      </c>
      <c r="F2645" t="s">
        <v>184</v>
      </c>
      <c r="G2645" t="s">
        <v>1339</v>
      </c>
      <c r="H2645" t="str">
        <f t="shared" si="292"/>
        <v>Accel Partners</v>
      </c>
      <c r="I2645">
        <f t="shared" si="293"/>
        <v>1</v>
      </c>
      <c r="J2645" t="str">
        <f>IF(Table1[[#This Row],[Investor Count]]&gt;1,"Yes","No")</f>
        <v>No</v>
      </c>
      <c r="K2645" t="s">
        <v>394</v>
      </c>
      <c r="L2645" s="6">
        <v>6000000</v>
      </c>
      <c r="M2645">
        <f t="shared" si="287"/>
        <v>2015</v>
      </c>
      <c r="N2645" t="str">
        <f t="shared" si="288"/>
        <v>July</v>
      </c>
      <c r="O2645" s="18">
        <v>57.582299999999996</v>
      </c>
      <c r="P2645" t="str">
        <f t="shared" si="289"/>
        <v>Private Equity</v>
      </c>
      <c r="Q2645" t="str">
        <f t="shared" si="290"/>
        <v>Technology</v>
      </c>
      <c r="R2645" t="str">
        <f t="shared" si="291"/>
        <v>Hyderabad</v>
      </c>
    </row>
    <row r="2646" spans="1:18" x14ac:dyDescent="0.3">
      <c r="A2646">
        <v>2645</v>
      </c>
      <c r="B2646" s="4">
        <v>42212</v>
      </c>
      <c r="C2646" t="s">
        <v>7035</v>
      </c>
      <c r="D2646" t="s">
        <v>7036</v>
      </c>
      <c r="E2646" t="s">
        <v>9030</v>
      </c>
      <c r="F2646" t="s">
        <v>967</v>
      </c>
      <c r="G2646" t="s">
        <v>2682</v>
      </c>
      <c r="H2646" t="str">
        <f t="shared" si="292"/>
        <v>Lightspeed Venture Partners</v>
      </c>
      <c r="I2646">
        <f t="shared" si="293"/>
        <v>1</v>
      </c>
      <c r="J2646" t="str">
        <f>IF(Table1[[#This Row],[Investor Count]]&gt;1,"Yes","No")</f>
        <v>No</v>
      </c>
      <c r="K2646" t="s">
        <v>126</v>
      </c>
      <c r="M2646">
        <f t="shared" si="287"/>
        <v>2015</v>
      </c>
      <c r="N2646" t="str">
        <f t="shared" si="288"/>
        <v>July</v>
      </c>
      <c r="O2646" s="18">
        <v>0</v>
      </c>
      <c r="P2646" t="str">
        <f t="shared" si="289"/>
        <v>Seed</v>
      </c>
      <c r="Q2646" t="str">
        <f t="shared" si="290"/>
        <v>Food &amp; Beverage</v>
      </c>
      <c r="R2646" t="str">
        <f t="shared" si="291"/>
        <v>Bangalore</v>
      </c>
    </row>
    <row r="2647" spans="1:18" x14ac:dyDescent="0.3">
      <c r="A2647">
        <v>2646</v>
      </c>
      <c r="B2647" s="4">
        <v>42212</v>
      </c>
      <c r="C2647" t="s">
        <v>4607</v>
      </c>
      <c r="D2647" t="s">
        <v>7037</v>
      </c>
      <c r="E2647" t="s">
        <v>9030</v>
      </c>
      <c r="F2647" t="s">
        <v>967</v>
      </c>
      <c r="G2647" t="s">
        <v>6822</v>
      </c>
      <c r="H2647" t="str">
        <f t="shared" si="292"/>
        <v>Growx Ventures</v>
      </c>
      <c r="I2647">
        <f t="shared" si="293"/>
        <v>2</v>
      </c>
      <c r="J2647" t="str">
        <f>IF(Table1[[#This Row],[Investor Count]]&gt;1,"Yes","No")</f>
        <v>Yes</v>
      </c>
      <c r="K2647" t="s">
        <v>126</v>
      </c>
      <c r="M2647">
        <f t="shared" si="287"/>
        <v>2015</v>
      </c>
      <c r="N2647" t="str">
        <f t="shared" si="288"/>
        <v>July</v>
      </c>
      <c r="O2647" s="18">
        <v>0</v>
      </c>
      <c r="P2647" t="str">
        <f t="shared" si="289"/>
        <v>Seed</v>
      </c>
      <c r="Q2647" t="str">
        <f t="shared" si="290"/>
        <v>Logistics &amp; Transport</v>
      </c>
      <c r="R2647" t="str">
        <f t="shared" si="291"/>
        <v>Bangalore</v>
      </c>
    </row>
    <row r="2648" spans="1:18" x14ac:dyDescent="0.3">
      <c r="A2648">
        <v>2647</v>
      </c>
      <c r="B2648" s="4">
        <v>42212</v>
      </c>
      <c r="C2648" t="s">
        <v>7039</v>
      </c>
      <c r="D2648" t="s">
        <v>7001</v>
      </c>
      <c r="E2648" t="s">
        <v>9030</v>
      </c>
      <c r="F2648" t="s">
        <v>967</v>
      </c>
      <c r="G2648" t="s">
        <v>8425</v>
      </c>
      <c r="H2648" t="str">
        <f t="shared" si="292"/>
        <v>Varun Agarwal</v>
      </c>
      <c r="I2648">
        <f t="shared" si="293"/>
        <v>1</v>
      </c>
      <c r="J2648" t="str">
        <f>IF(Table1[[#This Row],[Investor Count]]&gt;1,"Yes","No")</f>
        <v>No</v>
      </c>
      <c r="K2648" t="s">
        <v>126</v>
      </c>
      <c r="M2648">
        <f t="shared" si="287"/>
        <v>2015</v>
      </c>
      <c r="N2648" t="str">
        <f t="shared" si="288"/>
        <v>July</v>
      </c>
      <c r="O2648" s="18">
        <v>0</v>
      </c>
      <c r="P2648" t="str">
        <f t="shared" si="289"/>
        <v>Seed</v>
      </c>
      <c r="Q2648" t="str">
        <f t="shared" si="290"/>
        <v>HR &amp; Recruitment</v>
      </c>
      <c r="R2648" t="str">
        <f t="shared" si="291"/>
        <v>Bangalore</v>
      </c>
    </row>
    <row r="2649" spans="1:18" x14ac:dyDescent="0.3">
      <c r="A2649">
        <v>2648</v>
      </c>
      <c r="B2649" s="4">
        <v>42213</v>
      </c>
      <c r="C2649" t="s">
        <v>1078</v>
      </c>
      <c r="D2649" t="s">
        <v>8918</v>
      </c>
      <c r="E2649" t="s">
        <v>9030</v>
      </c>
      <c r="F2649" t="s">
        <v>36</v>
      </c>
      <c r="G2649" t="s">
        <v>9120</v>
      </c>
      <c r="H2649" t="str">
        <f t="shared" si="292"/>
        <v>Goldman Sachs</v>
      </c>
      <c r="I2649">
        <f t="shared" si="293"/>
        <v>3</v>
      </c>
      <c r="J2649" t="str">
        <f>IF(Table1[[#This Row],[Investor Count]]&gt;1,"Yes","No")</f>
        <v>Yes</v>
      </c>
      <c r="K2649" t="s">
        <v>394</v>
      </c>
      <c r="L2649" s="6">
        <v>100000000</v>
      </c>
      <c r="M2649">
        <f t="shared" si="287"/>
        <v>2015</v>
      </c>
      <c r="N2649" t="str">
        <f t="shared" si="288"/>
        <v>July</v>
      </c>
      <c r="O2649" s="18">
        <v>959.70500000000004</v>
      </c>
      <c r="P2649" t="str">
        <f t="shared" si="289"/>
        <v>Private Equity</v>
      </c>
      <c r="Q2649" t="str">
        <f t="shared" si="290"/>
        <v>Others</v>
      </c>
      <c r="R2649" t="str">
        <f t="shared" si="291"/>
        <v>Mumbai</v>
      </c>
    </row>
    <row r="2650" spans="1:18" x14ac:dyDescent="0.3">
      <c r="A2650">
        <v>2649</v>
      </c>
      <c r="B2650" s="4">
        <v>42213</v>
      </c>
      <c r="C2650" t="s">
        <v>7043</v>
      </c>
      <c r="D2650" t="s">
        <v>453</v>
      </c>
      <c r="E2650" t="s">
        <v>9030</v>
      </c>
      <c r="F2650" t="s">
        <v>967</v>
      </c>
      <c r="G2650" t="s">
        <v>9415</v>
      </c>
      <c r="H2650" t="str">
        <f t="shared" si="292"/>
        <v>Steadview Capital</v>
      </c>
      <c r="I2650">
        <f t="shared" si="293"/>
        <v>2</v>
      </c>
      <c r="J2650" t="str">
        <f>IF(Table1[[#This Row],[Investor Count]]&gt;1,"Yes","No")</f>
        <v>Yes</v>
      </c>
      <c r="K2650" t="s">
        <v>394</v>
      </c>
      <c r="L2650" s="6">
        <v>700000000</v>
      </c>
      <c r="M2650">
        <f t="shared" si="287"/>
        <v>2015</v>
      </c>
      <c r="N2650" t="str">
        <f t="shared" si="288"/>
        <v>July</v>
      </c>
      <c r="O2650" s="18">
        <v>6717.9350000000004</v>
      </c>
      <c r="P2650" t="str">
        <f t="shared" si="289"/>
        <v>Private Equity</v>
      </c>
      <c r="Q2650" t="str">
        <f t="shared" si="290"/>
        <v>Others</v>
      </c>
      <c r="R2650" t="str">
        <f t="shared" si="291"/>
        <v>Bangalore</v>
      </c>
    </row>
    <row r="2651" spans="1:18" x14ac:dyDescent="0.3">
      <c r="A2651">
        <v>2650</v>
      </c>
      <c r="B2651" s="4">
        <v>42213</v>
      </c>
      <c r="C2651" t="s">
        <v>6270</v>
      </c>
      <c r="D2651" t="s">
        <v>7046</v>
      </c>
      <c r="E2651" t="s">
        <v>9030</v>
      </c>
      <c r="F2651" t="s">
        <v>967</v>
      </c>
      <c r="G2651" t="s">
        <v>8426</v>
      </c>
      <c r="H2651" t="str">
        <f t="shared" si="292"/>
        <v>Accel Partners</v>
      </c>
      <c r="I2651">
        <f t="shared" si="293"/>
        <v>2</v>
      </c>
      <c r="J2651" t="str">
        <f>IF(Table1[[#This Row],[Investor Count]]&gt;1,"Yes","No")</f>
        <v>Yes</v>
      </c>
      <c r="K2651" t="s">
        <v>126</v>
      </c>
      <c r="L2651" s="6">
        <v>1300000</v>
      </c>
      <c r="M2651">
        <f t="shared" si="287"/>
        <v>2015</v>
      </c>
      <c r="N2651" t="str">
        <f t="shared" si="288"/>
        <v>July</v>
      </c>
      <c r="O2651" s="18">
        <v>12.476165</v>
      </c>
      <c r="P2651" t="str">
        <f t="shared" si="289"/>
        <v>Seed</v>
      </c>
      <c r="Q2651" t="str">
        <f t="shared" si="290"/>
        <v>Food &amp; Beverage</v>
      </c>
      <c r="R2651" t="str">
        <f t="shared" si="291"/>
        <v>Bangalore</v>
      </c>
    </row>
    <row r="2652" spans="1:18" x14ac:dyDescent="0.3">
      <c r="A2652">
        <v>2651</v>
      </c>
      <c r="B2652" s="4">
        <v>42213</v>
      </c>
      <c r="C2652" t="s">
        <v>801</v>
      </c>
      <c r="D2652" t="s">
        <v>2262</v>
      </c>
      <c r="E2652" t="s">
        <v>9030</v>
      </c>
      <c r="F2652" t="s">
        <v>36</v>
      </c>
      <c r="G2652" t="s">
        <v>9153</v>
      </c>
      <c r="H2652" t="str">
        <f t="shared" si="292"/>
        <v>Seep Parwal</v>
      </c>
      <c r="I2652">
        <f t="shared" si="293"/>
        <v>2</v>
      </c>
      <c r="J2652" t="str">
        <f>IF(Table1[[#This Row],[Investor Count]]&gt;1,"Yes","No")</f>
        <v>Yes</v>
      </c>
      <c r="K2652" t="s">
        <v>126</v>
      </c>
      <c r="L2652" s="6">
        <v>1000000</v>
      </c>
      <c r="M2652">
        <f t="shared" si="287"/>
        <v>2015</v>
      </c>
      <c r="N2652" t="str">
        <f t="shared" si="288"/>
        <v>July</v>
      </c>
      <c r="O2652" s="18">
        <v>9.5970499999999994</v>
      </c>
      <c r="P2652" t="str">
        <f t="shared" si="289"/>
        <v>Seed</v>
      </c>
      <c r="Q2652" t="str">
        <f t="shared" si="290"/>
        <v>Technology</v>
      </c>
      <c r="R2652" t="str">
        <f t="shared" si="291"/>
        <v>Mumbai</v>
      </c>
    </row>
    <row r="2653" spans="1:18" x14ac:dyDescent="0.3">
      <c r="A2653">
        <v>2652</v>
      </c>
      <c r="B2653" s="4">
        <v>42214</v>
      </c>
      <c r="C2653" t="s">
        <v>7049</v>
      </c>
      <c r="D2653" t="s">
        <v>9018</v>
      </c>
      <c r="E2653" t="s">
        <v>9030</v>
      </c>
      <c r="F2653" t="s">
        <v>36</v>
      </c>
      <c r="G2653" t="s">
        <v>9192</v>
      </c>
      <c r="H2653" t="str">
        <f t="shared" si="292"/>
        <v>Idg Ventures India</v>
      </c>
      <c r="I2653">
        <f t="shared" si="293"/>
        <v>5</v>
      </c>
      <c r="J2653" t="str">
        <f>IF(Table1[[#This Row],[Investor Count]]&gt;1,"Yes","No")</f>
        <v>Yes</v>
      </c>
      <c r="K2653" t="s">
        <v>394</v>
      </c>
      <c r="L2653" s="6">
        <v>2000000</v>
      </c>
      <c r="M2653">
        <f t="shared" si="287"/>
        <v>2015</v>
      </c>
      <c r="N2653" t="str">
        <f t="shared" si="288"/>
        <v>July</v>
      </c>
      <c r="O2653" s="18">
        <v>19.194099999999999</v>
      </c>
      <c r="P2653" t="str">
        <f t="shared" si="289"/>
        <v>Private Equity</v>
      </c>
      <c r="Q2653" t="str">
        <f t="shared" si="290"/>
        <v>Others</v>
      </c>
      <c r="R2653" t="str">
        <f t="shared" si="291"/>
        <v>Mumbai</v>
      </c>
    </row>
    <row r="2654" spans="1:18" x14ac:dyDescent="0.3">
      <c r="A2654">
        <v>2653</v>
      </c>
      <c r="B2654" s="4">
        <v>42214</v>
      </c>
      <c r="C2654" t="s">
        <v>7052</v>
      </c>
      <c r="D2654" t="s">
        <v>7053</v>
      </c>
      <c r="E2654" t="s">
        <v>9030</v>
      </c>
      <c r="F2654" t="s">
        <v>30</v>
      </c>
      <c r="G2654" t="s">
        <v>8895</v>
      </c>
      <c r="H2654" t="str">
        <f t="shared" si="292"/>
        <v>Sachin</v>
      </c>
      <c r="I2654">
        <f t="shared" si="293"/>
        <v>5</v>
      </c>
      <c r="J2654" t="str">
        <f>IF(Table1[[#This Row],[Investor Count]]&gt;1,"Yes","No")</f>
        <v>Yes</v>
      </c>
      <c r="K2654" t="s">
        <v>126</v>
      </c>
      <c r="L2654" s="6">
        <v>2400000</v>
      </c>
      <c r="M2654">
        <f t="shared" si="287"/>
        <v>2015</v>
      </c>
      <c r="N2654" t="str">
        <f t="shared" si="288"/>
        <v>July</v>
      </c>
      <c r="O2654" s="18">
        <v>23.032920000000001</v>
      </c>
      <c r="P2654" t="str">
        <f t="shared" si="289"/>
        <v>Seed</v>
      </c>
      <c r="Q2654" t="str">
        <f t="shared" si="290"/>
        <v>Technology</v>
      </c>
      <c r="R2654" t="str">
        <f t="shared" si="291"/>
        <v>Delhi-NCR</v>
      </c>
    </row>
    <row r="2655" spans="1:18" x14ac:dyDescent="0.3">
      <c r="A2655">
        <v>2654</v>
      </c>
      <c r="B2655" s="4">
        <v>42214</v>
      </c>
      <c r="C2655" t="s">
        <v>7055</v>
      </c>
      <c r="D2655" t="s">
        <v>7056</v>
      </c>
      <c r="E2655" t="s">
        <v>9030</v>
      </c>
      <c r="F2655" t="s">
        <v>967</v>
      </c>
      <c r="G2655" t="s">
        <v>8427</v>
      </c>
      <c r="H2655" t="str">
        <f t="shared" si="292"/>
        <v>Paytm</v>
      </c>
      <c r="I2655">
        <f t="shared" si="293"/>
        <v>3</v>
      </c>
      <c r="J2655" t="str">
        <f>IF(Table1[[#This Row],[Investor Count]]&gt;1,"Yes","No")</f>
        <v>Yes</v>
      </c>
      <c r="K2655" t="s">
        <v>394</v>
      </c>
      <c r="L2655" s="6">
        <v>50000000</v>
      </c>
      <c r="M2655">
        <f t="shared" si="287"/>
        <v>2015</v>
      </c>
      <c r="N2655" t="str">
        <f t="shared" si="288"/>
        <v>July</v>
      </c>
      <c r="O2655" s="18">
        <v>479.85250000000002</v>
      </c>
      <c r="P2655" t="str">
        <f t="shared" si="289"/>
        <v>Private Equity</v>
      </c>
      <c r="Q2655" t="str">
        <f t="shared" si="290"/>
        <v>Others</v>
      </c>
      <c r="R2655" t="str">
        <f t="shared" si="291"/>
        <v>Bangalore</v>
      </c>
    </row>
    <row r="2656" spans="1:18" x14ac:dyDescent="0.3">
      <c r="A2656">
        <v>2655</v>
      </c>
      <c r="B2656" s="4">
        <v>42214</v>
      </c>
      <c r="C2656" t="s">
        <v>7058</v>
      </c>
      <c r="D2656" t="s">
        <v>7059</v>
      </c>
      <c r="E2656" t="s">
        <v>9030</v>
      </c>
      <c r="F2656" t="s">
        <v>19</v>
      </c>
      <c r="G2656" t="s">
        <v>7060</v>
      </c>
      <c r="H2656" t="str">
        <f t="shared" si="292"/>
        <v>Abhishek Gupta</v>
      </c>
      <c r="I2656">
        <f t="shared" si="293"/>
        <v>1</v>
      </c>
      <c r="J2656" t="str">
        <f>IF(Table1[[#This Row],[Investor Count]]&gt;1,"Yes","No")</f>
        <v>No</v>
      </c>
      <c r="K2656" t="s">
        <v>394</v>
      </c>
      <c r="L2656" s="6">
        <v>1200000</v>
      </c>
      <c r="M2656">
        <f t="shared" si="287"/>
        <v>2015</v>
      </c>
      <c r="N2656" t="str">
        <f t="shared" si="288"/>
        <v>July</v>
      </c>
      <c r="O2656" s="18">
        <v>11.51646</v>
      </c>
      <c r="P2656" t="str">
        <f t="shared" si="289"/>
        <v>Private Equity</v>
      </c>
      <c r="Q2656" t="str">
        <f t="shared" si="290"/>
        <v>Others</v>
      </c>
      <c r="R2656" t="str">
        <f t="shared" si="291"/>
        <v>Delhi-NCR</v>
      </c>
    </row>
    <row r="2657" spans="1:18" x14ac:dyDescent="0.3">
      <c r="A2657">
        <v>2656</v>
      </c>
      <c r="B2657" s="4">
        <v>42215</v>
      </c>
      <c r="C2657" t="s">
        <v>7061</v>
      </c>
      <c r="D2657" t="s">
        <v>7062</v>
      </c>
      <c r="E2657" t="s">
        <v>9030</v>
      </c>
      <c r="F2657" t="s">
        <v>36</v>
      </c>
      <c r="G2657" t="s">
        <v>1300</v>
      </c>
      <c r="H2657" t="str">
        <f t="shared" si="292"/>
        <v>Lionrock Capital</v>
      </c>
      <c r="I2657">
        <f t="shared" si="293"/>
        <v>1</v>
      </c>
      <c r="J2657" t="str">
        <f>IF(Table1[[#This Row],[Investor Count]]&gt;1,"Yes","No")</f>
        <v>No</v>
      </c>
      <c r="K2657" t="s">
        <v>394</v>
      </c>
      <c r="L2657" s="6">
        <v>600000</v>
      </c>
      <c r="M2657">
        <f t="shared" si="287"/>
        <v>2015</v>
      </c>
      <c r="N2657" t="str">
        <f t="shared" si="288"/>
        <v>July</v>
      </c>
      <c r="O2657" s="18">
        <v>5.7582300000000002</v>
      </c>
      <c r="P2657" t="str">
        <f t="shared" si="289"/>
        <v>Private Equity</v>
      </c>
      <c r="Q2657" t="str">
        <f t="shared" si="290"/>
        <v>Fashion &amp; Lifestyle</v>
      </c>
      <c r="R2657" t="str">
        <f t="shared" si="291"/>
        <v>Mumbai</v>
      </c>
    </row>
    <row r="2658" spans="1:18" x14ac:dyDescent="0.3">
      <c r="A2658">
        <v>2657</v>
      </c>
      <c r="B2658" s="4">
        <v>42215</v>
      </c>
      <c r="C2658" t="s">
        <v>7064</v>
      </c>
      <c r="D2658" t="s">
        <v>7065</v>
      </c>
      <c r="E2658" t="s">
        <v>9030</v>
      </c>
      <c r="F2658" t="s">
        <v>36</v>
      </c>
      <c r="G2658" t="s">
        <v>8428</v>
      </c>
      <c r="H2658" t="str">
        <f t="shared" si="292"/>
        <v>Sidbi Venture Capital Ltd</v>
      </c>
      <c r="I2658">
        <f t="shared" si="293"/>
        <v>1</v>
      </c>
      <c r="J2658" t="str">
        <f>IF(Table1[[#This Row],[Investor Count]]&gt;1,"Yes","No")</f>
        <v>No</v>
      </c>
      <c r="K2658" t="s">
        <v>394</v>
      </c>
      <c r="L2658" s="6">
        <v>2400000</v>
      </c>
      <c r="M2658">
        <f t="shared" si="287"/>
        <v>2015</v>
      </c>
      <c r="N2658" t="str">
        <f t="shared" si="288"/>
        <v>July</v>
      </c>
      <c r="O2658" s="18">
        <v>23.032920000000001</v>
      </c>
      <c r="P2658" t="str">
        <f t="shared" si="289"/>
        <v>Private Equity</v>
      </c>
      <c r="Q2658" t="str">
        <f t="shared" si="290"/>
        <v>Technology</v>
      </c>
      <c r="R2658" t="str">
        <f t="shared" si="291"/>
        <v>Mumbai</v>
      </c>
    </row>
    <row r="2659" spans="1:18" x14ac:dyDescent="0.3">
      <c r="A2659">
        <v>2658</v>
      </c>
      <c r="B2659" s="4">
        <v>42215</v>
      </c>
      <c r="C2659" t="s">
        <v>7067</v>
      </c>
      <c r="D2659" t="s">
        <v>7068</v>
      </c>
      <c r="E2659" t="s">
        <v>9030</v>
      </c>
      <c r="F2659" t="s">
        <v>30</v>
      </c>
      <c r="G2659" t="s">
        <v>7069</v>
      </c>
      <c r="H2659" t="str">
        <f t="shared" si="292"/>
        <v>Lightbox Ventures</v>
      </c>
      <c r="I2659">
        <f t="shared" si="293"/>
        <v>2</v>
      </c>
      <c r="J2659" t="str">
        <f>IF(Table1[[#This Row],[Investor Count]]&gt;1,"Yes","No")</f>
        <v>Yes</v>
      </c>
      <c r="K2659" t="s">
        <v>394</v>
      </c>
      <c r="L2659" s="6">
        <v>16000000</v>
      </c>
      <c r="M2659">
        <f t="shared" si="287"/>
        <v>2015</v>
      </c>
      <c r="N2659" t="str">
        <f t="shared" si="288"/>
        <v>July</v>
      </c>
      <c r="O2659" s="18">
        <v>153.55279999999999</v>
      </c>
      <c r="P2659" t="str">
        <f t="shared" si="289"/>
        <v>Private Equity</v>
      </c>
      <c r="Q2659" t="str">
        <f t="shared" si="290"/>
        <v>Others</v>
      </c>
      <c r="R2659" t="str">
        <f t="shared" si="291"/>
        <v>Delhi-NCR</v>
      </c>
    </row>
    <row r="2660" spans="1:18" x14ac:dyDescent="0.3">
      <c r="A2660">
        <v>2659</v>
      </c>
      <c r="B2660" s="4">
        <v>42215</v>
      </c>
      <c r="C2660" t="s">
        <v>4381</v>
      </c>
      <c r="D2660" t="s">
        <v>7070</v>
      </c>
      <c r="E2660" t="s">
        <v>9030</v>
      </c>
      <c r="F2660" t="s">
        <v>967</v>
      </c>
      <c r="G2660" t="s">
        <v>7071</v>
      </c>
      <c r="H2660" t="str">
        <f t="shared" si="292"/>
        <v>Kunal Bahl</v>
      </c>
      <c r="I2660">
        <f t="shared" si="293"/>
        <v>2</v>
      </c>
      <c r="J2660" t="str">
        <f>IF(Table1[[#This Row],[Investor Count]]&gt;1,"Yes","No")</f>
        <v>Yes</v>
      </c>
      <c r="K2660" t="s">
        <v>126</v>
      </c>
      <c r="L2660" s="6">
        <v>168000</v>
      </c>
      <c r="M2660">
        <f t="shared" si="287"/>
        <v>2015</v>
      </c>
      <c r="N2660" t="str">
        <f t="shared" si="288"/>
        <v>July</v>
      </c>
      <c r="O2660" s="18">
        <v>1.6123044</v>
      </c>
      <c r="P2660" t="str">
        <f t="shared" si="289"/>
        <v>Seed</v>
      </c>
      <c r="Q2660" t="str">
        <f t="shared" si="290"/>
        <v>Education</v>
      </c>
      <c r="R2660" t="str">
        <f t="shared" si="291"/>
        <v>Bangalore</v>
      </c>
    </row>
    <row r="2661" spans="1:18" x14ac:dyDescent="0.3">
      <c r="A2661">
        <v>2660</v>
      </c>
      <c r="B2661" s="4">
        <v>42215</v>
      </c>
      <c r="C2661" t="s">
        <v>7072</v>
      </c>
      <c r="D2661" t="s">
        <v>7073</v>
      </c>
      <c r="E2661" t="s">
        <v>9030</v>
      </c>
      <c r="F2661" t="s">
        <v>36</v>
      </c>
      <c r="G2661" t="s">
        <v>7074</v>
      </c>
      <c r="H2661" t="str">
        <f t="shared" si="292"/>
        <v>Elliot Stechman</v>
      </c>
      <c r="I2661">
        <f t="shared" si="293"/>
        <v>3</v>
      </c>
      <c r="J2661" t="str">
        <f>IF(Table1[[#This Row],[Investor Count]]&gt;1,"Yes","No")</f>
        <v>Yes</v>
      </c>
      <c r="K2661" t="s">
        <v>126</v>
      </c>
      <c r="L2661" s="6">
        <v>168000</v>
      </c>
      <c r="M2661">
        <f t="shared" si="287"/>
        <v>2015</v>
      </c>
      <c r="N2661" t="str">
        <f t="shared" si="288"/>
        <v>July</v>
      </c>
      <c r="O2661" s="18">
        <v>1.6123044</v>
      </c>
      <c r="P2661" t="str">
        <f t="shared" si="289"/>
        <v>Seed</v>
      </c>
      <c r="Q2661" t="str">
        <f t="shared" si="290"/>
        <v>Food &amp; Beverage</v>
      </c>
      <c r="R2661" t="str">
        <f t="shared" si="291"/>
        <v>Mumbai</v>
      </c>
    </row>
    <row r="2662" spans="1:18" x14ac:dyDescent="0.3">
      <c r="A2662">
        <v>2661</v>
      </c>
      <c r="B2662" s="4">
        <v>42215</v>
      </c>
      <c r="C2662" t="s">
        <v>2894</v>
      </c>
      <c r="D2662" t="s">
        <v>9019</v>
      </c>
      <c r="E2662" t="s">
        <v>9030</v>
      </c>
      <c r="F2662" t="s">
        <v>42</v>
      </c>
      <c r="G2662" t="s">
        <v>7076</v>
      </c>
      <c r="H2662" t="str">
        <f t="shared" si="292"/>
        <v>B S Nagesh</v>
      </c>
      <c r="I2662">
        <f t="shared" si="293"/>
        <v>1</v>
      </c>
      <c r="J2662" t="str">
        <f>IF(Table1[[#This Row],[Investor Count]]&gt;1,"Yes","No")</f>
        <v>No</v>
      </c>
      <c r="K2662" t="s">
        <v>394</v>
      </c>
      <c r="M2662">
        <f t="shared" si="287"/>
        <v>2015</v>
      </c>
      <c r="N2662" t="str">
        <f t="shared" si="288"/>
        <v>July</v>
      </c>
      <c r="O2662" s="18">
        <v>0</v>
      </c>
      <c r="P2662" t="str">
        <f t="shared" si="289"/>
        <v>Private Equity</v>
      </c>
      <c r="Q2662" t="str">
        <f t="shared" si="290"/>
        <v>Others</v>
      </c>
      <c r="R2662" t="str">
        <f t="shared" si="291"/>
        <v>Chennai</v>
      </c>
    </row>
    <row r="2663" spans="1:18" x14ac:dyDescent="0.3">
      <c r="A2663">
        <v>2662</v>
      </c>
      <c r="B2663" s="4">
        <v>42215</v>
      </c>
      <c r="C2663" t="s">
        <v>7077</v>
      </c>
      <c r="D2663" t="s">
        <v>9020</v>
      </c>
      <c r="E2663" t="s">
        <v>9030</v>
      </c>
      <c r="F2663" t="s">
        <v>967</v>
      </c>
      <c r="G2663" t="s">
        <v>8429</v>
      </c>
      <c r="H2663" t="str">
        <f t="shared" si="292"/>
        <v>Youwecan Ventures</v>
      </c>
      <c r="I2663">
        <f t="shared" si="293"/>
        <v>2</v>
      </c>
      <c r="J2663" t="str">
        <f>IF(Table1[[#This Row],[Investor Count]]&gt;1,"Yes","No")</f>
        <v>Yes</v>
      </c>
      <c r="K2663" t="s">
        <v>126</v>
      </c>
      <c r="M2663">
        <f t="shared" si="287"/>
        <v>2015</v>
      </c>
      <c r="N2663" t="str">
        <f t="shared" si="288"/>
        <v>July</v>
      </c>
      <c r="O2663" s="18">
        <v>0</v>
      </c>
      <c r="P2663" t="str">
        <f t="shared" si="289"/>
        <v>Seed</v>
      </c>
      <c r="Q2663" t="str">
        <f t="shared" si="290"/>
        <v>Others</v>
      </c>
      <c r="R2663" t="str">
        <f t="shared" si="291"/>
        <v>Bangalore</v>
      </c>
    </row>
    <row r="2664" spans="1:18" x14ac:dyDescent="0.3">
      <c r="A2664">
        <v>2663</v>
      </c>
      <c r="B2664" s="4">
        <v>42216</v>
      </c>
      <c r="C2664" t="s">
        <v>7080</v>
      </c>
      <c r="D2664" t="s">
        <v>7081</v>
      </c>
      <c r="E2664" t="s">
        <v>9030</v>
      </c>
      <c r="F2664" t="s">
        <v>19</v>
      </c>
      <c r="G2664" t="s">
        <v>7082</v>
      </c>
      <c r="H2664" t="str">
        <f t="shared" si="292"/>
        <v>Jai Choi</v>
      </c>
      <c r="I2664">
        <f t="shared" si="293"/>
        <v>3</v>
      </c>
      <c r="J2664" t="str">
        <f>IF(Table1[[#This Row],[Investor Count]]&gt;1,"Yes","No")</f>
        <v>Yes</v>
      </c>
      <c r="K2664" t="s">
        <v>394</v>
      </c>
      <c r="L2664" s="6">
        <v>500000</v>
      </c>
      <c r="M2664">
        <f t="shared" si="287"/>
        <v>2015</v>
      </c>
      <c r="N2664" t="str">
        <f t="shared" si="288"/>
        <v>July</v>
      </c>
      <c r="O2664" s="18">
        <v>4.7985249999999997</v>
      </c>
      <c r="P2664" t="str">
        <f t="shared" si="289"/>
        <v>Private Equity</v>
      </c>
      <c r="Q2664" t="str">
        <f t="shared" si="290"/>
        <v>Others</v>
      </c>
      <c r="R2664" t="str">
        <f t="shared" si="291"/>
        <v>Delhi-NCR</v>
      </c>
    </row>
    <row r="2665" spans="1:18" x14ac:dyDescent="0.3">
      <c r="A2665">
        <v>2664</v>
      </c>
      <c r="B2665" s="4">
        <v>42216</v>
      </c>
      <c r="C2665" t="s">
        <v>7083</v>
      </c>
      <c r="D2665" t="s">
        <v>7084</v>
      </c>
      <c r="E2665" t="s">
        <v>9030</v>
      </c>
      <c r="F2665" t="s">
        <v>967</v>
      </c>
      <c r="G2665" t="s">
        <v>7085</v>
      </c>
      <c r="H2665" t="str">
        <f t="shared" si="292"/>
        <v>Aarin Capital Partners</v>
      </c>
      <c r="I2665">
        <f t="shared" si="293"/>
        <v>2</v>
      </c>
      <c r="J2665" t="str">
        <f>IF(Table1[[#This Row],[Investor Count]]&gt;1,"Yes","No")</f>
        <v>Yes</v>
      </c>
      <c r="K2665" t="s">
        <v>394</v>
      </c>
      <c r="M2665">
        <f t="shared" si="287"/>
        <v>2015</v>
      </c>
      <c r="N2665" t="str">
        <f t="shared" si="288"/>
        <v>July</v>
      </c>
      <c r="O2665" s="18">
        <v>0</v>
      </c>
      <c r="P2665" t="str">
        <f t="shared" si="289"/>
        <v>Private Equity</v>
      </c>
      <c r="Q2665" t="str">
        <f t="shared" si="290"/>
        <v>Travel &amp; Hospitality</v>
      </c>
      <c r="R2665" t="str">
        <f t="shared" si="291"/>
        <v>Bangalore</v>
      </c>
    </row>
    <row r="2666" spans="1:18" x14ac:dyDescent="0.3">
      <c r="A2666">
        <v>2665</v>
      </c>
      <c r="B2666" s="4">
        <v>42216</v>
      </c>
      <c r="C2666" t="s">
        <v>7086</v>
      </c>
      <c r="D2666" t="s">
        <v>7087</v>
      </c>
      <c r="E2666" t="s">
        <v>9030</v>
      </c>
      <c r="F2666" t="s">
        <v>52</v>
      </c>
      <c r="G2666" t="s">
        <v>7088</v>
      </c>
      <c r="H2666" t="str">
        <f t="shared" si="292"/>
        <v>Oliphabs Capital</v>
      </c>
      <c r="I2666">
        <f t="shared" si="293"/>
        <v>1</v>
      </c>
      <c r="J2666" t="str">
        <f>IF(Table1[[#This Row],[Investor Count]]&gt;1,"Yes","No")</f>
        <v>No</v>
      </c>
      <c r="K2666" t="s">
        <v>394</v>
      </c>
      <c r="L2666" s="6">
        <v>2000000</v>
      </c>
      <c r="M2666">
        <f t="shared" si="287"/>
        <v>2015</v>
      </c>
      <c r="N2666" t="str">
        <f t="shared" si="288"/>
        <v>July</v>
      </c>
      <c r="O2666" s="18">
        <v>19.194099999999999</v>
      </c>
      <c r="P2666" t="str">
        <f t="shared" si="289"/>
        <v>Private Equity</v>
      </c>
      <c r="Q2666" t="str">
        <f t="shared" si="290"/>
        <v>Others</v>
      </c>
      <c r="R2666" t="str">
        <f t="shared" si="291"/>
        <v>Pune</v>
      </c>
    </row>
    <row r="2667" spans="1:18" x14ac:dyDescent="0.3">
      <c r="A2667">
        <v>2666</v>
      </c>
      <c r="B2667" s="4">
        <v>42216</v>
      </c>
      <c r="C2667" t="s">
        <v>7089</v>
      </c>
      <c r="D2667" t="s">
        <v>472</v>
      </c>
      <c r="E2667" t="s">
        <v>9030</v>
      </c>
      <c r="F2667" t="s">
        <v>19</v>
      </c>
      <c r="G2667" t="s">
        <v>7939</v>
      </c>
      <c r="H2667" t="str">
        <f t="shared" si="292"/>
        <v>Makemytrip</v>
      </c>
      <c r="I2667">
        <f t="shared" si="293"/>
        <v>1</v>
      </c>
      <c r="J2667" t="str">
        <f>IF(Table1[[#This Row],[Investor Count]]&gt;1,"Yes","No")</f>
        <v>No</v>
      </c>
      <c r="K2667" t="s">
        <v>394</v>
      </c>
      <c r="L2667" s="6">
        <v>5000000</v>
      </c>
      <c r="M2667">
        <f t="shared" si="287"/>
        <v>2015</v>
      </c>
      <c r="N2667" t="str">
        <f t="shared" si="288"/>
        <v>July</v>
      </c>
      <c r="O2667" s="18">
        <v>47.985250000000001</v>
      </c>
      <c r="P2667" t="str">
        <f t="shared" si="289"/>
        <v>Private Equity</v>
      </c>
      <c r="Q2667" t="str">
        <f t="shared" si="290"/>
        <v>Technology</v>
      </c>
      <c r="R2667" t="str">
        <f t="shared" si="291"/>
        <v>Delhi-NCR</v>
      </c>
    </row>
    <row r="2668" spans="1:18" x14ac:dyDescent="0.3">
      <c r="A2668">
        <v>2667</v>
      </c>
      <c r="B2668" s="4">
        <v>42156</v>
      </c>
      <c r="C2668" t="s">
        <v>4838</v>
      </c>
      <c r="D2668" t="s">
        <v>5174</v>
      </c>
      <c r="E2668" t="s">
        <v>9030</v>
      </c>
      <c r="F2668" t="s">
        <v>30</v>
      </c>
      <c r="G2668" t="s">
        <v>7091</v>
      </c>
      <c r="H2668" t="str">
        <f t="shared" si="292"/>
        <v>Aprameya Radhakrishna</v>
      </c>
      <c r="I2668">
        <f t="shared" si="293"/>
        <v>1</v>
      </c>
      <c r="J2668" t="str">
        <f>IF(Table1[[#This Row],[Investor Count]]&gt;1,"Yes","No")</f>
        <v>No</v>
      </c>
      <c r="K2668" t="s">
        <v>126</v>
      </c>
      <c r="M2668">
        <f t="shared" si="287"/>
        <v>2015</v>
      </c>
      <c r="N2668" t="str">
        <f t="shared" si="288"/>
        <v>June</v>
      </c>
      <c r="O2668" s="18">
        <v>0</v>
      </c>
      <c r="P2668" t="str">
        <f t="shared" si="289"/>
        <v>Seed</v>
      </c>
      <c r="Q2668" t="str">
        <f t="shared" si="290"/>
        <v>Healthcare</v>
      </c>
      <c r="R2668" t="str">
        <f t="shared" si="291"/>
        <v>Delhi-NCR</v>
      </c>
    </row>
    <row r="2669" spans="1:18" x14ac:dyDescent="0.3">
      <c r="A2669">
        <v>2668</v>
      </c>
      <c r="B2669" s="4">
        <v>42156</v>
      </c>
      <c r="C2669" t="s">
        <v>7092</v>
      </c>
      <c r="D2669" t="s">
        <v>7093</v>
      </c>
      <c r="E2669" t="s">
        <v>9030</v>
      </c>
      <c r="F2669" t="s">
        <v>30</v>
      </c>
      <c r="G2669" t="s">
        <v>9121</v>
      </c>
      <c r="H2669" t="str">
        <f t="shared" si="292"/>
        <v>Dsg Consumer Partners</v>
      </c>
      <c r="I2669">
        <f t="shared" si="293"/>
        <v>2</v>
      </c>
      <c r="J2669" t="str">
        <f>IF(Table1[[#This Row],[Investor Count]]&gt;1,"Yes","No")</f>
        <v>Yes</v>
      </c>
      <c r="K2669" t="s">
        <v>394</v>
      </c>
      <c r="L2669" s="6">
        <v>6000000</v>
      </c>
      <c r="M2669">
        <f t="shared" si="287"/>
        <v>2015</v>
      </c>
      <c r="N2669" t="str">
        <f t="shared" si="288"/>
        <v>June</v>
      </c>
      <c r="O2669" s="18">
        <v>57.582299999999996</v>
      </c>
      <c r="P2669" t="str">
        <f t="shared" si="289"/>
        <v>Private Equity</v>
      </c>
      <c r="Q2669" t="str">
        <f t="shared" si="290"/>
        <v>Food &amp; Beverage</v>
      </c>
      <c r="R2669" t="str">
        <f t="shared" si="291"/>
        <v>Delhi-NCR</v>
      </c>
    </row>
    <row r="2670" spans="1:18" x14ac:dyDescent="0.3">
      <c r="A2670">
        <v>2669</v>
      </c>
      <c r="B2670" s="4">
        <v>42156</v>
      </c>
      <c r="C2670" t="s">
        <v>2919</v>
      </c>
      <c r="D2670" t="s">
        <v>6860</v>
      </c>
      <c r="E2670" t="s">
        <v>9030</v>
      </c>
      <c r="F2670" t="s">
        <v>36</v>
      </c>
      <c r="G2670" t="s">
        <v>7095</v>
      </c>
      <c r="H2670" t="str">
        <f t="shared" si="292"/>
        <v>Kae Capital</v>
      </c>
      <c r="I2670">
        <f t="shared" si="293"/>
        <v>2</v>
      </c>
      <c r="J2670" t="str">
        <f>IF(Table1[[#This Row],[Investor Count]]&gt;1,"Yes","No")</f>
        <v>Yes</v>
      </c>
      <c r="K2670" t="s">
        <v>126</v>
      </c>
      <c r="L2670" s="6">
        <v>500000</v>
      </c>
      <c r="M2670">
        <f t="shared" si="287"/>
        <v>2015</v>
      </c>
      <c r="N2670" t="str">
        <f t="shared" si="288"/>
        <v>June</v>
      </c>
      <c r="O2670" s="18">
        <v>4.7985249999999997</v>
      </c>
      <c r="P2670" t="str">
        <f t="shared" si="289"/>
        <v>Seed</v>
      </c>
      <c r="Q2670" t="str">
        <f t="shared" si="290"/>
        <v>Others</v>
      </c>
      <c r="R2670" t="str">
        <f t="shared" si="291"/>
        <v>Mumbai</v>
      </c>
    </row>
    <row r="2671" spans="1:18" x14ac:dyDescent="0.3">
      <c r="A2671">
        <v>2670</v>
      </c>
      <c r="B2671" s="4">
        <v>42156</v>
      </c>
      <c r="C2671" t="s">
        <v>7096</v>
      </c>
      <c r="D2671" t="s">
        <v>1718</v>
      </c>
      <c r="E2671" t="s">
        <v>9030</v>
      </c>
      <c r="F2671" t="s">
        <v>30</v>
      </c>
      <c r="G2671" t="s">
        <v>7953</v>
      </c>
      <c r="H2671" t="str">
        <f t="shared" si="292"/>
        <v>Infoedge</v>
      </c>
      <c r="I2671">
        <f t="shared" si="293"/>
        <v>1</v>
      </c>
      <c r="J2671" t="str">
        <f>IF(Table1[[#This Row],[Investor Count]]&gt;1,"Yes","No")</f>
        <v>No</v>
      </c>
      <c r="K2671" t="s">
        <v>394</v>
      </c>
      <c r="L2671" s="6">
        <v>4000000</v>
      </c>
      <c r="M2671">
        <f t="shared" si="287"/>
        <v>2015</v>
      </c>
      <c r="N2671" t="str">
        <f t="shared" si="288"/>
        <v>June</v>
      </c>
      <c r="O2671" s="18">
        <v>38.388199999999998</v>
      </c>
      <c r="P2671" t="str">
        <f t="shared" si="289"/>
        <v>Private Equity</v>
      </c>
      <c r="Q2671" t="str">
        <f t="shared" si="290"/>
        <v>Education</v>
      </c>
      <c r="R2671" t="str">
        <f t="shared" si="291"/>
        <v>Delhi-NCR</v>
      </c>
    </row>
    <row r="2672" spans="1:18" x14ac:dyDescent="0.3">
      <c r="A2672">
        <v>2671</v>
      </c>
      <c r="B2672" s="4">
        <v>42156</v>
      </c>
      <c r="C2672" t="s">
        <v>7097</v>
      </c>
      <c r="D2672" t="s">
        <v>7098</v>
      </c>
      <c r="E2672" t="s">
        <v>9030</v>
      </c>
      <c r="F2672" t="s">
        <v>30</v>
      </c>
      <c r="G2672" t="s">
        <v>9416</v>
      </c>
      <c r="H2672" t="str">
        <f t="shared" si="292"/>
        <v>Group Of 15 Angel</v>
      </c>
      <c r="I2672">
        <f t="shared" si="293"/>
        <v>1</v>
      </c>
      <c r="J2672" t="str">
        <f>IF(Table1[[#This Row],[Investor Count]]&gt;1,"Yes","No")</f>
        <v>No</v>
      </c>
      <c r="K2672" t="s">
        <v>126</v>
      </c>
      <c r="L2672" s="6">
        <v>350000</v>
      </c>
      <c r="M2672">
        <f t="shared" si="287"/>
        <v>2015</v>
      </c>
      <c r="N2672" t="str">
        <f t="shared" si="288"/>
        <v>June</v>
      </c>
      <c r="O2672" s="18">
        <v>3.3589674999999999</v>
      </c>
      <c r="P2672" t="str">
        <f t="shared" si="289"/>
        <v>Seed</v>
      </c>
      <c r="Q2672" t="str">
        <f t="shared" si="290"/>
        <v>Food &amp; Beverage</v>
      </c>
      <c r="R2672" t="str">
        <f t="shared" si="291"/>
        <v>Delhi-NCR</v>
      </c>
    </row>
    <row r="2673" spans="1:18" x14ac:dyDescent="0.3">
      <c r="A2673">
        <v>2672</v>
      </c>
      <c r="B2673" s="4">
        <v>42156</v>
      </c>
      <c r="C2673" t="s">
        <v>6434</v>
      </c>
      <c r="D2673" t="s">
        <v>7100</v>
      </c>
      <c r="E2673" t="s">
        <v>9030</v>
      </c>
      <c r="F2673" t="s">
        <v>36</v>
      </c>
      <c r="G2673" t="s">
        <v>8430</v>
      </c>
      <c r="H2673" t="str">
        <f t="shared" si="292"/>
        <v>Growthstory</v>
      </c>
      <c r="I2673">
        <f t="shared" si="293"/>
        <v>1</v>
      </c>
      <c r="J2673" t="str">
        <f>IF(Table1[[#This Row],[Investor Count]]&gt;1,"Yes","No")</f>
        <v>No</v>
      </c>
      <c r="K2673" t="s">
        <v>126</v>
      </c>
      <c r="M2673">
        <f t="shared" si="287"/>
        <v>2015</v>
      </c>
      <c r="N2673" t="str">
        <f t="shared" si="288"/>
        <v>June</v>
      </c>
      <c r="O2673" s="18">
        <v>0</v>
      </c>
      <c r="P2673" t="str">
        <f t="shared" si="289"/>
        <v>Seed</v>
      </c>
      <c r="Q2673" t="str">
        <f t="shared" si="290"/>
        <v>Others</v>
      </c>
      <c r="R2673" t="str">
        <f t="shared" si="291"/>
        <v>Mumbai</v>
      </c>
    </row>
    <row r="2674" spans="1:18" x14ac:dyDescent="0.3">
      <c r="A2674">
        <v>2673</v>
      </c>
      <c r="B2674" s="4">
        <v>42156</v>
      </c>
      <c r="C2674" t="s">
        <v>7102</v>
      </c>
      <c r="D2674" t="s">
        <v>7103</v>
      </c>
      <c r="E2674" t="s">
        <v>9030</v>
      </c>
      <c r="F2674" t="s">
        <v>36</v>
      </c>
      <c r="G2674" t="s">
        <v>7104</v>
      </c>
      <c r="H2674" t="str">
        <f t="shared" si="292"/>
        <v>Ventureworks India</v>
      </c>
      <c r="I2674">
        <f t="shared" si="293"/>
        <v>4</v>
      </c>
      <c r="J2674" t="str">
        <f>IF(Table1[[#This Row],[Investor Count]]&gt;1,"Yes","No")</f>
        <v>Yes</v>
      </c>
      <c r="K2674" t="s">
        <v>394</v>
      </c>
      <c r="L2674" s="6">
        <v>1000000</v>
      </c>
      <c r="M2674">
        <f t="shared" si="287"/>
        <v>2015</v>
      </c>
      <c r="N2674" t="str">
        <f t="shared" si="288"/>
        <v>June</v>
      </c>
      <c r="O2674" s="18">
        <v>9.5970499999999994</v>
      </c>
      <c r="P2674" t="str">
        <f t="shared" si="289"/>
        <v>Private Equity</v>
      </c>
      <c r="Q2674" t="str">
        <f t="shared" si="290"/>
        <v>Fashion &amp; Lifestyle</v>
      </c>
      <c r="R2674" t="str">
        <f t="shared" si="291"/>
        <v>Mumbai</v>
      </c>
    </row>
    <row r="2675" spans="1:18" x14ac:dyDescent="0.3">
      <c r="A2675">
        <v>2674</v>
      </c>
      <c r="B2675" s="4">
        <v>42156</v>
      </c>
      <c r="C2675" t="s">
        <v>7105</v>
      </c>
      <c r="D2675" t="s">
        <v>7106</v>
      </c>
      <c r="E2675" t="s">
        <v>9030</v>
      </c>
      <c r="F2675" t="s">
        <v>42</v>
      </c>
      <c r="G2675" t="s">
        <v>4438</v>
      </c>
      <c r="H2675" t="str">
        <f t="shared" si="292"/>
        <v>Infuse Ventures</v>
      </c>
      <c r="I2675">
        <f t="shared" si="293"/>
        <v>1</v>
      </c>
      <c r="J2675" t="str">
        <f>IF(Table1[[#This Row],[Investor Count]]&gt;1,"Yes","No")</f>
        <v>No</v>
      </c>
      <c r="K2675" t="s">
        <v>394</v>
      </c>
      <c r="L2675" s="6">
        <v>550000</v>
      </c>
      <c r="M2675">
        <f t="shared" si="287"/>
        <v>2015</v>
      </c>
      <c r="N2675" t="str">
        <f t="shared" si="288"/>
        <v>June</v>
      </c>
      <c r="O2675" s="18">
        <v>5.2783775000000004</v>
      </c>
      <c r="P2675" t="str">
        <f t="shared" si="289"/>
        <v>Private Equity</v>
      </c>
      <c r="Q2675" t="str">
        <f t="shared" si="290"/>
        <v>Technology</v>
      </c>
      <c r="R2675" t="str">
        <f t="shared" si="291"/>
        <v>Chennai</v>
      </c>
    </row>
    <row r="2676" spans="1:18" x14ac:dyDescent="0.3">
      <c r="A2676">
        <v>2675</v>
      </c>
      <c r="B2676" s="4">
        <v>42156</v>
      </c>
      <c r="C2676" t="s">
        <v>7107</v>
      </c>
      <c r="D2676" t="s">
        <v>7108</v>
      </c>
      <c r="E2676" t="s">
        <v>9030</v>
      </c>
      <c r="F2676" t="s">
        <v>184</v>
      </c>
      <c r="G2676" t="s">
        <v>7109</v>
      </c>
      <c r="H2676" t="str">
        <f t="shared" si="292"/>
        <v>Srinivas Tirupati</v>
      </c>
      <c r="I2676">
        <f t="shared" si="293"/>
        <v>1</v>
      </c>
      <c r="J2676" t="str">
        <f>IF(Table1[[#This Row],[Investor Count]]&gt;1,"Yes","No")</f>
        <v>No</v>
      </c>
      <c r="K2676" t="s">
        <v>126</v>
      </c>
      <c r="L2676" s="6">
        <v>500000</v>
      </c>
      <c r="M2676">
        <f t="shared" si="287"/>
        <v>2015</v>
      </c>
      <c r="N2676" t="str">
        <f t="shared" si="288"/>
        <v>June</v>
      </c>
      <c r="O2676" s="18">
        <v>4.7985249999999997</v>
      </c>
      <c r="P2676" t="str">
        <f t="shared" si="289"/>
        <v>Seed</v>
      </c>
      <c r="Q2676" t="str">
        <f t="shared" si="290"/>
        <v>Others</v>
      </c>
      <c r="R2676" t="str">
        <f t="shared" si="291"/>
        <v>Hyderabad</v>
      </c>
    </row>
    <row r="2677" spans="1:18" x14ac:dyDescent="0.3">
      <c r="A2677">
        <v>2676</v>
      </c>
      <c r="B2677" s="4">
        <v>42157</v>
      </c>
      <c r="C2677" t="s">
        <v>7110</v>
      </c>
      <c r="D2677" t="s">
        <v>7111</v>
      </c>
      <c r="E2677" t="s">
        <v>9030</v>
      </c>
      <c r="F2677" t="s">
        <v>6050</v>
      </c>
      <c r="G2677" t="s">
        <v>7112</v>
      </c>
      <c r="H2677" t="str">
        <f t="shared" si="292"/>
        <v>Carrick Capital Partners</v>
      </c>
      <c r="I2677">
        <f t="shared" si="293"/>
        <v>1</v>
      </c>
      <c r="J2677" t="str">
        <f>IF(Table1[[#This Row],[Investor Count]]&gt;1,"Yes","No")</f>
        <v>No</v>
      </c>
      <c r="K2677" t="s">
        <v>394</v>
      </c>
      <c r="L2677" s="6">
        <v>35000000</v>
      </c>
      <c r="M2677">
        <f t="shared" si="287"/>
        <v>2015</v>
      </c>
      <c r="N2677" t="str">
        <f t="shared" si="288"/>
        <v>June</v>
      </c>
      <c r="O2677" s="18">
        <v>335.89675</v>
      </c>
      <c r="P2677" t="str">
        <f t="shared" si="289"/>
        <v>Private Equity</v>
      </c>
      <c r="Q2677" t="str">
        <f t="shared" si="290"/>
        <v>Technology</v>
      </c>
      <c r="R2677" t="str">
        <f t="shared" si="291"/>
        <v>Pune</v>
      </c>
    </row>
    <row r="2678" spans="1:18" x14ac:dyDescent="0.3">
      <c r="A2678">
        <v>2677</v>
      </c>
      <c r="B2678" s="4">
        <v>42157</v>
      </c>
      <c r="C2678" t="s">
        <v>7113</v>
      </c>
      <c r="D2678" t="s">
        <v>7114</v>
      </c>
      <c r="E2678" t="s">
        <v>9030</v>
      </c>
      <c r="F2678" t="s">
        <v>52</v>
      </c>
      <c r="G2678" t="s">
        <v>9417</v>
      </c>
      <c r="H2678" t="str">
        <f t="shared" si="292"/>
        <v>Mumbai Angels &amp; Other Angel</v>
      </c>
      <c r="I2678">
        <f t="shared" si="293"/>
        <v>1</v>
      </c>
      <c r="J2678" t="str">
        <f>IF(Table1[[#This Row],[Investor Count]]&gt;1,"Yes","No")</f>
        <v>No</v>
      </c>
      <c r="K2678" t="s">
        <v>126</v>
      </c>
      <c r="L2678" s="6">
        <v>350000</v>
      </c>
      <c r="M2678">
        <f t="shared" si="287"/>
        <v>2015</v>
      </c>
      <c r="N2678" t="str">
        <f t="shared" si="288"/>
        <v>June</v>
      </c>
      <c r="O2678" s="18">
        <v>3.3589674999999999</v>
      </c>
      <c r="P2678" t="str">
        <f t="shared" si="289"/>
        <v>Seed</v>
      </c>
      <c r="Q2678" t="str">
        <f t="shared" si="290"/>
        <v>Healthcare</v>
      </c>
      <c r="R2678" t="str">
        <f t="shared" si="291"/>
        <v>Pune</v>
      </c>
    </row>
    <row r="2679" spans="1:18" x14ac:dyDescent="0.3">
      <c r="A2679">
        <v>2678</v>
      </c>
      <c r="B2679" s="4">
        <v>42157</v>
      </c>
      <c r="C2679" t="s">
        <v>1098</v>
      </c>
      <c r="D2679" t="s">
        <v>7116</v>
      </c>
      <c r="E2679" t="s">
        <v>9030</v>
      </c>
      <c r="F2679" t="s">
        <v>1100</v>
      </c>
      <c r="G2679" t="s">
        <v>7117</v>
      </c>
      <c r="H2679" t="str">
        <f t="shared" si="292"/>
        <v>Ennovent Impact Investment Holding</v>
      </c>
      <c r="I2679">
        <f t="shared" si="293"/>
        <v>1</v>
      </c>
      <c r="J2679" t="str">
        <f>IF(Table1[[#This Row],[Investor Count]]&gt;1,"Yes","No")</f>
        <v>No</v>
      </c>
      <c r="K2679" t="s">
        <v>394</v>
      </c>
      <c r="M2679">
        <f t="shared" si="287"/>
        <v>2015</v>
      </c>
      <c r="N2679" t="str">
        <f t="shared" si="288"/>
        <v>June</v>
      </c>
      <c r="O2679" s="18">
        <v>0</v>
      </c>
      <c r="P2679" t="str">
        <f t="shared" si="289"/>
        <v>Private Equity</v>
      </c>
      <c r="Q2679" t="str">
        <f t="shared" si="290"/>
        <v>Technology</v>
      </c>
      <c r="R2679" t="str">
        <f t="shared" si="291"/>
        <v>Other Cities</v>
      </c>
    </row>
    <row r="2680" spans="1:18" x14ac:dyDescent="0.3">
      <c r="A2680">
        <v>2679</v>
      </c>
      <c r="B2680" s="4">
        <v>42158</v>
      </c>
      <c r="C2680" t="s">
        <v>7118</v>
      </c>
      <c r="D2680" t="s">
        <v>7119</v>
      </c>
      <c r="E2680" t="s">
        <v>9030</v>
      </c>
      <c r="F2680" t="s">
        <v>36</v>
      </c>
      <c r="G2680" t="s">
        <v>9418</v>
      </c>
      <c r="H2680" t="str">
        <f t="shared" si="292"/>
        <v>Mark Mobius &amp; 9 Other Angel</v>
      </c>
      <c r="I2680">
        <f t="shared" si="293"/>
        <v>1</v>
      </c>
      <c r="J2680" t="str">
        <f>IF(Table1[[#This Row],[Investor Count]]&gt;1,"Yes","No")</f>
        <v>No</v>
      </c>
      <c r="K2680" t="s">
        <v>126</v>
      </c>
      <c r="M2680">
        <f t="shared" si="287"/>
        <v>2015</v>
      </c>
      <c r="N2680" t="str">
        <f t="shared" si="288"/>
        <v>June</v>
      </c>
      <c r="O2680" s="18">
        <v>0</v>
      </c>
      <c r="P2680" t="str">
        <f t="shared" si="289"/>
        <v>Seed</v>
      </c>
      <c r="Q2680" t="str">
        <f t="shared" si="290"/>
        <v>Others</v>
      </c>
      <c r="R2680" t="str">
        <f t="shared" si="291"/>
        <v>Mumbai</v>
      </c>
    </row>
    <row r="2681" spans="1:18" x14ac:dyDescent="0.3">
      <c r="A2681">
        <v>2680</v>
      </c>
      <c r="B2681" s="4">
        <v>42158</v>
      </c>
      <c r="C2681" t="s">
        <v>7121</v>
      </c>
      <c r="D2681" t="s">
        <v>7122</v>
      </c>
      <c r="E2681" t="s">
        <v>9030</v>
      </c>
      <c r="F2681" t="s">
        <v>36</v>
      </c>
      <c r="G2681" t="s">
        <v>8431</v>
      </c>
      <c r="H2681" t="str">
        <f t="shared" si="292"/>
        <v>Dmg Information</v>
      </c>
      <c r="I2681">
        <f t="shared" si="293"/>
        <v>1</v>
      </c>
      <c r="J2681" t="str">
        <f>IF(Table1[[#This Row],[Investor Count]]&gt;1,"Yes","No")</f>
        <v>No</v>
      </c>
      <c r="K2681" t="s">
        <v>394</v>
      </c>
      <c r="L2681" s="6">
        <v>3000000</v>
      </c>
      <c r="M2681">
        <f t="shared" si="287"/>
        <v>2015</v>
      </c>
      <c r="N2681" t="str">
        <f t="shared" si="288"/>
        <v>June</v>
      </c>
      <c r="O2681" s="18">
        <v>28.791149999999998</v>
      </c>
      <c r="P2681" t="str">
        <f t="shared" si="289"/>
        <v>Private Equity</v>
      </c>
      <c r="Q2681" t="str">
        <f t="shared" si="290"/>
        <v>Real Estate</v>
      </c>
      <c r="R2681" t="str">
        <f t="shared" si="291"/>
        <v>Mumbai</v>
      </c>
    </row>
    <row r="2682" spans="1:18" x14ac:dyDescent="0.3">
      <c r="A2682">
        <v>2681</v>
      </c>
      <c r="B2682" s="4">
        <v>42158</v>
      </c>
      <c r="C2682" t="s">
        <v>4290</v>
      </c>
      <c r="D2682" t="s">
        <v>7124</v>
      </c>
      <c r="E2682" t="s">
        <v>9030</v>
      </c>
      <c r="F2682" t="s">
        <v>30</v>
      </c>
      <c r="G2682" t="s">
        <v>6426</v>
      </c>
      <c r="H2682" t="str">
        <f t="shared" si="292"/>
        <v>Green House Ventures</v>
      </c>
      <c r="I2682">
        <f t="shared" si="293"/>
        <v>1</v>
      </c>
      <c r="J2682" t="str">
        <f>IF(Table1[[#This Row],[Investor Count]]&gt;1,"Yes","No")</f>
        <v>No</v>
      </c>
      <c r="K2682" t="s">
        <v>126</v>
      </c>
      <c r="L2682" s="6">
        <v>100000</v>
      </c>
      <c r="M2682">
        <f t="shared" si="287"/>
        <v>2015</v>
      </c>
      <c r="N2682" t="str">
        <f t="shared" si="288"/>
        <v>June</v>
      </c>
      <c r="O2682" s="18">
        <v>0.95970500000000003</v>
      </c>
      <c r="P2682" t="str">
        <f t="shared" si="289"/>
        <v>Seed</v>
      </c>
      <c r="Q2682" t="str">
        <f t="shared" si="290"/>
        <v>Others</v>
      </c>
      <c r="R2682" t="str">
        <f t="shared" si="291"/>
        <v>Delhi-NCR</v>
      </c>
    </row>
    <row r="2683" spans="1:18" x14ac:dyDescent="0.3">
      <c r="A2683">
        <v>2682</v>
      </c>
      <c r="B2683" s="4">
        <v>42158</v>
      </c>
      <c r="C2683" t="s">
        <v>7125</v>
      </c>
      <c r="D2683" t="s">
        <v>7126</v>
      </c>
      <c r="E2683" t="s">
        <v>9030</v>
      </c>
      <c r="F2683" t="s">
        <v>6050</v>
      </c>
      <c r="G2683" t="s">
        <v>351</v>
      </c>
      <c r="H2683" t="str">
        <f t="shared" si="292"/>
        <v>Nexus Venture Partners</v>
      </c>
      <c r="I2683">
        <f t="shared" si="293"/>
        <v>1</v>
      </c>
      <c r="J2683" t="str">
        <f>IF(Table1[[#This Row],[Investor Count]]&gt;1,"Yes","No")</f>
        <v>No</v>
      </c>
      <c r="K2683" t="s">
        <v>394</v>
      </c>
      <c r="L2683" s="6">
        <v>15000000</v>
      </c>
      <c r="M2683">
        <f t="shared" si="287"/>
        <v>2015</v>
      </c>
      <c r="N2683" t="str">
        <f t="shared" si="288"/>
        <v>June</v>
      </c>
      <c r="O2683" s="18">
        <v>143.95574999999999</v>
      </c>
      <c r="P2683" t="str">
        <f t="shared" si="289"/>
        <v>Private Equity</v>
      </c>
      <c r="Q2683" t="str">
        <f t="shared" si="290"/>
        <v>Technology</v>
      </c>
      <c r="R2683" t="str">
        <f t="shared" si="291"/>
        <v>Pune</v>
      </c>
    </row>
    <row r="2684" spans="1:18" x14ac:dyDescent="0.3">
      <c r="A2684">
        <v>2683</v>
      </c>
      <c r="B2684" s="4">
        <v>42158</v>
      </c>
      <c r="C2684" t="s">
        <v>7127</v>
      </c>
      <c r="D2684" t="s">
        <v>7128</v>
      </c>
      <c r="E2684" t="s">
        <v>9030</v>
      </c>
      <c r="F2684" t="s">
        <v>30</v>
      </c>
      <c r="G2684" t="s">
        <v>9419</v>
      </c>
      <c r="H2684" t="str">
        <f t="shared" si="292"/>
        <v>Rajan</v>
      </c>
      <c r="I2684">
        <f t="shared" si="293"/>
        <v>4</v>
      </c>
      <c r="J2684" t="str">
        <f>IF(Table1[[#This Row],[Investor Count]]&gt;1,"Yes","No")</f>
        <v>Yes</v>
      </c>
      <c r="K2684" t="s">
        <v>126</v>
      </c>
      <c r="L2684" s="6">
        <v>150000</v>
      </c>
      <c r="M2684">
        <f t="shared" si="287"/>
        <v>2015</v>
      </c>
      <c r="N2684" t="str">
        <f t="shared" si="288"/>
        <v>June</v>
      </c>
      <c r="O2684" s="18">
        <v>1.4395575</v>
      </c>
      <c r="P2684" t="str">
        <f t="shared" si="289"/>
        <v>Seed</v>
      </c>
      <c r="Q2684" t="str">
        <f t="shared" si="290"/>
        <v>Others</v>
      </c>
      <c r="R2684" t="str">
        <f t="shared" si="291"/>
        <v>Delhi-NCR</v>
      </c>
    </row>
    <row r="2685" spans="1:18" x14ac:dyDescent="0.3">
      <c r="A2685">
        <v>2684</v>
      </c>
      <c r="B2685" s="4">
        <v>42158</v>
      </c>
      <c r="C2685" t="s">
        <v>6682</v>
      </c>
      <c r="D2685" t="s">
        <v>7130</v>
      </c>
      <c r="E2685" t="s">
        <v>9030</v>
      </c>
      <c r="F2685" t="s">
        <v>30</v>
      </c>
      <c r="G2685" t="s">
        <v>9420</v>
      </c>
      <c r="H2685" t="str">
        <f t="shared" si="292"/>
        <v>Sharad Sharma</v>
      </c>
      <c r="I2685">
        <f t="shared" si="293"/>
        <v>8</v>
      </c>
      <c r="J2685" t="str">
        <f>IF(Table1[[#This Row],[Investor Count]]&gt;1,"Yes","No")</f>
        <v>Yes</v>
      </c>
      <c r="K2685" t="s">
        <v>126</v>
      </c>
      <c r="M2685">
        <f t="shared" si="287"/>
        <v>2015</v>
      </c>
      <c r="N2685" t="str">
        <f t="shared" si="288"/>
        <v>June</v>
      </c>
      <c r="O2685" s="18">
        <v>0</v>
      </c>
      <c r="P2685" t="str">
        <f t="shared" si="289"/>
        <v>Seed</v>
      </c>
      <c r="Q2685" t="str">
        <f t="shared" si="290"/>
        <v>FinTech</v>
      </c>
      <c r="R2685" t="str">
        <f t="shared" si="291"/>
        <v>Delhi-NCR</v>
      </c>
    </row>
    <row r="2686" spans="1:18" x14ac:dyDescent="0.3">
      <c r="A2686">
        <v>2685</v>
      </c>
      <c r="B2686" s="4">
        <v>42158</v>
      </c>
      <c r="C2686" t="s">
        <v>7132</v>
      </c>
      <c r="D2686" t="s">
        <v>9021</v>
      </c>
      <c r="E2686" t="s">
        <v>9030</v>
      </c>
      <c r="F2686" t="s">
        <v>52</v>
      </c>
      <c r="G2686" t="s">
        <v>7134</v>
      </c>
      <c r="H2686" t="str">
        <f t="shared" si="292"/>
        <v>Virendra Shahney</v>
      </c>
      <c r="I2686">
        <f t="shared" si="293"/>
        <v>2</v>
      </c>
      <c r="J2686" t="str">
        <f>IF(Table1[[#This Row],[Investor Count]]&gt;1,"Yes","No")</f>
        <v>Yes</v>
      </c>
      <c r="K2686" t="s">
        <v>126</v>
      </c>
      <c r="L2686" s="6">
        <v>250000</v>
      </c>
      <c r="M2686">
        <f t="shared" si="287"/>
        <v>2015</v>
      </c>
      <c r="N2686" t="str">
        <f t="shared" si="288"/>
        <v>June</v>
      </c>
      <c r="O2686" s="18">
        <v>2.3992624999999999</v>
      </c>
      <c r="P2686" t="str">
        <f t="shared" si="289"/>
        <v>Seed</v>
      </c>
      <c r="Q2686" t="str">
        <f t="shared" si="290"/>
        <v>Others</v>
      </c>
      <c r="R2686" t="str">
        <f t="shared" si="291"/>
        <v>Pune</v>
      </c>
    </row>
    <row r="2687" spans="1:18" x14ac:dyDescent="0.3">
      <c r="A2687">
        <v>2686</v>
      </c>
      <c r="B2687" s="4">
        <v>42158</v>
      </c>
      <c r="C2687" t="s">
        <v>7135</v>
      </c>
      <c r="D2687" t="s">
        <v>7136</v>
      </c>
      <c r="E2687" t="s">
        <v>9030</v>
      </c>
      <c r="F2687" t="s">
        <v>19</v>
      </c>
      <c r="G2687" t="s">
        <v>1136</v>
      </c>
      <c r="H2687" t="str">
        <f t="shared" si="292"/>
        <v>Ratan Tata</v>
      </c>
      <c r="I2687">
        <f t="shared" si="293"/>
        <v>1</v>
      </c>
      <c r="J2687" t="str">
        <f>IF(Table1[[#This Row],[Investor Count]]&gt;1,"Yes","No")</f>
        <v>No</v>
      </c>
      <c r="K2687" t="s">
        <v>126</v>
      </c>
      <c r="M2687">
        <f t="shared" si="287"/>
        <v>2015</v>
      </c>
      <c r="N2687" t="str">
        <f t="shared" si="288"/>
        <v>June</v>
      </c>
      <c r="O2687" s="18">
        <v>0</v>
      </c>
      <c r="P2687" t="str">
        <f t="shared" si="289"/>
        <v>Seed</v>
      </c>
      <c r="Q2687" t="str">
        <f t="shared" si="290"/>
        <v>Others</v>
      </c>
      <c r="R2687" t="str">
        <f t="shared" si="291"/>
        <v>Delhi-NCR</v>
      </c>
    </row>
    <row r="2688" spans="1:18" x14ac:dyDescent="0.3">
      <c r="A2688">
        <v>2687</v>
      </c>
      <c r="B2688" s="4">
        <v>42159</v>
      </c>
      <c r="C2688" t="s">
        <v>1797</v>
      </c>
      <c r="D2688" t="s">
        <v>7137</v>
      </c>
      <c r="E2688" t="s">
        <v>9030</v>
      </c>
      <c r="F2688" t="s">
        <v>30</v>
      </c>
      <c r="G2688" t="s">
        <v>1799</v>
      </c>
      <c r="H2688" t="str">
        <f t="shared" si="292"/>
        <v>Warburg Pincus</v>
      </c>
      <c r="I2688">
        <f t="shared" si="293"/>
        <v>1</v>
      </c>
      <c r="J2688" t="str">
        <f>IF(Table1[[#This Row],[Investor Count]]&gt;1,"Yes","No")</f>
        <v>No</v>
      </c>
      <c r="K2688" t="s">
        <v>394</v>
      </c>
      <c r="L2688" s="6">
        <v>137000000</v>
      </c>
      <c r="M2688">
        <f t="shared" si="287"/>
        <v>2015</v>
      </c>
      <c r="N2688" t="str">
        <f t="shared" si="288"/>
        <v>June</v>
      </c>
      <c r="O2688" s="18">
        <v>1314.79585</v>
      </c>
      <c r="P2688" t="str">
        <f t="shared" si="289"/>
        <v>Private Equity</v>
      </c>
      <c r="Q2688" t="str">
        <f t="shared" si="290"/>
        <v>Logistics &amp; Transport</v>
      </c>
      <c r="R2688" t="str">
        <f t="shared" si="291"/>
        <v>Delhi-NCR</v>
      </c>
    </row>
    <row r="2689" spans="1:18" x14ac:dyDescent="0.3">
      <c r="A2689">
        <v>2688</v>
      </c>
      <c r="B2689" s="4">
        <v>42159</v>
      </c>
      <c r="C2689" t="s">
        <v>2384</v>
      </c>
      <c r="D2689" t="s">
        <v>7138</v>
      </c>
      <c r="E2689" t="s">
        <v>9030</v>
      </c>
      <c r="F2689" t="s">
        <v>87</v>
      </c>
      <c r="G2689" t="s">
        <v>1413</v>
      </c>
      <c r="H2689" t="str">
        <f t="shared" si="292"/>
        <v>Bessemer Venture Partners</v>
      </c>
      <c r="I2689">
        <f t="shared" si="293"/>
        <v>1</v>
      </c>
      <c r="J2689" t="str">
        <f>IF(Table1[[#This Row],[Investor Count]]&gt;1,"Yes","No")</f>
        <v>No</v>
      </c>
      <c r="K2689" t="s">
        <v>394</v>
      </c>
      <c r="L2689" s="6">
        <v>1000000</v>
      </c>
      <c r="M2689">
        <f t="shared" si="287"/>
        <v>2015</v>
      </c>
      <c r="N2689" t="str">
        <f t="shared" si="288"/>
        <v>June</v>
      </c>
      <c r="O2689" s="18">
        <v>9.5970499999999994</v>
      </c>
      <c r="P2689" t="str">
        <f t="shared" si="289"/>
        <v>Private Equity</v>
      </c>
      <c r="Q2689" t="str">
        <f t="shared" si="290"/>
        <v>Media &amp; Entertainment</v>
      </c>
      <c r="R2689" t="str">
        <f t="shared" si="291"/>
        <v>Delhi-NCR</v>
      </c>
    </row>
    <row r="2690" spans="1:18" x14ac:dyDescent="0.3">
      <c r="A2690">
        <v>2689</v>
      </c>
      <c r="B2690" s="4">
        <v>42159</v>
      </c>
      <c r="C2690" t="s">
        <v>7139</v>
      </c>
      <c r="D2690" t="s">
        <v>3501</v>
      </c>
      <c r="E2690" t="s">
        <v>9030</v>
      </c>
      <c r="F2690" t="s">
        <v>36</v>
      </c>
      <c r="G2690" t="s">
        <v>7868</v>
      </c>
      <c r="H2690" t="str">
        <f t="shared" si="292"/>
        <v>Tiger Global</v>
      </c>
      <c r="I2690">
        <f t="shared" si="293"/>
        <v>2</v>
      </c>
      <c r="J2690" t="str">
        <f>IF(Table1[[#This Row],[Investor Count]]&gt;1,"Yes","No")</f>
        <v>Yes</v>
      </c>
      <c r="K2690" t="s">
        <v>394</v>
      </c>
      <c r="L2690" s="6">
        <v>20000000</v>
      </c>
      <c r="M2690">
        <f t="shared" ref="M2690:M2753" si="294">YEAR(B2690)</f>
        <v>2015</v>
      </c>
      <c r="N2690" t="str">
        <f t="shared" ref="N2690:N2753" si="295">TEXT(B2690,"mmmm")</f>
        <v>June</v>
      </c>
      <c r="O2690" s="18">
        <v>191.941</v>
      </c>
      <c r="P2690" t="str">
        <f t="shared" ref="P2690:P2753" si="296">IF(ISBLANK(K2690),"Unknown",IF(OR(ISNUMBER(SEARCH("seed",K2690)),ISNUMBER(SEARCH("Seed",K2690))),"Seed",IF(ISNUMBER(SEARCH("Series A",K2690)),"Series A",IF(ISNUMBER(SEARCH("Series B",K2690)),"Series B",IF(ISNUMBER(SEARCH("Series C",K2690)),"Series C",IF(ISNUMBER(SEARCH("Series D",K2690)),"Series D",IF(ISNUMBER(SEARCH("Private Equity",K2690)),"Private Equity","Other")))))))</f>
        <v>Private Equity</v>
      </c>
      <c r="Q2690" t="str">
        <f t="shared" ref="Q2690:Q2753" si="297">IF(IFERROR(SEARCH("ecom",D2690),0)+IFERROR(SEARCH("commerce",D2690),0)+IFERROR(SEARCH("retail",D2690),0)&gt;0,"E-Commerce",
IF(IFERROR(SEARCH("fintech",D2690),0)+IFERROR(SEARCH("finance",D2690),0)+IFERROR(SEARCH("financial",D2690),0)+IFERROR(SEARCH("lending",D2690),0)+IFERROR(SEARCH("payment",D2690),0)+IFERROR(SEARCH("banking",D2690),0)+IFERROR(SEARCH("insurance",D2690),0)&gt;0,"FinTech",
IF(IFERROR(SEARCH("tech",D2690),0)+IFERROR(SEARCH("software",D2690),0)+IFERROR(SEARCH("saas",D2690),0)+IFERROR(SEARCH("ai",D2690),0)+IFERROR(SEARCH("iot",D2690),0)+IFERROR(SEARCH("cloud",D2690),0)+IFERROR(SEARCH("data",D2690),0)+IFERROR(SEARCH("analytics",D2690),0)&gt;0,"Technology",
IF(IFERROR(SEARCH("food",D2690),0)+IFERROR(SEARCH("restaurant",D2690),0)+IFERROR(SEARCH("hospitality",D2690),0)+IFERROR(SEARCH("beverage",D2690),0)+IFERROR(SEARCH("delivery",D2690),0)&gt;0,"Food &amp; Beverage",
IF(IFERROR(SEARCH("health",D2690),0)+IFERROR(SEARCH("medical",D2690),0)+IFERROR(SEARCH("pharma",D2690),0)+IFERROR(SEARCH("wellness",D2690),0)+IFERROR(SEARCH("fitness",D2690),0)&gt;0,"Healthcare",
IF(IFERROR(SEARCH("edu",D2690),0)+IFERROR(SEARCH("learning",D2690),0)+IFERROR(SEARCH("school",D2690),0)+IFERROR(SEARCH("e-tech",D2690),0)&gt;0,"Education",
IF(IFERROR(SEARCH("logistics",D2690),0)+IFERROR(SEARCH("transport",D2690),0)+IFERROR(SEARCH("delivery",D2690),0)+IFERROR(SEARCH("mobility",D2690),0)+IFERROR(SEARCH("automobile",D2690),0)&gt;0,"Logistics &amp; Transport",
IF(IFERROR(SEARCH("travel",D2690),0)+IFERROR(SEARCH("hotel",D2690),0)+IFERROR(SEARCH("booking",D2690),0)+IFERROR(SEARCH("tourism",D2690),0)&gt;0,"Travel &amp; Hospitality",
IF(IFERROR(SEARCH("fashion",D2690),0)+IFERROR(SEARCH("apparel",D2690),0)+IFERROR(SEARCH("clothing",D2690),0)+IFERROR(SEARCH("jewelry",D2690),0)+IFERROR(SEARCH("beauty",D2690),0)&gt;0,"Fashion &amp; Lifestyle",
IF(IFERROR(SEARCH("media",D2690),0)+IFERROR(SEARCH("entertainment",D2690),0)+IFERROR(SEARCH("video",D2690),0)+IFERROR(SEARCH("gaming",D2690),0)+IFERROR(SEARCH("music",D2690),0)+IFERROR(SEARCH("social",D2690),0)&gt;0,"Media &amp; Entertainment",
IF(IFERROR(SEARCH("agri",D2690),0)+IFERROR(SEARCH("farm",D2690),0)+IFERROR(SEARCH("agtech",D2690),0)&gt;0,"Agriculture",
IF(IFERROR(SEARCH("real estate",D2690),0)+IFERROR(SEARCH("property",D2690),0)+IFERROR(SEARCH("housing",D2690),0)&gt;0,"Real Estate",
IF(IFERROR(SEARCH("energy",D2690),0)+IFERROR(SEARCH("solar",D2690),0)+IFERROR(SEARCH("clean tech",D2690),0)+IFERROR(SEARCH("waste",D2690),0)&gt;0,"Energy &amp; Environment",
IF(IFERROR(SEARCH("hr",D2690),0)+IFERROR(SEARCH("recruit",D2690),0)+IFERROR(SEARCH("hiring",D2690),0)+IFERROR(SEARCH("job",D2690),0)&gt;0,"HR &amp; Recruitment",
"Others"))))))))))))))</f>
        <v>Others</v>
      </c>
      <c r="R2690" t="str">
        <f t="shared" ref="R2690:R2753" si="298">IF(ISNUMBER(SEARCH("bang",F2690)),"Bangalore",IF(ISNUMBER(SEARCH("beng",F2690)),"Bangalore",IF(ISNUMBER(SEARCH("mumbai",F2690)),"Mumbai",IF(ISNUMBER(SEARCH("delhi",F2690)),"Delhi-NCR",IF(ISNUMBER(SEARCH("gurgaon",F2690)),"Delhi-NCR",IF(ISNUMBER(SEARCH("gurugram",F2690)),"Delhi-NCR",IF(ISNUMBER(SEARCH("noida",F2690)),"Delhi-NCR",IF(ISNUMBER(SEARCH("faridabad",F2690)),"Delhi-NCR",IF(ISNUMBER(SEARCH("chennai",F2690)),"Chennai",IF(ISNUMBER(SEARCH("hyderabad",F2690)),"Hyderabad",IF(ISNUMBER(SEARCH("pune",F2690)),"Pune",IF(ISNUMBER(SEARCH("kolkata",F2690)),"Kolkata",IF(ISNUMBER(SEARCH("ahmedabad",F2690)),"Ahmedabad",IF(ISNUMBER(SEARCH("jaipur",F2690)),"Jaipur",IF(ISNUMBER(SEARCH("coimbatore",F2690)),"Coimbatore",IF(ISNUMBER(SEARCH("kochi",F2690)),"Kerala Cities",IF(ISNUMBER(SEARCH("cochin",F2690)),"Kerala Cities",IF(ISNUMBER(SEARCH("francisco",F2690)),"USA",IF(ISNUMBER(SEARCH("new york",F2690)),"USA",IF(ISNUMBER(SEARCH("california",F2690)),"USA",IF(ISNUMBER(SEARCH("palo alto",F2690)),"USA",IF(ISNUMBER(SEARCH("santa",F2690)),"USA",IF(ISNUMBER(SEARCH("singapore",F2690)),"Singapore",IF(ISNUMBER(SEARCH("london",F2690)),"London/UK",IF(F2690="","Unknown","Other Cities")))))))))))))))))))))))))</f>
        <v>Mumbai</v>
      </c>
    </row>
    <row r="2691" spans="1:18" x14ac:dyDescent="0.3">
      <c r="A2691">
        <v>2690</v>
      </c>
      <c r="B2691" s="4">
        <v>42159</v>
      </c>
      <c r="C2691" t="s">
        <v>644</v>
      </c>
      <c r="D2691" t="s">
        <v>7141</v>
      </c>
      <c r="E2691" t="s">
        <v>9030</v>
      </c>
      <c r="F2691" t="s">
        <v>967</v>
      </c>
      <c r="G2691" t="s">
        <v>7142</v>
      </c>
      <c r="H2691" t="str">
        <f t="shared" ref="H2691:H2754" si="299">IFERROR(TRIM(LEFT(G2691,FIND(",",G2691)-1)),TRIM(G2691))</f>
        <v>Morgan Stanley</v>
      </c>
      <c r="I2691">
        <f t="shared" ref="I2691:I2754" si="300">IF(TRIM(G2691)="",0,LEN(G2691)-LEN(SUBSTITUTE(G2691,",",""))+1)</f>
        <v>1</v>
      </c>
      <c r="J2691" t="str">
        <f>IF(Table1[[#This Row],[Investor Count]]&gt;1,"Yes","No")</f>
        <v>No</v>
      </c>
      <c r="K2691" t="s">
        <v>394</v>
      </c>
      <c r="L2691" s="6">
        <v>50000000</v>
      </c>
      <c r="M2691">
        <f t="shared" si="294"/>
        <v>2015</v>
      </c>
      <c r="N2691" t="str">
        <f t="shared" si="295"/>
        <v>June</v>
      </c>
      <c r="O2691" s="18">
        <v>479.85250000000002</v>
      </c>
      <c r="P2691" t="str">
        <f t="shared" si="296"/>
        <v>Private Equity</v>
      </c>
      <c r="Q2691" t="str">
        <f t="shared" si="297"/>
        <v>E-Commerce</v>
      </c>
      <c r="R2691" t="str">
        <f t="shared" si="298"/>
        <v>Bangalore</v>
      </c>
    </row>
    <row r="2692" spans="1:18" x14ac:dyDescent="0.3">
      <c r="A2692">
        <v>2691</v>
      </c>
      <c r="B2692" s="4">
        <v>42160</v>
      </c>
      <c r="C2692" t="s">
        <v>7143</v>
      </c>
      <c r="D2692" t="s">
        <v>7144</v>
      </c>
      <c r="E2692" t="s">
        <v>9030</v>
      </c>
      <c r="F2692" t="s">
        <v>36</v>
      </c>
      <c r="G2692" t="s">
        <v>261</v>
      </c>
      <c r="H2692" t="str">
        <f t="shared" si="299"/>
        <v>Undisclosed</v>
      </c>
      <c r="I2692">
        <f t="shared" si="300"/>
        <v>1</v>
      </c>
      <c r="J2692" t="str">
        <f>IF(Table1[[#This Row],[Investor Count]]&gt;1,"Yes","No")</f>
        <v>No</v>
      </c>
      <c r="K2692" t="s">
        <v>126</v>
      </c>
      <c r="L2692" s="6">
        <v>500000</v>
      </c>
      <c r="M2692">
        <f t="shared" si="294"/>
        <v>2015</v>
      </c>
      <c r="N2692" t="str">
        <f t="shared" si="295"/>
        <v>June</v>
      </c>
      <c r="O2692" s="18">
        <v>4.7985249999999997</v>
      </c>
      <c r="P2692" t="str">
        <f t="shared" si="296"/>
        <v>Seed</v>
      </c>
      <c r="Q2692" t="str">
        <f t="shared" si="297"/>
        <v>Energy &amp; Environment</v>
      </c>
      <c r="R2692" t="str">
        <f t="shared" si="298"/>
        <v>Mumbai</v>
      </c>
    </row>
    <row r="2693" spans="1:18" x14ac:dyDescent="0.3">
      <c r="A2693">
        <v>2692</v>
      </c>
      <c r="B2693" s="4">
        <v>42160</v>
      </c>
      <c r="C2693" t="s">
        <v>2525</v>
      </c>
      <c r="D2693" t="s">
        <v>7893</v>
      </c>
      <c r="E2693" t="s">
        <v>9030</v>
      </c>
      <c r="F2693" t="s">
        <v>967</v>
      </c>
      <c r="G2693" t="s">
        <v>7146</v>
      </c>
      <c r="H2693" t="str">
        <f t="shared" si="299"/>
        <v>Fidelity Growth Partners</v>
      </c>
      <c r="I2693">
        <f t="shared" si="300"/>
        <v>2</v>
      </c>
      <c r="J2693" t="str">
        <f>IF(Table1[[#This Row],[Investor Count]]&gt;1,"Yes","No")</f>
        <v>Yes</v>
      </c>
      <c r="K2693" t="s">
        <v>394</v>
      </c>
      <c r="L2693" s="6">
        <v>10000000</v>
      </c>
      <c r="M2693">
        <f t="shared" si="294"/>
        <v>2015</v>
      </c>
      <c r="N2693" t="str">
        <f t="shared" si="295"/>
        <v>June</v>
      </c>
      <c r="O2693" s="18">
        <v>95.970500000000001</v>
      </c>
      <c r="P2693" t="str">
        <f t="shared" si="296"/>
        <v>Private Equity</v>
      </c>
      <c r="Q2693" t="str">
        <f t="shared" si="297"/>
        <v>Healthcare</v>
      </c>
      <c r="R2693" t="str">
        <f t="shared" si="298"/>
        <v>Bangalore</v>
      </c>
    </row>
    <row r="2694" spans="1:18" x14ac:dyDescent="0.3">
      <c r="A2694">
        <v>2693</v>
      </c>
      <c r="B2694" s="4">
        <v>42160</v>
      </c>
      <c r="C2694" t="s">
        <v>4860</v>
      </c>
      <c r="D2694" t="s">
        <v>7147</v>
      </c>
      <c r="E2694" t="s">
        <v>9030</v>
      </c>
      <c r="F2694" t="s">
        <v>8615</v>
      </c>
      <c r="G2694" t="s">
        <v>7148</v>
      </c>
      <c r="H2694" t="str">
        <f t="shared" si="299"/>
        <v>Snow Leopard</v>
      </c>
      <c r="I2694">
        <f t="shared" si="300"/>
        <v>2</v>
      </c>
      <c r="J2694" t="str">
        <f>IF(Table1[[#This Row],[Investor Count]]&gt;1,"Yes","No")</f>
        <v>Yes</v>
      </c>
      <c r="K2694" t="s">
        <v>394</v>
      </c>
      <c r="L2694" s="6">
        <v>5000000</v>
      </c>
      <c r="M2694">
        <f t="shared" si="294"/>
        <v>2015</v>
      </c>
      <c r="N2694" t="str">
        <f t="shared" si="295"/>
        <v>June</v>
      </c>
      <c r="O2694" s="18">
        <v>47.985250000000001</v>
      </c>
      <c r="P2694" t="str">
        <f t="shared" si="296"/>
        <v>Private Equity</v>
      </c>
      <c r="Q2694" t="str">
        <f t="shared" si="297"/>
        <v>Others</v>
      </c>
      <c r="R2694" t="str">
        <f t="shared" si="298"/>
        <v>Other Cities</v>
      </c>
    </row>
    <row r="2695" spans="1:18" x14ac:dyDescent="0.3">
      <c r="A2695">
        <v>2694</v>
      </c>
      <c r="B2695" s="4">
        <v>42163</v>
      </c>
      <c r="C2695" t="s">
        <v>7149</v>
      </c>
      <c r="D2695" t="s">
        <v>7150</v>
      </c>
      <c r="E2695" t="s">
        <v>9030</v>
      </c>
      <c r="F2695" t="s">
        <v>30</v>
      </c>
      <c r="G2695" t="s">
        <v>9279</v>
      </c>
      <c r="H2695" t="str">
        <f t="shared" si="299"/>
        <v>Natarajan Iyer</v>
      </c>
      <c r="I2695">
        <f t="shared" si="300"/>
        <v>3</v>
      </c>
      <c r="J2695" t="str">
        <f>IF(Table1[[#This Row],[Investor Count]]&gt;1,"Yes","No")</f>
        <v>Yes</v>
      </c>
      <c r="K2695" t="s">
        <v>126</v>
      </c>
      <c r="M2695">
        <f t="shared" si="294"/>
        <v>2015</v>
      </c>
      <c r="N2695" t="str">
        <f t="shared" si="295"/>
        <v>June</v>
      </c>
      <c r="O2695" s="18">
        <v>0</v>
      </c>
      <c r="P2695" t="str">
        <f t="shared" si="296"/>
        <v>Seed</v>
      </c>
      <c r="Q2695" t="str">
        <f t="shared" si="297"/>
        <v>Others</v>
      </c>
      <c r="R2695" t="str">
        <f t="shared" si="298"/>
        <v>Delhi-NCR</v>
      </c>
    </row>
    <row r="2696" spans="1:18" x14ac:dyDescent="0.3">
      <c r="A2696">
        <v>2695</v>
      </c>
      <c r="B2696" s="4">
        <v>42163</v>
      </c>
      <c r="C2696" t="s">
        <v>7152</v>
      </c>
      <c r="D2696" t="s">
        <v>7153</v>
      </c>
      <c r="E2696" t="s">
        <v>9030</v>
      </c>
      <c r="F2696" t="s">
        <v>36</v>
      </c>
      <c r="G2696" t="s">
        <v>8896</v>
      </c>
      <c r="H2696" t="str">
        <f t="shared" si="299"/>
        <v>Future Fund</v>
      </c>
      <c r="I2696">
        <f t="shared" si="300"/>
        <v>4</v>
      </c>
      <c r="J2696" t="str">
        <f>IF(Table1[[#This Row],[Investor Count]]&gt;1,"Yes","No")</f>
        <v>Yes</v>
      </c>
      <c r="K2696" t="s">
        <v>394</v>
      </c>
      <c r="L2696" s="6">
        <v>40000000</v>
      </c>
      <c r="M2696">
        <f t="shared" si="294"/>
        <v>2015</v>
      </c>
      <c r="N2696" t="str">
        <f t="shared" si="295"/>
        <v>June</v>
      </c>
      <c r="O2696" s="18">
        <v>383.88200000000001</v>
      </c>
      <c r="P2696" t="str">
        <f t="shared" si="296"/>
        <v>Private Equity</v>
      </c>
      <c r="Q2696" t="str">
        <f t="shared" si="297"/>
        <v>Energy &amp; Environment</v>
      </c>
      <c r="R2696" t="str">
        <f t="shared" si="298"/>
        <v>Mumbai</v>
      </c>
    </row>
    <row r="2697" spans="1:18" x14ac:dyDescent="0.3">
      <c r="A2697">
        <v>2696</v>
      </c>
      <c r="B2697" s="4">
        <v>42164</v>
      </c>
      <c r="C2697" t="s">
        <v>2557</v>
      </c>
      <c r="D2697" t="s">
        <v>7155</v>
      </c>
      <c r="E2697" t="s">
        <v>9030</v>
      </c>
      <c r="F2697" t="s">
        <v>30</v>
      </c>
      <c r="G2697" t="s">
        <v>8136</v>
      </c>
      <c r="H2697" t="str">
        <f t="shared" si="299"/>
        <v>Ivycap Ventures</v>
      </c>
      <c r="I2697">
        <f t="shared" si="300"/>
        <v>1</v>
      </c>
      <c r="J2697" t="str">
        <f>IF(Table1[[#This Row],[Investor Count]]&gt;1,"Yes","No")</f>
        <v>No</v>
      </c>
      <c r="K2697" t="s">
        <v>394</v>
      </c>
      <c r="L2697" s="6">
        <v>5000000</v>
      </c>
      <c r="M2697">
        <f t="shared" si="294"/>
        <v>2015</v>
      </c>
      <c r="N2697" t="str">
        <f t="shared" si="295"/>
        <v>June</v>
      </c>
      <c r="O2697" s="18">
        <v>47.985250000000001</v>
      </c>
      <c r="P2697" t="str">
        <f t="shared" si="296"/>
        <v>Private Equity</v>
      </c>
      <c r="Q2697" t="str">
        <f t="shared" si="297"/>
        <v>E-Commerce</v>
      </c>
      <c r="R2697" t="str">
        <f t="shared" si="298"/>
        <v>Delhi-NCR</v>
      </c>
    </row>
    <row r="2698" spans="1:18" x14ac:dyDescent="0.3">
      <c r="A2698">
        <v>2697</v>
      </c>
      <c r="B2698" s="4">
        <v>42164</v>
      </c>
      <c r="C2698" t="s">
        <v>1165</v>
      </c>
      <c r="D2698" t="s">
        <v>7156</v>
      </c>
      <c r="E2698" t="s">
        <v>9030</v>
      </c>
      <c r="F2698" t="s">
        <v>967</v>
      </c>
      <c r="G2698" t="s">
        <v>8432</v>
      </c>
      <c r="H2698" t="str">
        <f t="shared" si="299"/>
        <v>Norwest Venture Partners</v>
      </c>
      <c r="I2698">
        <f t="shared" si="300"/>
        <v>3</v>
      </c>
      <c r="J2698" t="str">
        <f>IF(Table1[[#This Row],[Investor Count]]&gt;1,"Yes","No")</f>
        <v>Yes</v>
      </c>
      <c r="K2698" t="s">
        <v>394</v>
      </c>
      <c r="L2698" s="6">
        <v>16500000</v>
      </c>
      <c r="M2698">
        <f t="shared" si="294"/>
        <v>2015</v>
      </c>
      <c r="N2698" t="str">
        <f t="shared" si="295"/>
        <v>June</v>
      </c>
      <c r="O2698" s="18">
        <v>158.351325</v>
      </c>
      <c r="P2698" t="str">
        <f t="shared" si="296"/>
        <v>Private Equity</v>
      </c>
      <c r="Q2698" t="str">
        <f t="shared" si="297"/>
        <v>Food &amp; Beverage</v>
      </c>
      <c r="R2698" t="str">
        <f t="shared" si="298"/>
        <v>Bangalore</v>
      </c>
    </row>
    <row r="2699" spans="1:18" x14ac:dyDescent="0.3">
      <c r="A2699">
        <v>2698</v>
      </c>
      <c r="B2699" s="4">
        <v>42164</v>
      </c>
      <c r="C2699" t="s">
        <v>7158</v>
      </c>
      <c r="D2699" t="s">
        <v>7159</v>
      </c>
      <c r="E2699" t="s">
        <v>9030</v>
      </c>
      <c r="F2699" t="s">
        <v>19</v>
      </c>
      <c r="G2699" t="s">
        <v>9401</v>
      </c>
      <c r="H2699" t="str">
        <f t="shared" si="299"/>
        <v>Group Of Angel</v>
      </c>
      <c r="I2699">
        <f t="shared" si="300"/>
        <v>1</v>
      </c>
      <c r="J2699" t="str">
        <f>IF(Table1[[#This Row],[Investor Count]]&gt;1,"Yes","No")</f>
        <v>No</v>
      </c>
      <c r="K2699" t="s">
        <v>126</v>
      </c>
      <c r="L2699" s="6">
        <v>234000</v>
      </c>
      <c r="M2699">
        <f t="shared" si="294"/>
        <v>2015</v>
      </c>
      <c r="N2699" t="str">
        <f t="shared" si="295"/>
        <v>June</v>
      </c>
      <c r="O2699" s="18">
        <v>2.2457096999999999</v>
      </c>
      <c r="P2699" t="str">
        <f t="shared" si="296"/>
        <v>Seed</v>
      </c>
      <c r="Q2699" t="str">
        <f t="shared" si="297"/>
        <v>E-Commerce</v>
      </c>
      <c r="R2699" t="str">
        <f t="shared" si="298"/>
        <v>Delhi-NCR</v>
      </c>
    </row>
    <row r="2700" spans="1:18" x14ac:dyDescent="0.3">
      <c r="A2700">
        <v>2699</v>
      </c>
      <c r="B2700" s="4">
        <v>42164</v>
      </c>
      <c r="C2700" t="s">
        <v>8897</v>
      </c>
      <c r="D2700" t="s">
        <v>7161</v>
      </c>
      <c r="E2700" t="s">
        <v>9030</v>
      </c>
      <c r="F2700" t="s">
        <v>30</v>
      </c>
      <c r="G2700" t="s">
        <v>8428</v>
      </c>
      <c r="H2700" t="str">
        <f t="shared" si="299"/>
        <v>Sidbi Venture Capital Ltd</v>
      </c>
      <c r="I2700">
        <f t="shared" si="300"/>
        <v>1</v>
      </c>
      <c r="J2700" t="str">
        <f>IF(Table1[[#This Row],[Investor Count]]&gt;1,"Yes","No")</f>
        <v>No</v>
      </c>
      <c r="K2700" t="s">
        <v>394</v>
      </c>
      <c r="M2700">
        <f t="shared" si="294"/>
        <v>2015</v>
      </c>
      <c r="N2700" t="str">
        <f t="shared" si="295"/>
        <v>June</v>
      </c>
      <c r="O2700" s="18">
        <v>0</v>
      </c>
      <c r="P2700" t="str">
        <f t="shared" si="296"/>
        <v>Private Equity</v>
      </c>
      <c r="Q2700" t="str">
        <f t="shared" si="297"/>
        <v>Others</v>
      </c>
      <c r="R2700" t="str">
        <f t="shared" si="298"/>
        <v>Delhi-NCR</v>
      </c>
    </row>
    <row r="2701" spans="1:18" x14ac:dyDescent="0.3">
      <c r="A2701">
        <v>2700</v>
      </c>
      <c r="B2701" s="4">
        <v>42164</v>
      </c>
      <c r="C2701" t="s">
        <v>7162</v>
      </c>
      <c r="D2701" t="s">
        <v>7163</v>
      </c>
      <c r="E2701" t="s">
        <v>9030</v>
      </c>
      <c r="F2701" t="s">
        <v>967</v>
      </c>
      <c r="G2701" t="s">
        <v>8433</v>
      </c>
      <c r="H2701" t="str">
        <f t="shared" si="299"/>
        <v>Kcl</v>
      </c>
      <c r="I2701">
        <f t="shared" si="300"/>
        <v>1</v>
      </c>
      <c r="J2701" t="str">
        <f>IF(Table1[[#This Row],[Investor Count]]&gt;1,"Yes","No")</f>
        <v>No</v>
      </c>
      <c r="K2701" t="s">
        <v>126</v>
      </c>
      <c r="L2701" s="6">
        <v>140000</v>
      </c>
      <c r="M2701">
        <f t="shared" si="294"/>
        <v>2015</v>
      </c>
      <c r="N2701" t="str">
        <f t="shared" si="295"/>
        <v>June</v>
      </c>
      <c r="O2701" s="18">
        <v>1.3435870000000001</v>
      </c>
      <c r="P2701" t="str">
        <f t="shared" si="296"/>
        <v>Seed</v>
      </c>
      <c r="Q2701" t="str">
        <f t="shared" si="297"/>
        <v>Others</v>
      </c>
      <c r="R2701" t="str">
        <f t="shared" si="298"/>
        <v>Bangalore</v>
      </c>
    </row>
    <row r="2702" spans="1:18" x14ac:dyDescent="0.3">
      <c r="A2702">
        <v>2701</v>
      </c>
      <c r="B2702" s="4">
        <v>42165</v>
      </c>
      <c r="C2702" t="s">
        <v>471</v>
      </c>
      <c r="D2702" t="s">
        <v>7165</v>
      </c>
      <c r="E2702" t="s">
        <v>9030</v>
      </c>
      <c r="F2702" t="s">
        <v>36</v>
      </c>
      <c r="G2702" t="s">
        <v>8434</v>
      </c>
      <c r="H2702" t="str">
        <f t="shared" si="299"/>
        <v>Pawan Borle</v>
      </c>
      <c r="I2702">
        <f t="shared" si="300"/>
        <v>2</v>
      </c>
      <c r="J2702" t="str">
        <f>IF(Table1[[#This Row],[Investor Count]]&gt;1,"Yes","No")</f>
        <v>Yes</v>
      </c>
      <c r="K2702" t="s">
        <v>126</v>
      </c>
      <c r="M2702">
        <f t="shared" si="294"/>
        <v>2015</v>
      </c>
      <c r="N2702" t="str">
        <f t="shared" si="295"/>
        <v>June</v>
      </c>
      <c r="O2702" s="18">
        <v>0</v>
      </c>
      <c r="P2702" t="str">
        <f t="shared" si="296"/>
        <v>Seed</v>
      </c>
      <c r="Q2702" t="str">
        <f t="shared" si="297"/>
        <v>Travel &amp; Hospitality</v>
      </c>
      <c r="R2702" t="str">
        <f t="shared" si="298"/>
        <v>Mumbai</v>
      </c>
    </row>
    <row r="2703" spans="1:18" x14ac:dyDescent="0.3">
      <c r="A2703">
        <v>2702</v>
      </c>
      <c r="B2703" s="4">
        <v>42165</v>
      </c>
      <c r="C2703" t="s">
        <v>2877</v>
      </c>
      <c r="D2703" t="s">
        <v>7167</v>
      </c>
      <c r="E2703" t="s">
        <v>9030</v>
      </c>
      <c r="F2703" t="s">
        <v>967</v>
      </c>
      <c r="G2703" t="s">
        <v>7168</v>
      </c>
      <c r="H2703" t="str">
        <f t="shared" si="299"/>
        <v>Sequoia Capital</v>
      </c>
      <c r="I2703">
        <f t="shared" si="300"/>
        <v>2</v>
      </c>
      <c r="J2703" t="str">
        <f>IF(Table1[[#This Row],[Investor Count]]&gt;1,"Yes","No")</f>
        <v>Yes</v>
      </c>
      <c r="K2703" t="s">
        <v>394</v>
      </c>
      <c r="L2703" s="6">
        <v>5000000</v>
      </c>
      <c r="M2703">
        <f t="shared" si="294"/>
        <v>2015</v>
      </c>
      <c r="N2703" t="str">
        <f t="shared" si="295"/>
        <v>June</v>
      </c>
      <c r="O2703" s="18">
        <v>47.985250000000001</v>
      </c>
      <c r="P2703" t="str">
        <f t="shared" si="296"/>
        <v>Private Equity</v>
      </c>
      <c r="Q2703" t="str">
        <f t="shared" si="297"/>
        <v>E-Commerce</v>
      </c>
      <c r="R2703" t="str">
        <f t="shared" si="298"/>
        <v>Bangalore</v>
      </c>
    </row>
    <row r="2704" spans="1:18" x14ac:dyDescent="0.3">
      <c r="A2704">
        <v>2703</v>
      </c>
      <c r="B2704" s="4">
        <v>42166</v>
      </c>
      <c r="C2704" t="s">
        <v>7169</v>
      </c>
      <c r="D2704" t="s">
        <v>7170</v>
      </c>
      <c r="E2704" t="s">
        <v>9030</v>
      </c>
      <c r="F2704" t="s">
        <v>36</v>
      </c>
      <c r="G2704" t="s">
        <v>8898</v>
      </c>
      <c r="H2704" t="str">
        <f t="shared" si="299"/>
        <v>Arihant Patni</v>
      </c>
      <c r="I2704">
        <f t="shared" si="300"/>
        <v>4</v>
      </c>
      <c r="J2704" t="str">
        <f>IF(Table1[[#This Row],[Investor Count]]&gt;1,"Yes","No")</f>
        <v>Yes</v>
      </c>
      <c r="K2704" t="s">
        <v>126</v>
      </c>
      <c r="L2704" s="6">
        <v>350000</v>
      </c>
      <c r="M2704">
        <f t="shared" si="294"/>
        <v>2015</v>
      </c>
      <c r="N2704" t="str">
        <f t="shared" si="295"/>
        <v>June</v>
      </c>
      <c r="O2704" s="18">
        <v>3.3589674999999999</v>
      </c>
      <c r="P2704" t="str">
        <f t="shared" si="296"/>
        <v>Seed</v>
      </c>
      <c r="Q2704" t="str">
        <f t="shared" si="297"/>
        <v>Technology</v>
      </c>
      <c r="R2704" t="str">
        <f t="shared" si="298"/>
        <v>Mumbai</v>
      </c>
    </row>
    <row r="2705" spans="1:18" x14ac:dyDescent="0.3">
      <c r="A2705">
        <v>2704</v>
      </c>
      <c r="B2705" s="4">
        <v>42166</v>
      </c>
      <c r="C2705" t="s">
        <v>3982</v>
      </c>
      <c r="D2705" t="s">
        <v>2028</v>
      </c>
      <c r="E2705" t="s">
        <v>9030</v>
      </c>
      <c r="F2705" t="s">
        <v>19</v>
      </c>
      <c r="G2705" t="s">
        <v>9248</v>
      </c>
      <c r="H2705" t="str">
        <f t="shared" si="299"/>
        <v>M&amp;S Partners Pte Ltd</v>
      </c>
      <c r="I2705">
        <f t="shared" si="300"/>
        <v>1</v>
      </c>
      <c r="J2705" t="str">
        <f>IF(Table1[[#This Row],[Investor Count]]&gt;1,"Yes","No")</f>
        <v>No</v>
      </c>
      <c r="K2705" t="s">
        <v>126</v>
      </c>
      <c r="L2705" s="6">
        <v>250000</v>
      </c>
      <c r="M2705">
        <f t="shared" si="294"/>
        <v>2015</v>
      </c>
      <c r="N2705" t="str">
        <f t="shared" si="295"/>
        <v>June</v>
      </c>
      <c r="O2705" s="18">
        <v>2.3992624999999999</v>
      </c>
      <c r="P2705" t="str">
        <f t="shared" si="296"/>
        <v>Seed</v>
      </c>
      <c r="Q2705" t="str">
        <f t="shared" si="297"/>
        <v>FinTech</v>
      </c>
      <c r="R2705" t="str">
        <f t="shared" si="298"/>
        <v>Delhi-NCR</v>
      </c>
    </row>
    <row r="2706" spans="1:18" x14ac:dyDescent="0.3">
      <c r="A2706">
        <v>2705</v>
      </c>
      <c r="B2706" s="4">
        <v>42167</v>
      </c>
      <c r="C2706" t="s">
        <v>7173</v>
      </c>
      <c r="D2706" t="s">
        <v>7174</v>
      </c>
      <c r="E2706" t="s">
        <v>9030</v>
      </c>
      <c r="F2706" t="s">
        <v>1197</v>
      </c>
      <c r="G2706" t="s">
        <v>1068</v>
      </c>
      <c r="H2706" t="str">
        <f t="shared" si="299"/>
        <v>Sequoia Capital</v>
      </c>
      <c r="I2706">
        <f t="shared" si="300"/>
        <v>1</v>
      </c>
      <c r="J2706" t="str">
        <f>IF(Table1[[#This Row],[Investor Count]]&gt;1,"Yes","No")</f>
        <v>No</v>
      </c>
      <c r="K2706" t="s">
        <v>394</v>
      </c>
      <c r="L2706" s="6">
        <v>16000000</v>
      </c>
      <c r="M2706">
        <f t="shared" si="294"/>
        <v>2015</v>
      </c>
      <c r="N2706" t="str">
        <f t="shared" si="295"/>
        <v>June</v>
      </c>
      <c r="O2706" s="18">
        <v>153.55279999999999</v>
      </c>
      <c r="P2706" t="str">
        <f t="shared" si="296"/>
        <v>Private Equity</v>
      </c>
      <c r="Q2706" t="str">
        <f t="shared" si="297"/>
        <v>Healthcare</v>
      </c>
      <c r="R2706" t="str">
        <f t="shared" si="298"/>
        <v>Ahmedabad</v>
      </c>
    </row>
    <row r="2707" spans="1:18" x14ac:dyDescent="0.3">
      <c r="A2707">
        <v>2706</v>
      </c>
      <c r="B2707" s="4">
        <v>42170</v>
      </c>
      <c r="C2707" t="s">
        <v>7175</v>
      </c>
      <c r="D2707" t="s">
        <v>7176</v>
      </c>
      <c r="E2707" t="s">
        <v>9030</v>
      </c>
      <c r="F2707" t="s">
        <v>967</v>
      </c>
      <c r="G2707" t="s">
        <v>1068</v>
      </c>
      <c r="H2707" t="str">
        <f t="shared" si="299"/>
        <v>Sequoia Capital</v>
      </c>
      <c r="I2707">
        <f t="shared" si="300"/>
        <v>1</v>
      </c>
      <c r="J2707" t="str">
        <f>IF(Table1[[#This Row],[Investor Count]]&gt;1,"Yes","No")</f>
        <v>No</v>
      </c>
      <c r="K2707" t="s">
        <v>394</v>
      </c>
      <c r="L2707" s="6">
        <v>50000000</v>
      </c>
      <c r="M2707">
        <f t="shared" si="294"/>
        <v>2015</v>
      </c>
      <c r="N2707" t="str">
        <f t="shared" si="295"/>
        <v>June</v>
      </c>
      <c r="O2707" s="18">
        <v>479.85250000000002</v>
      </c>
      <c r="P2707" t="str">
        <f t="shared" si="296"/>
        <v>Private Equity</v>
      </c>
      <c r="Q2707" t="str">
        <f t="shared" si="297"/>
        <v>Others</v>
      </c>
      <c r="R2707" t="str">
        <f t="shared" si="298"/>
        <v>Bangalore</v>
      </c>
    </row>
    <row r="2708" spans="1:18" x14ac:dyDescent="0.3">
      <c r="A2708">
        <v>2707</v>
      </c>
      <c r="B2708" s="4">
        <v>42170</v>
      </c>
      <c r="C2708" t="s">
        <v>7177</v>
      </c>
      <c r="D2708" t="s">
        <v>7178</v>
      </c>
      <c r="E2708" t="s">
        <v>9030</v>
      </c>
      <c r="F2708" t="s">
        <v>967</v>
      </c>
      <c r="G2708" t="s">
        <v>1252</v>
      </c>
      <c r="H2708" t="str">
        <f t="shared" si="299"/>
        <v>Unitus Seed Fund</v>
      </c>
      <c r="I2708">
        <f t="shared" si="300"/>
        <v>1</v>
      </c>
      <c r="J2708" t="str">
        <f>IF(Table1[[#This Row],[Investor Count]]&gt;1,"Yes","No")</f>
        <v>No</v>
      </c>
      <c r="K2708" t="s">
        <v>394</v>
      </c>
      <c r="M2708">
        <f t="shared" si="294"/>
        <v>2015</v>
      </c>
      <c r="N2708" t="str">
        <f t="shared" si="295"/>
        <v>June</v>
      </c>
      <c r="O2708" s="18">
        <v>0</v>
      </c>
      <c r="P2708" t="str">
        <f t="shared" si="296"/>
        <v>Private Equity</v>
      </c>
      <c r="Q2708" t="str">
        <f t="shared" si="297"/>
        <v>Technology</v>
      </c>
      <c r="R2708" t="str">
        <f t="shared" si="298"/>
        <v>Bangalore</v>
      </c>
    </row>
    <row r="2709" spans="1:18" x14ac:dyDescent="0.3">
      <c r="A2709">
        <v>2708</v>
      </c>
      <c r="B2709" s="4">
        <v>42170</v>
      </c>
      <c r="C2709" t="s">
        <v>7179</v>
      </c>
      <c r="D2709" t="s">
        <v>7180</v>
      </c>
      <c r="E2709" t="s">
        <v>9030</v>
      </c>
      <c r="F2709" t="s">
        <v>967</v>
      </c>
      <c r="G2709" t="s">
        <v>8435</v>
      </c>
      <c r="H2709" t="str">
        <f t="shared" si="299"/>
        <v>I2India Pvt Ltd</v>
      </c>
      <c r="I2709">
        <f t="shared" si="300"/>
        <v>1</v>
      </c>
      <c r="J2709" t="str">
        <f>IF(Table1[[#This Row],[Investor Count]]&gt;1,"Yes","No")</f>
        <v>No</v>
      </c>
      <c r="K2709" t="s">
        <v>126</v>
      </c>
      <c r="L2709" s="6">
        <v>500000</v>
      </c>
      <c r="M2709">
        <f t="shared" si="294"/>
        <v>2015</v>
      </c>
      <c r="N2709" t="str">
        <f t="shared" si="295"/>
        <v>June</v>
      </c>
      <c r="O2709" s="18">
        <v>4.7985249999999997</v>
      </c>
      <c r="P2709" t="str">
        <f t="shared" si="296"/>
        <v>Seed</v>
      </c>
      <c r="Q2709" t="str">
        <f t="shared" si="297"/>
        <v>Logistics &amp; Transport</v>
      </c>
      <c r="R2709" t="str">
        <f t="shared" si="298"/>
        <v>Bangalore</v>
      </c>
    </row>
    <row r="2710" spans="1:18" x14ac:dyDescent="0.3">
      <c r="A2710">
        <v>2709</v>
      </c>
      <c r="B2710" s="4">
        <v>42171</v>
      </c>
      <c r="C2710" t="s">
        <v>7182</v>
      </c>
      <c r="D2710" t="s">
        <v>7183</v>
      </c>
      <c r="E2710" t="s">
        <v>9030</v>
      </c>
      <c r="F2710" t="s">
        <v>36</v>
      </c>
      <c r="G2710" t="s">
        <v>9401</v>
      </c>
      <c r="H2710" t="str">
        <f t="shared" si="299"/>
        <v>Group Of Angel</v>
      </c>
      <c r="I2710">
        <f t="shared" si="300"/>
        <v>1</v>
      </c>
      <c r="J2710" t="str">
        <f>IF(Table1[[#This Row],[Investor Count]]&gt;1,"Yes","No")</f>
        <v>No</v>
      </c>
      <c r="K2710" t="s">
        <v>126</v>
      </c>
      <c r="M2710">
        <f t="shared" si="294"/>
        <v>2015</v>
      </c>
      <c r="N2710" t="str">
        <f t="shared" si="295"/>
        <v>June</v>
      </c>
      <c r="O2710" s="18">
        <v>0</v>
      </c>
      <c r="P2710" t="str">
        <f t="shared" si="296"/>
        <v>Seed</v>
      </c>
      <c r="Q2710" t="str">
        <f t="shared" si="297"/>
        <v>Others</v>
      </c>
      <c r="R2710" t="str">
        <f t="shared" si="298"/>
        <v>Mumbai</v>
      </c>
    </row>
    <row r="2711" spans="1:18" x14ac:dyDescent="0.3">
      <c r="A2711">
        <v>2710</v>
      </c>
      <c r="B2711" s="4">
        <v>42171</v>
      </c>
      <c r="C2711" t="s">
        <v>7184</v>
      </c>
      <c r="D2711" t="s">
        <v>7185</v>
      </c>
      <c r="E2711" t="s">
        <v>9030</v>
      </c>
      <c r="F2711" t="s">
        <v>139</v>
      </c>
      <c r="G2711" t="s">
        <v>7186</v>
      </c>
      <c r="H2711" t="str">
        <f t="shared" si="299"/>
        <v>Infuse Ventures</v>
      </c>
      <c r="I2711">
        <f t="shared" si="300"/>
        <v>2</v>
      </c>
      <c r="J2711" t="str">
        <f>IF(Table1[[#This Row],[Investor Count]]&gt;1,"Yes","No")</f>
        <v>Yes</v>
      </c>
      <c r="K2711" t="s">
        <v>394</v>
      </c>
      <c r="M2711">
        <f t="shared" si="294"/>
        <v>2015</v>
      </c>
      <c r="N2711" t="str">
        <f t="shared" si="295"/>
        <v>June</v>
      </c>
      <c r="O2711" s="18">
        <v>0</v>
      </c>
      <c r="P2711" t="str">
        <f t="shared" si="296"/>
        <v>Private Equity</v>
      </c>
      <c r="Q2711" t="str">
        <f t="shared" si="297"/>
        <v>Others</v>
      </c>
      <c r="R2711" t="str">
        <f t="shared" si="298"/>
        <v>Delhi-NCR</v>
      </c>
    </row>
    <row r="2712" spans="1:18" x14ac:dyDescent="0.3">
      <c r="A2712">
        <v>2711</v>
      </c>
      <c r="B2712" s="4">
        <v>42171</v>
      </c>
      <c r="C2712" t="s">
        <v>7187</v>
      </c>
      <c r="D2712" t="s">
        <v>7188</v>
      </c>
      <c r="E2712" t="s">
        <v>9030</v>
      </c>
      <c r="F2712" t="s">
        <v>36</v>
      </c>
      <c r="G2712" t="s">
        <v>8436</v>
      </c>
      <c r="H2712" t="str">
        <f t="shared" si="299"/>
        <v>Mahesh Pratapneni</v>
      </c>
      <c r="I2712">
        <f t="shared" si="300"/>
        <v>2</v>
      </c>
      <c r="J2712" t="str">
        <f>IF(Table1[[#This Row],[Investor Count]]&gt;1,"Yes","No")</f>
        <v>Yes</v>
      </c>
      <c r="K2712" t="s">
        <v>126</v>
      </c>
      <c r="L2712" s="6">
        <v>500000</v>
      </c>
      <c r="M2712">
        <f t="shared" si="294"/>
        <v>2015</v>
      </c>
      <c r="N2712" t="str">
        <f t="shared" si="295"/>
        <v>June</v>
      </c>
      <c r="O2712" s="18">
        <v>4.7985249999999997</v>
      </c>
      <c r="P2712" t="str">
        <f t="shared" si="296"/>
        <v>Seed</v>
      </c>
      <c r="Q2712" t="str">
        <f t="shared" si="297"/>
        <v>Others</v>
      </c>
      <c r="R2712" t="str">
        <f t="shared" si="298"/>
        <v>Mumbai</v>
      </c>
    </row>
    <row r="2713" spans="1:18" x14ac:dyDescent="0.3">
      <c r="A2713">
        <v>2712</v>
      </c>
      <c r="B2713" s="4">
        <v>42172</v>
      </c>
      <c r="C2713" t="s">
        <v>7190</v>
      </c>
      <c r="D2713" t="s">
        <v>7191</v>
      </c>
      <c r="E2713" t="s">
        <v>9030</v>
      </c>
      <c r="F2713" t="s">
        <v>36</v>
      </c>
      <c r="G2713" t="s">
        <v>7192</v>
      </c>
      <c r="H2713" t="str">
        <f t="shared" si="299"/>
        <v>Mumbai Angels</v>
      </c>
      <c r="I2713">
        <f t="shared" si="300"/>
        <v>7</v>
      </c>
      <c r="J2713" t="str">
        <f>IF(Table1[[#This Row],[Investor Count]]&gt;1,"Yes","No")</f>
        <v>Yes</v>
      </c>
      <c r="K2713" t="s">
        <v>126</v>
      </c>
      <c r="M2713">
        <f t="shared" si="294"/>
        <v>2015</v>
      </c>
      <c r="N2713" t="str">
        <f t="shared" si="295"/>
        <v>June</v>
      </c>
      <c r="O2713" s="18">
        <v>0</v>
      </c>
      <c r="P2713" t="str">
        <f t="shared" si="296"/>
        <v>Seed</v>
      </c>
      <c r="Q2713" t="str">
        <f t="shared" si="297"/>
        <v>Others</v>
      </c>
      <c r="R2713" t="str">
        <f t="shared" si="298"/>
        <v>Mumbai</v>
      </c>
    </row>
    <row r="2714" spans="1:18" x14ac:dyDescent="0.3">
      <c r="A2714">
        <v>2713</v>
      </c>
      <c r="B2714" s="4">
        <v>42172</v>
      </c>
      <c r="C2714" t="s">
        <v>7193</v>
      </c>
      <c r="D2714" t="s">
        <v>1991</v>
      </c>
      <c r="E2714" t="s">
        <v>9030</v>
      </c>
      <c r="F2714" t="s">
        <v>967</v>
      </c>
      <c r="G2714" t="s">
        <v>7194</v>
      </c>
      <c r="H2714" t="str">
        <f t="shared" si="299"/>
        <v>Unitus Seed Fund</v>
      </c>
      <c r="I2714">
        <f t="shared" si="300"/>
        <v>2</v>
      </c>
      <c r="J2714" t="str">
        <f>IF(Table1[[#This Row],[Investor Count]]&gt;1,"Yes","No")</f>
        <v>Yes</v>
      </c>
      <c r="K2714" t="s">
        <v>126</v>
      </c>
      <c r="M2714">
        <f t="shared" si="294"/>
        <v>2015</v>
      </c>
      <c r="N2714" t="str">
        <f t="shared" si="295"/>
        <v>June</v>
      </c>
      <c r="O2714" s="18">
        <v>0</v>
      </c>
      <c r="P2714" t="str">
        <f t="shared" si="296"/>
        <v>Seed</v>
      </c>
      <c r="Q2714" t="str">
        <f t="shared" si="297"/>
        <v>Others</v>
      </c>
      <c r="R2714" t="str">
        <f t="shared" si="298"/>
        <v>Bangalore</v>
      </c>
    </row>
    <row r="2715" spans="1:18" x14ac:dyDescent="0.3">
      <c r="A2715">
        <v>2714</v>
      </c>
      <c r="B2715" s="4">
        <v>42172</v>
      </c>
      <c r="C2715" t="s">
        <v>7196</v>
      </c>
      <c r="D2715" t="s">
        <v>7197</v>
      </c>
      <c r="E2715" t="s">
        <v>9030</v>
      </c>
      <c r="F2715" t="s">
        <v>36</v>
      </c>
      <c r="G2715" t="s">
        <v>8437</v>
      </c>
      <c r="H2715" t="str">
        <f t="shared" si="299"/>
        <v>Lgt Group</v>
      </c>
      <c r="I2715">
        <f t="shared" si="300"/>
        <v>3</v>
      </c>
      <c r="J2715" t="str">
        <f>IF(Table1[[#This Row],[Investor Count]]&gt;1,"Yes","No")</f>
        <v>Yes</v>
      </c>
      <c r="K2715" t="s">
        <v>394</v>
      </c>
      <c r="L2715" s="6">
        <v>8200000</v>
      </c>
      <c r="M2715">
        <f t="shared" si="294"/>
        <v>2015</v>
      </c>
      <c r="N2715" t="str">
        <f t="shared" si="295"/>
        <v>June</v>
      </c>
      <c r="O2715" s="18">
        <v>78.695809999999994</v>
      </c>
      <c r="P2715" t="str">
        <f t="shared" si="296"/>
        <v>Private Equity</v>
      </c>
      <c r="Q2715" t="str">
        <f t="shared" si="297"/>
        <v>Technology</v>
      </c>
      <c r="R2715" t="str">
        <f t="shared" si="298"/>
        <v>Mumbai</v>
      </c>
    </row>
    <row r="2716" spans="1:18" x14ac:dyDescent="0.3">
      <c r="A2716">
        <v>2715</v>
      </c>
      <c r="B2716" s="4">
        <v>42173</v>
      </c>
      <c r="C2716" t="s">
        <v>7199</v>
      </c>
      <c r="D2716" t="s">
        <v>9022</v>
      </c>
      <c r="E2716" t="s">
        <v>9030</v>
      </c>
      <c r="F2716" t="s">
        <v>30</v>
      </c>
      <c r="G2716" t="s">
        <v>8052</v>
      </c>
      <c r="H2716" t="str">
        <f t="shared" si="299"/>
        <v>Youwecan Ventures</v>
      </c>
      <c r="I2716">
        <f t="shared" si="300"/>
        <v>1</v>
      </c>
      <c r="J2716" t="str">
        <f>IF(Table1[[#This Row],[Investor Count]]&gt;1,"Yes","No")</f>
        <v>No</v>
      </c>
      <c r="K2716" t="s">
        <v>126</v>
      </c>
      <c r="M2716">
        <f t="shared" si="294"/>
        <v>2015</v>
      </c>
      <c r="N2716" t="str">
        <f t="shared" si="295"/>
        <v>June</v>
      </c>
      <c r="O2716" s="18">
        <v>0</v>
      </c>
      <c r="P2716" t="str">
        <f t="shared" si="296"/>
        <v>Seed</v>
      </c>
      <c r="Q2716" t="str">
        <f t="shared" si="297"/>
        <v>Logistics &amp; Transport</v>
      </c>
      <c r="R2716" t="str">
        <f t="shared" si="298"/>
        <v>Delhi-NCR</v>
      </c>
    </row>
    <row r="2717" spans="1:18" x14ac:dyDescent="0.3">
      <c r="A2717">
        <v>2716</v>
      </c>
      <c r="B2717" s="4">
        <v>42173</v>
      </c>
      <c r="C2717" t="s">
        <v>1397</v>
      </c>
      <c r="D2717" t="s">
        <v>7201</v>
      </c>
      <c r="E2717" t="s">
        <v>9030</v>
      </c>
      <c r="F2717" t="s">
        <v>967</v>
      </c>
      <c r="G2717" t="s">
        <v>7202</v>
      </c>
      <c r="H2717" t="str">
        <f t="shared" si="299"/>
        <v>Neoteric Infomatique Limited</v>
      </c>
      <c r="I2717">
        <f t="shared" si="300"/>
        <v>1</v>
      </c>
      <c r="J2717" t="str">
        <f>IF(Table1[[#This Row],[Investor Count]]&gt;1,"Yes","No")</f>
        <v>No</v>
      </c>
      <c r="K2717" t="s">
        <v>394</v>
      </c>
      <c r="L2717" s="6">
        <v>3000000</v>
      </c>
      <c r="M2717">
        <f t="shared" si="294"/>
        <v>2015</v>
      </c>
      <c r="N2717" t="str">
        <f t="shared" si="295"/>
        <v>June</v>
      </c>
      <c r="O2717" s="18">
        <v>28.791149999999998</v>
      </c>
      <c r="P2717" t="str">
        <f t="shared" si="296"/>
        <v>Private Equity</v>
      </c>
      <c r="Q2717" t="str">
        <f t="shared" si="297"/>
        <v>Others</v>
      </c>
      <c r="R2717" t="str">
        <f t="shared" si="298"/>
        <v>Bangalore</v>
      </c>
    </row>
    <row r="2718" spans="1:18" x14ac:dyDescent="0.3">
      <c r="A2718">
        <v>2717</v>
      </c>
      <c r="B2718" s="4">
        <v>42173</v>
      </c>
      <c r="C2718" t="s">
        <v>7203</v>
      </c>
      <c r="D2718" t="s">
        <v>7204</v>
      </c>
      <c r="E2718" t="s">
        <v>9030</v>
      </c>
      <c r="F2718" t="s">
        <v>36</v>
      </c>
      <c r="G2718" t="s">
        <v>8438</v>
      </c>
      <c r="H2718" t="str">
        <f t="shared" si="299"/>
        <v>Ask Pravi</v>
      </c>
      <c r="I2718">
        <f t="shared" si="300"/>
        <v>1</v>
      </c>
      <c r="J2718" t="str">
        <f>IF(Table1[[#This Row],[Investor Count]]&gt;1,"Yes","No")</f>
        <v>No</v>
      </c>
      <c r="K2718" t="s">
        <v>394</v>
      </c>
      <c r="L2718" s="6">
        <v>5000000</v>
      </c>
      <c r="M2718">
        <f t="shared" si="294"/>
        <v>2015</v>
      </c>
      <c r="N2718" t="str">
        <f t="shared" si="295"/>
        <v>June</v>
      </c>
      <c r="O2718" s="18">
        <v>47.985250000000001</v>
      </c>
      <c r="P2718" t="str">
        <f t="shared" si="296"/>
        <v>Private Equity</v>
      </c>
      <c r="Q2718" t="str">
        <f t="shared" si="297"/>
        <v>Others</v>
      </c>
      <c r="R2718" t="str">
        <f t="shared" si="298"/>
        <v>Mumbai</v>
      </c>
    </row>
    <row r="2719" spans="1:18" x14ac:dyDescent="0.3">
      <c r="A2719">
        <v>2718</v>
      </c>
      <c r="B2719" s="4">
        <v>42173</v>
      </c>
      <c r="C2719" t="s">
        <v>522</v>
      </c>
      <c r="D2719" t="s">
        <v>4616</v>
      </c>
      <c r="E2719" t="s">
        <v>9030</v>
      </c>
      <c r="F2719" t="s">
        <v>967</v>
      </c>
      <c r="G2719" t="s">
        <v>7206</v>
      </c>
      <c r="H2719" t="str">
        <f t="shared" si="299"/>
        <v>Gopal Srinivasan</v>
      </c>
      <c r="I2719">
        <f t="shared" si="300"/>
        <v>4</v>
      </c>
      <c r="J2719" t="str">
        <f>IF(Table1[[#This Row],[Investor Count]]&gt;1,"Yes","No")</f>
        <v>Yes</v>
      </c>
      <c r="K2719" t="s">
        <v>394</v>
      </c>
      <c r="M2719">
        <f t="shared" si="294"/>
        <v>2015</v>
      </c>
      <c r="N2719" t="str">
        <f t="shared" si="295"/>
        <v>June</v>
      </c>
      <c r="O2719" s="18">
        <v>0</v>
      </c>
      <c r="P2719" t="str">
        <f t="shared" si="296"/>
        <v>Private Equity</v>
      </c>
      <c r="Q2719" t="str">
        <f t="shared" si="297"/>
        <v>Healthcare</v>
      </c>
      <c r="R2719" t="str">
        <f t="shared" si="298"/>
        <v>Bangalore</v>
      </c>
    </row>
    <row r="2720" spans="1:18" x14ac:dyDescent="0.3">
      <c r="A2720">
        <v>2719</v>
      </c>
      <c r="B2720" s="4">
        <v>42173</v>
      </c>
      <c r="C2720" t="s">
        <v>7207</v>
      </c>
      <c r="D2720" t="s">
        <v>7208</v>
      </c>
      <c r="E2720" t="s">
        <v>9030</v>
      </c>
      <c r="F2720" t="s">
        <v>967</v>
      </c>
      <c r="G2720" t="s">
        <v>9421</v>
      </c>
      <c r="H2720" t="str">
        <f t="shared" si="299"/>
        <v>Sunil Maheshwari &amp; Group Of</v>
      </c>
      <c r="I2720">
        <f t="shared" si="300"/>
        <v>1</v>
      </c>
      <c r="J2720" t="str">
        <f>IF(Table1[[#This Row],[Investor Count]]&gt;1,"Yes","No")</f>
        <v>No</v>
      </c>
      <c r="K2720" t="s">
        <v>126</v>
      </c>
      <c r="M2720">
        <f t="shared" si="294"/>
        <v>2015</v>
      </c>
      <c r="N2720" t="str">
        <f t="shared" si="295"/>
        <v>June</v>
      </c>
      <c r="O2720" s="18">
        <v>0</v>
      </c>
      <c r="P2720" t="str">
        <f t="shared" si="296"/>
        <v>Seed</v>
      </c>
      <c r="Q2720" t="str">
        <f t="shared" si="297"/>
        <v>Education</v>
      </c>
      <c r="R2720" t="str">
        <f t="shared" si="298"/>
        <v>Bangalore</v>
      </c>
    </row>
    <row r="2721" spans="1:18" x14ac:dyDescent="0.3">
      <c r="A2721">
        <v>2720</v>
      </c>
      <c r="B2721" s="4">
        <v>42174</v>
      </c>
      <c r="C2721" t="s">
        <v>5815</v>
      </c>
      <c r="D2721" t="s">
        <v>469</v>
      </c>
      <c r="E2721" t="s">
        <v>9030</v>
      </c>
      <c r="F2721" t="s">
        <v>967</v>
      </c>
      <c r="G2721" t="s">
        <v>325</v>
      </c>
      <c r="H2721" t="str">
        <f t="shared" si="299"/>
        <v>Matrix Partners</v>
      </c>
      <c r="I2721">
        <f t="shared" si="300"/>
        <v>1</v>
      </c>
      <c r="J2721" t="str">
        <f>IF(Table1[[#This Row],[Investor Count]]&gt;1,"Yes","No")</f>
        <v>No</v>
      </c>
      <c r="K2721" t="s">
        <v>394</v>
      </c>
      <c r="L2721" s="6">
        <v>4000000</v>
      </c>
      <c r="M2721">
        <f t="shared" si="294"/>
        <v>2015</v>
      </c>
      <c r="N2721" t="str">
        <f t="shared" si="295"/>
        <v>June</v>
      </c>
      <c r="O2721" s="18">
        <v>38.388199999999998</v>
      </c>
      <c r="P2721" t="str">
        <f t="shared" si="296"/>
        <v>Private Equity</v>
      </c>
      <c r="Q2721" t="str">
        <f t="shared" si="297"/>
        <v>Others</v>
      </c>
      <c r="R2721" t="str">
        <f t="shared" si="298"/>
        <v>Bangalore</v>
      </c>
    </row>
    <row r="2722" spans="1:18" x14ac:dyDescent="0.3">
      <c r="A2722">
        <v>2721</v>
      </c>
      <c r="B2722" s="4">
        <v>42174</v>
      </c>
      <c r="C2722" t="s">
        <v>7210</v>
      </c>
      <c r="D2722" t="s">
        <v>7211</v>
      </c>
      <c r="E2722" t="s">
        <v>9030</v>
      </c>
      <c r="F2722" t="s">
        <v>42</v>
      </c>
      <c r="G2722" t="s">
        <v>7212</v>
      </c>
      <c r="H2722" t="str">
        <f t="shared" si="299"/>
        <v>Faering Capital</v>
      </c>
      <c r="I2722">
        <f t="shared" si="300"/>
        <v>3</v>
      </c>
      <c r="J2722" t="str">
        <f>IF(Table1[[#This Row],[Investor Count]]&gt;1,"Yes","No")</f>
        <v>Yes</v>
      </c>
      <c r="K2722" t="s">
        <v>394</v>
      </c>
      <c r="L2722" s="6">
        <v>11000000</v>
      </c>
      <c r="M2722">
        <f t="shared" si="294"/>
        <v>2015</v>
      </c>
      <c r="N2722" t="str">
        <f t="shared" si="295"/>
        <v>June</v>
      </c>
      <c r="O2722" s="18">
        <v>105.56755</v>
      </c>
      <c r="P2722" t="str">
        <f t="shared" si="296"/>
        <v>Private Equity</v>
      </c>
      <c r="Q2722" t="str">
        <f t="shared" si="297"/>
        <v>FinTech</v>
      </c>
      <c r="R2722" t="str">
        <f t="shared" si="298"/>
        <v>Chennai</v>
      </c>
    </row>
    <row r="2723" spans="1:18" x14ac:dyDescent="0.3">
      <c r="A2723">
        <v>2722</v>
      </c>
      <c r="B2723" s="4">
        <v>42175</v>
      </c>
      <c r="C2723" t="s">
        <v>7213</v>
      </c>
      <c r="D2723" t="s">
        <v>7214</v>
      </c>
      <c r="E2723" t="s">
        <v>9030</v>
      </c>
      <c r="F2723" t="s">
        <v>967</v>
      </c>
      <c r="G2723" t="s">
        <v>9152</v>
      </c>
      <c r="H2723" t="str">
        <f t="shared" si="299"/>
        <v>Group Of Angel From Us/India</v>
      </c>
      <c r="I2723">
        <f t="shared" si="300"/>
        <v>1</v>
      </c>
      <c r="J2723" t="str">
        <f>IF(Table1[[#This Row],[Investor Count]]&gt;1,"Yes","No")</f>
        <v>No</v>
      </c>
      <c r="K2723" t="s">
        <v>126</v>
      </c>
      <c r="L2723" s="6">
        <v>120000</v>
      </c>
      <c r="M2723">
        <f t="shared" si="294"/>
        <v>2015</v>
      </c>
      <c r="N2723" t="str">
        <f t="shared" si="295"/>
        <v>June</v>
      </c>
      <c r="O2723" s="18">
        <v>1.1516459999999999</v>
      </c>
      <c r="P2723" t="str">
        <f t="shared" si="296"/>
        <v>Seed</v>
      </c>
      <c r="Q2723" t="str">
        <f t="shared" si="297"/>
        <v>Media &amp; Entertainment</v>
      </c>
      <c r="R2723" t="str">
        <f t="shared" si="298"/>
        <v>Bangalore</v>
      </c>
    </row>
    <row r="2724" spans="1:18" x14ac:dyDescent="0.3">
      <c r="A2724">
        <v>2723</v>
      </c>
      <c r="B2724" s="4">
        <v>42175</v>
      </c>
      <c r="C2724" t="s">
        <v>5332</v>
      </c>
      <c r="D2724" t="s">
        <v>7216</v>
      </c>
      <c r="E2724" t="s">
        <v>9030</v>
      </c>
      <c r="F2724" t="s">
        <v>967</v>
      </c>
      <c r="G2724" t="s">
        <v>9422</v>
      </c>
      <c r="H2724" t="str">
        <f t="shared" si="299"/>
        <v>Sachin Bansal</v>
      </c>
      <c r="I2724">
        <f t="shared" si="300"/>
        <v>2</v>
      </c>
      <c r="J2724" t="str">
        <f>IF(Table1[[#This Row],[Investor Count]]&gt;1,"Yes","No")</f>
        <v>Yes</v>
      </c>
      <c r="K2724" t="s">
        <v>394</v>
      </c>
      <c r="L2724" s="6">
        <v>10000000</v>
      </c>
      <c r="M2724">
        <f t="shared" si="294"/>
        <v>2015</v>
      </c>
      <c r="N2724" t="str">
        <f t="shared" si="295"/>
        <v>June</v>
      </c>
      <c r="O2724" s="18">
        <v>95.970500000000001</v>
      </c>
      <c r="P2724" t="str">
        <f t="shared" si="296"/>
        <v>Private Equity</v>
      </c>
      <c r="Q2724" t="str">
        <f t="shared" si="297"/>
        <v>Others</v>
      </c>
      <c r="R2724" t="str">
        <f t="shared" si="298"/>
        <v>Bangalore</v>
      </c>
    </row>
    <row r="2725" spans="1:18" x14ac:dyDescent="0.3">
      <c r="A2725">
        <v>2724</v>
      </c>
      <c r="B2725" s="4">
        <v>42176</v>
      </c>
      <c r="C2725" t="s">
        <v>7218</v>
      </c>
      <c r="D2725" t="s">
        <v>2457</v>
      </c>
      <c r="E2725" t="s">
        <v>9030</v>
      </c>
      <c r="F2725" t="s">
        <v>36</v>
      </c>
      <c r="G2725" t="s">
        <v>4193</v>
      </c>
      <c r="H2725" t="str">
        <f t="shared" si="299"/>
        <v>Kalaari Capital</v>
      </c>
      <c r="I2725">
        <f t="shared" si="300"/>
        <v>2</v>
      </c>
      <c r="J2725" t="str">
        <f>IF(Table1[[#This Row],[Investor Count]]&gt;1,"Yes","No")</f>
        <v>Yes</v>
      </c>
      <c r="K2725" t="s">
        <v>394</v>
      </c>
      <c r="L2725" s="6">
        <v>3100000</v>
      </c>
      <c r="M2725">
        <f t="shared" si="294"/>
        <v>2015</v>
      </c>
      <c r="N2725" t="str">
        <f t="shared" si="295"/>
        <v>June</v>
      </c>
      <c r="O2725" s="18">
        <v>29.750855000000001</v>
      </c>
      <c r="P2725" t="str">
        <f t="shared" si="296"/>
        <v>Private Equity</v>
      </c>
      <c r="Q2725" t="str">
        <f t="shared" si="297"/>
        <v>Food &amp; Beverage</v>
      </c>
      <c r="R2725" t="str">
        <f t="shared" si="298"/>
        <v>Mumbai</v>
      </c>
    </row>
    <row r="2726" spans="1:18" x14ac:dyDescent="0.3">
      <c r="A2726">
        <v>2725</v>
      </c>
      <c r="B2726" s="4">
        <v>42177</v>
      </c>
      <c r="C2726" t="s">
        <v>7219</v>
      </c>
      <c r="D2726" t="s">
        <v>7220</v>
      </c>
      <c r="E2726" t="s">
        <v>9030</v>
      </c>
      <c r="F2726" t="s">
        <v>967</v>
      </c>
      <c r="G2726" t="s">
        <v>7221</v>
      </c>
      <c r="H2726" t="str">
        <f t="shared" si="299"/>
        <v>Kunal Bahl</v>
      </c>
      <c r="I2726">
        <f t="shared" si="300"/>
        <v>5</v>
      </c>
      <c r="J2726" t="str">
        <f>IF(Table1[[#This Row],[Investor Count]]&gt;1,"Yes","No")</f>
        <v>Yes</v>
      </c>
      <c r="K2726" t="s">
        <v>394</v>
      </c>
      <c r="L2726" s="6">
        <v>5000000</v>
      </c>
      <c r="M2726">
        <f t="shared" si="294"/>
        <v>2015</v>
      </c>
      <c r="N2726" t="str">
        <f t="shared" si="295"/>
        <v>June</v>
      </c>
      <c r="O2726" s="18">
        <v>47.985250000000001</v>
      </c>
      <c r="P2726" t="str">
        <f t="shared" si="296"/>
        <v>Private Equity</v>
      </c>
      <c r="Q2726" t="str">
        <f t="shared" si="297"/>
        <v>E-Commerce</v>
      </c>
      <c r="R2726" t="str">
        <f t="shared" si="298"/>
        <v>Bangalore</v>
      </c>
    </row>
    <row r="2727" spans="1:18" x14ac:dyDescent="0.3">
      <c r="A2727">
        <v>2726</v>
      </c>
      <c r="B2727" s="4">
        <v>42177</v>
      </c>
      <c r="C2727" t="s">
        <v>2791</v>
      </c>
      <c r="D2727" t="s">
        <v>7222</v>
      </c>
      <c r="E2727" t="s">
        <v>9030</v>
      </c>
      <c r="F2727" t="s">
        <v>19</v>
      </c>
      <c r="G2727" t="s">
        <v>6186</v>
      </c>
      <c r="H2727" t="str">
        <f t="shared" si="299"/>
        <v>Micromax Informatics</v>
      </c>
      <c r="I2727">
        <f t="shared" si="300"/>
        <v>1</v>
      </c>
      <c r="J2727" t="str">
        <f>IF(Table1[[#This Row],[Investor Count]]&gt;1,"Yes","No")</f>
        <v>No</v>
      </c>
      <c r="K2727" t="s">
        <v>394</v>
      </c>
      <c r="M2727">
        <f t="shared" si="294"/>
        <v>2015</v>
      </c>
      <c r="N2727" t="str">
        <f t="shared" si="295"/>
        <v>June</v>
      </c>
      <c r="O2727" s="18">
        <v>0</v>
      </c>
      <c r="P2727" t="str">
        <f t="shared" si="296"/>
        <v>Private Equity</v>
      </c>
      <c r="Q2727" t="str">
        <f t="shared" si="297"/>
        <v>Travel &amp; Hospitality</v>
      </c>
      <c r="R2727" t="str">
        <f t="shared" si="298"/>
        <v>Delhi-NCR</v>
      </c>
    </row>
    <row r="2728" spans="1:18" x14ac:dyDescent="0.3">
      <c r="A2728">
        <v>2727</v>
      </c>
      <c r="B2728" s="4">
        <v>42177</v>
      </c>
      <c r="C2728" t="s">
        <v>7223</v>
      </c>
      <c r="D2728" t="s">
        <v>7224</v>
      </c>
      <c r="E2728" t="s">
        <v>9030</v>
      </c>
      <c r="F2728" t="s">
        <v>42</v>
      </c>
      <c r="G2728" t="s">
        <v>8439</v>
      </c>
      <c r="H2728" t="str">
        <f t="shared" si="299"/>
        <v>Sprout Angels Llp</v>
      </c>
      <c r="I2728">
        <f t="shared" si="300"/>
        <v>1</v>
      </c>
      <c r="J2728" t="str">
        <f>IF(Table1[[#This Row],[Investor Count]]&gt;1,"Yes","No")</f>
        <v>No</v>
      </c>
      <c r="K2728" t="s">
        <v>126</v>
      </c>
      <c r="M2728">
        <f t="shared" si="294"/>
        <v>2015</v>
      </c>
      <c r="N2728" t="str">
        <f t="shared" si="295"/>
        <v>June</v>
      </c>
      <c r="O2728" s="18">
        <v>0</v>
      </c>
      <c r="P2728" t="str">
        <f t="shared" si="296"/>
        <v>Seed</v>
      </c>
      <c r="Q2728" t="str">
        <f t="shared" si="297"/>
        <v>Technology</v>
      </c>
      <c r="R2728" t="str">
        <f t="shared" si="298"/>
        <v>Chennai</v>
      </c>
    </row>
    <row r="2729" spans="1:18" x14ac:dyDescent="0.3">
      <c r="A2729">
        <v>2728</v>
      </c>
      <c r="B2729" s="4">
        <v>42177</v>
      </c>
      <c r="C2729" t="s">
        <v>7226</v>
      </c>
      <c r="D2729" t="s">
        <v>7227</v>
      </c>
      <c r="E2729" t="s">
        <v>9030</v>
      </c>
      <c r="F2729" t="s">
        <v>967</v>
      </c>
      <c r="G2729" t="s">
        <v>8440</v>
      </c>
      <c r="H2729" t="str">
        <f t="shared" si="299"/>
        <v>Angelprime</v>
      </c>
      <c r="I2729">
        <f t="shared" si="300"/>
        <v>1</v>
      </c>
      <c r="J2729" t="str">
        <f>IF(Table1[[#This Row],[Investor Count]]&gt;1,"Yes","No")</f>
        <v>No</v>
      </c>
      <c r="K2729" t="s">
        <v>126</v>
      </c>
      <c r="L2729" s="6">
        <v>500000</v>
      </c>
      <c r="M2729">
        <f t="shared" si="294"/>
        <v>2015</v>
      </c>
      <c r="N2729" t="str">
        <f t="shared" si="295"/>
        <v>June</v>
      </c>
      <c r="O2729" s="18">
        <v>4.7985249999999997</v>
      </c>
      <c r="P2729" t="str">
        <f t="shared" si="296"/>
        <v>Seed</v>
      </c>
      <c r="Q2729" t="str">
        <f t="shared" si="297"/>
        <v>Media &amp; Entertainment</v>
      </c>
      <c r="R2729" t="str">
        <f t="shared" si="298"/>
        <v>Bangalore</v>
      </c>
    </row>
    <row r="2730" spans="1:18" x14ac:dyDescent="0.3">
      <c r="A2730">
        <v>2729</v>
      </c>
      <c r="B2730" s="4">
        <v>42177</v>
      </c>
      <c r="C2730" t="s">
        <v>7229</v>
      </c>
      <c r="D2730" t="s">
        <v>7230</v>
      </c>
      <c r="E2730" t="s">
        <v>9030</v>
      </c>
      <c r="F2730" t="s">
        <v>7231</v>
      </c>
      <c r="G2730" t="s">
        <v>7232</v>
      </c>
      <c r="H2730" t="str">
        <f t="shared" si="299"/>
        <v>Dr David Cheriton</v>
      </c>
      <c r="I2730">
        <f t="shared" si="300"/>
        <v>1</v>
      </c>
      <c r="J2730" t="str">
        <f>IF(Table1[[#This Row],[Investor Count]]&gt;1,"Yes","No")</f>
        <v>No</v>
      </c>
      <c r="K2730" t="s">
        <v>126</v>
      </c>
      <c r="M2730">
        <f t="shared" si="294"/>
        <v>2015</v>
      </c>
      <c r="N2730" t="str">
        <f t="shared" si="295"/>
        <v>June</v>
      </c>
      <c r="O2730" s="18">
        <v>0</v>
      </c>
      <c r="P2730" t="str">
        <f t="shared" si="296"/>
        <v>Seed</v>
      </c>
      <c r="Q2730" t="str">
        <f t="shared" si="297"/>
        <v>Others</v>
      </c>
      <c r="R2730" t="str">
        <f t="shared" si="298"/>
        <v>Delhi-NCR</v>
      </c>
    </row>
    <row r="2731" spans="1:18" x14ac:dyDescent="0.3">
      <c r="A2731">
        <v>2730</v>
      </c>
      <c r="B2731" s="4">
        <v>42178</v>
      </c>
      <c r="C2731" t="s">
        <v>7233</v>
      </c>
      <c r="D2731" t="s">
        <v>7234</v>
      </c>
      <c r="E2731" t="s">
        <v>9030</v>
      </c>
      <c r="F2731" t="s">
        <v>30</v>
      </c>
      <c r="G2731" t="s">
        <v>1068</v>
      </c>
      <c r="H2731" t="str">
        <f t="shared" si="299"/>
        <v>Sequoia Capital</v>
      </c>
      <c r="I2731">
        <f t="shared" si="300"/>
        <v>1</v>
      </c>
      <c r="J2731" t="str">
        <f>IF(Table1[[#This Row],[Investor Count]]&gt;1,"Yes","No")</f>
        <v>No</v>
      </c>
      <c r="K2731" t="s">
        <v>394</v>
      </c>
      <c r="L2731" s="6">
        <v>1600000</v>
      </c>
      <c r="M2731">
        <f t="shared" si="294"/>
        <v>2015</v>
      </c>
      <c r="N2731" t="str">
        <f t="shared" si="295"/>
        <v>June</v>
      </c>
      <c r="O2731" s="18">
        <v>15.35528</v>
      </c>
      <c r="P2731" t="str">
        <f t="shared" si="296"/>
        <v>Private Equity</v>
      </c>
      <c r="Q2731" t="str">
        <f t="shared" si="297"/>
        <v>Others</v>
      </c>
      <c r="R2731" t="str">
        <f t="shared" si="298"/>
        <v>Delhi-NCR</v>
      </c>
    </row>
    <row r="2732" spans="1:18" x14ac:dyDescent="0.3">
      <c r="A2732">
        <v>2731</v>
      </c>
      <c r="B2732" s="4">
        <v>42178</v>
      </c>
      <c r="C2732" t="s">
        <v>942</v>
      </c>
      <c r="D2732" t="s">
        <v>7235</v>
      </c>
      <c r="E2732" t="s">
        <v>9030</v>
      </c>
      <c r="F2732" t="s">
        <v>967</v>
      </c>
      <c r="G2732" t="s">
        <v>8441</v>
      </c>
      <c r="H2732" t="str">
        <f t="shared" si="299"/>
        <v>Matrix Partners India</v>
      </c>
      <c r="I2732">
        <f t="shared" si="300"/>
        <v>2</v>
      </c>
      <c r="J2732" t="str">
        <f>IF(Table1[[#This Row],[Investor Count]]&gt;1,"Yes","No")</f>
        <v>Yes</v>
      </c>
      <c r="K2732" t="s">
        <v>394</v>
      </c>
      <c r="L2732" s="6">
        <v>6000000</v>
      </c>
      <c r="M2732">
        <f t="shared" si="294"/>
        <v>2015</v>
      </c>
      <c r="N2732" t="str">
        <f t="shared" si="295"/>
        <v>June</v>
      </c>
      <c r="O2732" s="18">
        <v>57.582299999999996</v>
      </c>
      <c r="P2732" t="str">
        <f t="shared" si="296"/>
        <v>Private Equity</v>
      </c>
      <c r="Q2732" t="str">
        <f t="shared" si="297"/>
        <v>Travel &amp; Hospitality</v>
      </c>
      <c r="R2732" t="str">
        <f t="shared" si="298"/>
        <v>Bangalore</v>
      </c>
    </row>
    <row r="2733" spans="1:18" x14ac:dyDescent="0.3">
      <c r="A2733">
        <v>2732</v>
      </c>
      <c r="B2733" s="4">
        <v>42178</v>
      </c>
      <c r="C2733" t="s">
        <v>7237</v>
      </c>
      <c r="D2733" t="s">
        <v>7238</v>
      </c>
      <c r="E2733" t="s">
        <v>9030</v>
      </c>
      <c r="F2733" t="s">
        <v>30</v>
      </c>
      <c r="G2733" t="s">
        <v>8442</v>
      </c>
      <c r="H2733" t="str">
        <f t="shared" si="299"/>
        <v>Holostik Group</v>
      </c>
      <c r="I2733">
        <f t="shared" si="300"/>
        <v>6</v>
      </c>
      <c r="J2733" t="str">
        <f>IF(Table1[[#This Row],[Investor Count]]&gt;1,"Yes","No")</f>
        <v>Yes</v>
      </c>
      <c r="K2733" t="s">
        <v>394</v>
      </c>
      <c r="L2733" s="6">
        <v>1000000</v>
      </c>
      <c r="M2733">
        <f t="shared" si="294"/>
        <v>2015</v>
      </c>
      <c r="N2733" t="str">
        <f t="shared" si="295"/>
        <v>June</v>
      </c>
      <c r="O2733" s="18">
        <v>9.5970499999999994</v>
      </c>
      <c r="P2733" t="str">
        <f t="shared" si="296"/>
        <v>Private Equity</v>
      </c>
      <c r="Q2733" t="str">
        <f t="shared" si="297"/>
        <v>Education</v>
      </c>
      <c r="R2733" t="str">
        <f t="shared" si="298"/>
        <v>Delhi-NCR</v>
      </c>
    </row>
    <row r="2734" spans="1:18" x14ac:dyDescent="0.3">
      <c r="A2734">
        <v>2733</v>
      </c>
      <c r="B2734" s="4">
        <v>42178</v>
      </c>
      <c r="C2734" t="s">
        <v>7240</v>
      </c>
      <c r="D2734" t="s">
        <v>7241</v>
      </c>
      <c r="E2734" t="s">
        <v>9030</v>
      </c>
      <c r="F2734" t="s">
        <v>184</v>
      </c>
      <c r="G2734" t="s">
        <v>8052</v>
      </c>
      <c r="H2734" t="str">
        <f t="shared" si="299"/>
        <v>Youwecan Ventures</v>
      </c>
      <c r="I2734">
        <f t="shared" si="300"/>
        <v>1</v>
      </c>
      <c r="J2734" t="str">
        <f>IF(Table1[[#This Row],[Investor Count]]&gt;1,"Yes","No")</f>
        <v>No</v>
      </c>
      <c r="K2734" t="s">
        <v>126</v>
      </c>
      <c r="M2734">
        <f t="shared" si="294"/>
        <v>2015</v>
      </c>
      <c r="N2734" t="str">
        <f t="shared" si="295"/>
        <v>June</v>
      </c>
      <c r="O2734" s="18">
        <v>0</v>
      </c>
      <c r="P2734" t="str">
        <f t="shared" si="296"/>
        <v>Seed</v>
      </c>
      <c r="Q2734" t="str">
        <f t="shared" si="297"/>
        <v>Healthcare</v>
      </c>
      <c r="R2734" t="str">
        <f t="shared" si="298"/>
        <v>Hyderabad</v>
      </c>
    </row>
    <row r="2735" spans="1:18" x14ac:dyDescent="0.3">
      <c r="A2735">
        <v>2734</v>
      </c>
      <c r="B2735" s="4">
        <v>42179</v>
      </c>
      <c r="C2735" t="s">
        <v>7242</v>
      </c>
      <c r="D2735" t="s">
        <v>7243</v>
      </c>
      <c r="E2735" t="s">
        <v>9030</v>
      </c>
      <c r="F2735" t="s">
        <v>967</v>
      </c>
      <c r="G2735" t="s">
        <v>1252</v>
      </c>
      <c r="H2735" t="str">
        <f t="shared" si="299"/>
        <v>Unitus Seed Fund</v>
      </c>
      <c r="I2735">
        <f t="shared" si="300"/>
        <v>1</v>
      </c>
      <c r="J2735" t="str">
        <f>IF(Table1[[#This Row],[Investor Count]]&gt;1,"Yes","No")</f>
        <v>No</v>
      </c>
      <c r="K2735" t="s">
        <v>126</v>
      </c>
      <c r="M2735">
        <f t="shared" si="294"/>
        <v>2015</v>
      </c>
      <c r="N2735" t="str">
        <f t="shared" si="295"/>
        <v>June</v>
      </c>
      <c r="O2735" s="18">
        <v>0</v>
      </c>
      <c r="P2735" t="str">
        <f t="shared" si="296"/>
        <v>Seed</v>
      </c>
      <c r="Q2735" t="str">
        <f t="shared" si="297"/>
        <v>Education</v>
      </c>
      <c r="R2735" t="str">
        <f t="shared" si="298"/>
        <v>Bangalore</v>
      </c>
    </row>
    <row r="2736" spans="1:18" x14ac:dyDescent="0.3">
      <c r="A2736">
        <v>2735</v>
      </c>
      <c r="B2736" s="4">
        <v>42179</v>
      </c>
      <c r="C2736" t="s">
        <v>4474</v>
      </c>
      <c r="D2736" t="s">
        <v>9023</v>
      </c>
      <c r="E2736" t="s">
        <v>9030</v>
      </c>
      <c r="F2736" t="s">
        <v>42</v>
      </c>
      <c r="G2736" t="s">
        <v>5346</v>
      </c>
      <c r="H2736" t="str">
        <f t="shared" si="299"/>
        <v>Chennai Angels</v>
      </c>
      <c r="I2736">
        <f t="shared" si="300"/>
        <v>1</v>
      </c>
      <c r="J2736" t="str">
        <f>IF(Table1[[#This Row],[Investor Count]]&gt;1,"Yes","No")</f>
        <v>No</v>
      </c>
      <c r="K2736" t="s">
        <v>126</v>
      </c>
      <c r="M2736">
        <f t="shared" si="294"/>
        <v>2015</v>
      </c>
      <c r="N2736" t="str">
        <f t="shared" si="295"/>
        <v>June</v>
      </c>
      <c r="O2736" s="18">
        <v>0</v>
      </c>
      <c r="P2736" t="str">
        <f t="shared" si="296"/>
        <v>Seed</v>
      </c>
      <c r="Q2736" t="str">
        <f t="shared" si="297"/>
        <v>Healthcare</v>
      </c>
      <c r="R2736" t="str">
        <f t="shared" si="298"/>
        <v>Chennai</v>
      </c>
    </row>
    <row r="2737" spans="1:18" x14ac:dyDescent="0.3">
      <c r="A2737">
        <v>2736</v>
      </c>
      <c r="B2737" s="4">
        <v>42179</v>
      </c>
      <c r="C2737" t="s">
        <v>7245</v>
      </c>
      <c r="D2737" t="s">
        <v>877</v>
      </c>
      <c r="E2737" t="s">
        <v>9030</v>
      </c>
      <c r="F2737" t="s">
        <v>87</v>
      </c>
      <c r="G2737" t="s">
        <v>6471</v>
      </c>
      <c r="H2737" t="str">
        <f t="shared" si="299"/>
        <v>Oliphans Capital</v>
      </c>
      <c r="I2737">
        <f t="shared" si="300"/>
        <v>1</v>
      </c>
      <c r="J2737" t="str">
        <f>IF(Table1[[#This Row],[Investor Count]]&gt;1,"Yes","No")</f>
        <v>No</v>
      </c>
      <c r="K2737" t="s">
        <v>126</v>
      </c>
      <c r="M2737">
        <f t="shared" si="294"/>
        <v>2015</v>
      </c>
      <c r="N2737" t="str">
        <f t="shared" si="295"/>
        <v>June</v>
      </c>
      <c r="O2737" s="18">
        <v>0</v>
      </c>
      <c r="P2737" t="str">
        <f t="shared" si="296"/>
        <v>Seed</v>
      </c>
      <c r="Q2737" t="str">
        <f t="shared" si="297"/>
        <v>Education</v>
      </c>
      <c r="R2737" t="str">
        <f t="shared" si="298"/>
        <v>Delhi-NCR</v>
      </c>
    </row>
    <row r="2738" spans="1:18" x14ac:dyDescent="0.3">
      <c r="A2738">
        <v>2737</v>
      </c>
      <c r="B2738" s="4">
        <v>42179</v>
      </c>
      <c r="C2738" t="s">
        <v>7246</v>
      </c>
      <c r="D2738" t="s">
        <v>7247</v>
      </c>
      <c r="E2738" t="s">
        <v>9030</v>
      </c>
      <c r="F2738" t="s">
        <v>9031</v>
      </c>
      <c r="G2738" t="s">
        <v>7248</v>
      </c>
      <c r="H2738" t="str">
        <f t="shared" si="299"/>
        <v>Nokia Growth Partners</v>
      </c>
      <c r="I2738">
        <f t="shared" si="300"/>
        <v>3</v>
      </c>
      <c r="J2738" t="str">
        <f>IF(Table1[[#This Row],[Investor Count]]&gt;1,"Yes","No")</f>
        <v>Yes</v>
      </c>
      <c r="K2738" t="s">
        <v>394</v>
      </c>
      <c r="L2738" s="6">
        <v>15000000</v>
      </c>
      <c r="M2738">
        <f t="shared" si="294"/>
        <v>2015</v>
      </c>
      <c r="N2738" t="str">
        <f t="shared" si="295"/>
        <v>June</v>
      </c>
      <c r="O2738" s="18">
        <v>143.95574999999999</v>
      </c>
      <c r="P2738" t="str">
        <f t="shared" si="296"/>
        <v>Private Equity</v>
      </c>
      <c r="Q2738" t="str">
        <f t="shared" si="297"/>
        <v>Technology</v>
      </c>
      <c r="R2738" t="str">
        <f t="shared" si="298"/>
        <v>Other Cities</v>
      </c>
    </row>
    <row r="2739" spans="1:18" x14ac:dyDescent="0.3">
      <c r="A2739">
        <v>2738</v>
      </c>
      <c r="B2739" s="4">
        <v>42179</v>
      </c>
      <c r="C2739" t="s">
        <v>7249</v>
      </c>
      <c r="D2739" t="s">
        <v>568</v>
      </c>
      <c r="E2739" t="s">
        <v>9030</v>
      </c>
      <c r="F2739" t="s">
        <v>36</v>
      </c>
      <c r="G2739" t="s">
        <v>9232</v>
      </c>
      <c r="H2739" t="str">
        <f t="shared" si="299"/>
        <v>Sequoia Capital</v>
      </c>
      <c r="I2739">
        <f t="shared" si="300"/>
        <v>5</v>
      </c>
      <c r="J2739" t="str">
        <f>IF(Table1[[#This Row],[Investor Count]]&gt;1,"Yes","No")</f>
        <v>Yes</v>
      </c>
      <c r="K2739" t="s">
        <v>394</v>
      </c>
      <c r="L2739" s="6">
        <v>5500000</v>
      </c>
      <c r="M2739">
        <f t="shared" si="294"/>
        <v>2015</v>
      </c>
      <c r="N2739" t="str">
        <f t="shared" si="295"/>
        <v>June</v>
      </c>
      <c r="O2739" s="18">
        <v>52.783774999999999</v>
      </c>
      <c r="P2739" t="str">
        <f t="shared" si="296"/>
        <v>Private Equity</v>
      </c>
      <c r="Q2739" t="str">
        <f t="shared" si="297"/>
        <v>Technology</v>
      </c>
      <c r="R2739" t="str">
        <f t="shared" si="298"/>
        <v>Mumbai</v>
      </c>
    </row>
    <row r="2740" spans="1:18" x14ac:dyDescent="0.3">
      <c r="A2740">
        <v>2739</v>
      </c>
      <c r="B2740" s="4">
        <v>42179</v>
      </c>
      <c r="C2740" t="s">
        <v>7251</v>
      </c>
      <c r="D2740" t="s">
        <v>7252</v>
      </c>
      <c r="E2740" t="s">
        <v>9030</v>
      </c>
      <c r="F2740" t="s">
        <v>967</v>
      </c>
      <c r="G2740" t="s">
        <v>8443</v>
      </c>
      <c r="H2740" t="str">
        <f t="shared" si="299"/>
        <v>Mercury Fund</v>
      </c>
      <c r="I2740">
        <f t="shared" si="300"/>
        <v>4</v>
      </c>
      <c r="J2740" t="str">
        <f>IF(Table1[[#This Row],[Investor Count]]&gt;1,"Yes","No")</f>
        <v>Yes</v>
      </c>
      <c r="K2740" t="s">
        <v>126</v>
      </c>
      <c r="L2740" s="6">
        <v>500000</v>
      </c>
      <c r="M2740">
        <f t="shared" si="294"/>
        <v>2015</v>
      </c>
      <c r="N2740" t="str">
        <f t="shared" si="295"/>
        <v>June</v>
      </c>
      <c r="O2740" s="18">
        <v>4.7985249999999997</v>
      </c>
      <c r="P2740" t="str">
        <f t="shared" si="296"/>
        <v>Seed</v>
      </c>
      <c r="Q2740" t="str">
        <f t="shared" si="297"/>
        <v>Technology</v>
      </c>
      <c r="R2740" t="str">
        <f t="shared" si="298"/>
        <v>Bangalore</v>
      </c>
    </row>
    <row r="2741" spans="1:18" x14ac:dyDescent="0.3">
      <c r="A2741">
        <v>2740</v>
      </c>
      <c r="B2741" s="4">
        <v>42180</v>
      </c>
      <c r="C2741" t="s">
        <v>7254</v>
      </c>
      <c r="D2741" t="s">
        <v>7255</v>
      </c>
      <c r="E2741" t="s">
        <v>9030</v>
      </c>
      <c r="F2741" t="s">
        <v>30</v>
      </c>
      <c r="G2741" t="s">
        <v>8444</v>
      </c>
      <c r="H2741" t="str">
        <f t="shared" si="299"/>
        <v>Development Finance Institution Belgian Investment Company</v>
      </c>
      <c r="I2741">
        <f t="shared" si="300"/>
        <v>2</v>
      </c>
      <c r="J2741" t="str">
        <f>IF(Table1[[#This Row],[Investor Count]]&gt;1,"Yes","No")</f>
        <v>Yes</v>
      </c>
      <c r="K2741" t="s">
        <v>394</v>
      </c>
      <c r="L2741" s="6">
        <v>8600000</v>
      </c>
      <c r="M2741">
        <f t="shared" si="294"/>
        <v>2015</v>
      </c>
      <c r="N2741" t="str">
        <f t="shared" si="295"/>
        <v>June</v>
      </c>
      <c r="O2741" s="18">
        <v>82.534630000000007</v>
      </c>
      <c r="P2741" t="str">
        <f t="shared" si="296"/>
        <v>Private Equity</v>
      </c>
      <c r="Q2741" t="str">
        <f t="shared" si="297"/>
        <v>FinTech</v>
      </c>
      <c r="R2741" t="str">
        <f t="shared" si="298"/>
        <v>Delhi-NCR</v>
      </c>
    </row>
    <row r="2742" spans="1:18" x14ac:dyDescent="0.3">
      <c r="A2742">
        <v>2741</v>
      </c>
      <c r="B2742" s="4">
        <v>42180</v>
      </c>
      <c r="C2742" t="s">
        <v>7257</v>
      </c>
      <c r="D2742" t="s">
        <v>7258</v>
      </c>
      <c r="E2742" t="s">
        <v>9030</v>
      </c>
      <c r="F2742" t="s">
        <v>967</v>
      </c>
      <c r="G2742" t="s">
        <v>7259</v>
      </c>
      <c r="H2742" t="str">
        <f t="shared" si="299"/>
        <v>Accel Partners</v>
      </c>
      <c r="I2742">
        <f t="shared" si="300"/>
        <v>2</v>
      </c>
      <c r="J2742" t="str">
        <f>IF(Table1[[#This Row],[Investor Count]]&gt;1,"Yes","No")</f>
        <v>Yes</v>
      </c>
      <c r="K2742" t="s">
        <v>394</v>
      </c>
      <c r="L2742" s="6">
        <v>6000000</v>
      </c>
      <c r="M2742">
        <f t="shared" si="294"/>
        <v>2015</v>
      </c>
      <c r="N2742" t="str">
        <f t="shared" si="295"/>
        <v>June</v>
      </c>
      <c r="O2742" s="18">
        <v>57.582299999999996</v>
      </c>
      <c r="P2742" t="str">
        <f t="shared" si="296"/>
        <v>Private Equity</v>
      </c>
      <c r="Q2742" t="str">
        <f t="shared" si="297"/>
        <v>Logistics &amp; Transport</v>
      </c>
      <c r="R2742" t="str">
        <f t="shared" si="298"/>
        <v>Bangalore</v>
      </c>
    </row>
    <row r="2743" spans="1:18" x14ac:dyDescent="0.3">
      <c r="A2743">
        <v>2742</v>
      </c>
      <c r="B2743" s="4">
        <v>42181</v>
      </c>
      <c r="C2743" t="s">
        <v>2686</v>
      </c>
      <c r="D2743" t="s">
        <v>7260</v>
      </c>
      <c r="E2743" t="s">
        <v>9030</v>
      </c>
      <c r="F2743" t="s">
        <v>42</v>
      </c>
      <c r="G2743" t="s">
        <v>8445</v>
      </c>
      <c r="H2743" t="str">
        <f t="shared" si="299"/>
        <v>Idg Ventures India</v>
      </c>
      <c r="I2743">
        <f t="shared" si="300"/>
        <v>3</v>
      </c>
      <c r="J2743" t="str">
        <f>IF(Table1[[#This Row],[Investor Count]]&gt;1,"Yes","No")</f>
        <v>Yes</v>
      </c>
      <c r="K2743" t="s">
        <v>394</v>
      </c>
      <c r="L2743" s="6">
        <v>2500000</v>
      </c>
      <c r="M2743">
        <f t="shared" si="294"/>
        <v>2015</v>
      </c>
      <c r="N2743" t="str">
        <f t="shared" si="295"/>
        <v>June</v>
      </c>
      <c r="O2743" s="18">
        <v>23.992625</v>
      </c>
      <c r="P2743" t="str">
        <f t="shared" si="296"/>
        <v>Private Equity</v>
      </c>
      <c r="Q2743" t="str">
        <f t="shared" si="297"/>
        <v>Others</v>
      </c>
      <c r="R2743" t="str">
        <f t="shared" si="298"/>
        <v>Chennai</v>
      </c>
    </row>
    <row r="2744" spans="1:18" x14ac:dyDescent="0.3">
      <c r="A2744">
        <v>2743</v>
      </c>
      <c r="B2744" s="4">
        <v>42181</v>
      </c>
      <c r="C2744" t="s">
        <v>7262</v>
      </c>
      <c r="D2744" t="s">
        <v>9018</v>
      </c>
      <c r="E2744" t="s">
        <v>9030</v>
      </c>
      <c r="F2744" t="s">
        <v>36</v>
      </c>
      <c r="G2744" t="s">
        <v>261</v>
      </c>
      <c r="H2744" t="str">
        <f t="shared" si="299"/>
        <v>Undisclosed</v>
      </c>
      <c r="I2744">
        <f t="shared" si="300"/>
        <v>1</v>
      </c>
      <c r="J2744" t="str">
        <f>IF(Table1[[#This Row],[Investor Count]]&gt;1,"Yes","No")</f>
        <v>No</v>
      </c>
      <c r="K2744" t="s">
        <v>126</v>
      </c>
      <c r="L2744" s="6">
        <v>250000</v>
      </c>
      <c r="M2744">
        <f t="shared" si="294"/>
        <v>2015</v>
      </c>
      <c r="N2744" t="str">
        <f t="shared" si="295"/>
        <v>June</v>
      </c>
      <c r="O2744" s="18">
        <v>2.3992624999999999</v>
      </c>
      <c r="P2744" t="str">
        <f t="shared" si="296"/>
        <v>Seed</v>
      </c>
      <c r="Q2744" t="str">
        <f t="shared" si="297"/>
        <v>Others</v>
      </c>
      <c r="R2744" t="str">
        <f t="shared" si="298"/>
        <v>Mumbai</v>
      </c>
    </row>
    <row r="2745" spans="1:18" x14ac:dyDescent="0.3">
      <c r="A2745">
        <v>2744</v>
      </c>
      <c r="B2745" s="4">
        <v>42184</v>
      </c>
      <c r="C2745" t="s">
        <v>2317</v>
      </c>
      <c r="D2745" t="s">
        <v>7263</v>
      </c>
      <c r="E2745" t="s">
        <v>9030</v>
      </c>
      <c r="F2745" t="s">
        <v>30</v>
      </c>
      <c r="G2745" t="s">
        <v>8446</v>
      </c>
      <c r="H2745" t="str">
        <f t="shared" si="299"/>
        <v>Saif Partners</v>
      </c>
      <c r="I2745">
        <f t="shared" si="300"/>
        <v>2</v>
      </c>
      <c r="J2745" t="str">
        <f>IF(Table1[[#This Row],[Investor Count]]&gt;1,"Yes","No")</f>
        <v>Yes</v>
      </c>
      <c r="K2745" t="s">
        <v>394</v>
      </c>
      <c r="L2745" s="6">
        <v>10000000</v>
      </c>
      <c r="M2745">
        <f t="shared" si="294"/>
        <v>2015</v>
      </c>
      <c r="N2745" t="str">
        <f t="shared" si="295"/>
        <v>June</v>
      </c>
      <c r="O2745" s="18">
        <v>95.970500000000001</v>
      </c>
      <c r="P2745" t="str">
        <f t="shared" si="296"/>
        <v>Private Equity</v>
      </c>
      <c r="Q2745" t="str">
        <f t="shared" si="297"/>
        <v>Others</v>
      </c>
      <c r="R2745" t="str">
        <f t="shared" si="298"/>
        <v>Delhi-NCR</v>
      </c>
    </row>
    <row r="2746" spans="1:18" x14ac:dyDescent="0.3">
      <c r="A2746">
        <v>2745</v>
      </c>
      <c r="B2746" s="4">
        <v>42184</v>
      </c>
      <c r="C2746" t="s">
        <v>6107</v>
      </c>
      <c r="D2746" t="s">
        <v>7265</v>
      </c>
      <c r="E2746" t="s">
        <v>9030</v>
      </c>
      <c r="F2746" t="s">
        <v>967</v>
      </c>
      <c r="G2746" t="s">
        <v>7266</v>
      </c>
      <c r="H2746" t="str">
        <f t="shared" si="299"/>
        <v>Tracxn Labs</v>
      </c>
      <c r="I2746">
        <f t="shared" si="300"/>
        <v>2</v>
      </c>
      <c r="J2746" t="str">
        <f>IF(Table1[[#This Row],[Investor Count]]&gt;1,"Yes","No")</f>
        <v>Yes</v>
      </c>
      <c r="K2746" t="s">
        <v>126</v>
      </c>
      <c r="M2746">
        <f t="shared" si="294"/>
        <v>2015</v>
      </c>
      <c r="N2746" t="str">
        <f t="shared" si="295"/>
        <v>June</v>
      </c>
      <c r="O2746" s="18">
        <v>0</v>
      </c>
      <c r="P2746" t="str">
        <f t="shared" si="296"/>
        <v>Seed</v>
      </c>
      <c r="Q2746" t="str">
        <f t="shared" si="297"/>
        <v>Fashion &amp; Lifestyle</v>
      </c>
      <c r="R2746" t="str">
        <f t="shared" si="298"/>
        <v>Bangalore</v>
      </c>
    </row>
    <row r="2747" spans="1:18" x14ac:dyDescent="0.3">
      <c r="A2747">
        <v>2746</v>
      </c>
      <c r="B2747" s="4">
        <v>42184</v>
      </c>
      <c r="C2747" t="s">
        <v>7267</v>
      </c>
      <c r="D2747" t="s">
        <v>7268</v>
      </c>
      <c r="E2747" t="s">
        <v>9030</v>
      </c>
      <c r="F2747" t="s">
        <v>967</v>
      </c>
      <c r="G2747" t="s">
        <v>7269</v>
      </c>
      <c r="H2747" t="str">
        <f t="shared" si="299"/>
        <v>Mape Advisory</v>
      </c>
      <c r="I2747">
        <f t="shared" si="300"/>
        <v>1</v>
      </c>
      <c r="J2747" t="str">
        <f>IF(Table1[[#This Row],[Investor Count]]&gt;1,"Yes","No")</f>
        <v>No</v>
      </c>
      <c r="K2747" t="s">
        <v>126</v>
      </c>
      <c r="L2747" s="6">
        <v>1000000</v>
      </c>
      <c r="M2747">
        <f t="shared" si="294"/>
        <v>2015</v>
      </c>
      <c r="N2747" t="str">
        <f t="shared" si="295"/>
        <v>June</v>
      </c>
      <c r="O2747" s="18">
        <v>9.5970499999999994</v>
      </c>
      <c r="P2747" t="str">
        <f t="shared" si="296"/>
        <v>Seed</v>
      </c>
      <c r="Q2747" t="str">
        <f t="shared" si="297"/>
        <v>Others</v>
      </c>
      <c r="R2747" t="str">
        <f t="shared" si="298"/>
        <v>Bangalore</v>
      </c>
    </row>
    <row r="2748" spans="1:18" x14ac:dyDescent="0.3">
      <c r="A2748">
        <v>2747</v>
      </c>
      <c r="B2748" s="4">
        <v>42184</v>
      </c>
      <c r="C2748" t="s">
        <v>7049</v>
      </c>
      <c r="D2748" t="s">
        <v>9018</v>
      </c>
      <c r="E2748" t="s">
        <v>9030</v>
      </c>
      <c r="F2748" t="s">
        <v>36</v>
      </c>
      <c r="G2748" t="s">
        <v>9193</v>
      </c>
      <c r="H2748" t="str">
        <f t="shared" si="299"/>
        <v>Naveen Tiwari</v>
      </c>
      <c r="I2748">
        <f t="shared" si="300"/>
        <v>5</v>
      </c>
      <c r="J2748" t="str">
        <f>IF(Table1[[#This Row],[Investor Count]]&gt;1,"Yes","No")</f>
        <v>Yes</v>
      </c>
      <c r="K2748" t="s">
        <v>126</v>
      </c>
      <c r="L2748" s="6">
        <v>400000</v>
      </c>
      <c r="M2748">
        <f t="shared" si="294"/>
        <v>2015</v>
      </c>
      <c r="N2748" t="str">
        <f t="shared" si="295"/>
        <v>June</v>
      </c>
      <c r="O2748" s="18">
        <v>3.8388200000000001</v>
      </c>
      <c r="P2748" t="str">
        <f t="shared" si="296"/>
        <v>Seed</v>
      </c>
      <c r="Q2748" t="str">
        <f t="shared" si="297"/>
        <v>Others</v>
      </c>
      <c r="R2748" t="str">
        <f t="shared" si="298"/>
        <v>Mumbai</v>
      </c>
    </row>
    <row r="2749" spans="1:18" x14ac:dyDescent="0.3">
      <c r="A2749">
        <v>2748</v>
      </c>
      <c r="B2749" s="4">
        <v>42185</v>
      </c>
      <c r="C2749" t="s">
        <v>3992</v>
      </c>
      <c r="D2749" t="s">
        <v>7271</v>
      </c>
      <c r="E2749" t="s">
        <v>9030</v>
      </c>
      <c r="F2749" t="s">
        <v>967</v>
      </c>
      <c r="G2749" t="s">
        <v>7272</v>
      </c>
      <c r="H2749" t="str">
        <f t="shared" si="299"/>
        <v>Kanwaljit Singh</v>
      </c>
      <c r="I2749">
        <f t="shared" si="300"/>
        <v>3</v>
      </c>
      <c r="J2749" t="str">
        <f>IF(Table1[[#This Row],[Investor Count]]&gt;1,"Yes","No")</f>
        <v>Yes</v>
      </c>
      <c r="K2749" t="s">
        <v>126</v>
      </c>
      <c r="M2749">
        <f t="shared" si="294"/>
        <v>2015</v>
      </c>
      <c r="N2749" t="str">
        <f t="shared" si="295"/>
        <v>June</v>
      </c>
      <c r="O2749" s="18">
        <v>0</v>
      </c>
      <c r="P2749" t="str">
        <f t="shared" si="296"/>
        <v>Seed</v>
      </c>
      <c r="Q2749" t="str">
        <f t="shared" si="297"/>
        <v>Others</v>
      </c>
      <c r="R2749" t="str">
        <f t="shared" si="298"/>
        <v>Bangalore</v>
      </c>
    </row>
    <row r="2750" spans="1:18" x14ac:dyDescent="0.3">
      <c r="A2750">
        <v>2749</v>
      </c>
      <c r="B2750" s="4">
        <v>42185</v>
      </c>
      <c r="C2750" t="s">
        <v>1032</v>
      </c>
      <c r="D2750" t="s">
        <v>7273</v>
      </c>
      <c r="E2750" t="s">
        <v>9030</v>
      </c>
      <c r="F2750" t="s">
        <v>967</v>
      </c>
      <c r="G2750" t="s">
        <v>8899</v>
      </c>
      <c r="H2750" t="str">
        <f t="shared" si="299"/>
        <v>Helion Ventures</v>
      </c>
      <c r="I2750">
        <f t="shared" si="300"/>
        <v>4</v>
      </c>
      <c r="J2750" t="str">
        <f>IF(Table1[[#This Row],[Investor Count]]&gt;1,"Yes","No")</f>
        <v>Yes</v>
      </c>
      <c r="K2750" t="s">
        <v>394</v>
      </c>
      <c r="M2750">
        <f t="shared" si="294"/>
        <v>2015</v>
      </c>
      <c r="N2750" t="str">
        <f t="shared" si="295"/>
        <v>June</v>
      </c>
      <c r="O2750" s="18">
        <v>0</v>
      </c>
      <c r="P2750" t="str">
        <f t="shared" si="296"/>
        <v>Private Equity</v>
      </c>
      <c r="Q2750" t="str">
        <f t="shared" si="297"/>
        <v>Technology</v>
      </c>
      <c r="R2750" t="str">
        <f t="shared" si="298"/>
        <v>Bangalore</v>
      </c>
    </row>
    <row r="2751" spans="1:18" x14ac:dyDescent="0.3">
      <c r="A2751">
        <v>2750</v>
      </c>
      <c r="B2751" s="4">
        <v>42185</v>
      </c>
      <c r="C2751" t="s">
        <v>7275</v>
      </c>
      <c r="D2751" t="s">
        <v>7276</v>
      </c>
      <c r="E2751" t="s">
        <v>9030</v>
      </c>
      <c r="F2751" t="s">
        <v>19</v>
      </c>
      <c r="G2751" t="s">
        <v>9423</v>
      </c>
      <c r="H2751" t="str">
        <f t="shared" si="299"/>
        <v>Group Of</v>
      </c>
      <c r="I2751">
        <f t="shared" si="300"/>
        <v>1</v>
      </c>
      <c r="J2751" t="str">
        <f>IF(Table1[[#This Row],[Investor Count]]&gt;1,"Yes","No")</f>
        <v>No</v>
      </c>
      <c r="K2751" t="s">
        <v>126</v>
      </c>
      <c r="M2751">
        <f t="shared" si="294"/>
        <v>2015</v>
      </c>
      <c r="N2751" t="str">
        <f t="shared" si="295"/>
        <v>June</v>
      </c>
      <c r="O2751" s="18">
        <v>0</v>
      </c>
      <c r="P2751" t="str">
        <f t="shared" si="296"/>
        <v>Seed</v>
      </c>
      <c r="Q2751" t="str">
        <f t="shared" si="297"/>
        <v>Food &amp; Beverage</v>
      </c>
      <c r="R2751" t="str">
        <f t="shared" si="298"/>
        <v>Delhi-NCR</v>
      </c>
    </row>
    <row r="2752" spans="1:18" x14ac:dyDescent="0.3">
      <c r="A2752">
        <v>2751</v>
      </c>
      <c r="B2752" s="4">
        <v>42185</v>
      </c>
      <c r="C2752" t="s">
        <v>7277</v>
      </c>
      <c r="D2752" t="s">
        <v>7278</v>
      </c>
      <c r="E2752" t="s">
        <v>9030</v>
      </c>
      <c r="F2752" t="s">
        <v>967</v>
      </c>
      <c r="G2752" t="s">
        <v>7279</v>
      </c>
      <c r="H2752" t="str">
        <f t="shared" si="299"/>
        <v>Commonfloor</v>
      </c>
      <c r="I2752">
        <f t="shared" si="300"/>
        <v>1</v>
      </c>
      <c r="J2752" t="str">
        <f>IF(Table1[[#This Row],[Investor Count]]&gt;1,"Yes","No")</f>
        <v>No</v>
      </c>
      <c r="K2752" t="s">
        <v>394</v>
      </c>
      <c r="L2752" s="6">
        <v>2500000</v>
      </c>
      <c r="M2752">
        <f t="shared" si="294"/>
        <v>2015</v>
      </c>
      <c r="N2752" t="str">
        <f t="shared" si="295"/>
        <v>June</v>
      </c>
      <c r="O2752" s="18">
        <v>23.992625</v>
      </c>
      <c r="P2752" t="str">
        <f t="shared" si="296"/>
        <v>Private Equity</v>
      </c>
      <c r="Q2752" t="str">
        <f t="shared" si="297"/>
        <v>Others</v>
      </c>
      <c r="R2752" t="str">
        <f t="shared" si="298"/>
        <v>Bangalore</v>
      </c>
    </row>
    <row r="2753" spans="1:18" x14ac:dyDescent="0.3">
      <c r="A2753">
        <v>2752</v>
      </c>
      <c r="B2753" s="4">
        <v>42185</v>
      </c>
      <c r="C2753" t="s">
        <v>7280</v>
      </c>
      <c r="D2753" t="s">
        <v>7281</v>
      </c>
      <c r="E2753" t="s">
        <v>9030</v>
      </c>
      <c r="F2753" t="s">
        <v>36</v>
      </c>
      <c r="G2753" t="s">
        <v>7282</v>
      </c>
      <c r="H2753" t="str">
        <f t="shared" si="299"/>
        <v>Sameer Koticha</v>
      </c>
      <c r="I2753">
        <f t="shared" si="300"/>
        <v>1</v>
      </c>
      <c r="J2753" t="str">
        <f>IF(Table1[[#This Row],[Investor Count]]&gt;1,"Yes","No")</f>
        <v>No</v>
      </c>
      <c r="K2753" t="s">
        <v>394</v>
      </c>
      <c r="L2753" s="6">
        <v>1500000</v>
      </c>
      <c r="M2753">
        <f t="shared" si="294"/>
        <v>2015</v>
      </c>
      <c r="N2753" t="str">
        <f t="shared" si="295"/>
        <v>June</v>
      </c>
      <c r="O2753" s="18">
        <v>14.395574999999999</v>
      </c>
      <c r="P2753" t="str">
        <f t="shared" si="296"/>
        <v>Private Equity</v>
      </c>
      <c r="Q2753" t="str">
        <f t="shared" si="297"/>
        <v>Others</v>
      </c>
      <c r="R2753" t="str">
        <f t="shared" si="298"/>
        <v>Mumbai</v>
      </c>
    </row>
    <row r="2754" spans="1:18" x14ac:dyDescent="0.3">
      <c r="A2754">
        <v>2753</v>
      </c>
      <c r="B2754" s="4">
        <v>42125</v>
      </c>
      <c r="C2754" t="s">
        <v>8900</v>
      </c>
      <c r="D2754" t="s">
        <v>690</v>
      </c>
      <c r="E2754" t="s">
        <v>9030</v>
      </c>
      <c r="F2754" t="s">
        <v>19</v>
      </c>
      <c r="G2754" t="s">
        <v>7284</v>
      </c>
      <c r="H2754" t="str">
        <f t="shared" si="299"/>
        <v>Goldman Sachs</v>
      </c>
      <c r="I2754">
        <f t="shared" si="300"/>
        <v>2</v>
      </c>
      <c r="J2754" t="str">
        <f>IF(Table1[[#This Row],[Investor Count]]&gt;1,"Yes","No")</f>
        <v>Yes</v>
      </c>
      <c r="K2754" t="s">
        <v>394</v>
      </c>
      <c r="L2754" s="6">
        <v>100000000</v>
      </c>
      <c r="M2754">
        <f t="shared" ref="M2754:M2817" si="301">YEAR(B2754)</f>
        <v>2015</v>
      </c>
      <c r="N2754" t="str">
        <f t="shared" ref="N2754:N2817" si="302">TEXT(B2754,"mmmm")</f>
        <v>May</v>
      </c>
      <c r="O2754" s="18">
        <v>959.70500000000004</v>
      </c>
      <c r="P2754" t="str">
        <f t="shared" ref="P2754:P2817" si="303">IF(ISBLANK(K2754),"Unknown",IF(OR(ISNUMBER(SEARCH("seed",K2754)),ISNUMBER(SEARCH("Seed",K2754))),"Seed",IF(ISNUMBER(SEARCH("Series A",K2754)),"Series A",IF(ISNUMBER(SEARCH("Series B",K2754)),"Series B",IF(ISNUMBER(SEARCH("Series C",K2754)),"Series C",IF(ISNUMBER(SEARCH("Series D",K2754)),"Series D",IF(ISNUMBER(SEARCH("Private Equity",K2754)),"Private Equity","Other")))))))</f>
        <v>Private Equity</v>
      </c>
      <c r="Q2754" t="str">
        <f t="shared" ref="Q2754:Q2817" si="304">IF(IFERROR(SEARCH("ecom",D2754),0)+IFERROR(SEARCH("commerce",D2754),0)+IFERROR(SEARCH("retail",D2754),0)&gt;0,"E-Commerce",
IF(IFERROR(SEARCH("fintech",D2754),0)+IFERROR(SEARCH("finance",D2754),0)+IFERROR(SEARCH("financial",D2754),0)+IFERROR(SEARCH("lending",D2754),0)+IFERROR(SEARCH("payment",D2754),0)+IFERROR(SEARCH("banking",D2754),0)+IFERROR(SEARCH("insurance",D2754),0)&gt;0,"FinTech",
IF(IFERROR(SEARCH("tech",D2754),0)+IFERROR(SEARCH("software",D2754),0)+IFERROR(SEARCH("saas",D2754),0)+IFERROR(SEARCH("ai",D2754),0)+IFERROR(SEARCH("iot",D2754),0)+IFERROR(SEARCH("cloud",D2754),0)+IFERROR(SEARCH("data",D2754),0)+IFERROR(SEARCH("analytics",D2754),0)&gt;0,"Technology",
IF(IFERROR(SEARCH("food",D2754),0)+IFERROR(SEARCH("restaurant",D2754),0)+IFERROR(SEARCH("hospitality",D2754),0)+IFERROR(SEARCH("beverage",D2754),0)+IFERROR(SEARCH("delivery",D2754),0)&gt;0,"Food &amp; Beverage",
IF(IFERROR(SEARCH("health",D2754),0)+IFERROR(SEARCH("medical",D2754),0)+IFERROR(SEARCH("pharma",D2754),0)+IFERROR(SEARCH("wellness",D2754),0)+IFERROR(SEARCH("fitness",D2754),0)&gt;0,"Healthcare",
IF(IFERROR(SEARCH("edu",D2754),0)+IFERROR(SEARCH("learning",D2754),0)+IFERROR(SEARCH("school",D2754),0)+IFERROR(SEARCH("e-tech",D2754),0)&gt;0,"Education",
IF(IFERROR(SEARCH("logistics",D2754),0)+IFERROR(SEARCH("transport",D2754),0)+IFERROR(SEARCH("delivery",D2754),0)+IFERROR(SEARCH("mobility",D2754),0)+IFERROR(SEARCH("automobile",D2754),0)&gt;0,"Logistics &amp; Transport",
IF(IFERROR(SEARCH("travel",D2754),0)+IFERROR(SEARCH("hotel",D2754),0)+IFERROR(SEARCH("booking",D2754),0)+IFERROR(SEARCH("tourism",D2754),0)&gt;0,"Travel &amp; Hospitality",
IF(IFERROR(SEARCH("fashion",D2754),0)+IFERROR(SEARCH("apparel",D2754),0)+IFERROR(SEARCH("clothing",D2754),0)+IFERROR(SEARCH("jewelry",D2754),0)+IFERROR(SEARCH("beauty",D2754),0)&gt;0,"Fashion &amp; Lifestyle",
IF(IFERROR(SEARCH("media",D2754),0)+IFERROR(SEARCH("entertainment",D2754),0)+IFERROR(SEARCH("video",D2754),0)+IFERROR(SEARCH("gaming",D2754),0)+IFERROR(SEARCH("music",D2754),0)+IFERROR(SEARCH("social",D2754),0)&gt;0,"Media &amp; Entertainment",
IF(IFERROR(SEARCH("agri",D2754),0)+IFERROR(SEARCH("farm",D2754),0)+IFERROR(SEARCH("agtech",D2754),0)&gt;0,"Agriculture",
IF(IFERROR(SEARCH("real estate",D2754),0)+IFERROR(SEARCH("property",D2754),0)+IFERROR(SEARCH("housing",D2754),0)&gt;0,"Real Estate",
IF(IFERROR(SEARCH("energy",D2754),0)+IFERROR(SEARCH("solar",D2754),0)+IFERROR(SEARCH("clean tech",D2754),0)+IFERROR(SEARCH("waste",D2754),0)&gt;0,"Energy &amp; Environment",
IF(IFERROR(SEARCH("hr",D2754),0)+IFERROR(SEARCH("recruit",D2754),0)+IFERROR(SEARCH("hiring",D2754),0)+IFERROR(SEARCH("job",D2754),0)&gt;0,"HR &amp; Recruitment",
"Others"))))))))))))))</f>
        <v>Food &amp; Beverage</v>
      </c>
      <c r="R2754" t="str">
        <f t="shared" ref="R2754:R2817" si="305">IF(ISNUMBER(SEARCH("bang",F2754)),"Bangalore",IF(ISNUMBER(SEARCH("beng",F2754)),"Bangalore",IF(ISNUMBER(SEARCH("mumbai",F2754)),"Mumbai",IF(ISNUMBER(SEARCH("delhi",F2754)),"Delhi-NCR",IF(ISNUMBER(SEARCH("gurgaon",F2754)),"Delhi-NCR",IF(ISNUMBER(SEARCH("gurugram",F2754)),"Delhi-NCR",IF(ISNUMBER(SEARCH("noida",F2754)),"Delhi-NCR",IF(ISNUMBER(SEARCH("faridabad",F2754)),"Delhi-NCR",IF(ISNUMBER(SEARCH("chennai",F2754)),"Chennai",IF(ISNUMBER(SEARCH("hyderabad",F2754)),"Hyderabad",IF(ISNUMBER(SEARCH("pune",F2754)),"Pune",IF(ISNUMBER(SEARCH("kolkata",F2754)),"Kolkata",IF(ISNUMBER(SEARCH("ahmedabad",F2754)),"Ahmedabad",IF(ISNUMBER(SEARCH("jaipur",F2754)),"Jaipur",IF(ISNUMBER(SEARCH("coimbatore",F2754)),"Coimbatore",IF(ISNUMBER(SEARCH("kochi",F2754)),"Kerala Cities",IF(ISNUMBER(SEARCH("cochin",F2754)),"Kerala Cities",IF(ISNUMBER(SEARCH("francisco",F2754)),"USA",IF(ISNUMBER(SEARCH("new york",F2754)),"USA",IF(ISNUMBER(SEARCH("california",F2754)),"USA",IF(ISNUMBER(SEARCH("palo alto",F2754)),"USA",IF(ISNUMBER(SEARCH("santa",F2754)),"USA",IF(ISNUMBER(SEARCH("singapore",F2754)),"Singapore",IF(ISNUMBER(SEARCH("london",F2754)),"London/UK",IF(F2754="","Unknown","Other Cities")))))))))))))))))))))))))</f>
        <v>Delhi-NCR</v>
      </c>
    </row>
    <row r="2755" spans="1:18" x14ac:dyDescent="0.3">
      <c r="A2755">
        <v>2754</v>
      </c>
      <c r="B2755" s="4">
        <v>42125</v>
      </c>
      <c r="C2755" t="s">
        <v>7285</v>
      </c>
      <c r="D2755" t="s">
        <v>7286</v>
      </c>
      <c r="E2755" t="s">
        <v>9030</v>
      </c>
      <c r="F2755" t="s">
        <v>42</v>
      </c>
      <c r="G2755" t="s">
        <v>9456</v>
      </c>
      <c r="H2755" t="str">
        <f t="shared" ref="H2755:H2818" si="306">IFERROR(TRIM(LEFT(G2755,FIND(",",G2755)-1)),TRIM(G2755))</f>
        <v>Vijay</v>
      </c>
      <c r="I2755">
        <f t="shared" ref="I2755:I2818" si="307">IF(TRIM(G2755)="",0,LEN(G2755)-LEN(SUBSTITUTE(G2755,",",""))+1)</f>
        <v>7</v>
      </c>
      <c r="J2755" t="str">
        <f>IF(Table1[[#This Row],[Investor Count]]&gt;1,"Yes","No")</f>
        <v>Yes</v>
      </c>
      <c r="K2755" t="s">
        <v>126</v>
      </c>
      <c r="L2755" s="6">
        <v>100000</v>
      </c>
      <c r="M2755">
        <f t="shared" si="301"/>
        <v>2015</v>
      </c>
      <c r="N2755" t="str">
        <f t="shared" si="302"/>
        <v>May</v>
      </c>
      <c r="O2755" s="18">
        <v>0.95970500000000003</v>
      </c>
      <c r="P2755" t="str">
        <f t="shared" si="303"/>
        <v>Seed</v>
      </c>
      <c r="Q2755" t="str">
        <f t="shared" si="304"/>
        <v>Technology</v>
      </c>
      <c r="R2755" t="str">
        <f t="shared" si="305"/>
        <v>Chennai</v>
      </c>
    </row>
    <row r="2756" spans="1:18" x14ac:dyDescent="0.3">
      <c r="A2756">
        <v>2755</v>
      </c>
      <c r="B2756" s="4">
        <v>42128</v>
      </c>
      <c r="C2756" t="s">
        <v>5634</v>
      </c>
      <c r="D2756" t="s">
        <v>7288</v>
      </c>
      <c r="E2756" t="s">
        <v>9030</v>
      </c>
      <c r="F2756" t="s">
        <v>967</v>
      </c>
      <c r="G2756" t="s">
        <v>7289</v>
      </c>
      <c r="H2756" t="str">
        <f t="shared" si="306"/>
        <v>Rishi Vasudev</v>
      </c>
      <c r="I2756">
        <f t="shared" si="307"/>
        <v>3</v>
      </c>
      <c r="J2756" t="str">
        <f>IF(Table1[[#This Row],[Investor Count]]&gt;1,"Yes","No")</f>
        <v>Yes</v>
      </c>
      <c r="K2756" t="s">
        <v>126</v>
      </c>
      <c r="L2756" s="6">
        <v>550000</v>
      </c>
      <c r="M2756">
        <f t="shared" si="301"/>
        <v>2015</v>
      </c>
      <c r="N2756" t="str">
        <f t="shared" si="302"/>
        <v>May</v>
      </c>
      <c r="O2756" s="18">
        <v>5.2783775000000004</v>
      </c>
      <c r="P2756" t="str">
        <f t="shared" si="303"/>
        <v>Seed</v>
      </c>
      <c r="Q2756" t="str">
        <f t="shared" si="304"/>
        <v>Technology</v>
      </c>
      <c r="R2756" t="str">
        <f t="shared" si="305"/>
        <v>Bangalore</v>
      </c>
    </row>
    <row r="2757" spans="1:18" x14ac:dyDescent="0.3">
      <c r="A2757">
        <v>2756</v>
      </c>
      <c r="B2757" s="4">
        <v>42128</v>
      </c>
      <c r="C2757" t="s">
        <v>3537</v>
      </c>
      <c r="D2757" t="s">
        <v>7290</v>
      </c>
      <c r="E2757" t="s">
        <v>9030</v>
      </c>
      <c r="F2757" t="s">
        <v>19</v>
      </c>
      <c r="G2757" t="s">
        <v>8172</v>
      </c>
      <c r="H2757" t="str">
        <f t="shared" si="306"/>
        <v>Viraj Tyagi</v>
      </c>
      <c r="I2757">
        <f t="shared" si="307"/>
        <v>1</v>
      </c>
      <c r="J2757" t="str">
        <f>IF(Table1[[#This Row],[Investor Count]]&gt;1,"Yes","No")</f>
        <v>No</v>
      </c>
      <c r="K2757" t="s">
        <v>126</v>
      </c>
      <c r="L2757" s="6">
        <v>200000</v>
      </c>
      <c r="M2757">
        <f t="shared" si="301"/>
        <v>2015</v>
      </c>
      <c r="N2757" t="str">
        <f t="shared" si="302"/>
        <v>May</v>
      </c>
      <c r="O2757" s="18">
        <v>1.9194100000000001</v>
      </c>
      <c r="P2757" t="str">
        <f t="shared" si="303"/>
        <v>Seed</v>
      </c>
      <c r="Q2757" t="str">
        <f t="shared" si="304"/>
        <v>Others</v>
      </c>
      <c r="R2757" t="str">
        <f t="shared" si="305"/>
        <v>Delhi-NCR</v>
      </c>
    </row>
    <row r="2758" spans="1:18" x14ac:dyDescent="0.3">
      <c r="A2758">
        <v>2757</v>
      </c>
      <c r="B2758" s="4">
        <v>42128</v>
      </c>
      <c r="C2758" t="s">
        <v>7292</v>
      </c>
      <c r="D2758" t="s">
        <v>690</v>
      </c>
      <c r="E2758" t="s">
        <v>9030</v>
      </c>
      <c r="F2758" t="s">
        <v>967</v>
      </c>
      <c r="G2758" t="s">
        <v>4484</v>
      </c>
      <c r="H2758" t="str">
        <f t="shared" si="306"/>
        <v>Saif Partners</v>
      </c>
      <c r="I2758">
        <f t="shared" si="307"/>
        <v>1</v>
      </c>
      <c r="J2758" t="str">
        <f>IF(Table1[[#This Row],[Investor Count]]&gt;1,"Yes","No")</f>
        <v>No</v>
      </c>
      <c r="K2758" t="s">
        <v>126</v>
      </c>
      <c r="L2758" s="6">
        <v>1000000</v>
      </c>
      <c r="M2758">
        <f t="shared" si="301"/>
        <v>2015</v>
      </c>
      <c r="N2758" t="str">
        <f t="shared" si="302"/>
        <v>May</v>
      </c>
      <c r="O2758" s="18">
        <v>9.5970499999999994</v>
      </c>
      <c r="P2758" t="str">
        <f t="shared" si="303"/>
        <v>Seed</v>
      </c>
      <c r="Q2758" t="str">
        <f t="shared" si="304"/>
        <v>Food &amp; Beverage</v>
      </c>
      <c r="R2758" t="str">
        <f t="shared" si="305"/>
        <v>Bangalore</v>
      </c>
    </row>
    <row r="2759" spans="1:18" x14ac:dyDescent="0.3">
      <c r="A2759">
        <v>2758</v>
      </c>
      <c r="B2759" s="4">
        <v>42129</v>
      </c>
      <c r="C2759" t="s">
        <v>7293</v>
      </c>
      <c r="D2759" t="s">
        <v>7294</v>
      </c>
      <c r="E2759" t="s">
        <v>9030</v>
      </c>
      <c r="F2759" t="s">
        <v>184</v>
      </c>
      <c r="G2759" t="s">
        <v>6409</v>
      </c>
      <c r="H2759" t="str">
        <f t="shared" si="306"/>
        <v>Acumen Fund</v>
      </c>
      <c r="I2759">
        <f t="shared" si="307"/>
        <v>1</v>
      </c>
      <c r="J2759" t="str">
        <f>IF(Table1[[#This Row],[Investor Count]]&gt;1,"Yes","No")</f>
        <v>No</v>
      </c>
      <c r="K2759" t="s">
        <v>126</v>
      </c>
      <c r="L2759" s="6">
        <v>650000</v>
      </c>
      <c r="M2759">
        <f t="shared" si="301"/>
        <v>2015</v>
      </c>
      <c r="N2759" t="str">
        <f t="shared" si="302"/>
        <v>May</v>
      </c>
      <c r="O2759" s="18">
        <v>6.2380825</v>
      </c>
      <c r="P2759" t="str">
        <f t="shared" si="303"/>
        <v>Seed</v>
      </c>
      <c r="Q2759" t="str">
        <f t="shared" si="304"/>
        <v>Education</v>
      </c>
      <c r="R2759" t="str">
        <f t="shared" si="305"/>
        <v>Hyderabad</v>
      </c>
    </row>
    <row r="2760" spans="1:18" x14ac:dyDescent="0.3">
      <c r="A2760">
        <v>2759</v>
      </c>
      <c r="B2760" s="4">
        <v>42129</v>
      </c>
      <c r="C2760" t="s">
        <v>7295</v>
      </c>
      <c r="D2760" t="s">
        <v>7296</v>
      </c>
      <c r="E2760" t="s">
        <v>9030</v>
      </c>
      <c r="F2760" t="s">
        <v>184</v>
      </c>
      <c r="G2760" t="s">
        <v>6409</v>
      </c>
      <c r="H2760" t="str">
        <f t="shared" si="306"/>
        <v>Acumen Fund</v>
      </c>
      <c r="I2760">
        <f t="shared" si="307"/>
        <v>1</v>
      </c>
      <c r="J2760" t="str">
        <f>IF(Table1[[#This Row],[Investor Count]]&gt;1,"Yes","No")</f>
        <v>No</v>
      </c>
      <c r="K2760" t="s">
        <v>126</v>
      </c>
      <c r="L2760" s="6">
        <v>250000</v>
      </c>
      <c r="M2760">
        <f t="shared" si="301"/>
        <v>2015</v>
      </c>
      <c r="N2760" t="str">
        <f t="shared" si="302"/>
        <v>May</v>
      </c>
      <c r="O2760" s="18">
        <v>2.3992624999999999</v>
      </c>
      <c r="P2760" t="str">
        <f t="shared" si="303"/>
        <v>Seed</v>
      </c>
      <c r="Q2760" t="str">
        <f t="shared" si="304"/>
        <v>Others</v>
      </c>
      <c r="R2760" t="str">
        <f t="shared" si="305"/>
        <v>Hyderabad</v>
      </c>
    </row>
    <row r="2761" spans="1:18" x14ac:dyDescent="0.3">
      <c r="A2761">
        <v>2760</v>
      </c>
      <c r="B2761" s="4">
        <v>42129</v>
      </c>
      <c r="C2761" t="s">
        <v>3019</v>
      </c>
      <c r="D2761" t="s">
        <v>7297</v>
      </c>
      <c r="E2761" t="s">
        <v>9030</v>
      </c>
      <c r="F2761" t="s">
        <v>19</v>
      </c>
      <c r="G2761" t="s">
        <v>261</v>
      </c>
      <c r="H2761" t="str">
        <f t="shared" si="306"/>
        <v>Undisclosed</v>
      </c>
      <c r="I2761">
        <f t="shared" si="307"/>
        <v>1</v>
      </c>
      <c r="J2761" t="str">
        <f>IF(Table1[[#This Row],[Investor Count]]&gt;1,"Yes","No")</f>
        <v>No</v>
      </c>
      <c r="K2761" t="s">
        <v>394</v>
      </c>
      <c r="L2761" s="6">
        <v>6000000</v>
      </c>
      <c r="M2761">
        <f t="shared" si="301"/>
        <v>2015</v>
      </c>
      <c r="N2761" t="str">
        <f t="shared" si="302"/>
        <v>May</v>
      </c>
      <c r="O2761" s="18">
        <v>57.582299999999996</v>
      </c>
      <c r="P2761" t="str">
        <f t="shared" si="303"/>
        <v>Private Equity</v>
      </c>
      <c r="Q2761" t="str">
        <f t="shared" si="304"/>
        <v>Real Estate</v>
      </c>
      <c r="R2761" t="str">
        <f t="shared" si="305"/>
        <v>Delhi-NCR</v>
      </c>
    </row>
    <row r="2762" spans="1:18" x14ac:dyDescent="0.3">
      <c r="A2762">
        <v>2761</v>
      </c>
      <c r="B2762" s="4">
        <v>42129</v>
      </c>
      <c r="C2762" t="s">
        <v>7298</v>
      </c>
      <c r="D2762" t="s">
        <v>7299</v>
      </c>
      <c r="E2762" t="s">
        <v>9030</v>
      </c>
      <c r="F2762" t="s">
        <v>967</v>
      </c>
      <c r="G2762" t="s">
        <v>8447</v>
      </c>
      <c r="H2762" t="str">
        <f t="shared" si="306"/>
        <v>Idg Ventures</v>
      </c>
      <c r="I2762">
        <f t="shared" si="307"/>
        <v>2</v>
      </c>
      <c r="J2762" t="str">
        <f>IF(Table1[[#This Row],[Investor Count]]&gt;1,"Yes","No")</f>
        <v>Yes</v>
      </c>
      <c r="K2762" t="s">
        <v>394</v>
      </c>
      <c r="L2762" s="6">
        <v>15000000</v>
      </c>
      <c r="M2762">
        <f t="shared" si="301"/>
        <v>2015</v>
      </c>
      <c r="N2762" t="str">
        <f t="shared" si="302"/>
        <v>May</v>
      </c>
      <c r="O2762" s="18">
        <v>143.95574999999999</v>
      </c>
      <c r="P2762" t="str">
        <f t="shared" si="303"/>
        <v>Private Equity</v>
      </c>
      <c r="Q2762" t="str">
        <f t="shared" si="304"/>
        <v>FinTech</v>
      </c>
      <c r="R2762" t="str">
        <f t="shared" si="305"/>
        <v>Bangalore</v>
      </c>
    </row>
    <row r="2763" spans="1:18" x14ac:dyDescent="0.3">
      <c r="A2763">
        <v>2762</v>
      </c>
      <c r="B2763" s="4">
        <v>42129</v>
      </c>
      <c r="C2763" t="s">
        <v>7301</v>
      </c>
      <c r="D2763" t="s">
        <v>1489</v>
      </c>
      <c r="E2763" t="s">
        <v>9030</v>
      </c>
      <c r="F2763" t="s">
        <v>36</v>
      </c>
      <c r="G2763" t="s">
        <v>7302</v>
      </c>
      <c r="H2763" t="str">
        <f t="shared" si="306"/>
        <v>Vishwas Patel</v>
      </c>
      <c r="I2763">
        <f t="shared" si="307"/>
        <v>1</v>
      </c>
      <c r="J2763" t="str">
        <f>IF(Table1[[#This Row],[Investor Count]]&gt;1,"Yes","No")</f>
        <v>No</v>
      </c>
      <c r="K2763" t="s">
        <v>126</v>
      </c>
      <c r="M2763">
        <f t="shared" si="301"/>
        <v>2015</v>
      </c>
      <c r="N2763" t="str">
        <f t="shared" si="302"/>
        <v>May</v>
      </c>
      <c r="O2763" s="18">
        <v>0</v>
      </c>
      <c r="P2763" t="str">
        <f t="shared" si="303"/>
        <v>Seed</v>
      </c>
      <c r="Q2763" t="str">
        <f t="shared" si="304"/>
        <v>Others</v>
      </c>
      <c r="R2763" t="str">
        <f t="shared" si="305"/>
        <v>Mumbai</v>
      </c>
    </row>
    <row r="2764" spans="1:18" x14ac:dyDescent="0.3">
      <c r="A2764">
        <v>2763</v>
      </c>
      <c r="B2764" s="4">
        <v>42130</v>
      </c>
      <c r="C2764" t="s">
        <v>2444</v>
      </c>
      <c r="D2764" t="s">
        <v>7303</v>
      </c>
      <c r="E2764" t="s">
        <v>9030</v>
      </c>
      <c r="F2764" t="s">
        <v>19</v>
      </c>
      <c r="G2764" t="s">
        <v>7304</v>
      </c>
      <c r="H2764" t="str">
        <f t="shared" si="306"/>
        <v>Tiger Global Management</v>
      </c>
      <c r="I2764">
        <f t="shared" si="307"/>
        <v>4</v>
      </c>
      <c r="J2764" t="str">
        <f>IF(Table1[[#This Row],[Investor Count]]&gt;1,"Yes","No")</f>
        <v>Yes</v>
      </c>
      <c r="K2764" t="s">
        <v>394</v>
      </c>
      <c r="L2764" s="6">
        <v>85000000</v>
      </c>
      <c r="M2764">
        <f t="shared" si="301"/>
        <v>2015</v>
      </c>
      <c r="N2764" t="str">
        <f t="shared" si="302"/>
        <v>May</v>
      </c>
      <c r="O2764" s="18">
        <v>815.74924999999996</v>
      </c>
      <c r="P2764" t="str">
        <f t="shared" si="303"/>
        <v>Private Equity</v>
      </c>
      <c r="Q2764" t="str">
        <f t="shared" si="304"/>
        <v>E-Commerce</v>
      </c>
      <c r="R2764" t="str">
        <f t="shared" si="305"/>
        <v>Delhi-NCR</v>
      </c>
    </row>
    <row r="2765" spans="1:18" x14ac:dyDescent="0.3">
      <c r="A2765">
        <v>2764</v>
      </c>
      <c r="B2765" s="4">
        <v>42130</v>
      </c>
      <c r="C2765" t="s">
        <v>1165</v>
      </c>
      <c r="D2765" t="s">
        <v>690</v>
      </c>
      <c r="E2765" t="s">
        <v>9030</v>
      </c>
      <c r="F2765" t="s">
        <v>967</v>
      </c>
      <c r="G2765" t="s">
        <v>2187</v>
      </c>
      <c r="H2765" t="str">
        <f t="shared" si="306"/>
        <v>Norwest Venture Partners</v>
      </c>
      <c r="I2765">
        <f t="shared" si="307"/>
        <v>1</v>
      </c>
      <c r="J2765" t="str">
        <f>IF(Table1[[#This Row],[Investor Count]]&gt;1,"Yes","No")</f>
        <v>No</v>
      </c>
      <c r="K2765" t="s">
        <v>394</v>
      </c>
      <c r="L2765" s="6">
        <v>15000000</v>
      </c>
      <c r="M2765">
        <f t="shared" si="301"/>
        <v>2015</v>
      </c>
      <c r="N2765" t="str">
        <f t="shared" si="302"/>
        <v>May</v>
      </c>
      <c r="O2765" s="18">
        <v>143.95574999999999</v>
      </c>
      <c r="P2765" t="str">
        <f t="shared" si="303"/>
        <v>Private Equity</v>
      </c>
      <c r="Q2765" t="str">
        <f t="shared" si="304"/>
        <v>Food &amp; Beverage</v>
      </c>
      <c r="R2765" t="str">
        <f t="shared" si="305"/>
        <v>Bangalore</v>
      </c>
    </row>
    <row r="2766" spans="1:18" x14ac:dyDescent="0.3">
      <c r="A2766">
        <v>2765</v>
      </c>
      <c r="B2766" s="4">
        <v>42131</v>
      </c>
      <c r="C2766" t="s">
        <v>232</v>
      </c>
      <c r="D2766" t="s">
        <v>3535</v>
      </c>
      <c r="E2766" t="s">
        <v>9030</v>
      </c>
      <c r="F2766" t="s">
        <v>42</v>
      </c>
      <c r="G2766" t="s">
        <v>8448</v>
      </c>
      <c r="H2766" t="str">
        <f t="shared" si="306"/>
        <v>Idg Ventures</v>
      </c>
      <c r="I2766">
        <f t="shared" si="307"/>
        <v>2</v>
      </c>
      <c r="J2766" t="str">
        <f>IF(Table1[[#This Row],[Investor Count]]&gt;1,"Yes","No")</f>
        <v>Yes</v>
      </c>
      <c r="K2766" t="s">
        <v>394</v>
      </c>
      <c r="M2766">
        <f t="shared" si="301"/>
        <v>2015</v>
      </c>
      <c r="N2766" t="str">
        <f t="shared" si="302"/>
        <v>May</v>
      </c>
      <c r="O2766" s="18">
        <v>0</v>
      </c>
      <c r="P2766" t="str">
        <f t="shared" si="303"/>
        <v>Private Equity</v>
      </c>
      <c r="Q2766" t="str">
        <f t="shared" si="304"/>
        <v>Others</v>
      </c>
      <c r="R2766" t="str">
        <f t="shared" si="305"/>
        <v>Chennai</v>
      </c>
    </row>
    <row r="2767" spans="1:18" x14ac:dyDescent="0.3">
      <c r="A2767">
        <v>2766</v>
      </c>
      <c r="B2767" s="4">
        <v>42131</v>
      </c>
      <c r="C2767" t="s">
        <v>2456</v>
      </c>
      <c r="D2767" t="s">
        <v>690</v>
      </c>
      <c r="E2767" t="s">
        <v>9030</v>
      </c>
      <c r="F2767" t="s">
        <v>36</v>
      </c>
      <c r="G2767" t="s">
        <v>4505</v>
      </c>
      <c r="H2767" t="str">
        <f t="shared" si="306"/>
        <v>Mayfield Ventures</v>
      </c>
      <c r="I2767">
        <f t="shared" si="307"/>
        <v>1</v>
      </c>
      <c r="J2767" t="str">
        <f>IF(Table1[[#This Row],[Investor Count]]&gt;1,"Yes","No")</f>
        <v>No</v>
      </c>
      <c r="K2767" t="s">
        <v>394</v>
      </c>
      <c r="L2767" s="6">
        <v>3500000</v>
      </c>
      <c r="M2767">
        <f t="shared" si="301"/>
        <v>2015</v>
      </c>
      <c r="N2767" t="str">
        <f t="shared" si="302"/>
        <v>May</v>
      </c>
      <c r="O2767" s="18">
        <v>33.589675</v>
      </c>
      <c r="P2767" t="str">
        <f t="shared" si="303"/>
        <v>Private Equity</v>
      </c>
      <c r="Q2767" t="str">
        <f t="shared" si="304"/>
        <v>Food &amp; Beverage</v>
      </c>
      <c r="R2767" t="str">
        <f t="shared" si="305"/>
        <v>Mumbai</v>
      </c>
    </row>
    <row r="2768" spans="1:18" x14ac:dyDescent="0.3">
      <c r="A2768">
        <v>2767</v>
      </c>
      <c r="B2768" s="4">
        <v>42131</v>
      </c>
      <c r="C2768" t="s">
        <v>410</v>
      </c>
      <c r="D2768" t="s">
        <v>877</v>
      </c>
      <c r="E2768" t="s">
        <v>9030</v>
      </c>
      <c r="F2768" t="s">
        <v>36</v>
      </c>
      <c r="G2768" t="s">
        <v>8449</v>
      </c>
      <c r="H2768" t="str">
        <f t="shared" si="306"/>
        <v>Fidelity Growth Partners India</v>
      </c>
      <c r="I2768">
        <f t="shared" si="307"/>
        <v>3</v>
      </c>
      <c r="J2768" t="str">
        <f>IF(Table1[[#This Row],[Investor Count]]&gt;1,"Yes","No")</f>
        <v>Yes</v>
      </c>
      <c r="K2768" t="s">
        <v>394</v>
      </c>
      <c r="L2768" s="6">
        <v>10000000</v>
      </c>
      <c r="M2768">
        <f t="shared" si="301"/>
        <v>2015</v>
      </c>
      <c r="N2768" t="str">
        <f t="shared" si="302"/>
        <v>May</v>
      </c>
      <c r="O2768" s="18">
        <v>95.970500000000001</v>
      </c>
      <c r="P2768" t="str">
        <f t="shared" si="303"/>
        <v>Private Equity</v>
      </c>
      <c r="Q2768" t="str">
        <f t="shared" si="304"/>
        <v>Education</v>
      </c>
      <c r="R2768" t="str">
        <f t="shared" si="305"/>
        <v>Mumbai</v>
      </c>
    </row>
    <row r="2769" spans="1:18" x14ac:dyDescent="0.3">
      <c r="A2769">
        <v>2768</v>
      </c>
      <c r="B2769" s="4">
        <v>42131</v>
      </c>
      <c r="C2769" t="s">
        <v>965</v>
      </c>
      <c r="D2769" t="s">
        <v>877</v>
      </c>
      <c r="E2769" t="s">
        <v>9030</v>
      </c>
      <c r="F2769" t="s">
        <v>967</v>
      </c>
      <c r="G2769" t="s">
        <v>7307</v>
      </c>
      <c r="H2769" t="str">
        <f t="shared" si="306"/>
        <v>Accel Partners</v>
      </c>
      <c r="I2769">
        <f t="shared" si="307"/>
        <v>2</v>
      </c>
      <c r="J2769" t="str">
        <f>IF(Table1[[#This Row],[Investor Count]]&gt;1,"Yes","No")</f>
        <v>Yes</v>
      </c>
      <c r="K2769" t="s">
        <v>394</v>
      </c>
      <c r="L2769" s="6">
        <v>5000000</v>
      </c>
      <c r="M2769">
        <f t="shared" si="301"/>
        <v>2015</v>
      </c>
      <c r="N2769" t="str">
        <f t="shared" si="302"/>
        <v>May</v>
      </c>
      <c r="O2769" s="18">
        <v>47.985250000000001</v>
      </c>
      <c r="P2769" t="str">
        <f t="shared" si="303"/>
        <v>Private Equity</v>
      </c>
      <c r="Q2769" t="str">
        <f t="shared" si="304"/>
        <v>Education</v>
      </c>
      <c r="R2769" t="str">
        <f t="shared" si="305"/>
        <v>Bangalore</v>
      </c>
    </row>
    <row r="2770" spans="1:18" x14ac:dyDescent="0.3">
      <c r="A2770">
        <v>2769</v>
      </c>
      <c r="B2770" s="4">
        <v>42132</v>
      </c>
      <c r="C2770" t="s">
        <v>7308</v>
      </c>
      <c r="D2770" t="s">
        <v>7309</v>
      </c>
      <c r="E2770" t="s">
        <v>9030</v>
      </c>
      <c r="F2770" t="s">
        <v>967</v>
      </c>
      <c r="G2770" t="s">
        <v>9122</v>
      </c>
      <c r="H2770" t="str">
        <f t="shared" si="306"/>
        <v>S Gopalakrishnan</v>
      </c>
      <c r="I2770">
        <f t="shared" si="307"/>
        <v>2</v>
      </c>
      <c r="J2770" t="str">
        <f>IF(Table1[[#This Row],[Investor Count]]&gt;1,"Yes","No")</f>
        <v>Yes</v>
      </c>
      <c r="K2770" t="s">
        <v>126</v>
      </c>
      <c r="L2770" s="6">
        <v>1000000</v>
      </c>
      <c r="M2770">
        <f t="shared" si="301"/>
        <v>2015</v>
      </c>
      <c r="N2770" t="str">
        <f t="shared" si="302"/>
        <v>May</v>
      </c>
      <c r="O2770" s="18">
        <v>9.5970499999999994</v>
      </c>
      <c r="P2770" t="str">
        <f t="shared" si="303"/>
        <v>Seed</v>
      </c>
      <c r="Q2770" t="str">
        <f t="shared" si="304"/>
        <v>Others</v>
      </c>
      <c r="R2770" t="str">
        <f t="shared" si="305"/>
        <v>Bangalore</v>
      </c>
    </row>
    <row r="2771" spans="1:18" x14ac:dyDescent="0.3">
      <c r="A2771">
        <v>2770</v>
      </c>
      <c r="B2771" s="4">
        <v>42132</v>
      </c>
      <c r="C2771" t="s">
        <v>7311</v>
      </c>
      <c r="D2771" t="s">
        <v>877</v>
      </c>
      <c r="E2771" t="s">
        <v>9030</v>
      </c>
      <c r="F2771" t="s">
        <v>30</v>
      </c>
      <c r="G2771" t="s">
        <v>6224</v>
      </c>
      <c r="H2771" t="str">
        <f t="shared" si="306"/>
        <v>Aarin Capital Partners</v>
      </c>
      <c r="I2771">
        <f t="shared" si="307"/>
        <v>1</v>
      </c>
      <c r="J2771" t="str">
        <f>IF(Table1[[#This Row],[Investor Count]]&gt;1,"Yes","No")</f>
        <v>No</v>
      </c>
      <c r="K2771" t="s">
        <v>126</v>
      </c>
      <c r="M2771">
        <f t="shared" si="301"/>
        <v>2015</v>
      </c>
      <c r="N2771" t="str">
        <f t="shared" si="302"/>
        <v>May</v>
      </c>
      <c r="O2771" s="18">
        <v>0</v>
      </c>
      <c r="P2771" t="str">
        <f t="shared" si="303"/>
        <v>Seed</v>
      </c>
      <c r="Q2771" t="str">
        <f t="shared" si="304"/>
        <v>Education</v>
      </c>
      <c r="R2771" t="str">
        <f t="shared" si="305"/>
        <v>Delhi-NCR</v>
      </c>
    </row>
    <row r="2772" spans="1:18" x14ac:dyDescent="0.3">
      <c r="A2772">
        <v>2771</v>
      </c>
      <c r="B2772" s="4">
        <v>42132</v>
      </c>
      <c r="C2772" t="s">
        <v>7312</v>
      </c>
      <c r="D2772" t="s">
        <v>7313</v>
      </c>
      <c r="E2772" t="s">
        <v>9030</v>
      </c>
      <c r="F2772" t="s">
        <v>52</v>
      </c>
      <c r="G2772" t="s">
        <v>7314</v>
      </c>
      <c r="H2772" t="str">
        <f t="shared" si="306"/>
        <v>Exfinity Ventures</v>
      </c>
      <c r="I2772">
        <f t="shared" si="307"/>
        <v>1</v>
      </c>
      <c r="J2772" t="str">
        <f>IF(Table1[[#This Row],[Investor Count]]&gt;1,"Yes","No")</f>
        <v>No</v>
      </c>
      <c r="K2772" t="s">
        <v>394</v>
      </c>
      <c r="L2772" s="6">
        <v>2000000</v>
      </c>
      <c r="M2772">
        <f t="shared" si="301"/>
        <v>2015</v>
      </c>
      <c r="N2772" t="str">
        <f t="shared" si="302"/>
        <v>May</v>
      </c>
      <c r="O2772" s="18">
        <v>19.194099999999999</v>
      </c>
      <c r="P2772" t="str">
        <f t="shared" si="303"/>
        <v>Private Equity</v>
      </c>
      <c r="Q2772" t="str">
        <f t="shared" si="304"/>
        <v>Others</v>
      </c>
      <c r="R2772" t="str">
        <f t="shared" si="305"/>
        <v>Pune</v>
      </c>
    </row>
    <row r="2773" spans="1:18" x14ac:dyDescent="0.3">
      <c r="A2773">
        <v>2772</v>
      </c>
      <c r="B2773" s="4">
        <v>42132</v>
      </c>
      <c r="C2773" t="s">
        <v>8901</v>
      </c>
      <c r="D2773" t="s">
        <v>7317</v>
      </c>
      <c r="E2773" t="s">
        <v>9030</v>
      </c>
      <c r="F2773" t="s">
        <v>30</v>
      </c>
      <c r="G2773" t="s">
        <v>9424</v>
      </c>
      <c r="H2773" t="str">
        <f t="shared" si="306"/>
        <v>Florida Based Angel</v>
      </c>
      <c r="I2773">
        <f t="shared" si="307"/>
        <v>1</v>
      </c>
      <c r="J2773" t="str">
        <f>IF(Table1[[#This Row],[Investor Count]]&gt;1,"Yes","No")</f>
        <v>No</v>
      </c>
      <c r="K2773" t="s">
        <v>126</v>
      </c>
      <c r="L2773" s="6">
        <v>150000</v>
      </c>
      <c r="M2773">
        <f t="shared" si="301"/>
        <v>2015</v>
      </c>
      <c r="N2773" t="str">
        <f t="shared" si="302"/>
        <v>May</v>
      </c>
      <c r="O2773" s="18">
        <v>1.4395575</v>
      </c>
      <c r="P2773" t="str">
        <f t="shared" si="303"/>
        <v>Seed</v>
      </c>
      <c r="Q2773" t="str">
        <f t="shared" si="304"/>
        <v>Healthcare</v>
      </c>
      <c r="R2773" t="str">
        <f t="shared" si="305"/>
        <v>Delhi-NCR</v>
      </c>
    </row>
    <row r="2774" spans="1:18" x14ac:dyDescent="0.3">
      <c r="A2774">
        <v>2773</v>
      </c>
      <c r="B2774" s="4">
        <v>42132</v>
      </c>
      <c r="C2774" t="s">
        <v>522</v>
      </c>
      <c r="D2774" t="s">
        <v>4616</v>
      </c>
      <c r="E2774" t="s">
        <v>9030</v>
      </c>
      <c r="F2774" t="s">
        <v>967</v>
      </c>
      <c r="G2774" t="s">
        <v>6186</v>
      </c>
      <c r="H2774" t="str">
        <f t="shared" si="306"/>
        <v>Micromax Informatics</v>
      </c>
      <c r="I2774">
        <f t="shared" si="307"/>
        <v>1</v>
      </c>
      <c r="J2774" t="str">
        <f>IF(Table1[[#This Row],[Investor Count]]&gt;1,"Yes","No")</f>
        <v>No</v>
      </c>
      <c r="K2774" t="s">
        <v>394</v>
      </c>
      <c r="M2774">
        <f t="shared" si="301"/>
        <v>2015</v>
      </c>
      <c r="N2774" t="str">
        <f t="shared" si="302"/>
        <v>May</v>
      </c>
      <c r="O2774" s="18">
        <v>0</v>
      </c>
      <c r="P2774" t="str">
        <f t="shared" si="303"/>
        <v>Private Equity</v>
      </c>
      <c r="Q2774" t="str">
        <f t="shared" si="304"/>
        <v>Healthcare</v>
      </c>
      <c r="R2774" t="str">
        <f t="shared" si="305"/>
        <v>Bangalore</v>
      </c>
    </row>
    <row r="2775" spans="1:18" x14ac:dyDescent="0.3">
      <c r="A2775">
        <v>2774</v>
      </c>
      <c r="B2775" s="4">
        <v>42136</v>
      </c>
      <c r="C2775" t="s">
        <v>7319</v>
      </c>
      <c r="D2775" t="s">
        <v>7320</v>
      </c>
      <c r="E2775" t="s">
        <v>9030</v>
      </c>
      <c r="F2775" t="s">
        <v>967</v>
      </c>
      <c r="G2775" t="s">
        <v>7321</v>
      </c>
      <c r="H2775" t="str">
        <f t="shared" si="306"/>
        <v>Helion Venture Partners</v>
      </c>
      <c r="I2775">
        <f t="shared" si="307"/>
        <v>2</v>
      </c>
      <c r="J2775" t="str">
        <f>IF(Table1[[#This Row],[Investor Count]]&gt;1,"Yes","No")</f>
        <v>Yes</v>
      </c>
      <c r="K2775" t="s">
        <v>394</v>
      </c>
      <c r="L2775" s="6">
        <v>2000000</v>
      </c>
      <c r="M2775">
        <f t="shared" si="301"/>
        <v>2015</v>
      </c>
      <c r="N2775" t="str">
        <f t="shared" si="302"/>
        <v>May</v>
      </c>
      <c r="O2775" s="18">
        <v>19.194099999999999</v>
      </c>
      <c r="P2775" t="str">
        <f t="shared" si="303"/>
        <v>Private Equity</v>
      </c>
      <c r="Q2775" t="str">
        <f t="shared" si="304"/>
        <v>Technology</v>
      </c>
      <c r="R2775" t="str">
        <f t="shared" si="305"/>
        <v>Bangalore</v>
      </c>
    </row>
    <row r="2776" spans="1:18" x14ac:dyDescent="0.3">
      <c r="A2776">
        <v>2775</v>
      </c>
      <c r="B2776" s="4">
        <v>42136</v>
      </c>
      <c r="C2776" t="s">
        <v>2894</v>
      </c>
      <c r="D2776" t="s">
        <v>7322</v>
      </c>
      <c r="E2776" t="s">
        <v>9030</v>
      </c>
      <c r="F2776" t="s">
        <v>42</v>
      </c>
      <c r="G2776" t="s">
        <v>9194</v>
      </c>
      <c r="H2776" t="str">
        <f t="shared" si="306"/>
        <v>Arun Ch</v>
      </c>
      <c r="I2776">
        <f t="shared" si="307"/>
        <v>3</v>
      </c>
      <c r="J2776" t="str">
        <f>IF(Table1[[#This Row],[Investor Count]]&gt;1,"Yes","No")</f>
        <v>Yes</v>
      </c>
      <c r="K2776" t="s">
        <v>394</v>
      </c>
      <c r="L2776" s="6">
        <v>2000000</v>
      </c>
      <c r="M2776">
        <f t="shared" si="301"/>
        <v>2015</v>
      </c>
      <c r="N2776" t="str">
        <f t="shared" si="302"/>
        <v>May</v>
      </c>
      <c r="O2776" s="18">
        <v>19.194099999999999</v>
      </c>
      <c r="P2776" t="str">
        <f t="shared" si="303"/>
        <v>Private Equity</v>
      </c>
      <c r="Q2776" t="str">
        <f t="shared" si="304"/>
        <v>Others</v>
      </c>
      <c r="R2776" t="str">
        <f t="shared" si="305"/>
        <v>Chennai</v>
      </c>
    </row>
    <row r="2777" spans="1:18" x14ac:dyDescent="0.3">
      <c r="A2777">
        <v>2776</v>
      </c>
      <c r="B2777" s="4">
        <v>42136</v>
      </c>
      <c r="C2777" t="s">
        <v>7325</v>
      </c>
      <c r="D2777" t="s">
        <v>5870</v>
      </c>
      <c r="E2777" t="s">
        <v>9030</v>
      </c>
      <c r="F2777" t="s">
        <v>1360</v>
      </c>
      <c r="G2777" t="s">
        <v>7326</v>
      </c>
      <c r="H2777" t="str">
        <f t="shared" si="306"/>
        <v>Prototyze</v>
      </c>
      <c r="I2777">
        <f t="shared" si="307"/>
        <v>1</v>
      </c>
      <c r="J2777" t="str">
        <f>IF(Table1[[#This Row],[Investor Count]]&gt;1,"Yes","No")</f>
        <v>No</v>
      </c>
      <c r="K2777" t="s">
        <v>126</v>
      </c>
      <c r="M2777">
        <f t="shared" si="301"/>
        <v>2015</v>
      </c>
      <c r="N2777" t="str">
        <f t="shared" si="302"/>
        <v>May</v>
      </c>
      <c r="O2777" s="18">
        <v>0</v>
      </c>
      <c r="P2777" t="str">
        <f t="shared" si="303"/>
        <v>Seed</v>
      </c>
      <c r="Q2777" t="str">
        <f t="shared" si="304"/>
        <v>Healthcare</v>
      </c>
      <c r="R2777" t="str">
        <f t="shared" si="305"/>
        <v>Other Cities</v>
      </c>
    </row>
    <row r="2778" spans="1:18" x14ac:dyDescent="0.3">
      <c r="A2778">
        <v>2777</v>
      </c>
      <c r="B2778" s="4">
        <v>42136</v>
      </c>
      <c r="C2778" t="s">
        <v>7327</v>
      </c>
      <c r="D2778" t="s">
        <v>877</v>
      </c>
      <c r="E2778" t="s">
        <v>9030</v>
      </c>
      <c r="F2778" t="s">
        <v>36</v>
      </c>
      <c r="G2778" t="s">
        <v>8902</v>
      </c>
      <c r="H2778" t="str">
        <f t="shared" si="306"/>
        <v>Rajendra Gogri</v>
      </c>
      <c r="I2778">
        <f t="shared" si="307"/>
        <v>3</v>
      </c>
      <c r="J2778" t="str">
        <f>IF(Table1[[#This Row],[Investor Count]]&gt;1,"Yes","No")</f>
        <v>Yes</v>
      </c>
      <c r="K2778" t="s">
        <v>126</v>
      </c>
      <c r="L2778" s="6">
        <v>2000000</v>
      </c>
      <c r="M2778">
        <f t="shared" si="301"/>
        <v>2015</v>
      </c>
      <c r="N2778" t="str">
        <f t="shared" si="302"/>
        <v>May</v>
      </c>
      <c r="O2778" s="18">
        <v>19.194099999999999</v>
      </c>
      <c r="P2778" t="str">
        <f t="shared" si="303"/>
        <v>Seed</v>
      </c>
      <c r="Q2778" t="str">
        <f t="shared" si="304"/>
        <v>Education</v>
      </c>
      <c r="R2778" t="str">
        <f t="shared" si="305"/>
        <v>Mumbai</v>
      </c>
    </row>
    <row r="2779" spans="1:18" x14ac:dyDescent="0.3">
      <c r="A2779">
        <v>2778</v>
      </c>
      <c r="B2779" s="4">
        <v>42136</v>
      </c>
      <c r="C2779" t="s">
        <v>7329</v>
      </c>
      <c r="D2779" t="s">
        <v>9024</v>
      </c>
      <c r="E2779" t="s">
        <v>9030</v>
      </c>
      <c r="F2779" t="s">
        <v>36</v>
      </c>
      <c r="G2779" t="s">
        <v>261</v>
      </c>
      <c r="H2779" t="str">
        <f t="shared" si="306"/>
        <v>Undisclosed</v>
      </c>
      <c r="I2779">
        <f t="shared" si="307"/>
        <v>1</v>
      </c>
      <c r="J2779" t="str">
        <f>IF(Table1[[#This Row],[Investor Count]]&gt;1,"Yes","No")</f>
        <v>No</v>
      </c>
      <c r="K2779" t="s">
        <v>126</v>
      </c>
      <c r="M2779">
        <f t="shared" si="301"/>
        <v>2015</v>
      </c>
      <c r="N2779" t="str">
        <f t="shared" si="302"/>
        <v>May</v>
      </c>
      <c r="O2779" s="18">
        <v>0</v>
      </c>
      <c r="P2779" t="str">
        <f t="shared" si="303"/>
        <v>Seed</v>
      </c>
      <c r="Q2779" t="str">
        <f t="shared" si="304"/>
        <v>Others</v>
      </c>
      <c r="R2779" t="str">
        <f t="shared" si="305"/>
        <v>Mumbai</v>
      </c>
    </row>
    <row r="2780" spans="1:18" x14ac:dyDescent="0.3">
      <c r="A2780">
        <v>2779</v>
      </c>
      <c r="B2780" s="4">
        <v>42137</v>
      </c>
      <c r="C2780" t="s">
        <v>3984</v>
      </c>
      <c r="D2780" t="s">
        <v>7331</v>
      </c>
      <c r="E2780" t="s">
        <v>9030</v>
      </c>
      <c r="F2780" t="s">
        <v>87</v>
      </c>
      <c r="G2780" t="s">
        <v>9425</v>
      </c>
      <c r="H2780" t="str">
        <f t="shared" si="306"/>
        <v>Rajan</v>
      </c>
      <c r="I2780">
        <f t="shared" si="307"/>
        <v>4</v>
      </c>
      <c r="J2780" t="str">
        <f>IF(Table1[[#This Row],[Investor Count]]&gt;1,"Yes","No")</f>
        <v>Yes</v>
      </c>
      <c r="K2780" t="s">
        <v>126</v>
      </c>
      <c r="M2780">
        <f t="shared" si="301"/>
        <v>2015</v>
      </c>
      <c r="N2780" t="str">
        <f t="shared" si="302"/>
        <v>May</v>
      </c>
      <c r="O2780" s="18">
        <v>0</v>
      </c>
      <c r="P2780" t="str">
        <f t="shared" si="303"/>
        <v>Seed</v>
      </c>
      <c r="Q2780" t="str">
        <f t="shared" si="304"/>
        <v>Technology</v>
      </c>
      <c r="R2780" t="str">
        <f t="shared" si="305"/>
        <v>Delhi-NCR</v>
      </c>
    </row>
    <row r="2781" spans="1:18" x14ac:dyDescent="0.3">
      <c r="A2781">
        <v>2780</v>
      </c>
      <c r="B2781" s="4">
        <v>42137</v>
      </c>
      <c r="C2781" t="s">
        <v>7333</v>
      </c>
      <c r="D2781" t="s">
        <v>7334</v>
      </c>
      <c r="E2781" t="s">
        <v>9030</v>
      </c>
      <c r="F2781" t="s">
        <v>36</v>
      </c>
      <c r="G2781" t="s">
        <v>5310</v>
      </c>
      <c r="H2781" t="str">
        <f t="shared" si="306"/>
        <v>Lead Angels</v>
      </c>
      <c r="I2781">
        <f t="shared" si="307"/>
        <v>1</v>
      </c>
      <c r="J2781" t="str">
        <f>IF(Table1[[#This Row],[Investor Count]]&gt;1,"Yes","No")</f>
        <v>No</v>
      </c>
      <c r="K2781" t="s">
        <v>126</v>
      </c>
      <c r="M2781">
        <f t="shared" si="301"/>
        <v>2015</v>
      </c>
      <c r="N2781" t="str">
        <f t="shared" si="302"/>
        <v>May</v>
      </c>
      <c r="O2781" s="18">
        <v>0</v>
      </c>
      <c r="P2781" t="str">
        <f t="shared" si="303"/>
        <v>Seed</v>
      </c>
      <c r="Q2781" t="str">
        <f t="shared" si="304"/>
        <v>Others</v>
      </c>
      <c r="R2781" t="str">
        <f t="shared" si="305"/>
        <v>Mumbai</v>
      </c>
    </row>
    <row r="2782" spans="1:18" x14ac:dyDescent="0.3">
      <c r="A2782">
        <v>2781</v>
      </c>
      <c r="B2782" s="4">
        <v>42138</v>
      </c>
      <c r="C2782" t="s">
        <v>7335</v>
      </c>
      <c r="D2782" t="s">
        <v>7336</v>
      </c>
      <c r="E2782" t="s">
        <v>9030</v>
      </c>
      <c r="F2782" t="s">
        <v>19</v>
      </c>
      <c r="G2782" t="s">
        <v>8450</v>
      </c>
      <c r="H2782" t="str">
        <f t="shared" si="306"/>
        <v>Kjs Group</v>
      </c>
      <c r="I2782">
        <f t="shared" si="307"/>
        <v>1</v>
      </c>
      <c r="J2782" t="str">
        <f>IF(Table1[[#This Row],[Investor Count]]&gt;1,"Yes","No")</f>
        <v>No</v>
      </c>
      <c r="K2782" t="s">
        <v>394</v>
      </c>
      <c r="L2782" s="6">
        <v>5000000</v>
      </c>
      <c r="M2782">
        <f t="shared" si="301"/>
        <v>2015</v>
      </c>
      <c r="N2782" t="str">
        <f t="shared" si="302"/>
        <v>May</v>
      </c>
      <c r="O2782" s="18">
        <v>47.985250000000001</v>
      </c>
      <c r="P2782" t="str">
        <f t="shared" si="303"/>
        <v>Private Equity</v>
      </c>
      <c r="Q2782" t="str">
        <f t="shared" si="304"/>
        <v>E-Commerce</v>
      </c>
      <c r="R2782" t="str">
        <f t="shared" si="305"/>
        <v>Delhi-NCR</v>
      </c>
    </row>
    <row r="2783" spans="1:18" x14ac:dyDescent="0.3">
      <c r="A2783">
        <v>2782</v>
      </c>
      <c r="B2783" s="4">
        <v>42138</v>
      </c>
      <c r="C2783" t="s">
        <v>7338</v>
      </c>
      <c r="D2783" t="s">
        <v>7339</v>
      </c>
      <c r="E2783" t="s">
        <v>9030</v>
      </c>
      <c r="F2783" t="s">
        <v>36</v>
      </c>
      <c r="G2783" t="s">
        <v>261</v>
      </c>
      <c r="H2783" t="str">
        <f t="shared" si="306"/>
        <v>Undisclosed</v>
      </c>
      <c r="I2783">
        <f t="shared" si="307"/>
        <v>1</v>
      </c>
      <c r="J2783" t="str">
        <f>IF(Table1[[#This Row],[Investor Count]]&gt;1,"Yes","No")</f>
        <v>No</v>
      </c>
      <c r="K2783" t="s">
        <v>126</v>
      </c>
      <c r="L2783" s="6">
        <v>250000</v>
      </c>
      <c r="M2783">
        <f t="shared" si="301"/>
        <v>2015</v>
      </c>
      <c r="N2783" t="str">
        <f t="shared" si="302"/>
        <v>May</v>
      </c>
      <c r="O2783" s="18">
        <v>2.3992624999999999</v>
      </c>
      <c r="P2783" t="str">
        <f t="shared" si="303"/>
        <v>Seed</v>
      </c>
      <c r="Q2783" t="str">
        <f t="shared" si="304"/>
        <v>Fashion &amp; Lifestyle</v>
      </c>
      <c r="R2783" t="str">
        <f t="shared" si="305"/>
        <v>Mumbai</v>
      </c>
    </row>
    <row r="2784" spans="1:18" x14ac:dyDescent="0.3">
      <c r="A2784">
        <v>2783</v>
      </c>
      <c r="B2784" s="4">
        <v>42139</v>
      </c>
      <c r="C2784" t="s">
        <v>7340</v>
      </c>
      <c r="D2784" t="s">
        <v>7341</v>
      </c>
      <c r="E2784" t="s">
        <v>9030</v>
      </c>
      <c r="F2784" t="s">
        <v>967</v>
      </c>
      <c r="G2784" t="s">
        <v>7342</v>
      </c>
      <c r="H2784" t="str">
        <f t="shared" si="306"/>
        <v>Phanindra Sama</v>
      </c>
      <c r="I2784">
        <f t="shared" si="307"/>
        <v>4</v>
      </c>
      <c r="J2784" t="str">
        <f>IF(Table1[[#This Row],[Investor Count]]&gt;1,"Yes","No")</f>
        <v>Yes</v>
      </c>
      <c r="K2784" t="s">
        <v>126</v>
      </c>
      <c r="L2784" s="6">
        <v>270000</v>
      </c>
      <c r="M2784">
        <f t="shared" si="301"/>
        <v>2015</v>
      </c>
      <c r="N2784" t="str">
        <f t="shared" si="302"/>
        <v>May</v>
      </c>
      <c r="O2784" s="18">
        <v>2.5912035000000002</v>
      </c>
      <c r="P2784" t="str">
        <f t="shared" si="303"/>
        <v>Seed</v>
      </c>
      <c r="Q2784" t="str">
        <f t="shared" si="304"/>
        <v>HR &amp; Recruitment</v>
      </c>
      <c r="R2784" t="str">
        <f t="shared" si="305"/>
        <v>Bangalore</v>
      </c>
    </row>
    <row r="2785" spans="1:18" x14ac:dyDescent="0.3">
      <c r="A2785">
        <v>2784</v>
      </c>
      <c r="B2785" s="4">
        <v>42142</v>
      </c>
      <c r="C2785" t="s">
        <v>7343</v>
      </c>
      <c r="D2785" t="s">
        <v>7344</v>
      </c>
      <c r="E2785" t="s">
        <v>9030</v>
      </c>
      <c r="F2785" t="s">
        <v>967</v>
      </c>
      <c r="G2785" t="s">
        <v>9187</v>
      </c>
      <c r="H2785" t="str">
        <f t="shared" si="306"/>
        <v>Mohas Pai</v>
      </c>
      <c r="I2785">
        <f t="shared" si="307"/>
        <v>2</v>
      </c>
      <c r="J2785" t="str">
        <f>IF(Table1[[#This Row],[Investor Count]]&gt;1,"Yes","No")</f>
        <v>Yes</v>
      </c>
      <c r="K2785" t="s">
        <v>126</v>
      </c>
      <c r="M2785">
        <f t="shared" si="301"/>
        <v>2015</v>
      </c>
      <c r="N2785" t="str">
        <f t="shared" si="302"/>
        <v>May</v>
      </c>
      <c r="O2785" s="18">
        <v>0</v>
      </c>
      <c r="P2785" t="str">
        <f t="shared" si="303"/>
        <v>Seed</v>
      </c>
      <c r="Q2785" t="str">
        <f t="shared" si="304"/>
        <v>Media &amp; Entertainment</v>
      </c>
      <c r="R2785" t="str">
        <f t="shared" si="305"/>
        <v>Bangalore</v>
      </c>
    </row>
    <row r="2786" spans="1:18" x14ac:dyDescent="0.3">
      <c r="A2786">
        <v>2785</v>
      </c>
      <c r="B2786" s="4">
        <v>42142</v>
      </c>
      <c r="C2786" t="s">
        <v>1195</v>
      </c>
      <c r="D2786" t="s">
        <v>7347</v>
      </c>
      <c r="E2786" t="s">
        <v>9030</v>
      </c>
      <c r="F2786" t="s">
        <v>1197</v>
      </c>
      <c r="G2786" t="s">
        <v>7348</v>
      </c>
      <c r="H2786" t="str">
        <f t="shared" si="306"/>
        <v>Samir Shah</v>
      </c>
      <c r="I2786">
        <f t="shared" si="307"/>
        <v>1</v>
      </c>
      <c r="J2786" t="str">
        <f>IF(Table1[[#This Row],[Investor Count]]&gt;1,"Yes","No")</f>
        <v>No</v>
      </c>
      <c r="K2786" t="s">
        <v>126</v>
      </c>
      <c r="M2786">
        <f t="shared" si="301"/>
        <v>2015</v>
      </c>
      <c r="N2786" t="str">
        <f t="shared" si="302"/>
        <v>May</v>
      </c>
      <c r="O2786" s="18">
        <v>0</v>
      </c>
      <c r="P2786" t="str">
        <f t="shared" si="303"/>
        <v>Seed</v>
      </c>
      <c r="Q2786" t="str">
        <f t="shared" si="304"/>
        <v>Others</v>
      </c>
      <c r="R2786" t="str">
        <f t="shared" si="305"/>
        <v>Ahmedabad</v>
      </c>
    </row>
    <row r="2787" spans="1:18" x14ac:dyDescent="0.3">
      <c r="A2787">
        <v>2786</v>
      </c>
      <c r="B2787" s="4">
        <v>42143</v>
      </c>
      <c r="C2787" t="s">
        <v>1679</v>
      </c>
      <c r="D2787" t="s">
        <v>7349</v>
      </c>
      <c r="E2787" t="s">
        <v>9030</v>
      </c>
      <c r="F2787" t="s">
        <v>30</v>
      </c>
      <c r="G2787" t="s">
        <v>14</v>
      </c>
      <c r="H2787" t="str">
        <f t="shared" si="306"/>
        <v>Tiger Global Management</v>
      </c>
      <c r="I2787">
        <f t="shared" si="307"/>
        <v>1</v>
      </c>
      <c r="J2787" t="str">
        <f>IF(Table1[[#This Row],[Investor Count]]&gt;1,"Yes","No")</f>
        <v>No</v>
      </c>
      <c r="K2787" t="s">
        <v>394</v>
      </c>
      <c r="L2787" s="6">
        <v>1000000</v>
      </c>
      <c r="M2787">
        <f t="shared" si="301"/>
        <v>2015</v>
      </c>
      <c r="N2787" t="str">
        <f t="shared" si="302"/>
        <v>May</v>
      </c>
      <c r="O2787" s="18">
        <v>9.5970499999999994</v>
      </c>
      <c r="P2787" t="str">
        <f t="shared" si="303"/>
        <v>Private Equity</v>
      </c>
      <c r="Q2787" t="str">
        <f t="shared" si="304"/>
        <v>Technology</v>
      </c>
      <c r="R2787" t="str">
        <f t="shared" si="305"/>
        <v>Delhi-NCR</v>
      </c>
    </row>
    <row r="2788" spans="1:18" x14ac:dyDescent="0.3">
      <c r="A2788">
        <v>2787</v>
      </c>
      <c r="B2788" s="4">
        <v>42143</v>
      </c>
      <c r="C2788" t="s">
        <v>7350</v>
      </c>
      <c r="D2788" t="s">
        <v>7351</v>
      </c>
      <c r="E2788" t="s">
        <v>9030</v>
      </c>
      <c r="F2788" t="s">
        <v>30</v>
      </c>
      <c r="G2788" t="s">
        <v>1068</v>
      </c>
      <c r="H2788" t="str">
        <f t="shared" si="306"/>
        <v>Sequoia Capital</v>
      </c>
      <c r="I2788">
        <f t="shared" si="307"/>
        <v>1</v>
      </c>
      <c r="J2788" t="str">
        <f>IF(Table1[[#This Row],[Investor Count]]&gt;1,"Yes","No")</f>
        <v>No</v>
      </c>
      <c r="K2788" t="s">
        <v>394</v>
      </c>
      <c r="L2788" s="6">
        <v>16000000</v>
      </c>
      <c r="M2788">
        <f t="shared" si="301"/>
        <v>2015</v>
      </c>
      <c r="N2788" t="str">
        <f t="shared" si="302"/>
        <v>May</v>
      </c>
      <c r="O2788" s="18">
        <v>153.55279999999999</v>
      </c>
      <c r="P2788" t="str">
        <f t="shared" si="303"/>
        <v>Private Equity</v>
      </c>
      <c r="Q2788" t="str">
        <f t="shared" si="304"/>
        <v>Others</v>
      </c>
      <c r="R2788" t="str">
        <f t="shared" si="305"/>
        <v>Delhi-NCR</v>
      </c>
    </row>
    <row r="2789" spans="1:18" x14ac:dyDescent="0.3">
      <c r="A2789">
        <v>2788</v>
      </c>
      <c r="B2789" s="4">
        <v>42143</v>
      </c>
      <c r="C2789" t="s">
        <v>7352</v>
      </c>
      <c r="D2789" t="s">
        <v>7353</v>
      </c>
      <c r="E2789" t="s">
        <v>9030</v>
      </c>
      <c r="F2789" t="s">
        <v>967</v>
      </c>
      <c r="G2789" t="s">
        <v>7354</v>
      </c>
      <c r="H2789" t="str">
        <f t="shared" si="306"/>
        <v>Subhash Goyal</v>
      </c>
      <c r="I2789">
        <f t="shared" si="307"/>
        <v>1</v>
      </c>
      <c r="J2789" t="str">
        <f>IF(Table1[[#This Row],[Investor Count]]&gt;1,"Yes","No")</f>
        <v>No</v>
      </c>
      <c r="K2789" t="s">
        <v>126</v>
      </c>
      <c r="L2789" s="6">
        <v>470000</v>
      </c>
      <c r="M2789">
        <f t="shared" si="301"/>
        <v>2015</v>
      </c>
      <c r="N2789" t="str">
        <f t="shared" si="302"/>
        <v>May</v>
      </c>
      <c r="O2789" s="18">
        <v>4.5106134999999998</v>
      </c>
      <c r="P2789" t="str">
        <f t="shared" si="303"/>
        <v>Seed</v>
      </c>
      <c r="Q2789" t="str">
        <f t="shared" si="304"/>
        <v>Healthcare</v>
      </c>
      <c r="R2789" t="str">
        <f t="shared" si="305"/>
        <v>Bangalore</v>
      </c>
    </row>
    <row r="2790" spans="1:18" x14ac:dyDescent="0.3">
      <c r="A2790">
        <v>2789</v>
      </c>
      <c r="B2790" s="4">
        <v>42143</v>
      </c>
      <c r="C2790" t="s">
        <v>7355</v>
      </c>
      <c r="D2790" t="s">
        <v>8964</v>
      </c>
      <c r="E2790" t="s">
        <v>9030</v>
      </c>
      <c r="F2790" t="s">
        <v>87</v>
      </c>
      <c r="G2790" t="s">
        <v>7357</v>
      </c>
      <c r="H2790" t="str">
        <f t="shared" si="306"/>
        <v>Peesh Venture Capital</v>
      </c>
      <c r="I2790">
        <f t="shared" si="307"/>
        <v>1</v>
      </c>
      <c r="J2790" t="str">
        <f>IF(Table1[[#This Row],[Investor Count]]&gt;1,"Yes","No")</f>
        <v>No</v>
      </c>
      <c r="K2790" t="s">
        <v>126</v>
      </c>
      <c r="L2790" s="6">
        <v>1000000</v>
      </c>
      <c r="M2790">
        <f t="shared" si="301"/>
        <v>2015</v>
      </c>
      <c r="N2790" t="str">
        <f t="shared" si="302"/>
        <v>May</v>
      </c>
      <c r="O2790" s="18">
        <v>9.5970499999999994</v>
      </c>
      <c r="P2790" t="str">
        <f t="shared" si="303"/>
        <v>Seed</v>
      </c>
      <c r="Q2790" t="str">
        <f t="shared" si="304"/>
        <v>Technology</v>
      </c>
      <c r="R2790" t="str">
        <f t="shared" si="305"/>
        <v>Delhi-NCR</v>
      </c>
    </row>
    <row r="2791" spans="1:18" x14ac:dyDescent="0.3">
      <c r="A2791">
        <v>2790</v>
      </c>
      <c r="B2791" s="4">
        <v>42143</v>
      </c>
      <c r="C2791" t="s">
        <v>7358</v>
      </c>
      <c r="D2791" t="s">
        <v>7359</v>
      </c>
      <c r="E2791" t="s">
        <v>9030</v>
      </c>
      <c r="F2791" t="s">
        <v>9031</v>
      </c>
      <c r="G2791" t="s">
        <v>8451</v>
      </c>
      <c r="H2791" t="str">
        <f t="shared" si="306"/>
        <v>Makemytrip Innovation Fund</v>
      </c>
      <c r="I2791">
        <f t="shared" si="307"/>
        <v>1</v>
      </c>
      <c r="J2791" t="str">
        <f>IF(Table1[[#This Row],[Investor Count]]&gt;1,"Yes","No")</f>
        <v>No</v>
      </c>
      <c r="K2791" t="s">
        <v>394</v>
      </c>
      <c r="M2791">
        <f t="shared" si="301"/>
        <v>2015</v>
      </c>
      <c r="N2791" t="str">
        <f t="shared" si="302"/>
        <v>May</v>
      </c>
      <c r="O2791" s="18">
        <v>0</v>
      </c>
      <c r="P2791" t="str">
        <f t="shared" si="303"/>
        <v>Private Equity</v>
      </c>
      <c r="Q2791" t="str">
        <f t="shared" si="304"/>
        <v>Travel &amp; Hospitality</v>
      </c>
      <c r="R2791" t="str">
        <f t="shared" si="305"/>
        <v>Other Cities</v>
      </c>
    </row>
    <row r="2792" spans="1:18" x14ac:dyDescent="0.3">
      <c r="A2792">
        <v>2791</v>
      </c>
      <c r="B2792" s="4">
        <v>42143</v>
      </c>
      <c r="C2792" t="s">
        <v>7361</v>
      </c>
      <c r="D2792" t="s">
        <v>7362</v>
      </c>
      <c r="E2792" t="s">
        <v>9030</v>
      </c>
      <c r="F2792" t="s">
        <v>19</v>
      </c>
      <c r="G2792" t="s">
        <v>6969</v>
      </c>
      <c r="H2792" t="str">
        <f t="shared" si="306"/>
        <v>Accel Partners</v>
      </c>
      <c r="I2792">
        <f t="shared" si="307"/>
        <v>2</v>
      </c>
      <c r="J2792" t="str">
        <f>IF(Table1[[#This Row],[Investor Count]]&gt;1,"Yes","No")</f>
        <v>Yes</v>
      </c>
      <c r="K2792" t="s">
        <v>394</v>
      </c>
      <c r="L2792" s="6">
        <v>5500000</v>
      </c>
      <c r="M2792">
        <f t="shared" si="301"/>
        <v>2015</v>
      </c>
      <c r="N2792" t="str">
        <f t="shared" si="302"/>
        <v>May</v>
      </c>
      <c r="O2792" s="18">
        <v>52.783774999999999</v>
      </c>
      <c r="P2792" t="str">
        <f t="shared" si="303"/>
        <v>Private Equity</v>
      </c>
      <c r="Q2792" t="str">
        <f t="shared" si="304"/>
        <v>Others</v>
      </c>
      <c r="R2792" t="str">
        <f t="shared" si="305"/>
        <v>Delhi-NCR</v>
      </c>
    </row>
    <row r="2793" spans="1:18" x14ac:dyDescent="0.3">
      <c r="A2793">
        <v>2792</v>
      </c>
      <c r="B2793" s="4">
        <v>42143</v>
      </c>
      <c r="C2793" t="s">
        <v>7363</v>
      </c>
      <c r="D2793" t="s">
        <v>7364</v>
      </c>
      <c r="E2793" t="s">
        <v>9030</v>
      </c>
      <c r="F2793" t="s">
        <v>19</v>
      </c>
      <c r="G2793" t="s">
        <v>4484</v>
      </c>
      <c r="H2793" t="str">
        <f t="shared" si="306"/>
        <v>Saif Partners</v>
      </c>
      <c r="I2793">
        <f t="shared" si="307"/>
        <v>1</v>
      </c>
      <c r="J2793" t="str">
        <f>IF(Table1[[#This Row],[Investor Count]]&gt;1,"Yes","No")</f>
        <v>No</v>
      </c>
      <c r="K2793" t="s">
        <v>394</v>
      </c>
      <c r="L2793" s="6">
        <v>10000000</v>
      </c>
      <c r="M2793">
        <f t="shared" si="301"/>
        <v>2015</v>
      </c>
      <c r="N2793" t="str">
        <f t="shared" si="302"/>
        <v>May</v>
      </c>
      <c r="O2793" s="18">
        <v>95.970500000000001</v>
      </c>
      <c r="P2793" t="str">
        <f t="shared" si="303"/>
        <v>Private Equity</v>
      </c>
      <c r="Q2793" t="str">
        <f t="shared" si="304"/>
        <v>Others</v>
      </c>
      <c r="R2793" t="str">
        <f t="shared" si="305"/>
        <v>Delhi-NCR</v>
      </c>
    </row>
    <row r="2794" spans="1:18" x14ac:dyDescent="0.3">
      <c r="A2794">
        <v>2793</v>
      </c>
      <c r="B2794" s="4">
        <v>42144</v>
      </c>
      <c r="C2794" t="s">
        <v>6234</v>
      </c>
      <c r="D2794" t="s">
        <v>7366</v>
      </c>
      <c r="E2794" t="s">
        <v>9030</v>
      </c>
      <c r="F2794" t="s">
        <v>967</v>
      </c>
      <c r="G2794" t="s">
        <v>7367</v>
      </c>
      <c r="H2794" t="str">
        <f t="shared" si="306"/>
        <v>Biz Stone</v>
      </c>
      <c r="I2794">
        <f t="shared" si="307"/>
        <v>1</v>
      </c>
      <c r="J2794" t="str">
        <f>IF(Table1[[#This Row],[Investor Count]]&gt;1,"Yes","No")</f>
        <v>No</v>
      </c>
      <c r="K2794" t="s">
        <v>394</v>
      </c>
      <c r="L2794" s="6">
        <v>3000000</v>
      </c>
      <c r="M2794">
        <f t="shared" si="301"/>
        <v>2015</v>
      </c>
      <c r="N2794" t="str">
        <f t="shared" si="302"/>
        <v>May</v>
      </c>
      <c r="O2794" s="18">
        <v>28.791149999999998</v>
      </c>
      <c r="P2794" t="str">
        <f t="shared" si="303"/>
        <v>Private Equity</v>
      </c>
      <c r="Q2794" t="str">
        <f t="shared" si="304"/>
        <v>Others</v>
      </c>
      <c r="R2794" t="str">
        <f t="shared" si="305"/>
        <v>Bangalore</v>
      </c>
    </row>
    <row r="2795" spans="1:18" x14ac:dyDescent="0.3">
      <c r="A2795">
        <v>2794</v>
      </c>
      <c r="B2795" s="4">
        <v>42145</v>
      </c>
      <c r="C2795" t="s">
        <v>7368</v>
      </c>
      <c r="D2795" t="s">
        <v>7369</v>
      </c>
      <c r="E2795" t="s">
        <v>9030</v>
      </c>
      <c r="F2795" t="s">
        <v>30</v>
      </c>
      <c r="G2795" t="s">
        <v>9426</v>
      </c>
      <c r="H2795" t="str">
        <f t="shared" si="306"/>
        <v>Sunergy</v>
      </c>
      <c r="I2795">
        <f t="shared" si="307"/>
        <v>1</v>
      </c>
      <c r="J2795" t="str">
        <f>IF(Table1[[#This Row],[Investor Count]]&gt;1,"Yes","No")</f>
        <v>No</v>
      </c>
      <c r="K2795" t="s">
        <v>394</v>
      </c>
      <c r="M2795">
        <f t="shared" si="301"/>
        <v>2015</v>
      </c>
      <c r="N2795" t="str">
        <f t="shared" si="302"/>
        <v>May</v>
      </c>
      <c r="O2795" s="18">
        <v>0</v>
      </c>
      <c r="P2795" t="str">
        <f t="shared" si="303"/>
        <v>Private Equity</v>
      </c>
      <c r="Q2795" t="str">
        <f t="shared" si="304"/>
        <v>Energy &amp; Environment</v>
      </c>
      <c r="R2795" t="str">
        <f t="shared" si="305"/>
        <v>Delhi-NCR</v>
      </c>
    </row>
    <row r="2796" spans="1:18" x14ac:dyDescent="0.3">
      <c r="A2796">
        <v>2795</v>
      </c>
      <c r="B2796" s="4">
        <v>42146</v>
      </c>
      <c r="C2796" t="s">
        <v>7869</v>
      </c>
      <c r="D2796" t="s">
        <v>1489</v>
      </c>
      <c r="E2796" t="s">
        <v>9030</v>
      </c>
      <c r="F2796" t="s">
        <v>967</v>
      </c>
      <c r="G2796" t="s">
        <v>8452</v>
      </c>
      <c r="H2796" t="str">
        <f t="shared" si="306"/>
        <v>Kae Capital</v>
      </c>
      <c r="I2796">
        <f t="shared" si="307"/>
        <v>4</v>
      </c>
      <c r="J2796" t="str">
        <f>IF(Table1[[#This Row],[Investor Count]]&gt;1,"Yes","No")</f>
        <v>Yes</v>
      </c>
      <c r="K2796" t="s">
        <v>126</v>
      </c>
      <c r="L2796" s="6">
        <v>625000</v>
      </c>
      <c r="M2796">
        <f t="shared" si="301"/>
        <v>2015</v>
      </c>
      <c r="N2796" t="str">
        <f t="shared" si="302"/>
        <v>May</v>
      </c>
      <c r="O2796" s="18">
        <v>5.9981562500000001</v>
      </c>
      <c r="P2796" t="str">
        <f t="shared" si="303"/>
        <v>Seed</v>
      </c>
      <c r="Q2796" t="str">
        <f t="shared" si="304"/>
        <v>Others</v>
      </c>
      <c r="R2796" t="str">
        <f t="shared" si="305"/>
        <v>Bangalore</v>
      </c>
    </row>
    <row r="2797" spans="1:18" x14ac:dyDescent="0.3">
      <c r="A2797">
        <v>2796</v>
      </c>
      <c r="B2797" s="4">
        <v>42146</v>
      </c>
      <c r="C2797" t="s">
        <v>54</v>
      </c>
      <c r="D2797" t="s">
        <v>7373</v>
      </c>
      <c r="E2797" t="s">
        <v>9030</v>
      </c>
      <c r="F2797" t="s">
        <v>454</v>
      </c>
      <c r="G2797" t="s">
        <v>8453</v>
      </c>
      <c r="H2797" t="str">
        <f t="shared" si="306"/>
        <v>Hdfc Bank</v>
      </c>
      <c r="I2797">
        <f t="shared" si="307"/>
        <v>1</v>
      </c>
      <c r="J2797" t="str">
        <f>IF(Table1[[#This Row],[Investor Count]]&gt;1,"Yes","No")</f>
        <v>No</v>
      </c>
      <c r="K2797" t="s">
        <v>394</v>
      </c>
      <c r="M2797">
        <f t="shared" si="301"/>
        <v>2015</v>
      </c>
      <c r="N2797" t="str">
        <f t="shared" si="302"/>
        <v>May</v>
      </c>
      <c r="O2797" s="18">
        <v>0</v>
      </c>
      <c r="P2797" t="str">
        <f t="shared" si="303"/>
        <v>Private Equity</v>
      </c>
      <c r="Q2797" t="str">
        <f t="shared" si="304"/>
        <v>Others</v>
      </c>
      <c r="R2797" t="str">
        <f t="shared" si="305"/>
        <v>Jaipur</v>
      </c>
    </row>
    <row r="2798" spans="1:18" x14ac:dyDescent="0.3">
      <c r="A2798">
        <v>2797</v>
      </c>
      <c r="B2798" s="4">
        <v>42146</v>
      </c>
      <c r="C2798" t="s">
        <v>7376</v>
      </c>
      <c r="D2798" t="s">
        <v>7377</v>
      </c>
      <c r="E2798" t="s">
        <v>9030</v>
      </c>
      <c r="F2798" t="s">
        <v>967</v>
      </c>
      <c r="G2798" t="s">
        <v>8903</v>
      </c>
      <c r="H2798" t="str">
        <f t="shared" si="306"/>
        <v>S</v>
      </c>
      <c r="I2798">
        <f t="shared" si="307"/>
        <v>2</v>
      </c>
      <c r="J2798" t="str">
        <f>IF(Table1[[#This Row],[Investor Count]]&gt;1,"Yes","No")</f>
        <v>Yes</v>
      </c>
      <c r="K2798" t="s">
        <v>126</v>
      </c>
      <c r="L2798" s="6">
        <v>500000</v>
      </c>
      <c r="M2798">
        <f t="shared" si="301"/>
        <v>2015</v>
      </c>
      <c r="N2798" t="str">
        <f t="shared" si="302"/>
        <v>May</v>
      </c>
      <c r="O2798" s="18">
        <v>4.7985249999999997</v>
      </c>
      <c r="P2798" t="str">
        <f t="shared" si="303"/>
        <v>Seed</v>
      </c>
      <c r="Q2798" t="str">
        <f t="shared" si="304"/>
        <v>Others</v>
      </c>
      <c r="R2798" t="str">
        <f t="shared" si="305"/>
        <v>Bangalore</v>
      </c>
    </row>
    <row r="2799" spans="1:18" x14ac:dyDescent="0.3">
      <c r="A2799">
        <v>2798</v>
      </c>
      <c r="B2799" s="4">
        <v>42149</v>
      </c>
      <c r="C2799" t="s">
        <v>1283</v>
      </c>
      <c r="D2799" t="s">
        <v>2420</v>
      </c>
      <c r="E2799" t="s">
        <v>9030</v>
      </c>
      <c r="F2799" t="s">
        <v>967</v>
      </c>
      <c r="G2799" t="s">
        <v>3634</v>
      </c>
      <c r="H2799" t="str">
        <f t="shared" si="306"/>
        <v>Punit Soni</v>
      </c>
      <c r="I2799">
        <f t="shared" si="307"/>
        <v>1</v>
      </c>
      <c r="J2799" t="str">
        <f>IF(Table1[[#This Row],[Investor Count]]&gt;1,"Yes","No")</f>
        <v>No</v>
      </c>
      <c r="K2799" t="s">
        <v>126</v>
      </c>
      <c r="M2799">
        <f t="shared" si="301"/>
        <v>2015</v>
      </c>
      <c r="N2799" t="str">
        <f t="shared" si="302"/>
        <v>May</v>
      </c>
      <c r="O2799" s="18">
        <v>0</v>
      </c>
      <c r="P2799" t="str">
        <f t="shared" si="303"/>
        <v>Seed</v>
      </c>
      <c r="Q2799" t="str">
        <f t="shared" si="304"/>
        <v>FinTech</v>
      </c>
      <c r="R2799" t="str">
        <f t="shared" si="305"/>
        <v>Bangalore</v>
      </c>
    </row>
    <row r="2800" spans="1:18" x14ac:dyDescent="0.3">
      <c r="A2800">
        <v>2799</v>
      </c>
      <c r="B2800" s="4">
        <v>42149</v>
      </c>
      <c r="C2800" t="s">
        <v>7379</v>
      </c>
      <c r="D2800" t="s">
        <v>7380</v>
      </c>
      <c r="E2800" t="s">
        <v>9030</v>
      </c>
      <c r="F2800" t="s">
        <v>967</v>
      </c>
      <c r="G2800" t="s">
        <v>8454</v>
      </c>
      <c r="H2800" t="str">
        <f t="shared" si="306"/>
        <v>I2India Ventures</v>
      </c>
      <c r="I2800">
        <f t="shared" si="307"/>
        <v>1</v>
      </c>
      <c r="J2800" t="str">
        <f>IF(Table1[[#This Row],[Investor Count]]&gt;1,"Yes","No")</f>
        <v>No</v>
      </c>
      <c r="K2800" t="s">
        <v>126</v>
      </c>
      <c r="L2800" s="6">
        <v>500000</v>
      </c>
      <c r="M2800">
        <f t="shared" si="301"/>
        <v>2015</v>
      </c>
      <c r="N2800" t="str">
        <f t="shared" si="302"/>
        <v>May</v>
      </c>
      <c r="O2800" s="18">
        <v>4.7985249999999997</v>
      </c>
      <c r="P2800" t="str">
        <f t="shared" si="303"/>
        <v>Seed</v>
      </c>
      <c r="Q2800" t="str">
        <f t="shared" si="304"/>
        <v>Others</v>
      </c>
      <c r="R2800" t="str">
        <f t="shared" si="305"/>
        <v>Bangalore</v>
      </c>
    </row>
    <row r="2801" spans="1:18" x14ac:dyDescent="0.3">
      <c r="A2801">
        <v>2800</v>
      </c>
      <c r="B2801" s="4">
        <v>42149</v>
      </c>
      <c r="C2801" t="s">
        <v>7382</v>
      </c>
      <c r="D2801" t="s">
        <v>7383</v>
      </c>
      <c r="E2801" t="s">
        <v>9030</v>
      </c>
      <c r="F2801" t="s">
        <v>30</v>
      </c>
      <c r="G2801" t="s">
        <v>7384</v>
      </c>
      <c r="H2801" t="str">
        <f t="shared" si="306"/>
        <v>Jan Manten</v>
      </c>
      <c r="I2801">
        <f t="shared" si="307"/>
        <v>1</v>
      </c>
      <c r="J2801" t="str">
        <f>IF(Table1[[#This Row],[Investor Count]]&gt;1,"Yes","No")</f>
        <v>No</v>
      </c>
      <c r="K2801" t="s">
        <v>126</v>
      </c>
      <c r="M2801">
        <f t="shared" si="301"/>
        <v>2015</v>
      </c>
      <c r="N2801" t="str">
        <f t="shared" si="302"/>
        <v>May</v>
      </c>
      <c r="O2801" s="18">
        <v>0</v>
      </c>
      <c r="P2801" t="str">
        <f t="shared" si="303"/>
        <v>Seed</v>
      </c>
      <c r="Q2801" t="str">
        <f t="shared" si="304"/>
        <v>FinTech</v>
      </c>
      <c r="R2801" t="str">
        <f t="shared" si="305"/>
        <v>Delhi-NCR</v>
      </c>
    </row>
    <row r="2802" spans="1:18" x14ac:dyDescent="0.3">
      <c r="A2802">
        <v>2801</v>
      </c>
      <c r="B2802" s="4">
        <v>42150</v>
      </c>
      <c r="C2802" t="s">
        <v>7385</v>
      </c>
      <c r="D2802" t="s">
        <v>9025</v>
      </c>
      <c r="E2802" t="s">
        <v>9030</v>
      </c>
      <c r="F2802" t="s">
        <v>967</v>
      </c>
      <c r="G2802" t="s">
        <v>7387</v>
      </c>
      <c r="H2802" t="str">
        <f t="shared" si="306"/>
        <v>Nirvana Venture Advisors</v>
      </c>
      <c r="I2802">
        <f t="shared" si="307"/>
        <v>1</v>
      </c>
      <c r="J2802" t="str">
        <f>IF(Table1[[#This Row],[Investor Count]]&gt;1,"Yes","No")</f>
        <v>No</v>
      </c>
      <c r="K2802" t="s">
        <v>394</v>
      </c>
      <c r="L2802" s="6">
        <v>2000000</v>
      </c>
      <c r="M2802">
        <f t="shared" si="301"/>
        <v>2015</v>
      </c>
      <c r="N2802" t="str">
        <f t="shared" si="302"/>
        <v>May</v>
      </c>
      <c r="O2802" s="18">
        <v>19.194099999999999</v>
      </c>
      <c r="P2802" t="str">
        <f t="shared" si="303"/>
        <v>Private Equity</v>
      </c>
      <c r="Q2802" t="str">
        <f t="shared" si="304"/>
        <v>Others</v>
      </c>
      <c r="R2802" t="str">
        <f t="shared" si="305"/>
        <v>Bangalore</v>
      </c>
    </row>
    <row r="2803" spans="1:18" x14ac:dyDescent="0.3">
      <c r="A2803">
        <v>2802</v>
      </c>
      <c r="B2803" s="4">
        <v>42150</v>
      </c>
      <c r="C2803" t="s">
        <v>2234</v>
      </c>
      <c r="D2803" t="s">
        <v>9026</v>
      </c>
      <c r="E2803" t="s">
        <v>9030</v>
      </c>
      <c r="F2803" t="s">
        <v>967</v>
      </c>
      <c r="G2803" t="s">
        <v>7389</v>
      </c>
      <c r="H2803" t="str">
        <f t="shared" si="306"/>
        <v>Manipal Group</v>
      </c>
      <c r="I2803">
        <f t="shared" si="307"/>
        <v>1</v>
      </c>
      <c r="J2803" t="str">
        <f>IF(Table1[[#This Row],[Investor Count]]&gt;1,"Yes","No")</f>
        <v>No</v>
      </c>
      <c r="K2803" t="s">
        <v>126</v>
      </c>
      <c r="L2803" s="6">
        <v>200000</v>
      </c>
      <c r="M2803">
        <f t="shared" si="301"/>
        <v>2015</v>
      </c>
      <c r="N2803" t="str">
        <f t="shared" si="302"/>
        <v>May</v>
      </c>
      <c r="O2803" s="18">
        <v>1.9194100000000001</v>
      </c>
      <c r="P2803" t="str">
        <f t="shared" si="303"/>
        <v>Seed</v>
      </c>
      <c r="Q2803" t="str">
        <f t="shared" si="304"/>
        <v>Others</v>
      </c>
      <c r="R2803" t="str">
        <f t="shared" si="305"/>
        <v>Bangalore</v>
      </c>
    </row>
    <row r="2804" spans="1:18" x14ac:dyDescent="0.3">
      <c r="A2804">
        <v>2803</v>
      </c>
      <c r="B2804" s="4">
        <v>42150</v>
      </c>
      <c r="C2804" t="s">
        <v>7390</v>
      </c>
      <c r="D2804" t="s">
        <v>7894</v>
      </c>
      <c r="E2804" t="s">
        <v>9030</v>
      </c>
      <c r="F2804" t="s">
        <v>184</v>
      </c>
      <c r="G2804" t="s">
        <v>7392</v>
      </c>
      <c r="H2804" t="str">
        <f t="shared" si="306"/>
        <v>Astarc Ventures</v>
      </c>
      <c r="I2804">
        <f t="shared" si="307"/>
        <v>1</v>
      </c>
      <c r="J2804" t="str">
        <f>IF(Table1[[#This Row],[Investor Count]]&gt;1,"Yes","No")</f>
        <v>No</v>
      </c>
      <c r="K2804" t="s">
        <v>394</v>
      </c>
      <c r="L2804" s="6">
        <v>1000000</v>
      </c>
      <c r="M2804">
        <f t="shared" si="301"/>
        <v>2015</v>
      </c>
      <c r="N2804" t="str">
        <f t="shared" si="302"/>
        <v>May</v>
      </c>
      <c r="O2804" s="18">
        <v>9.5970499999999994</v>
      </c>
      <c r="P2804" t="str">
        <f t="shared" si="303"/>
        <v>Private Equity</v>
      </c>
      <c r="Q2804" t="str">
        <f t="shared" si="304"/>
        <v>Others</v>
      </c>
      <c r="R2804" t="str">
        <f t="shared" si="305"/>
        <v>Hyderabad</v>
      </c>
    </row>
    <row r="2805" spans="1:18" x14ac:dyDescent="0.3">
      <c r="A2805">
        <v>2804</v>
      </c>
      <c r="B2805" s="4">
        <v>42151</v>
      </c>
      <c r="C2805" t="s">
        <v>3622</v>
      </c>
      <c r="D2805" t="s">
        <v>7393</v>
      </c>
      <c r="E2805" t="s">
        <v>9030</v>
      </c>
      <c r="F2805" t="s">
        <v>967</v>
      </c>
      <c r="G2805" t="s">
        <v>351</v>
      </c>
      <c r="H2805" t="str">
        <f t="shared" si="306"/>
        <v>Nexus Venture Partners</v>
      </c>
      <c r="I2805">
        <f t="shared" si="307"/>
        <v>1</v>
      </c>
      <c r="J2805" t="str">
        <f>IF(Table1[[#This Row],[Investor Count]]&gt;1,"Yes","No")</f>
        <v>No</v>
      </c>
      <c r="K2805" t="s">
        <v>126</v>
      </c>
      <c r="L2805" s="6">
        <v>1000000</v>
      </c>
      <c r="M2805">
        <f t="shared" si="301"/>
        <v>2015</v>
      </c>
      <c r="N2805" t="str">
        <f t="shared" si="302"/>
        <v>May</v>
      </c>
      <c r="O2805" s="18">
        <v>9.5970499999999994</v>
      </c>
      <c r="P2805" t="str">
        <f t="shared" si="303"/>
        <v>Seed</v>
      </c>
      <c r="Q2805" t="str">
        <f t="shared" si="304"/>
        <v>Others</v>
      </c>
      <c r="R2805" t="str">
        <f t="shared" si="305"/>
        <v>Bangalore</v>
      </c>
    </row>
    <row r="2806" spans="1:18" x14ac:dyDescent="0.3">
      <c r="A2806">
        <v>2805</v>
      </c>
      <c r="B2806" s="4">
        <v>42151</v>
      </c>
      <c r="C2806" t="s">
        <v>7394</v>
      </c>
      <c r="D2806" t="s">
        <v>7395</v>
      </c>
      <c r="E2806" t="s">
        <v>9030</v>
      </c>
      <c r="F2806" t="s">
        <v>30</v>
      </c>
      <c r="G2806" t="s">
        <v>7396</v>
      </c>
      <c r="H2806" t="str">
        <f t="shared" si="306"/>
        <v>Accel Partners</v>
      </c>
      <c r="I2806">
        <f t="shared" si="307"/>
        <v>2</v>
      </c>
      <c r="J2806" t="str">
        <f>IF(Table1[[#This Row],[Investor Count]]&gt;1,"Yes","No")</f>
        <v>Yes</v>
      </c>
      <c r="K2806" t="s">
        <v>394</v>
      </c>
      <c r="L2806" s="6">
        <v>5000000</v>
      </c>
      <c r="M2806">
        <f t="shared" si="301"/>
        <v>2015</v>
      </c>
      <c r="N2806" t="str">
        <f t="shared" si="302"/>
        <v>May</v>
      </c>
      <c r="O2806" s="18">
        <v>47.985250000000001</v>
      </c>
      <c r="P2806" t="str">
        <f t="shared" si="303"/>
        <v>Private Equity</v>
      </c>
      <c r="Q2806" t="str">
        <f t="shared" si="304"/>
        <v>Travel &amp; Hospitality</v>
      </c>
      <c r="R2806" t="str">
        <f t="shared" si="305"/>
        <v>Delhi-NCR</v>
      </c>
    </row>
    <row r="2807" spans="1:18" x14ac:dyDescent="0.3">
      <c r="A2807">
        <v>2806</v>
      </c>
      <c r="B2807" s="4">
        <v>42151</v>
      </c>
      <c r="C2807" t="s">
        <v>7397</v>
      </c>
      <c r="D2807" t="s">
        <v>7398</v>
      </c>
      <c r="E2807" t="s">
        <v>9030</v>
      </c>
      <c r="F2807" t="s">
        <v>1360</v>
      </c>
      <c r="G2807" t="s">
        <v>7399</v>
      </c>
      <c r="H2807" t="str">
        <f t="shared" si="306"/>
        <v>Tim Chen</v>
      </c>
      <c r="I2807">
        <f t="shared" si="307"/>
        <v>2</v>
      </c>
      <c r="J2807" t="str">
        <f>IF(Table1[[#This Row],[Investor Count]]&gt;1,"Yes","No")</f>
        <v>Yes</v>
      </c>
      <c r="K2807" t="s">
        <v>126</v>
      </c>
      <c r="L2807" s="6">
        <v>180000</v>
      </c>
      <c r="M2807">
        <f t="shared" si="301"/>
        <v>2015</v>
      </c>
      <c r="N2807" t="str">
        <f t="shared" si="302"/>
        <v>May</v>
      </c>
      <c r="O2807" s="18">
        <v>1.7274689999999999</v>
      </c>
      <c r="P2807" t="str">
        <f t="shared" si="303"/>
        <v>Seed</v>
      </c>
      <c r="Q2807" t="str">
        <f t="shared" si="304"/>
        <v>Logistics &amp; Transport</v>
      </c>
      <c r="R2807" t="str">
        <f t="shared" si="305"/>
        <v>Other Cities</v>
      </c>
    </row>
    <row r="2808" spans="1:18" x14ac:dyDescent="0.3">
      <c r="A2808">
        <v>2807</v>
      </c>
      <c r="B2808" s="4">
        <v>42152</v>
      </c>
      <c r="C2808" t="s">
        <v>7400</v>
      </c>
      <c r="D2808" t="s">
        <v>7401</v>
      </c>
      <c r="E2808" t="s">
        <v>9030</v>
      </c>
      <c r="F2808" t="s">
        <v>967</v>
      </c>
      <c r="G2808" t="s">
        <v>7402</v>
      </c>
      <c r="H2808" t="str">
        <f t="shared" si="306"/>
        <v>Sol Primero</v>
      </c>
      <c r="I2808">
        <f t="shared" si="307"/>
        <v>3</v>
      </c>
      <c r="J2808" t="str">
        <f>IF(Table1[[#This Row],[Investor Count]]&gt;1,"Yes","No")</f>
        <v>Yes</v>
      </c>
      <c r="K2808" t="s">
        <v>126</v>
      </c>
      <c r="L2808" s="6">
        <v>240000</v>
      </c>
      <c r="M2808">
        <f t="shared" si="301"/>
        <v>2015</v>
      </c>
      <c r="N2808" t="str">
        <f t="shared" si="302"/>
        <v>May</v>
      </c>
      <c r="O2808" s="18">
        <v>2.3032919999999999</v>
      </c>
      <c r="P2808" t="str">
        <f t="shared" si="303"/>
        <v>Seed</v>
      </c>
      <c r="Q2808" t="str">
        <f t="shared" si="304"/>
        <v>Logistics &amp; Transport</v>
      </c>
      <c r="R2808" t="str">
        <f t="shared" si="305"/>
        <v>Bangalore</v>
      </c>
    </row>
    <row r="2809" spans="1:18" x14ac:dyDescent="0.3">
      <c r="A2809">
        <v>2808</v>
      </c>
      <c r="B2809" s="4">
        <v>42152</v>
      </c>
      <c r="C2809" t="s">
        <v>3281</v>
      </c>
      <c r="D2809" t="s">
        <v>7403</v>
      </c>
      <c r="E2809" t="s">
        <v>9030</v>
      </c>
      <c r="F2809" t="s">
        <v>967</v>
      </c>
      <c r="G2809" t="s">
        <v>1068</v>
      </c>
      <c r="H2809" t="str">
        <f t="shared" si="306"/>
        <v>Sequoia Capital</v>
      </c>
      <c r="I2809">
        <f t="shared" si="307"/>
        <v>1</v>
      </c>
      <c r="J2809" t="str">
        <f>IF(Table1[[#This Row],[Investor Count]]&gt;1,"Yes","No")</f>
        <v>No</v>
      </c>
      <c r="K2809" t="s">
        <v>394</v>
      </c>
      <c r="L2809" s="6">
        <v>5000000</v>
      </c>
      <c r="M2809">
        <f t="shared" si="301"/>
        <v>2015</v>
      </c>
      <c r="N2809" t="str">
        <f t="shared" si="302"/>
        <v>May</v>
      </c>
      <c r="O2809" s="18">
        <v>47.985250000000001</v>
      </c>
      <c r="P2809" t="str">
        <f t="shared" si="303"/>
        <v>Private Equity</v>
      </c>
      <c r="Q2809" t="str">
        <f t="shared" si="304"/>
        <v>Others</v>
      </c>
      <c r="R2809" t="str">
        <f t="shared" si="305"/>
        <v>Bangalore</v>
      </c>
    </row>
    <row r="2810" spans="1:18" x14ac:dyDescent="0.3">
      <c r="A2810">
        <v>2809</v>
      </c>
      <c r="B2810" s="4">
        <v>42152</v>
      </c>
      <c r="C2810" t="s">
        <v>7405</v>
      </c>
      <c r="D2810" t="s">
        <v>7406</v>
      </c>
      <c r="E2810" t="s">
        <v>9030</v>
      </c>
      <c r="F2810" t="s">
        <v>184</v>
      </c>
      <c r="G2810" t="s">
        <v>3215</v>
      </c>
      <c r="H2810" t="str">
        <f t="shared" si="306"/>
        <v>Kalaari Capital</v>
      </c>
      <c r="I2810">
        <f t="shared" si="307"/>
        <v>1</v>
      </c>
      <c r="J2810" t="str">
        <f>IF(Table1[[#This Row],[Investor Count]]&gt;1,"Yes","No")</f>
        <v>No</v>
      </c>
      <c r="K2810" t="s">
        <v>394</v>
      </c>
      <c r="M2810">
        <f t="shared" si="301"/>
        <v>2015</v>
      </c>
      <c r="N2810" t="str">
        <f t="shared" si="302"/>
        <v>May</v>
      </c>
      <c r="O2810" s="18">
        <v>0</v>
      </c>
      <c r="P2810" t="str">
        <f t="shared" si="303"/>
        <v>Private Equity</v>
      </c>
      <c r="Q2810" t="str">
        <f t="shared" si="304"/>
        <v>Others</v>
      </c>
      <c r="R2810" t="str">
        <f t="shared" si="305"/>
        <v>Hyderabad</v>
      </c>
    </row>
    <row r="2811" spans="1:18" x14ac:dyDescent="0.3">
      <c r="A2811">
        <v>2810</v>
      </c>
      <c r="B2811" s="4">
        <v>42154</v>
      </c>
      <c r="C2811" t="s">
        <v>379</v>
      </c>
      <c r="D2811" t="s">
        <v>7407</v>
      </c>
      <c r="E2811" t="s">
        <v>9030</v>
      </c>
      <c r="F2811" t="s">
        <v>967</v>
      </c>
      <c r="G2811" t="s">
        <v>507</v>
      </c>
      <c r="H2811" t="str">
        <f t="shared" si="306"/>
        <v>Tiger Global</v>
      </c>
      <c r="I2811">
        <f t="shared" si="307"/>
        <v>1</v>
      </c>
      <c r="J2811" t="str">
        <f>IF(Table1[[#This Row],[Investor Count]]&gt;1,"Yes","No")</f>
        <v>No</v>
      </c>
      <c r="K2811" t="s">
        <v>394</v>
      </c>
      <c r="L2811" s="6">
        <v>12000000</v>
      </c>
      <c r="M2811">
        <f t="shared" si="301"/>
        <v>2015</v>
      </c>
      <c r="N2811" t="str">
        <f t="shared" si="302"/>
        <v>May</v>
      </c>
      <c r="O2811" s="18">
        <v>115.16459999999999</v>
      </c>
      <c r="P2811" t="str">
        <f t="shared" si="303"/>
        <v>Private Equity</v>
      </c>
      <c r="Q2811" t="str">
        <f t="shared" si="304"/>
        <v>Others</v>
      </c>
      <c r="R2811" t="str">
        <f t="shared" si="305"/>
        <v>Bangalore</v>
      </c>
    </row>
    <row r="2812" spans="1:18" x14ac:dyDescent="0.3">
      <c r="A2812">
        <v>2811</v>
      </c>
      <c r="B2812" s="4">
        <v>42097</v>
      </c>
      <c r="C2812" t="s">
        <v>1165</v>
      </c>
      <c r="D2812" t="s">
        <v>690</v>
      </c>
      <c r="E2812" t="s">
        <v>9030</v>
      </c>
      <c r="F2812" t="s">
        <v>967</v>
      </c>
      <c r="G2812" t="s">
        <v>8455</v>
      </c>
      <c r="H2812" t="str">
        <f t="shared" si="306"/>
        <v>Accel Partners</v>
      </c>
      <c r="I2812">
        <f t="shared" si="307"/>
        <v>2</v>
      </c>
      <c r="J2812" t="str">
        <f>IF(Table1[[#This Row],[Investor Count]]&gt;1,"Yes","No")</f>
        <v>Yes</v>
      </c>
      <c r="K2812" t="s">
        <v>394</v>
      </c>
      <c r="L2812" s="6">
        <v>2000000</v>
      </c>
      <c r="M2812">
        <f t="shared" si="301"/>
        <v>2015</v>
      </c>
      <c r="N2812" t="str">
        <f t="shared" si="302"/>
        <v>April</v>
      </c>
      <c r="O2812" s="18">
        <v>19.194099999999999</v>
      </c>
      <c r="P2812" t="str">
        <f t="shared" si="303"/>
        <v>Private Equity</v>
      </c>
      <c r="Q2812" t="str">
        <f t="shared" si="304"/>
        <v>Food &amp; Beverage</v>
      </c>
      <c r="R2812" t="str">
        <f t="shared" si="305"/>
        <v>Bangalore</v>
      </c>
    </row>
    <row r="2813" spans="1:18" x14ac:dyDescent="0.3">
      <c r="A2813">
        <v>2812</v>
      </c>
      <c r="B2813" s="4">
        <v>42098</v>
      </c>
      <c r="C2813" t="s">
        <v>7409</v>
      </c>
      <c r="D2813" t="s">
        <v>7410</v>
      </c>
      <c r="E2813" t="s">
        <v>9030</v>
      </c>
      <c r="F2813" t="s">
        <v>19</v>
      </c>
      <c r="G2813" t="s">
        <v>8456</v>
      </c>
      <c r="H2813" t="str">
        <f t="shared" si="306"/>
        <v>Rudy Gopalakrishnan</v>
      </c>
      <c r="I2813">
        <f t="shared" si="307"/>
        <v>2</v>
      </c>
      <c r="J2813" t="str">
        <f>IF(Table1[[#This Row],[Investor Count]]&gt;1,"Yes","No")</f>
        <v>Yes</v>
      </c>
      <c r="K2813" t="s">
        <v>126</v>
      </c>
      <c r="L2813" s="6">
        <v>200000</v>
      </c>
      <c r="M2813">
        <f t="shared" si="301"/>
        <v>2015</v>
      </c>
      <c r="N2813" t="str">
        <f t="shared" si="302"/>
        <v>April</v>
      </c>
      <c r="O2813" s="18">
        <v>1.9194100000000001</v>
      </c>
      <c r="P2813" t="str">
        <f t="shared" si="303"/>
        <v>Seed</v>
      </c>
      <c r="Q2813" t="str">
        <f t="shared" si="304"/>
        <v>Others</v>
      </c>
      <c r="R2813" t="str">
        <f t="shared" si="305"/>
        <v>Delhi-NCR</v>
      </c>
    </row>
    <row r="2814" spans="1:18" x14ac:dyDescent="0.3">
      <c r="A2814">
        <v>2813</v>
      </c>
      <c r="B2814" s="4">
        <v>42098</v>
      </c>
      <c r="C2814" t="s">
        <v>7412</v>
      </c>
      <c r="D2814" t="s">
        <v>7413</v>
      </c>
      <c r="E2814" t="s">
        <v>9030</v>
      </c>
      <c r="F2814" t="s">
        <v>7414</v>
      </c>
      <c r="G2814" t="s">
        <v>261</v>
      </c>
      <c r="H2814" t="str">
        <f t="shared" si="306"/>
        <v>Undisclosed</v>
      </c>
      <c r="I2814">
        <f t="shared" si="307"/>
        <v>1</v>
      </c>
      <c r="J2814" t="str">
        <f>IF(Table1[[#This Row],[Investor Count]]&gt;1,"Yes","No")</f>
        <v>No</v>
      </c>
      <c r="K2814" t="s">
        <v>126</v>
      </c>
      <c r="L2814" s="6">
        <v>1000000</v>
      </c>
      <c r="M2814">
        <f t="shared" si="301"/>
        <v>2015</v>
      </c>
      <c r="N2814" t="str">
        <f t="shared" si="302"/>
        <v>April</v>
      </c>
      <c r="O2814" s="18">
        <v>9.5970499999999994</v>
      </c>
      <c r="P2814" t="str">
        <f t="shared" si="303"/>
        <v>Seed</v>
      </c>
      <c r="Q2814" t="str">
        <f t="shared" si="304"/>
        <v>Others</v>
      </c>
      <c r="R2814" t="str">
        <f t="shared" si="305"/>
        <v>Hyderabad</v>
      </c>
    </row>
    <row r="2815" spans="1:18" x14ac:dyDescent="0.3">
      <c r="A2815">
        <v>2814</v>
      </c>
      <c r="B2815" s="4">
        <v>42100</v>
      </c>
      <c r="C2815" t="s">
        <v>7415</v>
      </c>
      <c r="D2815" t="s">
        <v>7416</v>
      </c>
      <c r="E2815" t="s">
        <v>9030</v>
      </c>
      <c r="F2815" t="s">
        <v>30</v>
      </c>
      <c r="G2815" t="s">
        <v>9427</v>
      </c>
      <c r="H2815" t="str">
        <f t="shared" si="306"/>
        <v>Rajesh Sawheny</v>
      </c>
      <c r="I2815">
        <f t="shared" si="307"/>
        <v>6</v>
      </c>
      <c r="J2815" t="str">
        <f>IF(Table1[[#This Row],[Investor Count]]&gt;1,"Yes","No")</f>
        <v>Yes</v>
      </c>
      <c r="K2815" t="s">
        <v>126</v>
      </c>
      <c r="L2815" s="6">
        <v>120000</v>
      </c>
      <c r="M2815">
        <f t="shared" si="301"/>
        <v>2015</v>
      </c>
      <c r="N2815" t="str">
        <f t="shared" si="302"/>
        <v>April</v>
      </c>
      <c r="O2815" s="18">
        <v>1.1516459999999999</v>
      </c>
      <c r="P2815" t="str">
        <f t="shared" si="303"/>
        <v>Seed</v>
      </c>
      <c r="Q2815" t="str">
        <f t="shared" si="304"/>
        <v>Media &amp; Entertainment</v>
      </c>
      <c r="R2815" t="str">
        <f t="shared" si="305"/>
        <v>Delhi-NCR</v>
      </c>
    </row>
    <row r="2816" spans="1:18" x14ac:dyDescent="0.3">
      <c r="A2816">
        <v>2815</v>
      </c>
      <c r="B2816" s="4">
        <v>42101</v>
      </c>
      <c r="C2816" t="s">
        <v>7418</v>
      </c>
      <c r="D2816" t="s">
        <v>7419</v>
      </c>
      <c r="E2816" t="s">
        <v>9030</v>
      </c>
      <c r="F2816" t="s">
        <v>184</v>
      </c>
      <c r="G2816" t="s">
        <v>9233</v>
      </c>
      <c r="H2816" t="str">
        <f t="shared" si="306"/>
        <v>Amit Tyagi</v>
      </c>
      <c r="I2816">
        <f t="shared" si="307"/>
        <v>2</v>
      </c>
      <c r="J2816" t="str">
        <f>IF(Table1[[#This Row],[Investor Count]]&gt;1,"Yes","No")</f>
        <v>Yes</v>
      </c>
      <c r="K2816" t="s">
        <v>126</v>
      </c>
      <c r="L2816" s="6">
        <v>165000</v>
      </c>
      <c r="M2816">
        <f t="shared" si="301"/>
        <v>2015</v>
      </c>
      <c r="N2816" t="str">
        <f t="shared" si="302"/>
        <v>April</v>
      </c>
      <c r="O2816" s="18">
        <v>1.58351325</v>
      </c>
      <c r="P2816" t="str">
        <f t="shared" si="303"/>
        <v>Seed</v>
      </c>
      <c r="Q2816" t="str">
        <f t="shared" si="304"/>
        <v>Others</v>
      </c>
      <c r="R2816" t="str">
        <f t="shared" si="305"/>
        <v>Hyderabad</v>
      </c>
    </row>
    <row r="2817" spans="1:18" x14ac:dyDescent="0.3">
      <c r="A2817">
        <v>2816</v>
      </c>
      <c r="B2817" s="4">
        <v>42101</v>
      </c>
      <c r="C2817" t="s">
        <v>4028</v>
      </c>
      <c r="D2817" t="s">
        <v>7421</v>
      </c>
      <c r="E2817" t="s">
        <v>9030</v>
      </c>
      <c r="F2817" t="s">
        <v>36</v>
      </c>
      <c r="G2817" t="s">
        <v>8457</v>
      </c>
      <c r="H2817" t="str">
        <f t="shared" si="306"/>
        <v>Tiger Global</v>
      </c>
      <c r="I2817">
        <f t="shared" si="307"/>
        <v>3</v>
      </c>
      <c r="J2817" t="str">
        <f>IF(Table1[[#This Row],[Investor Count]]&gt;1,"Yes","No")</f>
        <v>Yes</v>
      </c>
      <c r="K2817" t="s">
        <v>394</v>
      </c>
      <c r="L2817" s="6">
        <v>150000000</v>
      </c>
      <c r="M2817">
        <f t="shared" si="301"/>
        <v>2015</v>
      </c>
      <c r="N2817" t="str">
        <f t="shared" si="302"/>
        <v>April</v>
      </c>
      <c r="O2817" s="18">
        <v>1439.5574999999999</v>
      </c>
      <c r="P2817" t="str">
        <f t="shared" si="303"/>
        <v>Private Equity</v>
      </c>
      <c r="Q2817" t="str">
        <f t="shared" si="304"/>
        <v>Others</v>
      </c>
      <c r="R2817" t="str">
        <f t="shared" si="305"/>
        <v>Mumbai</v>
      </c>
    </row>
    <row r="2818" spans="1:18" x14ac:dyDescent="0.3">
      <c r="A2818">
        <v>2817</v>
      </c>
      <c r="B2818" s="4">
        <v>42101</v>
      </c>
      <c r="C2818" t="s">
        <v>7424</v>
      </c>
      <c r="D2818" t="s">
        <v>7425</v>
      </c>
      <c r="E2818" t="s">
        <v>9030</v>
      </c>
      <c r="F2818" t="s">
        <v>30</v>
      </c>
      <c r="G2818" t="s">
        <v>8904</v>
      </c>
      <c r="H2818" t="str">
        <f t="shared" si="306"/>
        <v>Sequoia Capital</v>
      </c>
      <c r="I2818">
        <f t="shared" si="307"/>
        <v>5</v>
      </c>
      <c r="J2818" t="str">
        <f>IF(Table1[[#This Row],[Investor Count]]&gt;1,"Yes","No")</f>
        <v>Yes</v>
      </c>
      <c r="K2818" t="s">
        <v>126</v>
      </c>
      <c r="L2818" s="6">
        <v>2200000</v>
      </c>
      <c r="M2818">
        <f t="shared" ref="M2818:M2881" si="308">YEAR(B2818)</f>
        <v>2015</v>
      </c>
      <c r="N2818" t="str">
        <f t="shared" ref="N2818:N2881" si="309">TEXT(B2818,"mmmm")</f>
        <v>April</v>
      </c>
      <c r="O2818" s="18">
        <v>21.113510000000002</v>
      </c>
      <c r="P2818" t="str">
        <f t="shared" ref="P2818:P2881" si="310">IF(ISBLANK(K2818),"Unknown",IF(OR(ISNUMBER(SEARCH("seed",K2818)),ISNUMBER(SEARCH("Seed",K2818))),"Seed",IF(ISNUMBER(SEARCH("Series A",K2818)),"Series A",IF(ISNUMBER(SEARCH("Series B",K2818)),"Series B",IF(ISNUMBER(SEARCH("Series C",K2818)),"Series C",IF(ISNUMBER(SEARCH("Series D",K2818)),"Series D",IF(ISNUMBER(SEARCH("Private Equity",K2818)),"Private Equity","Other")))))))</f>
        <v>Seed</v>
      </c>
      <c r="Q2818" t="str">
        <f t="shared" ref="Q2818:Q2881" si="311">IF(IFERROR(SEARCH("ecom",D2818),0)+IFERROR(SEARCH("commerce",D2818),0)+IFERROR(SEARCH("retail",D2818),0)&gt;0,"E-Commerce",
IF(IFERROR(SEARCH("fintech",D2818),0)+IFERROR(SEARCH("finance",D2818),0)+IFERROR(SEARCH("financial",D2818),0)+IFERROR(SEARCH("lending",D2818),0)+IFERROR(SEARCH("payment",D2818),0)+IFERROR(SEARCH("banking",D2818),0)+IFERROR(SEARCH("insurance",D2818),0)&gt;0,"FinTech",
IF(IFERROR(SEARCH("tech",D2818),0)+IFERROR(SEARCH("software",D2818),0)+IFERROR(SEARCH("saas",D2818),0)+IFERROR(SEARCH("ai",D2818),0)+IFERROR(SEARCH("iot",D2818),0)+IFERROR(SEARCH("cloud",D2818),0)+IFERROR(SEARCH("data",D2818),0)+IFERROR(SEARCH("analytics",D2818),0)&gt;0,"Technology",
IF(IFERROR(SEARCH("food",D2818),0)+IFERROR(SEARCH("restaurant",D2818),0)+IFERROR(SEARCH("hospitality",D2818),0)+IFERROR(SEARCH("beverage",D2818),0)+IFERROR(SEARCH("delivery",D2818),0)&gt;0,"Food &amp; Beverage",
IF(IFERROR(SEARCH("health",D2818),0)+IFERROR(SEARCH("medical",D2818),0)+IFERROR(SEARCH("pharma",D2818),0)+IFERROR(SEARCH("wellness",D2818),0)+IFERROR(SEARCH("fitness",D2818),0)&gt;0,"Healthcare",
IF(IFERROR(SEARCH("edu",D2818),0)+IFERROR(SEARCH("learning",D2818),0)+IFERROR(SEARCH("school",D2818),0)+IFERROR(SEARCH("e-tech",D2818),0)&gt;0,"Education",
IF(IFERROR(SEARCH("logistics",D2818),0)+IFERROR(SEARCH("transport",D2818),0)+IFERROR(SEARCH("delivery",D2818),0)+IFERROR(SEARCH("mobility",D2818),0)+IFERROR(SEARCH("automobile",D2818),0)&gt;0,"Logistics &amp; Transport",
IF(IFERROR(SEARCH("travel",D2818),0)+IFERROR(SEARCH("hotel",D2818),0)+IFERROR(SEARCH("booking",D2818),0)+IFERROR(SEARCH("tourism",D2818),0)&gt;0,"Travel &amp; Hospitality",
IF(IFERROR(SEARCH("fashion",D2818),0)+IFERROR(SEARCH("apparel",D2818),0)+IFERROR(SEARCH("clothing",D2818),0)+IFERROR(SEARCH("jewelry",D2818),0)+IFERROR(SEARCH("beauty",D2818),0)&gt;0,"Fashion &amp; Lifestyle",
IF(IFERROR(SEARCH("media",D2818),0)+IFERROR(SEARCH("entertainment",D2818),0)+IFERROR(SEARCH("video",D2818),0)+IFERROR(SEARCH("gaming",D2818),0)+IFERROR(SEARCH("music",D2818),0)+IFERROR(SEARCH("social",D2818),0)&gt;0,"Media &amp; Entertainment",
IF(IFERROR(SEARCH("agri",D2818),0)+IFERROR(SEARCH("farm",D2818),0)+IFERROR(SEARCH("agtech",D2818),0)&gt;0,"Agriculture",
IF(IFERROR(SEARCH("real estate",D2818),0)+IFERROR(SEARCH("property",D2818),0)+IFERROR(SEARCH("housing",D2818),0)&gt;0,"Real Estate",
IF(IFERROR(SEARCH("energy",D2818),0)+IFERROR(SEARCH("solar",D2818),0)+IFERROR(SEARCH("clean tech",D2818),0)+IFERROR(SEARCH("waste",D2818),0)&gt;0,"Energy &amp; Environment",
IF(IFERROR(SEARCH("hr",D2818),0)+IFERROR(SEARCH("recruit",D2818),0)+IFERROR(SEARCH("hiring",D2818),0)+IFERROR(SEARCH("job",D2818),0)&gt;0,"HR &amp; Recruitment",
"Others"))))))))))))))</f>
        <v>Technology</v>
      </c>
      <c r="R2818" t="str">
        <f t="shared" ref="R2818:R2881" si="312">IF(ISNUMBER(SEARCH("bang",F2818)),"Bangalore",IF(ISNUMBER(SEARCH("beng",F2818)),"Bangalore",IF(ISNUMBER(SEARCH("mumbai",F2818)),"Mumbai",IF(ISNUMBER(SEARCH("delhi",F2818)),"Delhi-NCR",IF(ISNUMBER(SEARCH("gurgaon",F2818)),"Delhi-NCR",IF(ISNUMBER(SEARCH("gurugram",F2818)),"Delhi-NCR",IF(ISNUMBER(SEARCH("noida",F2818)),"Delhi-NCR",IF(ISNUMBER(SEARCH("faridabad",F2818)),"Delhi-NCR",IF(ISNUMBER(SEARCH("chennai",F2818)),"Chennai",IF(ISNUMBER(SEARCH("hyderabad",F2818)),"Hyderabad",IF(ISNUMBER(SEARCH("pune",F2818)),"Pune",IF(ISNUMBER(SEARCH("kolkata",F2818)),"Kolkata",IF(ISNUMBER(SEARCH("ahmedabad",F2818)),"Ahmedabad",IF(ISNUMBER(SEARCH("jaipur",F2818)),"Jaipur",IF(ISNUMBER(SEARCH("coimbatore",F2818)),"Coimbatore",IF(ISNUMBER(SEARCH("kochi",F2818)),"Kerala Cities",IF(ISNUMBER(SEARCH("cochin",F2818)),"Kerala Cities",IF(ISNUMBER(SEARCH("francisco",F2818)),"USA",IF(ISNUMBER(SEARCH("new york",F2818)),"USA",IF(ISNUMBER(SEARCH("california",F2818)),"USA",IF(ISNUMBER(SEARCH("palo alto",F2818)),"USA",IF(ISNUMBER(SEARCH("santa",F2818)),"USA",IF(ISNUMBER(SEARCH("singapore",F2818)),"Singapore",IF(ISNUMBER(SEARCH("london",F2818)),"London/UK",IF(F2818="","Unknown","Other Cities")))))))))))))))))))))))))</f>
        <v>Delhi-NCR</v>
      </c>
    </row>
    <row r="2819" spans="1:18" x14ac:dyDescent="0.3">
      <c r="A2819">
        <v>2818</v>
      </c>
      <c r="B2819" s="4">
        <v>42101</v>
      </c>
      <c r="C2819" t="s">
        <v>6523</v>
      </c>
      <c r="D2819" t="s">
        <v>568</v>
      </c>
      <c r="E2819" t="s">
        <v>9030</v>
      </c>
      <c r="F2819" t="s">
        <v>36</v>
      </c>
      <c r="G2819" t="s">
        <v>7427</v>
      </c>
      <c r="H2819" t="str">
        <f t="shared" ref="H2819:H2882" si="313">IFERROR(TRIM(LEFT(G2819,FIND(",",G2819)-1)),TRIM(G2819))</f>
        <v>Ajit Surana</v>
      </c>
      <c r="I2819">
        <f t="shared" ref="I2819:I2882" si="314">IF(TRIM(G2819)="",0,LEN(G2819)-LEN(SUBSTITUTE(G2819,",",""))+1)</f>
        <v>2</v>
      </c>
      <c r="J2819" t="str">
        <f>IF(Table1[[#This Row],[Investor Count]]&gt;1,"Yes","No")</f>
        <v>Yes</v>
      </c>
      <c r="K2819" t="s">
        <v>126</v>
      </c>
      <c r="M2819">
        <f t="shared" si="308"/>
        <v>2015</v>
      </c>
      <c r="N2819" t="str">
        <f t="shared" si="309"/>
        <v>April</v>
      </c>
      <c r="O2819" s="18">
        <v>0</v>
      </c>
      <c r="P2819" t="str">
        <f t="shared" si="310"/>
        <v>Seed</v>
      </c>
      <c r="Q2819" t="str">
        <f t="shared" si="311"/>
        <v>Technology</v>
      </c>
      <c r="R2819" t="str">
        <f t="shared" si="312"/>
        <v>Mumbai</v>
      </c>
    </row>
    <row r="2820" spans="1:18" x14ac:dyDescent="0.3">
      <c r="A2820">
        <v>2819</v>
      </c>
      <c r="B2820" s="4">
        <v>42102</v>
      </c>
      <c r="C2820" t="s">
        <v>7428</v>
      </c>
      <c r="D2820" t="s">
        <v>479</v>
      </c>
      <c r="E2820" t="s">
        <v>9030</v>
      </c>
      <c r="F2820" t="s">
        <v>52</v>
      </c>
      <c r="G2820" t="s">
        <v>8458</v>
      </c>
      <c r="H2820" t="str">
        <f t="shared" si="313"/>
        <v>Silicon Valley Ventures</v>
      </c>
      <c r="I2820">
        <f t="shared" si="314"/>
        <v>6</v>
      </c>
      <c r="J2820" t="str">
        <f>IF(Table1[[#This Row],[Investor Count]]&gt;1,"Yes","No")</f>
        <v>Yes</v>
      </c>
      <c r="K2820" t="s">
        <v>394</v>
      </c>
      <c r="L2820" s="6">
        <v>10000000</v>
      </c>
      <c r="M2820">
        <f t="shared" si="308"/>
        <v>2015</v>
      </c>
      <c r="N2820" t="str">
        <f t="shared" si="309"/>
        <v>April</v>
      </c>
      <c r="O2820" s="18">
        <v>95.970500000000001</v>
      </c>
      <c r="P2820" t="str">
        <f t="shared" si="310"/>
        <v>Private Equity</v>
      </c>
      <c r="Q2820" t="str">
        <f t="shared" si="311"/>
        <v>E-Commerce</v>
      </c>
      <c r="R2820" t="str">
        <f t="shared" si="312"/>
        <v>Pune</v>
      </c>
    </row>
    <row r="2821" spans="1:18" x14ac:dyDescent="0.3">
      <c r="A2821">
        <v>2820</v>
      </c>
      <c r="B2821" s="4">
        <v>42102</v>
      </c>
      <c r="C2821" t="s">
        <v>5898</v>
      </c>
      <c r="D2821" t="s">
        <v>7431</v>
      </c>
      <c r="E2821" t="s">
        <v>9030</v>
      </c>
      <c r="F2821" t="s">
        <v>19</v>
      </c>
      <c r="G2821" t="s">
        <v>7432</v>
      </c>
      <c r="H2821" t="str">
        <f t="shared" si="313"/>
        <v>Tree Line Asia</v>
      </c>
      <c r="I2821">
        <f t="shared" si="314"/>
        <v>4</v>
      </c>
      <c r="J2821" t="str">
        <f>IF(Table1[[#This Row],[Investor Count]]&gt;1,"Yes","No")</f>
        <v>Yes</v>
      </c>
      <c r="K2821" t="s">
        <v>394</v>
      </c>
      <c r="L2821" s="6">
        <v>25000000</v>
      </c>
      <c r="M2821">
        <f t="shared" si="308"/>
        <v>2015</v>
      </c>
      <c r="N2821" t="str">
        <f t="shared" si="309"/>
        <v>April</v>
      </c>
      <c r="O2821" s="18">
        <v>239.92625000000001</v>
      </c>
      <c r="P2821" t="str">
        <f t="shared" si="310"/>
        <v>Private Equity</v>
      </c>
      <c r="Q2821" t="str">
        <f t="shared" si="311"/>
        <v>Others</v>
      </c>
      <c r="R2821" t="str">
        <f t="shared" si="312"/>
        <v>Delhi-NCR</v>
      </c>
    </row>
    <row r="2822" spans="1:18" x14ac:dyDescent="0.3">
      <c r="A2822">
        <v>2821</v>
      </c>
      <c r="B2822" s="4">
        <v>42102</v>
      </c>
      <c r="C2822" t="s">
        <v>7433</v>
      </c>
      <c r="D2822" t="s">
        <v>7434</v>
      </c>
      <c r="E2822" t="s">
        <v>9030</v>
      </c>
      <c r="F2822" t="s">
        <v>967</v>
      </c>
      <c r="G2822" t="s">
        <v>8459</v>
      </c>
      <c r="H2822" t="str">
        <f t="shared" si="313"/>
        <v>Dst Global</v>
      </c>
      <c r="I2822">
        <f t="shared" si="314"/>
        <v>4</v>
      </c>
      <c r="J2822" t="str">
        <f>IF(Table1[[#This Row],[Investor Count]]&gt;1,"Yes","No")</f>
        <v>Yes</v>
      </c>
      <c r="K2822" t="s">
        <v>394</v>
      </c>
      <c r="L2822" s="6">
        <v>400000000</v>
      </c>
      <c r="M2822">
        <f t="shared" si="308"/>
        <v>2015</v>
      </c>
      <c r="N2822" t="str">
        <f t="shared" si="309"/>
        <v>April</v>
      </c>
      <c r="O2822" s="18">
        <v>3838.82</v>
      </c>
      <c r="P2822" t="str">
        <f t="shared" si="310"/>
        <v>Private Equity</v>
      </c>
      <c r="Q2822" t="str">
        <f t="shared" si="311"/>
        <v>Others</v>
      </c>
      <c r="R2822" t="str">
        <f t="shared" si="312"/>
        <v>Bangalore</v>
      </c>
    </row>
    <row r="2823" spans="1:18" x14ac:dyDescent="0.3">
      <c r="A2823">
        <v>2822</v>
      </c>
      <c r="B2823" s="4">
        <v>42103</v>
      </c>
      <c r="C2823" t="s">
        <v>3851</v>
      </c>
      <c r="D2823" t="s">
        <v>7437</v>
      </c>
      <c r="E2823" t="s">
        <v>9030</v>
      </c>
      <c r="F2823" t="s">
        <v>30</v>
      </c>
      <c r="G2823" t="s">
        <v>8460</v>
      </c>
      <c r="H2823" t="str">
        <f t="shared" si="313"/>
        <v>Ajai Chowdhry</v>
      </c>
      <c r="I2823">
        <f t="shared" si="314"/>
        <v>4</v>
      </c>
      <c r="J2823" t="str">
        <f>IF(Table1[[#This Row],[Investor Count]]&gt;1,"Yes","No")</f>
        <v>Yes</v>
      </c>
      <c r="K2823" t="s">
        <v>126</v>
      </c>
      <c r="L2823" s="6">
        <v>200000</v>
      </c>
      <c r="M2823">
        <f t="shared" si="308"/>
        <v>2015</v>
      </c>
      <c r="N2823" t="str">
        <f t="shared" si="309"/>
        <v>April</v>
      </c>
      <c r="O2823" s="18">
        <v>1.9194100000000001</v>
      </c>
      <c r="P2823" t="str">
        <f t="shared" si="310"/>
        <v>Seed</v>
      </c>
      <c r="Q2823" t="str">
        <f t="shared" si="311"/>
        <v>Technology</v>
      </c>
      <c r="R2823" t="str">
        <f t="shared" si="312"/>
        <v>Delhi-NCR</v>
      </c>
    </row>
    <row r="2824" spans="1:18" x14ac:dyDescent="0.3">
      <c r="A2824">
        <v>2823</v>
      </c>
      <c r="B2824" s="4">
        <v>42103</v>
      </c>
      <c r="C2824" t="s">
        <v>4401</v>
      </c>
      <c r="D2824" t="s">
        <v>7439</v>
      </c>
      <c r="E2824" t="s">
        <v>9030</v>
      </c>
      <c r="F2824" t="s">
        <v>30</v>
      </c>
      <c r="G2824" t="s">
        <v>8461</v>
      </c>
      <c r="H2824" t="str">
        <f t="shared" si="313"/>
        <v>Kanwaljit Singh</v>
      </c>
      <c r="I2824">
        <f t="shared" si="314"/>
        <v>3</v>
      </c>
      <c r="J2824" t="str">
        <f>IF(Table1[[#This Row],[Investor Count]]&gt;1,"Yes","No")</f>
        <v>Yes</v>
      </c>
      <c r="K2824" t="s">
        <v>126</v>
      </c>
      <c r="L2824" s="6">
        <v>2000000</v>
      </c>
      <c r="M2824">
        <f t="shared" si="308"/>
        <v>2015</v>
      </c>
      <c r="N2824" t="str">
        <f t="shared" si="309"/>
        <v>April</v>
      </c>
      <c r="O2824" s="18">
        <v>19.194099999999999</v>
      </c>
      <c r="P2824" t="str">
        <f t="shared" si="310"/>
        <v>Seed</v>
      </c>
      <c r="Q2824" t="str">
        <f t="shared" si="311"/>
        <v>Food &amp; Beverage</v>
      </c>
      <c r="R2824" t="str">
        <f t="shared" si="312"/>
        <v>Delhi-NCR</v>
      </c>
    </row>
    <row r="2825" spans="1:18" x14ac:dyDescent="0.3">
      <c r="A2825">
        <v>2824</v>
      </c>
      <c r="B2825" s="4">
        <v>42103</v>
      </c>
      <c r="C2825" t="s">
        <v>7441</v>
      </c>
      <c r="D2825" t="s">
        <v>7431</v>
      </c>
      <c r="E2825" t="s">
        <v>9030</v>
      </c>
      <c r="F2825" t="s">
        <v>919</v>
      </c>
      <c r="G2825" t="s">
        <v>9428</v>
      </c>
      <c r="H2825" t="str">
        <f t="shared" si="313"/>
        <v>Hyderabad Based</v>
      </c>
      <c r="I2825">
        <f t="shared" si="314"/>
        <v>1</v>
      </c>
      <c r="J2825" t="str">
        <f>IF(Table1[[#This Row],[Investor Count]]&gt;1,"Yes","No")</f>
        <v>No</v>
      </c>
      <c r="K2825" t="s">
        <v>126</v>
      </c>
      <c r="L2825" s="6">
        <v>165000</v>
      </c>
      <c r="M2825">
        <f t="shared" si="308"/>
        <v>2015</v>
      </c>
      <c r="N2825" t="str">
        <f t="shared" si="309"/>
        <v>April</v>
      </c>
      <c r="O2825" s="18">
        <v>1.58351325</v>
      </c>
      <c r="P2825" t="str">
        <f t="shared" si="310"/>
        <v>Seed</v>
      </c>
      <c r="Q2825" t="str">
        <f t="shared" si="311"/>
        <v>Others</v>
      </c>
      <c r="R2825" t="str">
        <f t="shared" si="312"/>
        <v>Kolkata</v>
      </c>
    </row>
    <row r="2826" spans="1:18" x14ac:dyDescent="0.3">
      <c r="A2826">
        <v>2825</v>
      </c>
      <c r="B2826" s="4">
        <v>42103</v>
      </c>
      <c r="C2826" t="s">
        <v>1052</v>
      </c>
      <c r="D2826" t="s">
        <v>7895</v>
      </c>
      <c r="E2826" t="s">
        <v>9030</v>
      </c>
      <c r="F2826" t="s">
        <v>967</v>
      </c>
      <c r="G2826" t="s">
        <v>8462</v>
      </c>
      <c r="H2826" t="str">
        <f t="shared" si="313"/>
        <v>Sequoia Capital</v>
      </c>
      <c r="I2826">
        <f t="shared" si="314"/>
        <v>5</v>
      </c>
      <c r="J2826" t="str">
        <f>IF(Table1[[#This Row],[Investor Count]]&gt;1,"Yes","No")</f>
        <v>Yes</v>
      </c>
      <c r="K2826" t="s">
        <v>394</v>
      </c>
      <c r="L2826" s="6">
        <v>50000000</v>
      </c>
      <c r="M2826">
        <f t="shared" si="308"/>
        <v>2015</v>
      </c>
      <c r="N2826" t="str">
        <f t="shared" si="309"/>
        <v>April</v>
      </c>
      <c r="O2826" s="18">
        <v>479.85250000000002</v>
      </c>
      <c r="P2826" t="str">
        <f t="shared" si="310"/>
        <v>Private Equity</v>
      </c>
      <c r="Q2826" t="str">
        <f t="shared" si="311"/>
        <v>E-Commerce</v>
      </c>
      <c r="R2826" t="str">
        <f t="shared" si="312"/>
        <v>Bangalore</v>
      </c>
    </row>
    <row r="2827" spans="1:18" x14ac:dyDescent="0.3">
      <c r="A2827">
        <v>2826</v>
      </c>
      <c r="B2827" s="4">
        <v>42103</v>
      </c>
      <c r="C2827" t="s">
        <v>7445</v>
      </c>
      <c r="D2827" t="s">
        <v>254</v>
      </c>
      <c r="E2827" t="s">
        <v>9030</v>
      </c>
      <c r="F2827" t="s">
        <v>36</v>
      </c>
      <c r="G2827" t="s">
        <v>7446</v>
      </c>
      <c r="H2827" t="str">
        <f t="shared" si="313"/>
        <v>Matrix Partners India</v>
      </c>
      <c r="I2827">
        <f t="shared" si="314"/>
        <v>2</v>
      </c>
      <c r="J2827" t="str">
        <f>IF(Table1[[#This Row],[Investor Count]]&gt;1,"Yes","No")</f>
        <v>Yes</v>
      </c>
      <c r="K2827" t="s">
        <v>394</v>
      </c>
      <c r="M2827">
        <f t="shared" si="308"/>
        <v>2015</v>
      </c>
      <c r="N2827" t="str">
        <f t="shared" si="309"/>
        <v>April</v>
      </c>
      <c r="O2827" s="18">
        <v>0</v>
      </c>
      <c r="P2827" t="str">
        <f t="shared" si="310"/>
        <v>Private Equity</v>
      </c>
      <c r="Q2827" t="str">
        <f t="shared" si="311"/>
        <v>Technology</v>
      </c>
      <c r="R2827" t="str">
        <f t="shared" si="312"/>
        <v>Mumbai</v>
      </c>
    </row>
    <row r="2828" spans="1:18" x14ac:dyDescent="0.3">
      <c r="A2828">
        <v>2827</v>
      </c>
      <c r="B2828" s="4">
        <v>42104</v>
      </c>
      <c r="C2828" t="s">
        <v>2506</v>
      </c>
      <c r="D2828" t="s">
        <v>7870</v>
      </c>
      <c r="E2828" t="s">
        <v>9030</v>
      </c>
      <c r="F2828" t="s">
        <v>967</v>
      </c>
      <c r="G2828" t="s">
        <v>9429</v>
      </c>
      <c r="H2828" t="str">
        <f t="shared" si="313"/>
        <v>Helion Venture Partner</v>
      </c>
      <c r="I2828">
        <f t="shared" si="314"/>
        <v>4</v>
      </c>
      <c r="J2828" t="str">
        <f>IF(Table1[[#This Row],[Investor Count]]&gt;1,"Yes","No")</f>
        <v>Yes</v>
      </c>
      <c r="K2828" t="s">
        <v>126</v>
      </c>
      <c r="L2828" s="6">
        <v>900000</v>
      </c>
      <c r="M2828">
        <f t="shared" si="308"/>
        <v>2015</v>
      </c>
      <c r="N2828" t="str">
        <f t="shared" si="309"/>
        <v>April</v>
      </c>
      <c r="O2828" s="18">
        <v>8.6373449999999998</v>
      </c>
      <c r="P2828" t="str">
        <f t="shared" si="310"/>
        <v>Seed</v>
      </c>
      <c r="Q2828" t="str">
        <f t="shared" si="311"/>
        <v>Others</v>
      </c>
      <c r="R2828" t="str">
        <f t="shared" si="312"/>
        <v>Bangalore</v>
      </c>
    </row>
    <row r="2829" spans="1:18" x14ac:dyDescent="0.3">
      <c r="A2829">
        <v>2828</v>
      </c>
      <c r="B2829" s="4">
        <v>42104</v>
      </c>
      <c r="C2829" t="s">
        <v>7449</v>
      </c>
      <c r="D2829" t="s">
        <v>7450</v>
      </c>
      <c r="E2829" t="s">
        <v>9030</v>
      </c>
      <c r="F2829" t="s">
        <v>42</v>
      </c>
      <c r="G2829" t="s">
        <v>1252</v>
      </c>
      <c r="H2829" t="str">
        <f t="shared" si="313"/>
        <v>Unitus Seed Fund</v>
      </c>
      <c r="I2829">
        <f t="shared" si="314"/>
        <v>1</v>
      </c>
      <c r="J2829" t="str">
        <f>IF(Table1[[#This Row],[Investor Count]]&gt;1,"Yes","No")</f>
        <v>No</v>
      </c>
      <c r="K2829" t="s">
        <v>126</v>
      </c>
      <c r="M2829">
        <f t="shared" si="308"/>
        <v>2015</v>
      </c>
      <c r="N2829" t="str">
        <f t="shared" si="309"/>
        <v>April</v>
      </c>
      <c r="O2829" s="18">
        <v>0</v>
      </c>
      <c r="P2829" t="str">
        <f t="shared" si="310"/>
        <v>Seed</v>
      </c>
      <c r="Q2829" t="str">
        <f t="shared" si="311"/>
        <v>Technology</v>
      </c>
      <c r="R2829" t="str">
        <f t="shared" si="312"/>
        <v>Chennai</v>
      </c>
    </row>
    <row r="2830" spans="1:18" x14ac:dyDescent="0.3">
      <c r="A2830">
        <v>2829</v>
      </c>
      <c r="B2830" s="4">
        <v>42105</v>
      </c>
      <c r="C2830" t="s">
        <v>45</v>
      </c>
      <c r="D2830" t="s">
        <v>7451</v>
      </c>
      <c r="E2830" t="s">
        <v>9030</v>
      </c>
      <c r="F2830" t="s">
        <v>19</v>
      </c>
      <c r="G2830" t="s">
        <v>8519</v>
      </c>
      <c r="H2830" t="str">
        <f t="shared" si="313"/>
        <v>Info Edge</v>
      </c>
      <c r="I2830">
        <f t="shared" si="314"/>
        <v>1</v>
      </c>
      <c r="J2830" t="str">
        <f>IF(Table1[[#This Row],[Investor Count]]&gt;1,"Yes","No")</f>
        <v>No</v>
      </c>
      <c r="K2830" t="s">
        <v>394</v>
      </c>
      <c r="L2830" s="6">
        <v>25000000</v>
      </c>
      <c r="M2830">
        <f t="shared" si="308"/>
        <v>2015</v>
      </c>
      <c r="N2830" t="str">
        <f t="shared" si="309"/>
        <v>April</v>
      </c>
      <c r="O2830" s="18">
        <v>239.92625000000001</v>
      </c>
      <c r="P2830" t="str">
        <f t="shared" si="310"/>
        <v>Private Equity</v>
      </c>
      <c r="Q2830" t="str">
        <f t="shared" si="311"/>
        <v>Food &amp; Beverage</v>
      </c>
      <c r="R2830" t="str">
        <f t="shared" si="312"/>
        <v>Delhi-NCR</v>
      </c>
    </row>
    <row r="2831" spans="1:18" x14ac:dyDescent="0.3">
      <c r="A2831">
        <v>2830</v>
      </c>
      <c r="B2831" s="4">
        <v>42107</v>
      </c>
      <c r="C2831" t="s">
        <v>7452</v>
      </c>
      <c r="D2831" t="s">
        <v>2838</v>
      </c>
      <c r="E2831" t="s">
        <v>9030</v>
      </c>
      <c r="F2831" t="s">
        <v>967</v>
      </c>
      <c r="G2831" t="s">
        <v>7453</v>
      </c>
      <c r="H2831" t="str">
        <f t="shared" si="313"/>
        <v>Dragoneer Investment</v>
      </c>
      <c r="I2831">
        <f t="shared" si="314"/>
        <v>4</v>
      </c>
      <c r="J2831" t="str">
        <f>IF(Table1[[#This Row],[Investor Count]]&gt;1,"Yes","No")</f>
        <v>Yes</v>
      </c>
      <c r="K2831" t="s">
        <v>394</v>
      </c>
      <c r="L2831" s="6">
        <v>10000000</v>
      </c>
      <c r="M2831">
        <f t="shared" si="308"/>
        <v>2015</v>
      </c>
      <c r="N2831" t="str">
        <f t="shared" si="309"/>
        <v>April</v>
      </c>
      <c r="O2831" s="18">
        <v>95.970500000000001</v>
      </c>
      <c r="P2831" t="str">
        <f t="shared" si="310"/>
        <v>Private Equity</v>
      </c>
      <c r="Q2831" t="str">
        <f t="shared" si="311"/>
        <v>Others</v>
      </c>
      <c r="R2831" t="str">
        <f t="shared" si="312"/>
        <v>Bangalore</v>
      </c>
    </row>
    <row r="2832" spans="1:18" x14ac:dyDescent="0.3">
      <c r="A2832">
        <v>2831</v>
      </c>
      <c r="B2832" s="4">
        <v>42107</v>
      </c>
      <c r="C2832" t="s">
        <v>7454</v>
      </c>
      <c r="D2832" t="s">
        <v>254</v>
      </c>
      <c r="E2832" t="s">
        <v>9030</v>
      </c>
      <c r="F2832" t="s">
        <v>30</v>
      </c>
      <c r="G2832" t="s">
        <v>7455</v>
      </c>
      <c r="H2832" t="str">
        <f t="shared" si="313"/>
        <v>Ajay Relan</v>
      </c>
      <c r="I2832">
        <f t="shared" si="314"/>
        <v>2</v>
      </c>
      <c r="J2832" t="str">
        <f>IF(Table1[[#This Row],[Investor Count]]&gt;1,"Yes","No")</f>
        <v>Yes</v>
      </c>
      <c r="K2832" t="s">
        <v>126</v>
      </c>
      <c r="L2832" s="6">
        <v>300000</v>
      </c>
      <c r="M2832">
        <f t="shared" si="308"/>
        <v>2015</v>
      </c>
      <c r="N2832" t="str">
        <f t="shared" si="309"/>
        <v>April</v>
      </c>
      <c r="O2832" s="18">
        <v>2.8791150000000001</v>
      </c>
      <c r="P2832" t="str">
        <f t="shared" si="310"/>
        <v>Seed</v>
      </c>
      <c r="Q2832" t="str">
        <f t="shared" si="311"/>
        <v>Technology</v>
      </c>
      <c r="R2832" t="str">
        <f t="shared" si="312"/>
        <v>Delhi-NCR</v>
      </c>
    </row>
    <row r="2833" spans="1:18" x14ac:dyDescent="0.3">
      <c r="A2833">
        <v>2832</v>
      </c>
      <c r="B2833" s="4">
        <v>42107</v>
      </c>
      <c r="C2833" t="s">
        <v>7249</v>
      </c>
      <c r="D2833" t="s">
        <v>568</v>
      </c>
      <c r="E2833" t="s">
        <v>9030</v>
      </c>
      <c r="F2833" t="s">
        <v>36</v>
      </c>
      <c r="G2833" t="s">
        <v>1884</v>
      </c>
      <c r="H2833" t="str">
        <f t="shared" si="313"/>
        <v>Kae Capital</v>
      </c>
      <c r="I2833">
        <f t="shared" si="314"/>
        <v>1</v>
      </c>
      <c r="J2833" t="str">
        <f>IF(Table1[[#This Row],[Investor Count]]&gt;1,"Yes","No")</f>
        <v>No</v>
      </c>
      <c r="K2833" t="s">
        <v>126</v>
      </c>
      <c r="L2833" s="6">
        <v>500000</v>
      </c>
      <c r="M2833">
        <f t="shared" si="308"/>
        <v>2015</v>
      </c>
      <c r="N2833" t="str">
        <f t="shared" si="309"/>
        <v>April</v>
      </c>
      <c r="O2833" s="18">
        <v>4.7985249999999997</v>
      </c>
      <c r="P2833" t="str">
        <f t="shared" si="310"/>
        <v>Seed</v>
      </c>
      <c r="Q2833" t="str">
        <f t="shared" si="311"/>
        <v>Technology</v>
      </c>
      <c r="R2833" t="str">
        <f t="shared" si="312"/>
        <v>Mumbai</v>
      </c>
    </row>
    <row r="2834" spans="1:18" x14ac:dyDescent="0.3">
      <c r="A2834">
        <v>2833</v>
      </c>
      <c r="B2834" s="4">
        <v>42107</v>
      </c>
      <c r="C2834" t="s">
        <v>7457</v>
      </c>
      <c r="D2834" t="s">
        <v>7458</v>
      </c>
      <c r="E2834" t="s">
        <v>9030</v>
      </c>
      <c r="F2834" t="s">
        <v>87</v>
      </c>
      <c r="G2834" t="s">
        <v>2427</v>
      </c>
      <c r="H2834" t="str">
        <f t="shared" si="313"/>
        <v>Jungle Ventures</v>
      </c>
      <c r="I2834">
        <f t="shared" si="314"/>
        <v>1</v>
      </c>
      <c r="J2834" t="str">
        <f>IF(Table1[[#This Row],[Investor Count]]&gt;1,"Yes","No")</f>
        <v>No</v>
      </c>
      <c r="K2834" t="s">
        <v>126</v>
      </c>
      <c r="L2834" s="6">
        <v>1000000</v>
      </c>
      <c r="M2834">
        <f t="shared" si="308"/>
        <v>2015</v>
      </c>
      <c r="N2834" t="str">
        <f t="shared" si="309"/>
        <v>April</v>
      </c>
      <c r="O2834" s="18">
        <v>9.5970499999999994</v>
      </c>
      <c r="P2834" t="str">
        <f t="shared" si="310"/>
        <v>Seed</v>
      </c>
      <c r="Q2834" t="str">
        <f t="shared" si="311"/>
        <v>Travel &amp; Hospitality</v>
      </c>
      <c r="R2834" t="str">
        <f t="shared" si="312"/>
        <v>Delhi-NCR</v>
      </c>
    </row>
    <row r="2835" spans="1:18" x14ac:dyDescent="0.3">
      <c r="A2835">
        <v>2834</v>
      </c>
      <c r="B2835" s="4">
        <v>42107</v>
      </c>
      <c r="C2835" t="s">
        <v>5795</v>
      </c>
      <c r="D2835" t="s">
        <v>7459</v>
      </c>
      <c r="E2835" t="s">
        <v>9030</v>
      </c>
      <c r="F2835" t="s">
        <v>967</v>
      </c>
      <c r="G2835" t="s">
        <v>4414</v>
      </c>
      <c r="H2835" t="str">
        <f t="shared" si="313"/>
        <v>Accel Partners India</v>
      </c>
      <c r="I2835">
        <f t="shared" si="314"/>
        <v>1</v>
      </c>
      <c r="J2835" t="str">
        <f>IF(Table1[[#This Row],[Investor Count]]&gt;1,"Yes","No")</f>
        <v>No</v>
      </c>
      <c r="K2835" t="s">
        <v>126</v>
      </c>
      <c r="L2835" s="6">
        <v>1250000</v>
      </c>
      <c r="M2835">
        <f t="shared" si="308"/>
        <v>2015</v>
      </c>
      <c r="N2835" t="str">
        <f t="shared" si="309"/>
        <v>April</v>
      </c>
      <c r="O2835" s="18">
        <v>11.9963125</v>
      </c>
      <c r="P2835" t="str">
        <f t="shared" si="310"/>
        <v>Seed</v>
      </c>
      <c r="Q2835" t="str">
        <f t="shared" si="311"/>
        <v>Others</v>
      </c>
      <c r="R2835" t="str">
        <f t="shared" si="312"/>
        <v>Bangalore</v>
      </c>
    </row>
    <row r="2836" spans="1:18" x14ac:dyDescent="0.3">
      <c r="A2836">
        <v>2835</v>
      </c>
      <c r="B2836" s="4">
        <v>42108</v>
      </c>
      <c r="C2836" t="s">
        <v>7460</v>
      </c>
      <c r="D2836" t="s">
        <v>7461</v>
      </c>
      <c r="E2836" t="s">
        <v>9030</v>
      </c>
      <c r="F2836" t="s">
        <v>36</v>
      </c>
      <c r="G2836" t="s">
        <v>7462</v>
      </c>
      <c r="H2836" t="str">
        <f t="shared" si="313"/>
        <v>Tiger Global Management</v>
      </c>
      <c r="I2836">
        <f t="shared" si="314"/>
        <v>2</v>
      </c>
      <c r="J2836" t="str">
        <f>IF(Table1[[#This Row],[Investor Count]]&gt;1,"Yes","No")</f>
        <v>Yes</v>
      </c>
      <c r="K2836" t="s">
        <v>394</v>
      </c>
      <c r="L2836" s="6">
        <v>5000000</v>
      </c>
      <c r="M2836">
        <f t="shared" si="308"/>
        <v>2015</v>
      </c>
      <c r="N2836" t="str">
        <f t="shared" si="309"/>
        <v>April</v>
      </c>
      <c r="O2836" s="18">
        <v>47.985250000000001</v>
      </c>
      <c r="P2836" t="str">
        <f t="shared" si="310"/>
        <v>Private Equity</v>
      </c>
      <c r="Q2836" t="str">
        <f t="shared" si="311"/>
        <v>Others</v>
      </c>
      <c r="R2836" t="str">
        <f t="shared" si="312"/>
        <v>Mumbai</v>
      </c>
    </row>
    <row r="2837" spans="1:18" x14ac:dyDescent="0.3">
      <c r="A2837">
        <v>2836</v>
      </c>
      <c r="B2837" s="4">
        <v>42109</v>
      </c>
      <c r="C2837" t="s">
        <v>262</v>
      </c>
      <c r="D2837" t="s">
        <v>7463</v>
      </c>
      <c r="E2837" t="s">
        <v>9030</v>
      </c>
      <c r="F2837" t="s">
        <v>19</v>
      </c>
      <c r="G2837" t="s">
        <v>7464</v>
      </c>
      <c r="H2837" t="str">
        <f t="shared" si="313"/>
        <v>Tiger Global</v>
      </c>
      <c r="I2837">
        <f t="shared" si="314"/>
        <v>2</v>
      </c>
      <c r="J2837" t="str">
        <f>IF(Table1[[#This Row],[Investor Count]]&gt;1,"Yes","No")</f>
        <v>Yes</v>
      </c>
      <c r="K2837" t="s">
        <v>394</v>
      </c>
      <c r="L2837" s="6">
        <v>35000000</v>
      </c>
      <c r="M2837">
        <f t="shared" si="308"/>
        <v>2015</v>
      </c>
      <c r="N2837" t="str">
        <f t="shared" si="309"/>
        <v>April</v>
      </c>
      <c r="O2837" s="18">
        <v>335.89675</v>
      </c>
      <c r="P2837" t="str">
        <f t="shared" si="310"/>
        <v>Private Equity</v>
      </c>
      <c r="Q2837" t="str">
        <f t="shared" si="311"/>
        <v>Others</v>
      </c>
      <c r="R2837" t="str">
        <f t="shared" si="312"/>
        <v>Delhi-NCR</v>
      </c>
    </row>
    <row r="2838" spans="1:18" x14ac:dyDescent="0.3">
      <c r="A2838">
        <v>2837</v>
      </c>
      <c r="B2838" s="4">
        <v>42109</v>
      </c>
      <c r="C2838" t="s">
        <v>7465</v>
      </c>
      <c r="D2838" t="s">
        <v>7463</v>
      </c>
      <c r="E2838" t="s">
        <v>9030</v>
      </c>
      <c r="F2838" t="s">
        <v>19</v>
      </c>
      <c r="G2838" t="s">
        <v>8463</v>
      </c>
      <c r="H2838" t="str">
        <f t="shared" si="313"/>
        <v>Saif Partners</v>
      </c>
      <c r="I2838">
        <f t="shared" si="314"/>
        <v>2</v>
      </c>
      <c r="J2838" t="str">
        <f>IF(Table1[[#This Row],[Investor Count]]&gt;1,"Yes","No")</f>
        <v>Yes</v>
      </c>
      <c r="K2838" t="s">
        <v>394</v>
      </c>
      <c r="L2838" s="6">
        <v>10000000</v>
      </c>
      <c r="M2838">
        <f t="shared" si="308"/>
        <v>2015</v>
      </c>
      <c r="N2838" t="str">
        <f t="shared" si="309"/>
        <v>April</v>
      </c>
      <c r="O2838" s="18">
        <v>95.970500000000001</v>
      </c>
      <c r="P2838" t="str">
        <f t="shared" si="310"/>
        <v>Private Equity</v>
      </c>
      <c r="Q2838" t="str">
        <f t="shared" si="311"/>
        <v>Others</v>
      </c>
      <c r="R2838" t="str">
        <f t="shared" si="312"/>
        <v>Delhi-NCR</v>
      </c>
    </row>
    <row r="2839" spans="1:18" x14ac:dyDescent="0.3">
      <c r="A2839">
        <v>2838</v>
      </c>
      <c r="B2839" s="4">
        <v>42109</v>
      </c>
      <c r="C2839" t="s">
        <v>699</v>
      </c>
      <c r="D2839" t="s">
        <v>7467</v>
      </c>
      <c r="E2839" t="s">
        <v>9030</v>
      </c>
      <c r="F2839" t="s">
        <v>19</v>
      </c>
      <c r="G2839" t="s">
        <v>8464</v>
      </c>
      <c r="H2839" t="str">
        <f t="shared" si="313"/>
        <v>Premjiinvest</v>
      </c>
      <c r="I2839">
        <f t="shared" si="314"/>
        <v>3</v>
      </c>
      <c r="J2839" t="str">
        <f>IF(Table1[[#This Row],[Investor Count]]&gt;1,"Yes","No")</f>
        <v>Yes</v>
      </c>
      <c r="K2839" t="s">
        <v>394</v>
      </c>
      <c r="L2839" s="6">
        <v>40000000</v>
      </c>
      <c r="M2839">
        <f t="shared" si="308"/>
        <v>2015</v>
      </c>
      <c r="N2839" t="str">
        <f t="shared" si="309"/>
        <v>April</v>
      </c>
      <c r="O2839" s="18">
        <v>383.88200000000001</v>
      </c>
      <c r="P2839" t="str">
        <f t="shared" si="310"/>
        <v>Private Equity</v>
      </c>
      <c r="Q2839" t="str">
        <f t="shared" si="311"/>
        <v>Others</v>
      </c>
      <c r="R2839" t="str">
        <f t="shared" si="312"/>
        <v>Delhi-NCR</v>
      </c>
    </row>
    <row r="2840" spans="1:18" x14ac:dyDescent="0.3">
      <c r="A2840">
        <v>2839</v>
      </c>
      <c r="B2840" s="4">
        <v>42110</v>
      </c>
      <c r="C2840" t="s">
        <v>2317</v>
      </c>
      <c r="D2840" t="s">
        <v>7469</v>
      </c>
      <c r="E2840" t="s">
        <v>9030</v>
      </c>
      <c r="F2840" t="s">
        <v>30</v>
      </c>
      <c r="G2840" t="s">
        <v>8465</v>
      </c>
      <c r="H2840" t="str">
        <f t="shared" si="313"/>
        <v>Saif Partners</v>
      </c>
      <c r="I2840">
        <f t="shared" si="314"/>
        <v>4</v>
      </c>
      <c r="J2840" t="str">
        <f>IF(Table1[[#This Row],[Investor Count]]&gt;1,"Yes","No")</f>
        <v>Yes</v>
      </c>
      <c r="K2840" t="s">
        <v>126</v>
      </c>
      <c r="L2840" s="6">
        <v>1600000</v>
      </c>
      <c r="M2840">
        <f t="shared" si="308"/>
        <v>2015</v>
      </c>
      <c r="N2840" t="str">
        <f t="shared" si="309"/>
        <v>April</v>
      </c>
      <c r="O2840" s="18">
        <v>15.35528</v>
      </c>
      <c r="P2840" t="str">
        <f t="shared" si="310"/>
        <v>Seed</v>
      </c>
      <c r="Q2840" t="str">
        <f t="shared" si="311"/>
        <v>Others</v>
      </c>
      <c r="R2840" t="str">
        <f t="shared" si="312"/>
        <v>Delhi-NCR</v>
      </c>
    </row>
    <row r="2841" spans="1:18" x14ac:dyDescent="0.3">
      <c r="A2841">
        <v>2840</v>
      </c>
      <c r="B2841" s="4">
        <v>42110</v>
      </c>
      <c r="C2841" t="s">
        <v>5365</v>
      </c>
      <c r="D2841" t="s">
        <v>9027</v>
      </c>
      <c r="E2841" t="s">
        <v>9030</v>
      </c>
      <c r="F2841" t="s">
        <v>36</v>
      </c>
      <c r="G2841" t="s">
        <v>7472</v>
      </c>
      <c r="H2841" t="str">
        <f t="shared" si="313"/>
        <v>Orios Venture Partners</v>
      </c>
      <c r="I2841">
        <f t="shared" si="314"/>
        <v>2</v>
      </c>
      <c r="J2841" t="str">
        <f>IF(Table1[[#This Row],[Investor Count]]&gt;1,"Yes","No")</f>
        <v>Yes</v>
      </c>
      <c r="K2841" t="s">
        <v>126</v>
      </c>
      <c r="L2841" s="6">
        <v>1200000</v>
      </c>
      <c r="M2841">
        <f t="shared" si="308"/>
        <v>2015</v>
      </c>
      <c r="N2841" t="str">
        <f t="shared" si="309"/>
        <v>April</v>
      </c>
      <c r="O2841" s="18">
        <v>11.51646</v>
      </c>
      <c r="P2841" t="str">
        <f t="shared" si="310"/>
        <v>Seed</v>
      </c>
      <c r="Q2841" t="str">
        <f t="shared" si="311"/>
        <v>Others</v>
      </c>
      <c r="R2841" t="str">
        <f t="shared" si="312"/>
        <v>Mumbai</v>
      </c>
    </row>
    <row r="2842" spans="1:18" x14ac:dyDescent="0.3">
      <c r="A2842">
        <v>2841</v>
      </c>
      <c r="B2842" s="4">
        <v>42111</v>
      </c>
      <c r="C2842" t="s">
        <v>7473</v>
      </c>
      <c r="D2842" t="s">
        <v>7474</v>
      </c>
      <c r="E2842" t="s">
        <v>9030</v>
      </c>
      <c r="F2842" t="s">
        <v>3135</v>
      </c>
      <c r="G2842" t="s">
        <v>7475</v>
      </c>
      <c r="H2842" t="str">
        <f t="shared" si="313"/>
        <v>Ascent Capital</v>
      </c>
      <c r="I2842">
        <f t="shared" si="314"/>
        <v>2</v>
      </c>
      <c r="J2842" t="str">
        <f>IF(Table1[[#This Row],[Investor Count]]&gt;1,"Yes","No")</f>
        <v>Yes</v>
      </c>
      <c r="K2842" t="s">
        <v>394</v>
      </c>
      <c r="L2842" s="6">
        <v>12000000</v>
      </c>
      <c r="M2842">
        <f t="shared" si="308"/>
        <v>2015</v>
      </c>
      <c r="N2842" t="str">
        <f t="shared" si="309"/>
        <v>April</v>
      </c>
      <c r="O2842" s="18">
        <v>115.16459999999999</v>
      </c>
      <c r="P2842" t="str">
        <f t="shared" si="310"/>
        <v>Private Equity</v>
      </c>
      <c r="Q2842" t="str">
        <f t="shared" si="311"/>
        <v>Others</v>
      </c>
      <c r="R2842" t="str">
        <f t="shared" si="312"/>
        <v>Other Cities</v>
      </c>
    </row>
    <row r="2843" spans="1:18" x14ac:dyDescent="0.3">
      <c r="A2843">
        <v>2842</v>
      </c>
      <c r="B2843" s="4">
        <v>42112</v>
      </c>
      <c r="C2843" t="s">
        <v>6624</v>
      </c>
      <c r="D2843" t="s">
        <v>9028</v>
      </c>
      <c r="E2843" t="s">
        <v>9030</v>
      </c>
      <c r="F2843" t="s">
        <v>36</v>
      </c>
      <c r="G2843" t="s">
        <v>7477</v>
      </c>
      <c r="H2843" t="str">
        <f t="shared" si="313"/>
        <v>Powai Lake Ventures</v>
      </c>
      <c r="I2843">
        <f t="shared" si="314"/>
        <v>1</v>
      </c>
      <c r="J2843" t="str">
        <f>IF(Table1[[#This Row],[Investor Count]]&gt;1,"Yes","No")</f>
        <v>No</v>
      </c>
      <c r="K2843" t="s">
        <v>126</v>
      </c>
      <c r="M2843">
        <f t="shared" si="308"/>
        <v>2015</v>
      </c>
      <c r="N2843" t="str">
        <f t="shared" si="309"/>
        <v>April</v>
      </c>
      <c r="O2843" s="18">
        <v>0</v>
      </c>
      <c r="P2843" t="str">
        <f t="shared" si="310"/>
        <v>Seed</v>
      </c>
      <c r="Q2843" t="str">
        <f t="shared" si="311"/>
        <v>Others</v>
      </c>
      <c r="R2843" t="str">
        <f t="shared" si="312"/>
        <v>Mumbai</v>
      </c>
    </row>
    <row r="2844" spans="1:18" x14ac:dyDescent="0.3">
      <c r="A2844">
        <v>2843</v>
      </c>
      <c r="B2844" s="4">
        <v>42114</v>
      </c>
      <c r="C2844" t="s">
        <v>4838</v>
      </c>
      <c r="D2844" t="s">
        <v>7478</v>
      </c>
      <c r="E2844" t="s">
        <v>9030</v>
      </c>
      <c r="F2844" t="s">
        <v>19</v>
      </c>
      <c r="G2844" t="s">
        <v>8052</v>
      </c>
      <c r="H2844" t="str">
        <f t="shared" si="313"/>
        <v>Youwecan Ventures</v>
      </c>
      <c r="I2844">
        <f t="shared" si="314"/>
        <v>1</v>
      </c>
      <c r="J2844" t="str">
        <f>IF(Table1[[#This Row],[Investor Count]]&gt;1,"Yes","No")</f>
        <v>No</v>
      </c>
      <c r="K2844" t="s">
        <v>126</v>
      </c>
      <c r="M2844">
        <f t="shared" si="308"/>
        <v>2015</v>
      </c>
      <c r="N2844" t="str">
        <f t="shared" si="309"/>
        <v>April</v>
      </c>
      <c r="O2844" s="18">
        <v>0</v>
      </c>
      <c r="P2844" t="str">
        <f t="shared" si="310"/>
        <v>Seed</v>
      </c>
      <c r="Q2844" t="str">
        <f t="shared" si="311"/>
        <v>Healthcare</v>
      </c>
      <c r="R2844" t="str">
        <f t="shared" si="312"/>
        <v>Delhi-NCR</v>
      </c>
    </row>
    <row r="2845" spans="1:18" x14ac:dyDescent="0.3">
      <c r="A2845">
        <v>2844</v>
      </c>
      <c r="B2845" s="4">
        <v>42114</v>
      </c>
      <c r="C2845" t="s">
        <v>7479</v>
      </c>
      <c r="D2845" t="s">
        <v>7480</v>
      </c>
      <c r="E2845" t="s">
        <v>9030</v>
      </c>
      <c r="F2845" t="s">
        <v>1982</v>
      </c>
      <c r="G2845" t="s">
        <v>5725</v>
      </c>
      <c r="H2845" t="str">
        <f t="shared" si="313"/>
        <v>Agnus Capital</v>
      </c>
      <c r="I2845">
        <f t="shared" si="314"/>
        <v>1</v>
      </c>
      <c r="J2845" t="str">
        <f>IF(Table1[[#This Row],[Investor Count]]&gt;1,"Yes","No")</f>
        <v>No</v>
      </c>
      <c r="K2845" t="s">
        <v>394</v>
      </c>
      <c r="L2845" s="6">
        <v>4000000</v>
      </c>
      <c r="M2845">
        <f t="shared" si="308"/>
        <v>2015</v>
      </c>
      <c r="N2845" t="str">
        <f t="shared" si="309"/>
        <v>April</v>
      </c>
      <c r="O2845" s="18">
        <v>38.388199999999998</v>
      </c>
      <c r="P2845" t="str">
        <f t="shared" si="310"/>
        <v>Private Equity</v>
      </c>
      <c r="Q2845" t="str">
        <f t="shared" si="311"/>
        <v>Others</v>
      </c>
      <c r="R2845" t="str">
        <f t="shared" si="312"/>
        <v>Other Cities</v>
      </c>
    </row>
    <row r="2846" spans="1:18" x14ac:dyDescent="0.3">
      <c r="A2846">
        <v>2845</v>
      </c>
      <c r="B2846" s="4">
        <v>42114</v>
      </c>
      <c r="C2846" t="s">
        <v>7481</v>
      </c>
      <c r="D2846" t="s">
        <v>7482</v>
      </c>
      <c r="E2846" t="s">
        <v>9030</v>
      </c>
      <c r="F2846" t="s">
        <v>19</v>
      </c>
      <c r="G2846" t="s">
        <v>7483</v>
      </c>
      <c r="H2846" t="str">
        <f t="shared" si="313"/>
        <v>Deep Kalra</v>
      </c>
      <c r="I2846">
        <f t="shared" si="314"/>
        <v>4</v>
      </c>
      <c r="J2846" t="str">
        <f>IF(Table1[[#This Row],[Investor Count]]&gt;1,"Yes","No")</f>
        <v>Yes</v>
      </c>
      <c r="K2846" t="s">
        <v>394</v>
      </c>
      <c r="L2846" s="6">
        <v>6000000</v>
      </c>
      <c r="M2846">
        <f t="shared" si="308"/>
        <v>2015</v>
      </c>
      <c r="N2846" t="str">
        <f t="shared" si="309"/>
        <v>April</v>
      </c>
      <c r="O2846" s="18">
        <v>57.582299999999996</v>
      </c>
      <c r="P2846" t="str">
        <f t="shared" si="310"/>
        <v>Private Equity</v>
      </c>
      <c r="Q2846" t="str">
        <f t="shared" si="311"/>
        <v>Healthcare</v>
      </c>
      <c r="R2846" t="str">
        <f t="shared" si="312"/>
        <v>Delhi-NCR</v>
      </c>
    </row>
    <row r="2847" spans="1:18" x14ac:dyDescent="0.3">
      <c r="A2847">
        <v>2846</v>
      </c>
      <c r="B2847" s="4">
        <v>42114</v>
      </c>
      <c r="C2847" t="s">
        <v>7484</v>
      </c>
      <c r="D2847" t="s">
        <v>7485</v>
      </c>
      <c r="E2847" t="s">
        <v>9030</v>
      </c>
      <c r="F2847" t="s">
        <v>42</v>
      </c>
      <c r="G2847" t="s">
        <v>7486</v>
      </c>
      <c r="H2847" t="str">
        <f t="shared" si="313"/>
        <v>Tiger Global</v>
      </c>
      <c r="I2847">
        <f t="shared" si="314"/>
        <v>2</v>
      </c>
      <c r="J2847" t="str">
        <f>IF(Table1[[#This Row],[Investor Count]]&gt;1,"Yes","No")</f>
        <v>Yes</v>
      </c>
      <c r="K2847" t="s">
        <v>394</v>
      </c>
      <c r="L2847" s="6">
        <v>50000000</v>
      </c>
      <c r="M2847">
        <f t="shared" si="308"/>
        <v>2015</v>
      </c>
      <c r="N2847" t="str">
        <f t="shared" si="309"/>
        <v>April</v>
      </c>
      <c r="O2847" s="18">
        <v>479.85250000000002</v>
      </c>
      <c r="P2847" t="str">
        <f t="shared" si="310"/>
        <v>Private Equity</v>
      </c>
      <c r="Q2847" t="str">
        <f t="shared" si="311"/>
        <v>Others</v>
      </c>
      <c r="R2847" t="str">
        <f t="shared" si="312"/>
        <v>Chennai</v>
      </c>
    </row>
    <row r="2848" spans="1:18" x14ac:dyDescent="0.3">
      <c r="A2848">
        <v>2847</v>
      </c>
      <c r="B2848" s="4">
        <v>42114</v>
      </c>
      <c r="C2848" t="s">
        <v>7487</v>
      </c>
      <c r="D2848" t="s">
        <v>7488</v>
      </c>
      <c r="E2848" t="s">
        <v>9030</v>
      </c>
      <c r="F2848" t="s">
        <v>42</v>
      </c>
      <c r="G2848" t="s">
        <v>8466</v>
      </c>
      <c r="H2848" t="str">
        <f t="shared" si="313"/>
        <v>Gic Ventures</v>
      </c>
      <c r="I2848">
        <f t="shared" si="314"/>
        <v>1</v>
      </c>
      <c r="J2848" t="str">
        <f>IF(Table1[[#This Row],[Investor Count]]&gt;1,"Yes","No")</f>
        <v>No</v>
      </c>
      <c r="K2848" t="s">
        <v>394</v>
      </c>
      <c r="L2848" s="6">
        <v>28000000</v>
      </c>
      <c r="M2848">
        <f t="shared" si="308"/>
        <v>2015</v>
      </c>
      <c r="N2848" t="str">
        <f t="shared" si="309"/>
        <v>April</v>
      </c>
      <c r="O2848" s="18">
        <v>268.7174</v>
      </c>
      <c r="P2848" t="str">
        <f t="shared" si="310"/>
        <v>Private Equity</v>
      </c>
      <c r="Q2848" t="str">
        <f t="shared" si="311"/>
        <v>Others</v>
      </c>
      <c r="R2848" t="str">
        <f t="shared" si="312"/>
        <v>Chennai</v>
      </c>
    </row>
    <row r="2849" spans="1:18" x14ac:dyDescent="0.3">
      <c r="A2849">
        <v>2848</v>
      </c>
      <c r="B2849" s="4">
        <v>42116</v>
      </c>
      <c r="C2849" t="s">
        <v>7490</v>
      </c>
      <c r="D2849" t="s">
        <v>7263</v>
      </c>
      <c r="E2849" t="s">
        <v>9030</v>
      </c>
      <c r="F2849" t="s">
        <v>30</v>
      </c>
      <c r="G2849" t="s">
        <v>7491</v>
      </c>
      <c r="H2849" t="str">
        <f t="shared" si="313"/>
        <v>The Phoenix Fund</v>
      </c>
      <c r="I2849">
        <f t="shared" si="314"/>
        <v>1</v>
      </c>
      <c r="J2849" t="str">
        <f>IF(Table1[[#This Row],[Investor Count]]&gt;1,"Yes","No")</f>
        <v>No</v>
      </c>
      <c r="K2849" t="s">
        <v>394</v>
      </c>
      <c r="M2849">
        <f t="shared" si="308"/>
        <v>2015</v>
      </c>
      <c r="N2849" t="str">
        <f t="shared" si="309"/>
        <v>April</v>
      </c>
      <c r="O2849" s="18">
        <v>0</v>
      </c>
      <c r="P2849" t="str">
        <f t="shared" si="310"/>
        <v>Private Equity</v>
      </c>
      <c r="Q2849" t="str">
        <f t="shared" si="311"/>
        <v>Others</v>
      </c>
      <c r="R2849" t="str">
        <f t="shared" si="312"/>
        <v>Delhi-NCR</v>
      </c>
    </row>
    <row r="2850" spans="1:18" x14ac:dyDescent="0.3">
      <c r="A2850">
        <v>2849</v>
      </c>
      <c r="B2850" s="4">
        <v>42116</v>
      </c>
      <c r="C2850" t="s">
        <v>7492</v>
      </c>
      <c r="D2850" t="s">
        <v>7493</v>
      </c>
      <c r="E2850" t="s">
        <v>9030</v>
      </c>
      <c r="F2850" t="s">
        <v>967</v>
      </c>
      <c r="G2850" t="s">
        <v>261</v>
      </c>
      <c r="H2850" t="str">
        <f t="shared" si="313"/>
        <v>Undisclosed</v>
      </c>
      <c r="I2850">
        <f t="shared" si="314"/>
        <v>1</v>
      </c>
      <c r="J2850" t="str">
        <f>IF(Table1[[#This Row],[Investor Count]]&gt;1,"Yes","No")</f>
        <v>No</v>
      </c>
      <c r="K2850" t="s">
        <v>394</v>
      </c>
      <c r="L2850" s="6">
        <v>3500000</v>
      </c>
      <c r="M2850">
        <f t="shared" si="308"/>
        <v>2015</v>
      </c>
      <c r="N2850" t="str">
        <f t="shared" si="309"/>
        <v>April</v>
      </c>
      <c r="O2850" s="18">
        <v>33.589675</v>
      </c>
      <c r="P2850" t="str">
        <f t="shared" si="310"/>
        <v>Private Equity</v>
      </c>
      <c r="Q2850" t="str">
        <f t="shared" si="311"/>
        <v>E-Commerce</v>
      </c>
      <c r="R2850" t="str">
        <f t="shared" si="312"/>
        <v>Bangalore</v>
      </c>
    </row>
    <row r="2851" spans="1:18" x14ac:dyDescent="0.3">
      <c r="A2851">
        <v>2850</v>
      </c>
      <c r="B2851" s="4">
        <v>42116</v>
      </c>
      <c r="C2851" t="s">
        <v>5319</v>
      </c>
      <c r="D2851" t="s">
        <v>7494</v>
      </c>
      <c r="E2851" t="s">
        <v>9030</v>
      </c>
      <c r="F2851" t="s">
        <v>30</v>
      </c>
      <c r="G2851" t="s">
        <v>7495</v>
      </c>
      <c r="H2851" t="str">
        <f t="shared" si="313"/>
        <v>Michael &amp; Susan Dell Foundation</v>
      </c>
      <c r="I2851">
        <f t="shared" si="314"/>
        <v>2</v>
      </c>
      <c r="J2851" t="str">
        <f>IF(Table1[[#This Row],[Investor Count]]&gt;1,"Yes","No")</f>
        <v>Yes</v>
      </c>
      <c r="K2851" t="s">
        <v>394</v>
      </c>
      <c r="L2851" s="6">
        <v>1500000</v>
      </c>
      <c r="M2851">
        <f t="shared" si="308"/>
        <v>2015</v>
      </c>
      <c r="N2851" t="str">
        <f t="shared" si="309"/>
        <v>April</v>
      </c>
      <c r="O2851" s="18">
        <v>14.395574999999999</v>
      </c>
      <c r="P2851" t="str">
        <f t="shared" si="310"/>
        <v>Private Equity</v>
      </c>
      <c r="Q2851" t="str">
        <f t="shared" si="311"/>
        <v>Others</v>
      </c>
      <c r="R2851" t="str">
        <f t="shared" si="312"/>
        <v>Delhi-NCR</v>
      </c>
    </row>
    <row r="2852" spans="1:18" x14ac:dyDescent="0.3">
      <c r="A2852">
        <v>2851</v>
      </c>
      <c r="B2852" s="4">
        <v>42117</v>
      </c>
      <c r="C2852" t="s">
        <v>3758</v>
      </c>
      <c r="D2852" t="s">
        <v>4682</v>
      </c>
      <c r="E2852" t="s">
        <v>9030</v>
      </c>
      <c r="F2852" t="s">
        <v>967</v>
      </c>
      <c r="G2852" t="s">
        <v>7496</v>
      </c>
      <c r="H2852" t="str">
        <f t="shared" si="313"/>
        <v>Mayfield Ventures</v>
      </c>
      <c r="I2852">
        <f t="shared" si="314"/>
        <v>3</v>
      </c>
      <c r="J2852" t="str">
        <f>IF(Table1[[#This Row],[Investor Count]]&gt;1,"Yes","No")</f>
        <v>Yes</v>
      </c>
      <c r="K2852" t="s">
        <v>394</v>
      </c>
      <c r="L2852" s="6">
        <v>15000000</v>
      </c>
      <c r="M2852">
        <f t="shared" si="308"/>
        <v>2015</v>
      </c>
      <c r="N2852" t="str">
        <f t="shared" si="309"/>
        <v>April</v>
      </c>
      <c r="O2852" s="18">
        <v>143.95574999999999</v>
      </c>
      <c r="P2852" t="str">
        <f t="shared" si="310"/>
        <v>Private Equity</v>
      </c>
      <c r="Q2852" t="str">
        <f t="shared" si="311"/>
        <v>Others</v>
      </c>
      <c r="R2852" t="str">
        <f t="shared" si="312"/>
        <v>Bangalore</v>
      </c>
    </row>
    <row r="2853" spans="1:18" x14ac:dyDescent="0.3">
      <c r="A2853">
        <v>2852</v>
      </c>
      <c r="B2853" s="4">
        <v>42117</v>
      </c>
      <c r="C2853" t="s">
        <v>7497</v>
      </c>
      <c r="D2853" t="s">
        <v>7498</v>
      </c>
      <c r="E2853" t="s">
        <v>9030</v>
      </c>
      <c r="F2853" t="s">
        <v>36</v>
      </c>
      <c r="G2853" t="s">
        <v>8467</v>
      </c>
      <c r="H2853" t="str">
        <f t="shared" si="313"/>
        <v>Sequoia Capital</v>
      </c>
      <c r="I2853">
        <f t="shared" si="314"/>
        <v>4</v>
      </c>
      <c r="J2853" t="str">
        <f>IF(Table1[[#This Row],[Investor Count]]&gt;1,"Yes","No")</f>
        <v>Yes</v>
      </c>
      <c r="K2853" t="s">
        <v>394</v>
      </c>
      <c r="L2853" s="6">
        <v>18000000</v>
      </c>
      <c r="M2853">
        <f t="shared" si="308"/>
        <v>2015</v>
      </c>
      <c r="N2853" t="str">
        <f t="shared" si="309"/>
        <v>April</v>
      </c>
      <c r="O2853" s="18">
        <v>172.74690000000001</v>
      </c>
      <c r="P2853" t="str">
        <f t="shared" si="310"/>
        <v>Private Equity</v>
      </c>
      <c r="Q2853" t="str">
        <f t="shared" si="311"/>
        <v>E-Commerce</v>
      </c>
      <c r="R2853" t="str">
        <f t="shared" si="312"/>
        <v>Mumbai</v>
      </c>
    </row>
    <row r="2854" spans="1:18" x14ac:dyDescent="0.3">
      <c r="A2854">
        <v>2853</v>
      </c>
      <c r="B2854" s="4">
        <v>42117</v>
      </c>
      <c r="C2854" t="s">
        <v>7500</v>
      </c>
      <c r="D2854" t="s">
        <v>7501</v>
      </c>
      <c r="E2854" t="s">
        <v>9030</v>
      </c>
      <c r="F2854" t="s">
        <v>5193</v>
      </c>
      <c r="G2854" t="s">
        <v>8905</v>
      </c>
      <c r="H2854" t="str">
        <f t="shared" si="313"/>
        <v>Version One Ventures</v>
      </c>
      <c r="I2854">
        <f t="shared" si="314"/>
        <v>4</v>
      </c>
      <c r="J2854" t="str">
        <f>IF(Table1[[#This Row],[Investor Count]]&gt;1,"Yes","No")</f>
        <v>Yes</v>
      </c>
      <c r="K2854" t="s">
        <v>126</v>
      </c>
      <c r="L2854" s="6">
        <v>1800000</v>
      </c>
      <c r="M2854">
        <f t="shared" si="308"/>
        <v>2015</v>
      </c>
      <c r="N2854" t="str">
        <f t="shared" si="309"/>
        <v>April</v>
      </c>
      <c r="O2854" s="18">
        <v>17.27469</v>
      </c>
      <c r="P2854" t="str">
        <f t="shared" si="310"/>
        <v>Seed</v>
      </c>
      <c r="Q2854" t="str">
        <f t="shared" si="311"/>
        <v>Travel &amp; Hospitality</v>
      </c>
      <c r="R2854" t="str">
        <f t="shared" si="312"/>
        <v>Bangalore</v>
      </c>
    </row>
    <row r="2855" spans="1:18" x14ac:dyDescent="0.3">
      <c r="A2855">
        <v>2854</v>
      </c>
      <c r="B2855" s="4">
        <v>42117</v>
      </c>
      <c r="C2855" t="s">
        <v>1217</v>
      </c>
      <c r="D2855" t="s">
        <v>7503</v>
      </c>
      <c r="E2855" t="s">
        <v>9030</v>
      </c>
      <c r="F2855" t="s">
        <v>967</v>
      </c>
      <c r="G2855" t="s">
        <v>8440</v>
      </c>
      <c r="H2855" t="str">
        <f t="shared" si="313"/>
        <v>Angelprime</v>
      </c>
      <c r="I2855">
        <f t="shared" si="314"/>
        <v>1</v>
      </c>
      <c r="J2855" t="str">
        <f>IF(Table1[[#This Row],[Investor Count]]&gt;1,"Yes","No")</f>
        <v>No</v>
      </c>
      <c r="K2855" t="s">
        <v>126</v>
      </c>
      <c r="L2855" s="6">
        <v>500000</v>
      </c>
      <c r="M2855">
        <f t="shared" si="308"/>
        <v>2015</v>
      </c>
      <c r="N2855" t="str">
        <f t="shared" si="309"/>
        <v>April</v>
      </c>
      <c r="O2855" s="18">
        <v>4.7985249999999997</v>
      </c>
      <c r="P2855" t="str">
        <f t="shared" si="310"/>
        <v>Seed</v>
      </c>
      <c r="Q2855" t="str">
        <f t="shared" si="311"/>
        <v>Others</v>
      </c>
      <c r="R2855" t="str">
        <f t="shared" si="312"/>
        <v>Bangalore</v>
      </c>
    </row>
    <row r="2856" spans="1:18" x14ac:dyDescent="0.3">
      <c r="A2856">
        <v>2855</v>
      </c>
      <c r="B2856" s="4">
        <v>42117</v>
      </c>
      <c r="C2856" t="s">
        <v>4860</v>
      </c>
      <c r="D2856" t="s">
        <v>7504</v>
      </c>
      <c r="E2856" t="s">
        <v>9030</v>
      </c>
      <c r="F2856" t="s">
        <v>8615</v>
      </c>
      <c r="G2856" t="s">
        <v>8468</v>
      </c>
      <c r="H2856" t="str">
        <f t="shared" si="313"/>
        <v>Rakesh Mathur</v>
      </c>
      <c r="I2856">
        <f t="shared" si="314"/>
        <v>2</v>
      </c>
      <c r="J2856" t="str">
        <f>IF(Table1[[#This Row],[Investor Count]]&gt;1,"Yes","No")</f>
        <v>Yes</v>
      </c>
      <c r="K2856" t="s">
        <v>126</v>
      </c>
      <c r="L2856" s="6">
        <v>1000000</v>
      </c>
      <c r="M2856">
        <f t="shared" si="308"/>
        <v>2015</v>
      </c>
      <c r="N2856" t="str">
        <f t="shared" si="309"/>
        <v>April</v>
      </c>
      <c r="O2856" s="18">
        <v>9.5970499999999994</v>
      </c>
      <c r="P2856" t="str">
        <f t="shared" si="310"/>
        <v>Seed</v>
      </c>
      <c r="Q2856" t="str">
        <f t="shared" si="311"/>
        <v>Logistics &amp; Transport</v>
      </c>
      <c r="R2856" t="str">
        <f t="shared" si="312"/>
        <v>Other Cities</v>
      </c>
    </row>
    <row r="2857" spans="1:18" x14ac:dyDescent="0.3">
      <c r="A2857">
        <v>2856</v>
      </c>
      <c r="B2857" s="4">
        <v>42117</v>
      </c>
      <c r="C2857" t="s">
        <v>660</v>
      </c>
      <c r="D2857" t="s">
        <v>7506</v>
      </c>
      <c r="E2857" t="s">
        <v>9030</v>
      </c>
      <c r="F2857" t="s">
        <v>30</v>
      </c>
      <c r="G2857" t="s">
        <v>7507</v>
      </c>
      <c r="H2857" t="str">
        <f t="shared" si="313"/>
        <v>Deepak Shahdadpuri</v>
      </c>
      <c r="I2857">
        <f t="shared" si="314"/>
        <v>2</v>
      </c>
      <c r="J2857" t="str">
        <f>IF(Table1[[#This Row],[Investor Count]]&gt;1,"Yes","No")</f>
        <v>Yes</v>
      </c>
      <c r="K2857" t="s">
        <v>126</v>
      </c>
      <c r="M2857">
        <f t="shared" si="308"/>
        <v>2015</v>
      </c>
      <c r="N2857" t="str">
        <f t="shared" si="309"/>
        <v>April</v>
      </c>
      <c r="O2857" s="18">
        <v>0</v>
      </c>
      <c r="P2857" t="str">
        <f t="shared" si="310"/>
        <v>Seed</v>
      </c>
      <c r="Q2857" t="str">
        <f t="shared" si="311"/>
        <v>Food &amp; Beverage</v>
      </c>
      <c r="R2857" t="str">
        <f t="shared" si="312"/>
        <v>Delhi-NCR</v>
      </c>
    </row>
    <row r="2858" spans="1:18" x14ac:dyDescent="0.3">
      <c r="A2858">
        <v>2857</v>
      </c>
      <c r="B2858" s="4">
        <v>42117</v>
      </c>
      <c r="C2858" t="s">
        <v>7508</v>
      </c>
      <c r="D2858" t="s">
        <v>7509</v>
      </c>
      <c r="E2858" t="s">
        <v>9030</v>
      </c>
      <c r="F2858" t="s">
        <v>30</v>
      </c>
      <c r="G2858" t="s">
        <v>7510</v>
      </c>
      <c r="H2858" t="str">
        <f t="shared" si="313"/>
        <v>Lightspeed Ventures</v>
      </c>
      <c r="I2858">
        <f t="shared" si="314"/>
        <v>1</v>
      </c>
      <c r="J2858" t="str">
        <f>IF(Table1[[#This Row],[Investor Count]]&gt;1,"Yes","No")</f>
        <v>No</v>
      </c>
      <c r="K2858" t="s">
        <v>126</v>
      </c>
      <c r="M2858">
        <f t="shared" si="308"/>
        <v>2015</v>
      </c>
      <c r="N2858" t="str">
        <f t="shared" si="309"/>
        <v>April</v>
      </c>
      <c r="O2858" s="18">
        <v>0</v>
      </c>
      <c r="P2858" t="str">
        <f t="shared" si="310"/>
        <v>Seed</v>
      </c>
      <c r="Q2858" t="str">
        <f t="shared" si="311"/>
        <v>Others</v>
      </c>
      <c r="R2858" t="str">
        <f t="shared" si="312"/>
        <v>Delhi-NCR</v>
      </c>
    </row>
    <row r="2859" spans="1:18" x14ac:dyDescent="0.3">
      <c r="A2859">
        <v>2858</v>
      </c>
      <c r="B2859" s="4">
        <v>42118</v>
      </c>
      <c r="C2859" t="s">
        <v>1001</v>
      </c>
      <c r="D2859" t="s">
        <v>1002</v>
      </c>
      <c r="E2859" t="s">
        <v>9030</v>
      </c>
      <c r="F2859" t="s">
        <v>36</v>
      </c>
      <c r="G2859" t="s">
        <v>9123</v>
      </c>
      <c r="H2859" t="str">
        <f t="shared" si="313"/>
        <v>Accel Us</v>
      </c>
      <c r="I2859">
        <f t="shared" si="314"/>
        <v>3</v>
      </c>
      <c r="J2859" t="str">
        <f>IF(Table1[[#This Row],[Investor Count]]&gt;1,"Yes","No")</f>
        <v>Yes</v>
      </c>
      <c r="K2859" t="s">
        <v>394</v>
      </c>
      <c r="L2859" s="6">
        <v>12000000</v>
      </c>
      <c r="M2859">
        <f t="shared" si="308"/>
        <v>2015</v>
      </c>
      <c r="N2859" t="str">
        <f t="shared" si="309"/>
        <v>April</v>
      </c>
      <c r="O2859" s="18">
        <v>115.16459999999999</v>
      </c>
      <c r="P2859" t="str">
        <f t="shared" si="310"/>
        <v>Private Equity</v>
      </c>
      <c r="Q2859" t="str">
        <f t="shared" si="311"/>
        <v>FinTech</v>
      </c>
      <c r="R2859" t="str">
        <f t="shared" si="312"/>
        <v>Mumbai</v>
      </c>
    </row>
    <row r="2860" spans="1:18" x14ac:dyDescent="0.3">
      <c r="A2860">
        <v>2859</v>
      </c>
      <c r="B2860" s="4">
        <v>42121</v>
      </c>
      <c r="C2860" t="s">
        <v>7512</v>
      </c>
      <c r="D2860" t="s">
        <v>7513</v>
      </c>
      <c r="E2860" t="s">
        <v>9030</v>
      </c>
      <c r="F2860" t="s">
        <v>52</v>
      </c>
      <c r="G2860" t="s">
        <v>8469</v>
      </c>
      <c r="H2860" t="str">
        <f t="shared" si="313"/>
        <v>S S Mukherji</v>
      </c>
      <c r="I2860">
        <f t="shared" si="314"/>
        <v>1</v>
      </c>
      <c r="J2860" t="str">
        <f>IF(Table1[[#This Row],[Investor Count]]&gt;1,"Yes","No")</f>
        <v>No</v>
      </c>
      <c r="K2860" t="s">
        <v>126</v>
      </c>
      <c r="L2860" s="6">
        <v>350000</v>
      </c>
      <c r="M2860">
        <f t="shared" si="308"/>
        <v>2015</v>
      </c>
      <c r="N2860" t="str">
        <f t="shared" si="309"/>
        <v>April</v>
      </c>
      <c r="O2860" s="18">
        <v>3.3589674999999999</v>
      </c>
      <c r="P2860" t="str">
        <f t="shared" si="310"/>
        <v>Seed</v>
      </c>
      <c r="Q2860" t="str">
        <f t="shared" si="311"/>
        <v>Food &amp; Beverage</v>
      </c>
      <c r="R2860" t="str">
        <f t="shared" si="312"/>
        <v>Pune</v>
      </c>
    </row>
    <row r="2861" spans="1:18" x14ac:dyDescent="0.3">
      <c r="A2861">
        <v>2860</v>
      </c>
      <c r="B2861" s="4">
        <v>42121</v>
      </c>
      <c r="C2861" t="s">
        <v>5991</v>
      </c>
      <c r="D2861" t="s">
        <v>7515</v>
      </c>
      <c r="E2861" t="s">
        <v>9030</v>
      </c>
      <c r="F2861" t="s">
        <v>36</v>
      </c>
      <c r="G2861" t="s">
        <v>7516</v>
      </c>
      <c r="H2861" t="str">
        <f t="shared" si="313"/>
        <v>Oliphans Capital</v>
      </c>
      <c r="I2861">
        <f t="shared" si="314"/>
        <v>2</v>
      </c>
      <c r="J2861" t="str">
        <f>IF(Table1[[#This Row],[Investor Count]]&gt;1,"Yes","No")</f>
        <v>Yes</v>
      </c>
      <c r="K2861" t="s">
        <v>126</v>
      </c>
      <c r="L2861" s="6">
        <v>1000000</v>
      </c>
      <c r="M2861">
        <f t="shared" si="308"/>
        <v>2015</v>
      </c>
      <c r="N2861" t="str">
        <f t="shared" si="309"/>
        <v>April</v>
      </c>
      <c r="O2861" s="18">
        <v>9.5970499999999994</v>
      </c>
      <c r="P2861" t="str">
        <f t="shared" si="310"/>
        <v>Seed</v>
      </c>
      <c r="Q2861" t="str">
        <f t="shared" si="311"/>
        <v>Food &amp; Beverage</v>
      </c>
      <c r="R2861" t="str">
        <f t="shared" si="312"/>
        <v>Mumbai</v>
      </c>
    </row>
    <row r="2862" spans="1:18" x14ac:dyDescent="0.3">
      <c r="A2862">
        <v>2861</v>
      </c>
      <c r="B2862" s="4">
        <v>42121</v>
      </c>
      <c r="C2862" t="s">
        <v>7517</v>
      </c>
      <c r="D2862" t="s">
        <v>7518</v>
      </c>
      <c r="E2862" t="s">
        <v>9030</v>
      </c>
      <c r="F2862" t="s">
        <v>454</v>
      </c>
      <c r="G2862" t="s">
        <v>8470</v>
      </c>
      <c r="H2862" t="str">
        <f t="shared" si="313"/>
        <v>Ah! Ventures</v>
      </c>
      <c r="I2862">
        <f t="shared" si="314"/>
        <v>3</v>
      </c>
      <c r="J2862" t="str">
        <f>IF(Table1[[#This Row],[Investor Count]]&gt;1,"Yes","No")</f>
        <v>Yes</v>
      </c>
      <c r="K2862" t="s">
        <v>126</v>
      </c>
      <c r="L2862" s="6">
        <v>400000</v>
      </c>
      <c r="M2862">
        <f t="shared" si="308"/>
        <v>2015</v>
      </c>
      <c r="N2862" t="str">
        <f t="shared" si="309"/>
        <v>April</v>
      </c>
      <c r="O2862" s="18">
        <v>3.8388200000000001</v>
      </c>
      <c r="P2862" t="str">
        <f t="shared" si="310"/>
        <v>Seed</v>
      </c>
      <c r="Q2862" t="str">
        <f t="shared" si="311"/>
        <v>Education</v>
      </c>
      <c r="R2862" t="str">
        <f t="shared" si="312"/>
        <v>Jaipur</v>
      </c>
    </row>
    <row r="2863" spans="1:18" x14ac:dyDescent="0.3">
      <c r="A2863">
        <v>2862</v>
      </c>
      <c r="B2863" s="4">
        <v>42121</v>
      </c>
      <c r="C2863" t="s">
        <v>7520</v>
      </c>
      <c r="D2863" t="s">
        <v>7521</v>
      </c>
      <c r="E2863" t="s">
        <v>9030</v>
      </c>
      <c r="F2863" t="s">
        <v>30</v>
      </c>
      <c r="G2863" t="s">
        <v>8471</v>
      </c>
      <c r="H2863" t="str">
        <f t="shared" si="313"/>
        <v>Infuse Ventures Fund</v>
      </c>
      <c r="I2863">
        <f t="shared" si="314"/>
        <v>1</v>
      </c>
      <c r="J2863" t="str">
        <f>IF(Table1[[#This Row],[Investor Count]]&gt;1,"Yes","No")</f>
        <v>No</v>
      </c>
      <c r="K2863" t="s">
        <v>394</v>
      </c>
      <c r="M2863">
        <f t="shared" si="308"/>
        <v>2015</v>
      </c>
      <c r="N2863" t="str">
        <f t="shared" si="309"/>
        <v>April</v>
      </c>
      <c r="O2863" s="18">
        <v>0</v>
      </c>
      <c r="P2863" t="str">
        <f t="shared" si="310"/>
        <v>Private Equity</v>
      </c>
      <c r="Q2863" t="str">
        <f t="shared" si="311"/>
        <v>Technology</v>
      </c>
      <c r="R2863" t="str">
        <f t="shared" si="312"/>
        <v>Delhi-NCR</v>
      </c>
    </row>
    <row r="2864" spans="1:18" x14ac:dyDescent="0.3">
      <c r="A2864">
        <v>2863</v>
      </c>
      <c r="B2864" s="4">
        <v>42122</v>
      </c>
      <c r="C2864" t="s">
        <v>7523</v>
      </c>
      <c r="D2864" t="s">
        <v>7524</v>
      </c>
      <c r="E2864" t="s">
        <v>9030</v>
      </c>
      <c r="F2864" t="s">
        <v>967</v>
      </c>
      <c r="G2864" t="s">
        <v>8472</v>
      </c>
      <c r="H2864" t="str">
        <f t="shared" si="313"/>
        <v>Seek Ltd &amp; Affiliates</v>
      </c>
      <c r="I2864">
        <f t="shared" si="314"/>
        <v>1</v>
      </c>
      <c r="J2864" t="str">
        <f>IF(Table1[[#This Row],[Investor Count]]&gt;1,"Yes","No")</f>
        <v>No</v>
      </c>
      <c r="K2864" t="s">
        <v>394</v>
      </c>
      <c r="L2864" s="6">
        <v>10000000</v>
      </c>
      <c r="M2864">
        <f t="shared" si="308"/>
        <v>2015</v>
      </c>
      <c r="N2864" t="str">
        <f t="shared" si="309"/>
        <v>April</v>
      </c>
      <c r="O2864" s="18">
        <v>95.970500000000001</v>
      </c>
      <c r="P2864" t="str">
        <f t="shared" si="310"/>
        <v>Private Equity</v>
      </c>
      <c r="Q2864" t="str">
        <f t="shared" si="311"/>
        <v>HR &amp; Recruitment</v>
      </c>
      <c r="R2864" t="str">
        <f t="shared" si="312"/>
        <v>Bangalore</v>
      </c>
    </row>
    <row r="2865" spans="1:18" x14ac:dyDescent="0.3">
      <c r="A2865">
        <v>2864</v>
      </c>
      <c r="B2865" s="4">
        <v>42122</v>
      </c>
      <c r="C2865" t="s">
        <v>1052</v>
      </c>
      <c r="D2865" t="s">
        <v>7526</v>
      </c>
      <c r="E2865" t="s">
        <v>9030</v>
      </c>
      <c r="F2865" t="s">
        <v>967</v>
      </c>
      <c r="G2865" t="s">
        <v>9439</v>
      </c>
      <c r="H2865" t="str">
        <f t="shared" si="313"/>
        <v>Rajaraman</v>
      </c>
      <c r="I2865">
        <f t="shared" si="314"/>
        <v>2</v>
      </c>
      <c r="J2865" t="str">
        <f>IF(Table1[[#This Row],[Investor Count]]&gt;1,"Yes","No")</f>
        <v>Yes</v>
      </c>
      <c r="K2865" t="s">
        <v>394</v>
      </c>
      <c r="M2865">
        <f t="shared" si="308"/>
        <v>2015</v>
      </c>
      <c r="N2865" t="str">
        <f t="shared" si="309"/>
        <v>April</v>
      </c>
      <c r="O2865" s="18">
        <v>0</v>
      </c>
      <c r="P2865" t="str">
        <f t="shared" si="310"/>
        <v>Private Equity</v>
      </c>
      <c r="Q2865" t="str">
        <f t="shared" si="311"/>
        <v>E-Commerce</v>
      </c>
      <c r="R2865" t="str">
        <f t="shared" si="312"/>
        <v>Bangalore</v>
      </c>
    </row>
    <row r="2866" spans="1:18" x14ac:dyDescent="0.3">
      <c r="A2866">
        <v>2865</v>
      </c>
      <c r="B2866" s="4">
        <v>42122</v>
      </c>
      <c r="C2866" t="s">
        <v>7528</v>
      </c>
      <c r="D2866" t="s">
        <v>7529</v>
      </c>
      <c r="E2866" t="s">
        <v>9030</v>
      </c>
      <c r="F2866" t="s">
        <v>184</v>
      </c>
      <c r="G2866" t="s">
        <v>7700</v>
      </c>
      <c r="H2866" t="str">
        <f t="shared" si="313"/>
        <v>Cross Border Angels</v>
      </c>
      <c r="I2866">
        <f t="shared" si="314"/>
        <v>1</v>
      </c>
      <c r="J2866" t="str">
        <f>IF(Table1[[#This Row],[Investor Count]]&gt;1,"Yes","No")</f>
        <v>No</v>
      </c>
      <c r="K2866" t="s">
        <v>126</v>
      </c>
      <c r="L2866" s="6">
        <v>250000</v>
      </c>
      <c r="M2866">
        <f t="shared" si="308"/>
        <v>2015</v>
      </c>
      <c r="N2866" t="str">
        <f t="shared" si="309"/>
        <v>April</v>
      </c>
      <c r="O2866" s="18">
        <v>2.3992624999999999</v>
      </c>
      <c r="P2866" t="str">
        <f t="shared" si="310"/>
        <v>Seed</v>
      </c>
      <c r="Q2866" t="str">
        <f t="shared" si="311"/>
        <v>Education</v>
      </c>
      <c r="R2866" t="str">
        <f t="shared" si="312"/>
        <v>Hyderabad</v>
      </c>
    </row>
    <row r="2867" spans="1:18" x14ac:dyDescent="0.3">
      <c r="A2867">
        <v>2866</v>
      </c>
      <c r="B2867" s="4">
        <v>42122</v>
      </c>
      <c r="C2867" t="s">
        <v>7531</v>
      </c>
      <c r="D2867" t="s">
        <v>7532</v>
      </c>
      <c r="E2867" t="s">
        <v>9030</v>
      </c>
      <c r="F2867" t="s">
        <v>36</v>
      </c>
      <c r="G2867" t="s">
        <v>9430</v>
      </c>
      <c r="H2867" t="str">
        <f t="shared" si="313"/>
        <v>Mitsui &amp; Co &amp; Existing</v>
      </c>
      <c r="I2867">
        <f t="shared" si="314"/>
        <v>1</v>
      </c>
      <c r="J2867" t="str">
        <f>IF(Table1[[#This Row],[Investor Count]]&gt;1,"Yes","No")</f>
        <v>No</v>
      </c>
      <c r="K2867" t="s">
        <v>394</v>
      </c>
      <c r="L2867" s="6">
        <v>21500000</v>
      </c>
      <c r="M2867">
        <f t="shared" si="308"/>
        <v>2015</v>
      </c>
      <c r="N2867" t="str">
        <f t="shared" si="309"/>
        <v>April</v>
      </c>
      <c r="O2867" s="18">
        <v>206.33657500000001</v>
      </c>
      <c r="P2867" t="str">
        <f t="shared" si="310"/>
        <v>Private Equity</v>
      </c>
      <c r="Q2867" t="str">
        <f t="shared" si="311"/>
        <v>E-Commerce</v>
      </c>
      <c r="R2867" t="str">
        <f t="shared" si="312"/>
        <v>Mumbai</v>
      </c>
    </row>
    <row r="2868" spans="1:18" x14ac:dyDescent="0.3">
      <c r="A2868">
        <v>2867</v>
      </c>
      <c r="B2868" s="4">
        <v>42123</v>
      </c>
      <c r="C2868" t="s">
        <v>7534</v>
      </c>
      <c r="D2868" t="s">
        <v>7535</v>
      </c>
      <c r="E2868" t="s">
        <v>9030</v>
      </c>
      <c r="F2868" t="s">
        <v>19</v>
      </c>
      <c r="G2868" t="s">
        <v>7536</v>
      </c>
      <c r="H2868" t="str">
        <f t="shared" si="313"/>
        <v>Bessemer Ventures</v>
      </c>
      <c r="I2868">
        <f t="shared" si="314"/>
        <v>2</v>
      </c>
      <c r="J2868" t="str">
        <f>IF(Table1[[#This Row],[Investor Count]]&gt;1,"Yes","No")</f>
        <v>Yes</v>
      </c>
      <c r="K2868" t="s">
        <v>126</v>
      </c>
      <c r="L2868" s="6">
        <v>1000000</v>
      </c>
      <c r="M2868">
        <f t="shared" si="308"/>
        <v>2015</v>
      </c>
      <c r="N2868" t="str">
        <f t="shared" si="309"/>
        <v>April</v>
      </c>
      <c r="O2868" s="18">
        <v>9.5970499999999994</v>
      </c>
      <c r="P2868" t="str">
        <f t="shared" si="310"/>
        <v>Seed</v>
      </c>
      <c r="Q2868" t="str">
        <f t="shared" si="311"/>
        <v>Others</v>
      </c>
      <c r="R2868" t="str">
        <f t="shared" si="312"/>
        <v>Delhi-NCR</v>
      </c>
    </row>
    <row r="2869" spans="1:18" x14ac:dyDescent="0.3">
      <c r="A2869">
        <v>2868</v>
      </c>
      <c r="B2869" s="4">
        <v>42123</v>
      </c>
      <c r="C2869" t="s">
        <v>1170</v>
      </c>
      <c r="D2869" t="s">
        <v>7537</v>
      </c>
      <c r="E2869" t="s">
        <v>9030</v>
      </c>
      <c r="F2869" t="s">
        <v>6050</v>
      </c>
      <c r="G2869" t="s">
        <v>7538</v>
      </c>
      <c r="H2869" t="str">
        <f t="shared" si="313"/>
        <v>Greycroft Partners</v>
      </c>
      <c r="I2869">
        <f t="shared" si="314"/>
        <v>2</v>
      </c>
      <c r="J2869" t="str">
        <f>IF(Table1[[#This Row],[Investor Count]]&gt;1,"Yes","No")</f>
        <v>Yes</v>
      </c>
      <c r="K2869" t="s">
        <v>394</v>
      </c>
      <c r="L2869" s="6">
        <v>6000000</v>
      </c>
      <c r="M2869">
        <f t="shared" si="308"/>
        <v>2015</v>
      </c>
      <c r="N2869" t="str">
        <f t="shared" si="309"/>
        <v>April</v>
      </c>
      <c r="O2869" s="18">
        <v>57.582299999999996</v>
      </c>
      <c r="P2869" t="str">
        <f t="shared" si="310"/>
        <v>Private Equity</v>
      </c>
      <c r="Q2869" t="str">
        <f t="shared" si="311"/>
        <v>Technology</v>
      </c>
      <c r="R2869" t="str">
        <f t="shared" si="312"/>
        <v>Pune</v>
      </c>
    </row>
    <row r="2870" spans="1:18" x14ac:dyDescent="0.3">
      <c r="A2870">
        <v>2869</v>
      </c>
      <c r="B2870" s="4">
        <v>42123</v>
      </c>
      <c r="C2870" t="s">
        <v>5332</v>
      </c>
      <c r="D2870" t="s">
        <v>7539</v>
      </c>
      <c r="E2870" t="s">
        <v>9030</v>
      </c>
      <c r="F2870" t="s">
        <v>967</v>
      </c>
      <c r="G2870" t="s">
        <v>4484</v>
      </c>
      <c r="H2870" t="str">
        <f t="shared" si="313"/>
        <v>Saif Partners</v>
      </c>
      <c r="I2870">
        <f t="shared" si="314"/>
        <v>1</v>
      </c>
      <c r="J2870" t="str">
        <f>IF(Table1[[#This Row],[Investor Count]]&gt;1,"Yes","No")</f>
        <v>No</v>
      </c>
      <c r="K2870" t="s">
        <v>394</v>
      </c>
      <c r="L2870" s="6">
        <v>3500000</v>
      </c>
      <c r="M2870">
        <f t="shared" si="308"/>
        <v>2015</v>
      </c>
      <c r="N2870" t="str">
        <f t="shared" si="309"/>
        <v>April</v>
      </c>
      <c r="O2870" s="18">
        <v>33.589675</v>
      </c>
      <c r="P2870" t="str">
        <f t="shared" si="310"/>
        <v>Private Equity</v>
      </c>
      <c r="Q2870" t="str">
        <f t="shared" si="311"/>
        <v>Technology</v>
      </c>
      <c r="R2870" t="str">
        <f t="shared" si="312"/>
        <v>Bangalore</v>
      </c>
    </row>
    <row r="2871" spans="1:18" x14ac:dyDescent="0.3">
      <c r="A2871">
        <v>2870</v>
      </c>
      <c r="B2871" s="4">
        <v>42123</v>
      </c>
      <c r="C2871" t="s">
        <v>7540</v>
      </c>
      <c r="D2871" t="s">
        <v>7541</v>
      </c>
      <c r="E2871" t="s">
        <v>9030</v>
      </c>
      <c r="F2871" t="s">
        <v>967</v>
      </c>
      <c r="G2871" t="s">
        <v>9431</v>
      </c>
      <c r="H2871" t="str">
        <f t="shared" si="313"/>
        <v>Sumit Jain</v>
      </c>
      <c r="I2871">
        <f t="shared" si="314"/>
        <v>8</v>
      </c>
      <c r="J2871" t="str">
        <f>IF(Table1[[#This Row],[Investor Count]]&gt;1,"Yes","No")</f>
        <v>Yes</v>
      </c>
      <c r="K2871" t="s">
        <v>126</v>
      </c>
      <c r="M2871">
        <f t="shared" si="308"/>
        <v>2015</v>
      </c>
      <c r="N2871" t="str">
        <f t="shared" si="309"/>
        <v>April</v>
      </c>
      <c r="O2871" s="18">
        <v>0</v>
      </c>
      <c r="P2871" t="str">
        <f t="shared" si="310"/>
        <v>Seed</v>
      </c>
      <c r="Q2871" t="str">
        <f t="shared" si="311"/>
        <v>Food &amp; Beverage</v>
      </c>
      <c r="R2871" t="str">
        <f t="shared" si="312"/>
        <v>Bangalore</v>
      </c>
    </row>
    <row r="2872" spans="1:18" x14ac:dyDescent="0.3">
      <c r="A2872">
        <v>2871</v>
      </c>
      <c r="B2872" s="4">
        <v>42123</v>
      </c>
      <c r="C2872" t="s">
        <v>7543</v>
      </c>
      <c r="D2872" t="s">
        <v>7544</v>
      </c>
      <c r="E2872" t="s">
        <v>9030</v>
      </c>
      <c r="F2872" t="s">
        <v>967</v>
      </c>
      <c r="G2872" t="s">
        <v>2353</v>
      </c>
      <c r="H2872" t="str">
        <f t="shared" si="313"/>
        <v>Rainmatter</v>
      </c>
      <c r="I2872">
        <f t="shared" si="314"/>
        <v>1</v>
      </c>
      <c r="J2872" t="str">
        <f>IF(Table1[[#This Row],[Investor Count]]&gt;1,"Yes","No")</f>
        <v>No</v>
      </c>
      <c r="K2872" t="s">
        <v>126</v>
      </c>
      <c r="L2872" s="6">
        <v>400000</v>
      </c>
      <c r="M2872">
        <f t="shared" si="308"/>
        <v>2015</v>
      </c>
      <c r="N2872" t="str">
        <f t="shared" si="309"/>
        <v>April</v>
      </c>
      <c r="O2872" s="18">
        <v>3.8388200000000001</v>
      </c>
      <c r="P2872" t="str">
        <f t="shared" si="310"/>
        <v>Seed</v>
      </c>
      <c r="Q2872" t="str">
        <f t="shared" si="311"/>
        <v>FinTech</v>
      </c>
      <c r="R2872" t="str">
        <f t="shared" si="312"/>
        <v>Bangalore</v>
      </c>
    </row>
    <row r="2873" spans="1:18" x14ac:dyDescent="0.3">
      <c r="A2873">
        <v>2872</v>
      </c>
      <c r="B2873" s="4">
        <v>42123</v>
      </c>
      <c r="C2873" t="s">
        <v>7545</v>
      </c>
      <c r="D2873" t="s">
        <v>7546</v>
      </c>
      <c r="E2873" t="s">
        <v>9030</v>
      </c>
      <c r="F2873" t="s">
        <v>42</v>
      </c>
      <c r="G2873" t="s">
        <v>8473</v>
      </c>
      <c r="H2873" t="str">
        <f t="shared" si="313"/>
        <v>The Hr Fund</v>
      </c>
      <c r="I2873">
        <f t="shared" si="314"/>
        <v>1</v>
      </c>
      <c r="J2873" t="str">
        <f>IF(Table1[[#This Row],[Investor Count]]&gt;1,"Yes","No")</f>
        <v>No</v>
      </c>
      <c r="K2873" t="s">
        <v>126</v>
      </c>
      <c r="L2873" s="6">
        <v>500000</v>
      </c>
      <c r="M2873">
        <f t="shared" si="308"/>
        <v>2015</v>
      </c>
      <c r="N2873" t="str">
        <f t="shared" si="309"/>
        <v>April</v>
      </c>
      <c r="O2873" s="18">
        <v>4.7985249999999997</v>
      </c>
      <c r="P2873" t="str">
        <f t="shared" si="310"/>
        <v>Seed</v>
      </c>
      <c r="Q2873" t="str">
        <f t="shared" si="311"/>
        <v>Technology</v>
      </c>
      <c r="R2873" t="str">
        <f t="shared" si="312"/>
        <v>Chennai</v>
      </c>
    </row>
    <row r="2874" spans="1:18" x14ac:dyDescent="0.3">
      <c r="A2874">
        <v>2873</v>
      </c>
      <c r="B2874" s="4">
        <v>42123</v>
      </c>
      <c r="C2874" t="s">
        <v>2859</v>
      </c>
      <c r="D2874" t="s">
        <v>986</v>
      </c>
      <c r="E2874" t="s">
        <v>9030</v>
      </c>
      <c r="F2874" t="s">
        <v>87</v>
      </c>
      <c r="G2874" t="s">
        <v>8474</v>
      </c>
      <c r="H2874" t="str">
        <f t="shared" si="313"/>
        <v>Bessemer Venture Partners</v>
      </c>
      <c r="I2874">
        <f t="shared" si="314"/>
        <v>2</v>
      </c>
      <c r="J2874" t="str">
        <f>IF(Table1[[#This Row],[Investor Count]]&gt;1,"Yes","No")</f>
        <v>Yes</v>
      </c>
      <c r="K2874" t="s">
        <v>394</v>
      </c>
      <c r="L2874" s="6">
        <v>8000000</v>
      </c>
      <c r="M2874">
        <f t="shared" si="308"/>
        <v>2015</v>
      </c>
      <c r="N2874" t="str">
        <f t="shared" si="309"/>
        <v>April</v>
      </c>
      <c r="O2874" s="18">
        <v>76.776399999999995</v>
      </c>
      <c r="P2874" t="str">
        <f t="shared" si="310"/>
        <v>Private Equity</v>
      </c>
      <c r="Q2874" t="str">
        <f t="shared" si="311"/>
        <v>Travel &amp; Hospitality</v>
      </c>
      <c r="R2874" t="str">
        <f t="shared" si="312"/>
        <v>Delhi-NCR</v>
      </c>
    </row>
    <row r="2875" spans="1:18" x14ac:dyDescent="0.3">
      <c r="A2875">
        <v>2874</v>
      </c>
      <c r="B2875" s="4">
        <v>42065</v>
      </c>
      <c r="C2875" t="s">
        <v>7549</v>
      </c>
      <c r="D2875" t="s">
        <v>2129</v>
      </c>
      <c r="E2875" t="s">
        <v>9030</v>
      </c>
      <c r="F2875" t="s">
        <v>9031</v>
      </c>
      <c r="G2875" t="s">
        <v>7550</v>
      </c>
      <c r="H2875" t="str">
        <f t="shared" si="313"/>
        <v>Helion Venture Partners</v>
      </c>
      <c r="I2875">
        <f t="shared" si="314"/>
        <v>2</v>
      </c>
      <c r="J2875" t="str">
        <f>IF(Table1[[#This Row],[Investor Count]]&gt;1,"Yes","No")</f>
        <v>Yes</v>
      </c>
      <c r="K2875" t="s">
        <v>394</v>
      </c>
      <c r="L2875" s="6">
        <v>5500000</v>
      </c>
      <c r="M2875">
        <f t="shared" si="308"/>
        <v>2015</v>
      </c>
      <c r="N2875" t="str">
        <f t="shared" si="309"/>
        <v>March</v>
      </c>
      <c r="O2875" s="18">
        <v>52.783774999999999</v>
      </c>
      <c r="P2875" t="str">
        <f t="shared" si="310"/>
        <v>Private Equity</v>
      </c>
      <c r="Q2875" t="str">
        <f t="shared" si="311"/>
        <v>Others</v>
      </c>
      <c r="R2875" t="str">
        <f t="shared" si="312"/>
        <v>Other Cities</v>
      </c>
    </row>
    <row r="2876" spans="1:18" x14ac:dyDescent="0.3">
      <c r="A2876">
        <v>2875</v>
      </c>
      <c r="B2876" s="4">
        <v>42065</v>
      </c>
      <c r="C2876" t="s">
        <v>7415</v>
      </c>
      <c r="D2876" t="s">
        <v>2129</v>
      </c>
      <c r="E2876" t="s">
        <v>9030</v>
      </c>
      <c r="F2876" t="s">
        <v>9031</v>
      </c>
      <c r="G2876" t="s">
        <v>9401</v>
      </c>
      <c r="H2876" t="str">
        <f t="shared" si="313"/>
        <v>Group Of Angel</v>
      </c>
      <c r="I2876">
        <f t="shared" si="314"/>
        <v>1</v>
      </c>
      <c r="J2876" t="str">
        <f>IF(Table1[[#This Row],[Investor Count]]&gt;1,"Yes","No")</f>
        <v>No</v>
      </c>
      <c r="K2876" t="s">
        <v>126</v>
      </c>
      <c r="L2876" s="6">
        <v>120000</v>
      </c>
      <c r="M2876">
        <f t="shared" si="308"/>
        <v>2015</v>
      </c>
      <c r="N2876" t="str">
        <f t="shared" si="309"/>
        <v>March</v>
      </c>
      <c r="O2876" s="18">
        <v>1.1516459999999999</v>
      </c>
      <c r="P2876" t="str">
        <f t="shared" si="310"/>
        <v>Seed</v>
      </c>
      <c r="Q2876" t="str">
        <f t="shared" si="311"/>
        <v>Others</v>
      </c>
      <c r="R2876" t="str">
        <f t="shared" si="312"/>
        <v>Other Cities</v>
      </c>
    </row>
    <row r="2877" spans="1:18" x14ac:dyDescent="0.3">
      <c r="A2877">
        <v>2876</v>
      </c>
      <c r="B2877" s="4">
        <v>42066</v>
      </c>
      <c r="C2877" t="s">
        <v>7551</v>
      </c>
      <c r="D2877" t="s">
        <v>2129</v>
      </c>
      <c r="E2877" t="s">
        <v>9030</v>
      </c>
      <c r="F2877" t="s">
        <v>9031</v>
      </c>
      <c r="G2877" t="s">
        <v>8475</v>
      </c>
      <c r="H2877" t="str">
        <f t="shared" si="313"/>
        <v>Maverick Capital</v>
      </c>
      <c r="I2877">
        <f t="shared" si="314"/>
        <v>2</v>
      </c>
      <c r="J2877" t="str">
        <f>IF(Table1[[#This Row],[Investor Count]]&gt;1,"Yes","No")</f>
        <v>Yes</v>
      </c>
      <c r="K2877" t="s">
        <v>394</v>
      </c>
      <c r="L2877" s="6">
        <v>15000000</v>
      </c>
      <c r="M2877">
        <f t="shared" si="308"/>
        <v>2015</v>
      </c>
      <c r="N2877" t="str">
        <f t="shared" si="309"/>
        <v>March</v>
      </c>
      <c r="O2877" s="18">
        <v>143.95574999999999</v>
      </c>
      <c r="P2877" t="str">
        <f t="shared" si="310"/>
        <v>Private Equity</v>
      </c>
      <c r="Q2877" t="str">
        <f t="shared" si="311"/>
        <v>Others</v>
      </c>
      <c r="R2877" t="str">
        <f t="shared" si="312"/>
        <v>Other Cities</v>
      </c>
    </row>
    <row r="2878" spans="1:18" x14ac:dyDescent="0.3">
      <c r="A2878">
        <v>2877</v>
      </c>
      <c r="B2878" s="4">
        <v>42066</v>
      </c>
      <c r="C2878" t="s">
        <v>7553</v>
      </c>
      <c r="D2878" t="s">
        <v>2129</v>
      </c>
      <c r="E2878" t="s">
        <v>9030</v>
      </c>
      <c r="F2878" t="s">
        <v>9031</v>
      </c>
      <c r="G2878" t="s">
        <v>8476</v>
      </c>
      <c r="H2878" t="str">
        <f t="shared" si="313"/>
        <v>Ashutosh Lawania</v>
      </c>
      <c r="I2878">
        <f t="shared" si="314"/>
        <v>2</v>
      </c>
      <c r="J2878" t="str">
        <f>IF(Table1[[#This Row],[Investor Count]]&gt;1,"Yes","No")</f>
        <v>Yes</v>
      </c>
      <c r="K2878" t="s">
        <v>126</v>
      </c>
      <c r="M2878">
        <f t="shared" si="308"/>
        <v>2015</v>
      </c>
      <c r="N2878" t="str">
        <f t="shared" si="309"/>
        <v>March</v>
      </c>
      <c r="O2878" s="18">
        <v>0</v>
      </c>
      <c r="P2878" t="str">
        <f t="shared" si="310"/>
        <v>Seed</v>
      </c>
      <c r="Q2878" t="str">
        <f t="shared" si="311"/>
        <v>Others</v>
      </c>
      <c r="R2878" t="str">
        <f t="shared" si="312"/>
        <v>Other Cities</v>
      </c>
    </row>
    <row r="2879" spans="1:18" x14ac:dyDescent="0.3">
      <c r="A2879">
        <v>2878</v>
      </c>
      <c r="B2879" s="4">
        <v>42068</v>
      </c>
      <c r="C2879" t="s">
        <v>7555</v>
      </c>
      <c r="D2879" t="s">
        <v>2129</v>
      </c>
      <c r="E2879" t="s">
        <v>9030</v>
      </c>
      <c r="F2879" t="s">
        <v>9031</v>
      </c>
      <c r="G2879" t="s">
        <v>4484</v>
      </c>
      <c r="H2879" t="str">
        <f t="shared" si="313"/>
        <v>Saif Partners</v>
      </c>
      <c r="I2879">
        <f t="shared" si="314"/>
        <v>1</v>
      </c>
      <c r="J2879" t="str">
        <f>IF(Table1[[#This Row],[Investor Count]]&gt;1,"Yes","No")</f>
        <v>No</v>
      </c>
      <c r="K2879" t="s">
        <v>126</v>
      </c>
      <c r="L2879" s="6">
        <v>1000000</v>
      </c>
      <c r="M2879">
        <f t="shared" si="308"/>
        <v>2015</v>
      </c>
      <c r="N2879" t="str">
        <f t="shared" si="309"/>
        <v>March</v>
      </c>
      <c r="O2879" s="18">
        <v>9.5970499999999994</v>
      </c>
      <c r="P2879" t="str">
        <f t="shared" si="310"/>
        <v>Seed</v>
      </c>
      <c r="Q2879" t="str">
        <f t="shared" si="311"/>
        <v>Others</v>
      </c>
      <c r="R2879" t="str">
        <f t="shared" si="312"/>
        <v>Other Cities</v>
      </c>
    </row>
    <row r="2880" spans="1:18" x14ac:dyDescent="0.3">
      <c r="A2880">
        <v>2879</v>
      </c>
      <c r="B2880" s="4">
        <v>42068</v>
      </c>
      <c r="C2880" t="s">
        <v>7556</v>
      </c>
      <c r="D2880" t="s">
        <v>2129</v>
      </c>
      <c r="E2880" t="s">
        <v>9030</v>
      </c>
      <c r="F2880" t="s">
        <v>9031</v>
      </c>
      <c r="G2880" t="s">
        <v>8477</v>
      </c>
      <c r="H2880" t="str">
        <f t="shared" si="313"/>
        <v>Madhukar Gangadi</v>
      </c>
      <c r="I2880">
        <f t="shared" si="314"/>
        <v>4</v>
      </c>
      <c r="J2880" t="str">
        <f>IF(Table1[[#This Row],[Investor Count]]&gt;1,"Yes","No")</f>
        <v>Yes</v>
      </c>
      <c r="K2880" t="s">
        <v>394</v>
      </c>
      <c r="L2880" s="6">
        <v>2500000</v>
      </c>
      <c r="M2880">
        <f t="shared" si="308"/>
        <v>2015</v>
      </c>
      <c r="N2880" t="str">
        <f t="shared" si="309"/>
        <v>March</v>
      </c>
      <c r="O2880" s="18">
        <v>23.992625</v>
      </c>
      <c r="P2880" t="str">
        <f t="shared" si="310"/>
        <v>Private Equity</v>
      </c>
      <c r="Q2880" t="str">
        <f t="shared" si="311"/>
        <v>Others</v>
      </c>
      <c r="R2880" t="str">
        <f t="shared" si="312"/>
        <v>Other Cities</v>
      </c>
    </row>
    <row r="2881" spans="1:18" x14ac:dyDescent="0.3">
      <c r="A2881">
        <v>2880</v>
      </c>
      <c r="B2881" s="4">
        <v>42069</v>
      </c>
      <c r="C2881" t="s">
        <v>7558</v>
      </c>
      <c r="D2881" t="s">
        <v>2129</v>
      </c>
      <c r="E2881" t="s">
        <v>9030</v>
      </c>
      <c r="F2881" t="s">
        <v>9031</v>
      </c>
      <c r="G2881" t="s">
        <v>9457</v>
      </c>
      <c r="H2881" t="str">
        <f t="shared" si="313"/>
        <v>Rajan &amp; Other Angel</v>
      </c>
      <c r="I2881">
        <f t="shared" si="314"/>
        <v>1</v>
      </c>
      <c r="J2881" t="str">
        <f>IF(Table1[[#This Row],[Investor Count]]&gt;1,"Yes","No")</f>
        <v>No</v>
      </c>
      <c r="K2881" t="s">
        <v>394</v>
      </c>
      <c r="L2881" s="6">
        <v>1200000</v>
      </c>
      <c r="M2881">
        <f t="shared" si="308"/>
        <v>2015</v>
      </c>
      <c r="N2881" t="str">
        <f t="shared" si="309"/>
        <v>March</v>
      </c>
      <c r="O2881" s="18">
        <v>11.51646</v>
      </c>
      <c r="P2881" t="str">
        <f t="shared" si="310"/>
        <v>Private Equity</v>
      </c>
      <c r="Q2881" t="str">
        <f t="shared" si="311"/>
        <v>Others</v>
      </c>
      <c r="R2881" t="str">
        <f t="shared" si="312"/>
        <v>Other Cities</v>
      </c>
    </row>
    <row r="2882" spans="1:18" x14ac:dyDescent="0.3">
      <c r="A2882">
        <v>2881</v>
      </c>
      <c r="B2882" s="4">
        <v>42072</v>
      </c>
      <c r="C2882" t="s">
        <v>7560</v>
      </c>
      <c r="D2882" t="s">
        <v>2129</v>
      </c>
      <c r="E2882" t="s">
        <v>9030</v>
      </c>
      <c r="F2882" t="s">
        <v>9031</v>
      </c>
      <c r="G2882" t="s">
        <v>3215</v>
      </c>
      <c r="H2882" t="str">
        <f t="shared" si="313"/>
        <v>Kalaari Capital</v>
      </c>
      <c r="I2882">
        <f t="shared" si="314"/>
        <v>1</v>
      </c>
      <c r="J2882" t="str">
        <f>IF(Table1[[#This Row],[Investor Count]]&gt;1,"Yes","No")</f>
        <v>No</v>
      </c>
      <c r="K2882" t="s">
        <v>394</v>
      </c>
      <c r="L2882" s="6">
        <v>2500000</v>
      </c>
      <c r="M2882">
        <f t="shared" ref="M2882:M2945" si="315">YEAR(B2882)</f>
        <v>2015</v>
      </c>
      <c r="N2882" t="str">
        <f t="shared" ref="N2882:N2945" si="316">TEXT(B2882,"mmmm")</f>
        <v>March</v>
      </c>
      <c r="O2882" s="18">
        <v>23.992625</v>
      </c>
      <c r="P2882" t="str">
        <f t="shared" ref="P2882:P2945" si="317">IF(ISBLANK(K2882),"Unknown",IF(OR(ISNUMBER(SEARCH("seed",K2882)),ISNUMBER(SEARCH("Seed",K2882))),"Seed",IF(ISNUMBER(SEARCH("Series A",K2882)),"Series A",IF(ISNUMBER(SEARCH("Series B",K2882)),"Series B",IF(ISNUMBER(SEARCH("Series C",K2882)),"Series C",IF(ISNUMBER(SEARCH("Series D",K2882)),"Series D",IF(ISNUMBER(SEARCH("Private Equity",K2882)),"Private Equity","Other")))))))</f>
        <v>Private Equity</v>
      </c>
      <c r="Q2882" t="str">
        <f t="shared" ref="Q2882:Q2945" si="318">IF(IFERROR(SEARCH("ecom",D2882),0)+IFERROR(SEARCH("commerce",D2882),0)+IFERROR(SEARCH("retail",D2882),0)&gt;0,"E-Commerce",
IF(IFERROR(SEARCH("fintech",D2882),0)+IFERROR(SEARCH("finance",D2882),0)+IFERROR(SEARCH("financial",D2882),0)+IFERROR(SEARCH("lending",D2882),0)+IFERROR(SEARCH("payment",D2882),0)+IFERROR(SEARCH("banking",D2882),0)+IFERROR(SEARCH("insurance",D2882),0)&gt;0,"FinTech",
IF(IFERROR(SEARCH("tech",D2882),0)+IFERROR(SEARCH("software",D2882),0)+IFERROR(SEARCH("saas",D2882),0)+IFERROR(SEARCH("ai",D2882),0)+IFERROR(SEARCH("iot",D2882),0)+IFERROR(SEARCH("cloud",D2882),0)+IFERROR(SEARCH("data",D2882),0)+IFERROR(SEARCH("analytics",D2882),0)&gt;0,"Technology",
IF(IFERROR(SEARCH("food",D2882),0)+IFERROR(SEARCH("restaurant",D2882),0)+IFERROR(SEARCH("hospitality",D2882),0)+IFERROR(SEARCH("beverage",D2882),0)+IFERROR(SEARCH("delivery",D2882),0)&gt;0,"Food &amp; Beverage",
IF(IFERROR(SEARCH("health",D2882),0)+IFERROR(SEARCH("medical",D2882),0)+IFERROR(SEARCH("pharma",D2882),0)+IFERROR(SEARCH("wellness",D2882),0)+IFERROR(SEARCH("fitness",D2882),0)&gt;0,"Healthcare",
IF(IFERROR(SEARCH("edu",D2882),0)+IFERROR(SEARCH("learning",D2882),0)+IFERROR(SEARCH("school",D2882),0)+IFERROR(SEARCH("e-tech",D2882),0)&gt;0,"Education",
IF(IFERROR(SEARCH("logistics",D2882),0)+IFERROR(SEARCH("transport",D2882),0)+IFERROR(SEARCH("delivery",D2882),0)+IFERROR(SEARCH("mobility",D2882),0)+IFERROR(SEARCH("automobile",D2882),0)&gt;0,"Logistics &amp; Transport",
IF(IFERROR(SEARCH("travel",D2882),0)+IFERROR(SEARCH("hotel",D2882),0)+IFERROR(SEARCH("booking",D2882),0)+IFERROR(SEARCH("tourism",D2882),0)&gt;0,"Travel &amp; Hospitality",
IF(IFERROR(SEARCH("fashion",D2882),0)+IFERROR(SEARCH("apparel",D2882),0)+IFERROR(SEARCH("clothing",D2882),0)+IFERROR(SEARCH("jewelry",D2882),0)+IFERROR(SEARCH("beauty",D2882),0)&gt;0,"Fashion &amp; Lifestyle",
IF(IFERROR(SEARCH("media",D2882),0)+IFERROR(SEARCH("entertainment",D2882),0)+IFERROR(SEARCH("video",D2882),0)+IFERROR(SEARCH("gaming",D2882),0)+IFERROR(SEARCH("music",D2882),0)+IFERROR(SEARCH("social",D2882),0)&gt;0,"Media &amp; Entertainment",
IF(IFERROR(SEARCH("agri",D2882),0)+IFERROR(SEARCH("farm",D2882),0)+IFERROR(SEARCH("agtech",D2882),0)&gt;0,"Agriculture",
IF(IFERROR(SEARCH("real estate",D2882),0)+IFERROR(SEARCH("property",D2882),0)+IFERROR(SEARCH("housing",D2882),0)&gt;0,"Real Estate",
IF(IFERROR(SEARCH("energy",D2882),0)+IFERROR(SEARCH("solar",D2882),0)+IFERROR(SEARCH("clean tech",D2882),0)+IFERROR(SEARCH("waste",D2882),0)&gt;0,"Energy &amp; Environment",
IF(IFERROR(SEARCH("hr",D2882),0)+IFERROR(SEARCH("recruit",D2882),0)+IFERROR(SEARCH("hiring",D2882),0)+IFERROR(SEARCH("job",D2882),0)&gt;0,"HR &amp; Recruitment",
"Others"))))))))))))))</f>
        <v>Others</v>
      </c>
      <c r="R2882" t="str">
        <f t="shared" ref="R2882:R2945" si="319">IF(ISNUMBER(SEARCH("bang",F2882)),"Bangalore",IF(ISNUMBER(SEARCH("beng",F2882)),"Bangalore",IF(ISNUMBER(SEARCH("mumbai",F2882)),"Mumbai",IF(ISNUMBER(SEARCH("delhi",F2882)),"Delhi-NCR",IF(ISNUMBER(SEARCH("gurgaon",F2882)),"Delhi-NCR",IF(ISNUMBER(SEARCH("gurugram",F2882)),"Delhi-NCR",IF(ISNUMBER(SEARCH("noida",F2882)),"Delhi-NCR",IF(ISNUMBER(SEARCH("faridabad",F2882)),"Delhi-NCR",IF(ISNUMBER(SEARCH("chennai",F2882)),"Chennai",IF(ISNUMBER(SEARCH("hyderabad",F2882)),"Hyderabad",IF(ISNUMBER(SEARCH("pune",F2882)),"Pune",IF(ISNUMBER(SEARCH("kolkata",F2882)),"Kolkata",IF(ISNUMBER(SEARCH("ahmedabad",F2882)),"Ahmedabad",IF(ISNUMBER(SEARCH("jaipur",F2882)),"Jaipur",IF(ISNUMBER(SEARCH("coimbatore",F2882)),"Coimbatore",IF(ISNUMBER(SEARCH("kochi",F2882)),"Kerala Cities",IF(ISNUMBER(SEARCH("cochin",F2882)),"Kerala Cities",IF(ISNUMBER(SEARCH("francisco",F2882)),"USA",IF(ISNUMBER(SEARCH("new york",F2882)),"USA",IF(ISNUMBER(SEARCH("california",F2882)),"USA",IF(ISNUMBER(SEARCH("palo alto",F2882)),"USA",IF(ISNUMBER(SEARCH("santa",F2882)),"USA",IF(ISNUMBER(SEARCH("singapore",F2882)),"Singapore",IF(ISNUMBER(SEARCH("london",F2882)),"London/UK",IF(F2882="","Unknown","Other Cities")))))))))))))))))))))))))</f>
        <v>Other Cities</v>
      </c>
    </row>
    <row r="2883" spans="1:18" x14ac:dyDescent="0.3">
      <c r="A2883">
        <v>2882</v>
      </c>
      <c r="B2883" s="4">
        <v>42072</v>
      </c>
      <c r="C2883" t="s">
        <v>7561</v>
      </c>
      <c r="D2883" t="s">
        <v>2129</v>
      </c>
      <c r="E2883" t="s">
        <v>9030</v>
      </c>
      <c r="F2883" t="s">
        <v>9031</v>
      </c>
      <c r="G2883" t="s">
        <v>7562</v>
      </c>
      <c r="H2883" t="str">
        <f t="shared" ref="H2883:H2946" si="320">IFERROR(TRIM(LEFT(G2883,FIND(",",G2883)-1)),TRIM(G2883))</f>
        <v>Powai Lake Ventures</v>
      </c>
      <c r="I2883">
        <f t="shared" ref="I2883:I2946" si="321">IF(TRIM(G2883)="",0,LEN(G2883)-LEN(SUBSTITUTE(G2883,",",""))+1)</f>
        <v>4</v>
      </c>
      <c r="J2883" t="str">
        <f>IF(Table1[[#This Row],[Investor Count]]&gt;1,"Yes","No")</f>
        <v>Yes</v>
      </c>
      <c r="K2883" t="s">
        <v>126</v>
      </c>
      <c r="L2883" s="6">
        <v>500000</v>
      </c>
      <c r="M2883">
        <f t="shared" si="315"/>
        <v>2015</v>
      </c>
      <c r="N2883" t="str">
        <f t="shared" si="316"/>
        <v>March</v>
      </c>
      <c r="O2883" s="18">
        <v>4.7985249999999997</v>
      </c>
      <c r="P2883" t="str">
        <f t="shared" si="317"/>
        <v>Seed</v>
      </c>
      <c r="Q2883" t="str">
        <f t="shared" si="318"/>
        <v>Others</v>
      </c>
      <c r="R2883" t="str">
        <f t="shared" si="319"/>
        <v>Other Cities</v>
      </c>
    </row>
    <row r="2884" spans="1:18" x14ac:dyDescent="0.3">
      <c r="A2884">
        <v>2883</v>
      </c>
      <c r="B2884" s="4">
        <v>42073</v>
      </c>
      <c r="C2884" t="s">
        <v>7563</v>
      </c>
      <c r="D2884" t="s">
        <v>2129</v>
      </c>
      <c r="E2884" t="s">
        <v>9030</v>
      </c>
      <c r="F2884" t="s">
        <v>9031</v>
      </c>
      <c r="G2884" t="s">
        <v>7564</v>
      </c>
      <c r="H2884" t="str">
        <f t="shared" si="320"/>
        <v>Shrem Strategies</v>
      </c>
      <c r="I2884">
        <f t="shared" si="321"/>
        <v>1</v>
      </c>
      <c r="J2884" t="str">
        <f>IF(Table1[[#This Row],[Investor Count]]&gt;1,"Yes","No")</f>
        <v>No</v>
      </c>
      <c r="K2884" t="s">
        <v>394</v>
      </c>
      <c r="M2884">
        <f t="shared" si="315"/>
        <v>2015</v>
      </c>
      <c r="N2884" t="str">
        <f t="shared" si="316"/>
        <v>March</v>
      </c>
      <c r="O2884" s="18">
        <v>0</v>
      </c>
      <c r="P2884" t="str">
        <f t="shared" si="317"/>
        <v>Private Equity</v>
      </c>
      <c r="Q2884" t="str">
        <f t="shared" si="318"/>
        <v>Others</v>
      </c>
      <c r="R2884" t="str">
        <f t="shared" si="319"/>
        <v>Other Cities</v>
      </c>
    </row>
    <row r="2885" spans="1:18" x14ac:dyDescent="0.3">
      <c r="A2885">
        <v>2884</v>
      </c>
      <c r="B2885" s="4">
        <v>42074</v>
      </c>
      <c r="C2885" t="s">
        <v>7565</v>
      </c>
      <c r="D2885" t="s">
        <v>2129</v>
      </c>
      <c r="E2885" t="s">
        <v>9030</v>
      </c>
      <c r="F2885" t="s">
        <v>9031</v>
      </c>
      <c r="G2885" t="s">
        <v>261</v>
      </c>
      <c r="H2885" t="str">
        <f t="shared" si="320"/>
        <v>Undisclosed</v>
      </c>
      <c r="I2885">
        <f t="shared" si="321"/>
        <v>1</v>
      </c>
      <c r="J2885" t="str">
        <f>IF(Table1[[#This Row],[Investor Count]]&gt;1,"Yes","No")</f>
        <v>No</v>
      </c>
      <c r="K2885" t="s">
        <v>126</v>
      </c>
      <c r="L2885" s="6">
        <v>1000000</v>
      </c>
      <c r="M2885">
        <f t="shared" si="315"/>
        <v>2015</v>
      </c>
      <c r="N2885" t="str">
        <f t="shared" si="316"/>
        <v>March</v>
      </c>
      <c r="O2885" s="18">
        <v>9.5970499999999994</v>
      </c>
      <c r="P2885" t="str">
        <f t="shared" si="317"/>
        <v>Seed</v>
      </c>
      <c r="Q2885" t="str">
        <f t="shared" si="318"/>
        <v>Others</v>
      </c>
      <c r="R2885" t="str">
        <f t="shared" si="319"/>
        <v>Other Cities</v>
      </c>
    </row>
    <row r="2886" spans="1:18" x14ac:dyDescent="0.3">
      <c r="A2886">
        <v>2885</v>
      </c>
      <c r="B2886" s="4">
        <v>42074</v>
      </c>
      <c r="C2886" t="s">
        <v>7566</v>
      </c>
      <c r="D2886" t="s">
        <v>2129</v>
      </c>
      <c r="E2886" t="s">
        <v>9030</v>
      </c>
      <c r="F2886" t="s">
        <v>9031</v>
      </c>
      <c r="G2886" t="s">
        <v>7567</v>
      </c>
      <c r="H2886" t="str">
        <f t="shared" si="320"/>
        <v>Tarun Arora</v>
      </c>
      <c r="I2886">
        <f t="shared" si="321"/>
        <v>1</v>
      </c>
      <c r="J2886" t="str">
        <f>IF(Table1[[#This Row],[Investor Count]]&gt;1,"Yes","No")</f>
        <v>No</v>
      </c>
      <c r="K2886" t="s">
        <v>126</v>
      </c>
      <c r="L2886" s="6">
        <v>150000</v>
      </c>
      <c r="M2886">
        <f t="shared" si="315"/>
        <v>2015</v>
      </c>
      <c r="N2886" t="str">
        <f t="shared" si="316"/>
        <v>March</v>
      </c>
      <c r="O2886" s="18">
        <v>1.4395575</v>
      </c>
      <c r="P2886" t="str">
        <f t="shared" si="317"/>
        <v>Seed</v>
      </c>
      <c r="Q2886" t="str">
        <f t="shared" si="318"/>
        <v>Others</v>
      </c>
      <c r="R2886" t="str">
        <f t="shared" si="319"/>
        <v>Other Cities</v>
      </c>
    </row>
    <row r="2887" spans="1:18" x14ac:dyDescent="0.3">
      <c r="A2887">
        <v>2886</v>
      </c>
      <c r="B2887" s="4">
        <v>42074</v>
      </c>
      <c r="C2887" t="s">
        <v>7568</v>
      </c>
      <c r="D2887" t="s">
        <v>2129</v>
      </c>
      <c r="E2887" t="s">
        <v>9030</v>
      </c>
      <c r="F2887" t="s">
        <v>9031</v>
      </c>
      <c r="G2887" t="s">
        <v>7569</v>
      </c>
      <c r="H2887" t="str">
        <f t="shared" si="320"/>
        <v>Tiger Global</v>
      </c>
      <c r="I2887">
        <f t="shared" si="321"/>
        <v>2</v>
      </c>
      <c r="J2887" t="str">
        <f>IF(Table1[[#This Row],[Investor Count]]&gt;1,"Yes","No")</f>
        <v>Yes</v>
      </c>
      <c r="K2887" t="s">
        <v>394</v>
      </c>
      <c r="L2887" s="6">
        <v>5000000</v>
      </c>
      <c r="M2887">
        <f t="shared" si="315"/>
        <v>2015</v>
      </c>
      <c r="N2887" t="str">
        <f t="shared" si="316"/>
        <v>March</v>
      </c>
      <c r="O2887" s="18">
        <v>47.985250000000001</v>
      </c>
      <c r="P2887" t="str">
        <f t="shared" si="317"/>
        <v>Private Equity</v>
      </c>
      <c r="Q2887" t="str">
        <f t="shared" si="318"/>
        <v>Others</v>
      </c>
      <c r="R2887" t="str">
        <f t="shared" si="319"/>
        <v>Other Cities</v>
      </c>
    </row>
    <row r="2888" spans="1:18" x14ac:dyDescent="0.3">
      <c r="A2888">
        <v>2887</v>
      </c>
      <c r="B2888" s="4">
        <v>42074</v>
      </c>
      <c r="C2888" t="s">
        <v>7570</v>
      </c>
      <c r="D2888" t="s">
        <v>2129</v>
      </c>
      <c r="E2888" t="s">
        <v>9030</v>
      </c>
      <c r="F2888" t="s">
        <v>9031</v>
      </c>
      <c r="G2888" t="s">
        <v>1068</v>
      </c>
      <c r="H2888" t="str">
        <f t="shared" si="320"/>
        <v>Sequoia Capital</v>
      </c>
      <c r="I2888">
        <f t="shared" si="321"/>
        <v>1</v>
      </c>
      <c r="J2888" t="str">
        <f>IF(Table1[[#This Row],[Investor Count]]&gt;1,"Yes","No")</f>
        <v>No</v>
      </c>
      <c r="K2888" t="s">
        <v>394</v>
      </c>
      <c r="L2888" s="6">
        <v>20000000</v>
      </c>
      <c r="M2888">
        <f t="shared" si="315"/>
        <v>2015</v>
      </c>
      <c r="N2888" t="str">
        <f t="shared" si="316"/>
        <v>March</v>
      </c>
      <c r="O2888" s="18">
        <v>191.941</v>
      </c>
      <c r="P2888" t="str">
        <f t="shared" si="317"/>
        <v>Private Equity</v>
      </c>
      <c r="Q2888" t="str">
        <f t="shared" si="318"/>
        <v>Others</v>
      </c>
      <c r="R2888" t="str">
        <f t="shared" si="319"/>
        <v>Other Cities</v>
      </c>
    </row>
    <row r="2889" spans="1:18" x14ac:dyDescent="0.3">
      <c r="A2889">
        <v>2888</v>
      </c>
      <c r="B2889" s="4">
        <v>42075</v>
      </c>
      <c r="C2889" t="s">
        <v>4748</v>
      </c>
      <c r="D2889" t="s">
        <v>2129</v>
      </c>
      <c r="E2889" t="s">
        <v>9030</v>
      </c>
      <c r="F2889" t="s">
        <v>9031</v>
      </c>
      <c r="G2889" t="s">
        <v>8478</v>
      </c>
      <c r="H2889" t="str">
        <f t="shared" si="320"/>
        <v>Ian Ventures</v>
      </c>
      <c r="I2889">
        <f t="shared" si="321"/>
        <v>5</v>
      </c>
      <c r="J2889" t="str">
        <f>IF(Table1[[#This Row],[Investor Count]]&gt;1,"Yes","No")</f>
        <v>Yes</v>
      </c>
      <c r="K2889" t="s">
        <v>126</v>
      </c>
      <c r="M2889">
        <f t="shared" si="315"/>
        <v>2015</v>
      </c>
      <c r="N2889" t="str">
        <f t="shared" si="316"/>
        <v>March</v>
      </c>
      <c r="O2889" s="18">
        <v>0</v>
      </c>
      <c r="P2889" t="str">
        <f t="shared" si="317"/>
        <v>Seed</v>
      </c>
      <c r="Q2889" t="str">
        <f t="shared" si="318"/>
        <v>Others</v>
      </c>
      <c r="R2889" t="str">
        <f t="shared" si="319"/>
        <v>Other Cities</v>
      </c>
    </row>
    <row r="2890" spans="1:18" x14ac:dyDescent="0.3">
      <c r="A2890">
        <v>2889</v>
      </c>
      <c r="B2890" s="4">
        <v>42075</v>
      </c>
      <c r="C2890" t="s">
        <v>7572</v>
      </c>
      <c r="D2890" t="s">
        <v>2129</v>
      </c>
      <c r="E2890" t="s">
        <v>9030</v>
      </c>
      <c r="F2890" t="s">
        <v>9031</v>
      </c>
      <c r="G2890" t="s">
        <v>9124</v>
      </c>
      <c r="H2890" t="str">
        <f t="shared" si="320"/>
        <v>Tiger Global</v>
      </c>
      <c r="I2890">
        <f t="shared" si="321"/>
        <v>2</v>
      </c>
      <c r="J2890" t="str">
        <f>IF(Table1[[#This Row],[Investor Count]]&gt;1,"Yes","No")</f>
        <v>Yes</v>
      </c>
      <c r="K2890" t="s">
        <v>394</v>
      </c>
      <c r="L2890" s="6">
        <v>15000000</v>
      </c>
      <c r="M2890">
        <f t="shared" si="315"/>
        <v>2015</v>
      </c>
      <c r="N2890" t="str">
        <f t="shared" si="316"/>
        <v>March</v>
      </c>
      <c r="O2890" s="18">
        <v>143.95574999999999</v>
      </c>
      <c r="P2890" t="str">
        <f t="shared" si="317"/>
        <v>Private Equity</v>
      </c>
      <c r="Q2890" t="str">
        <f t="shared" si="318"/>
        <v>Others</v>
      </c>
      <c r="R2890" t="str">
        <f t="shared" si="319"/>
        <v>Other Cities</v>
      </c>
    </row>
    <row r="2891" spans="1:18" x14ac:dyDescent="0.3">
      <c r="A2891">
        <v>2890</v>
      </c>
      <c r="B2891" s="4">
        <v>42076</v>
      </c>
      <c r="C2891" t="s">
        <v>8900</v>
      </c>
      <c r="D2891" t="s">
        <v>2129</v>
      </c>
      <c r="E2891" t="s">
        <v>9030</v>
      </c>
      <c r="F2891" t="s">
        <v>9031</v>
      </c>
      <c r="G2891" t="s">
        <v>8479</v>
      </c>
      <c r="H2891" t="str">
        <f t="shared" si="320"/>
        <v>Rocket Internet Ag</v>
      </c>
      <c r="I2891">
        <f t="shared" si="321"/>
        <v>1</v>
      </c>
      <c r="J2891" t="str">
        <f>IF(Table1[[#This Row],[Investor Count]]&gt;1,"Yes","No")</f>
        <v>No</v>
      </c>
      <c r="K2891" t="s">
        <v>394</v>
      </c>
      <c r="L2891" s="6">
        <v>110000000</v>
      </c>
      <c r="M2891">
        <f t="shared" si="315"/>
        <v>2015</v>
      </c>
      <c r="N2891" t="str">
        <f t="shared" si="316"/>
        <v>March</v>
      </c>
      <c r="O2891" s="18">
        <v>1055.6755000000001</v>
      </c>
      <c r="P2891" t="str">
        <f t="shared" si="317"/>
        <v>Private Equity</v>
      </c>
      <c r="Q2891" t="str">
        <f t="shared" si="318"/>
        <v>Others</v>
      </c>
      <c r="R2891" t="str">
        <f t="shared" si="319"/>
        <v>Other Cities</v>
      </c>
    </row>
    <row r="2892" spans="1:18" x14ac:dyDescent="0.3">
      <c r="A2892">
        <v>2891</v>
      </c>
      <c r="B2892" s="4">
        <v>42076</v>
      </c>
      <c r="C2892" t="s">
        <v>153</v>
      </c>
      <c r="D2892" t="s">
        <v>2129</v>
      </c>
      <c r="E2892" t="s">
        <v>9030</v>
      </c>
      <c r="F2892" t="s">
        <v>9031</v>
      </c>
      <c r="G2892" t="s">
        <v>1136</v>
      </c>
      <c r="H2892" t="str">
        <f t="shared" si="320"/>
        <v>Ratan Tata</v>
      </c>
      <c r="I2892">
        <f t="shared" si="321"/>
        <v>1</v>
      </c>
      <c r="J2892" t="str">
        <f>IF(Table1[[#This Row],[Investor Count]]&gt;1,"Yes","No")</f>
        <v>No</v>
      </c>
      <c r="K2892" t="s">
        <v>394</v>
      </c>
      <c r="M2892">
        <f t="shared" si="315"/>
        <v>2015</v>
      </c>
      <c r="N2892" t="str">
        <f t="shared" si="316"/>
        <v>March</v>
      </c>
      <c r="O2892" s="18">
        <v>0</v>
      </c>
      <c r="P2892" t="str">
        <f t="shared" si="317"/>
        <v>Private Equity</v>
      </c>
      <c r="Q2892" t="str">
        <f t="shared" si="318"/>
        <v>Others</v>
      </c>
      <c r="R2892" t="str">
        <f t="shared" si="319"/>
        <v>Other Cities</v>
      </c>
    </row>
    <row r="2893" spans="1:18" x14ac:dyDescent="0.3">
      <c r="A2893">
        <v>2892</v>
      </c>
      <c r="B2893" s="4">
        <v>42076</v>
      </c>
      <c r="C2893" t="s">
        <v>7576</v>
      </c>
      <c r="D2893" t="s">
        <v>2129</v>
      </c>
      <c r="E2893" t="s">
        <v>9030</v>
      </c>
      <c r="F2893" t="s">
        <v>9031</v>
      </c>
      <c r="G2893" t="s">
        <v>8480</v>
      </c>
      <c r="H2893" t="str">
        <f t="shared" si="320"/>
        <v>Ventureeast</v>
      </c>
      <c r="I2893">
        <f t="shared" si="321"/>
        <v>2</v>
      </c>
      <c r="J2893" t="str">
        <f>IF(Table1[[#This Row],[Investor Count]]&gt;1,"Yes","No")</f>
        <v>Yes</v>
      </c>
      <c r="K2893" t="s">
        <v>394</v>
      </c>
      <c r="L2893" s="6">
        <v>5000000</v>
      </c>
      <c r="M2893">
        <f t="shared" si="315"/>
        <v>2015</v>
      </c>
      <c r="N2893" t="str">
        <f t="shared" si="316"/>
        <v>March</v>
      </c>
      <c r="O2893" s="18">
        <v>47.985250000000001</v>
      </c>
      <c r="P2893" t="str">
        <f t="shared" si="317"/>
        <v>Private Equity</v>
      </c>
      <c r="Q2893" t="str">
        <f t="shared" si="318"/>
        <v>Others</v>
      </c>
      <c r="R2893" t="str">
        <f t="shared" si="319"/>
        <v>Other Cities</v>
      </c>
    </row>
    <row r="2894" spans="1:18" x14ac:dyDescent="0.3">
      <c r="A2894">
        <v>2893</v>
      </c>
      <c r="B2894" s="4">
        <v>42076</v>
      </c>
      <c r="C2894" t="s">
        <v>7578</v>
      </c>
      <c r="D2894" t="s">
        <v>2129</v>
      </c>
      <c r="E2894" t="s">
        <v>9030</v>
      </c>
      <c r="F2894" t="s">
        <v>9031</v>
      </c>
      <c r="G2894" t="s">
        <v>7579</v>
      </c>
      <c r="H2894" t="str">
        <f t="shared" si="320"/>
        <v>Powai Lake Ventures</v>
      </c>
      <c r="I2894">
        <f t="shared" si="321"/>
        <v>4</v>
      </c>
      <c r="J2894" t="str">
        <f>IF(Table1[[#This Row],[Investor Count]]&gt;1,"Yes","No")</f>
        <v>Yes</v>
      </c>
      <c r="K2894" t="s">
        <v>126</v>
      </c>
      <c r="M2894">
        <f t="shared" si="315"/>
        <v>2015</v>
      </c>
      <c r="N2894" t="str">
        <f t="shared" si="316"/>
        <v>March</v>
      </c>
      <c r="O2894" s="18">
        <v>0</v>
      </c>
      <c r="P2894" t="str">
        <f t="shared" si="317"/>
        <v>Seed</v>
      </c>
      <c r="Q2894" t="str">
        <f t="shared" si="318"/>
        <v>Others</v>
      </c>
      <c r="R2894" t="str">
        <f t="shared" si="319"/>
        <v>Other Cities</v>
      </c>
    </row>
    <row r="2895" spans="1:18" x14ac:dyDescent="0.3">
      <c r="A2895">
        <v>2894</v>
      </c>
      <c r="B2895" s="4">
        <v>42077</v>
      </c>
      <c r="C2895" t="s">
        <v>7580</v>
      </c>
      <c r="D2895" t="s">
        <v>2129</v>
      </c>
      <c r="E2895" t="s">
        <v>9030</v>
      </c>
      <c r="F2895" t="s">
        <v>9031</v>
      </c>
      <c r="G2895" t="s">
        <v>8481</v>
      </c>
      <c r="H2895" t="str">
        <f t="shared" si="320"/>
        <v>Kae Capital</v>
      </c>
      <c r="I2895">
        <f t="shared" si="321"/>
        <v>3</v>
      </c>
      <c r="J2895" t="str">
        <f>IF(Table1[[#This Row],[Investor Count]]&gt;1,"Yes","No")</f>
        <v>Yes</v>
      </c>
      <c r="K2895" t="s">
        <v>126</v>
      </c>
      <c r="L2895" s="6">
        <v>500000</v>
      </c>
      <c r="M2895">
        <f t="shared" si="315"/>
        <v>2015</v>
      </c>
      <c r="N2895" t="str">
        <f t="shared" si="316"/>
        <v>March</v>
      </c>
      <c r="O2895" s="18">
        <v>4.7985249999999997</v>
      </c>
      <c r="P2895" t="str">
        <f t="shared" si="317"/>
        <v>Seed</v>
      </c>
      <c r="Q2895" t="str">
        <f t="shared" si="318"/>
        <v>Others</v>
      </c>
      <c r="R2895" t="str">
        <f t="shared" si="319"/>
        <v>Other Cities</v>
      </c>
    </row>
    <row r="2896" spans="1:18" x14ac:dyDescent="0.3">
      <c r="A2896">
        <v>2895</v>
      </c>
      <c r="B2896" s="4">
        <v>42077</v>
      </c>
      <c r="C2896" t="s">
        <v>6739</v>
      </c>
      <c r="D2896" t="s">
        <v>2129</v>
      </c>
      <c r="E2896" t="s">
        <v>9030</v>
      </c>
      <c r="F2896" t="s">
        <v>9031</v>
      </c>
      <c r="G2896" t="s">
        <v>7582</v>
      </c>
      <c r="H2896" t="str">
        <f t="shared" si="320"/>
        <v>Zishaan Hayath</v>
      </c>
      <c r="I2896">
        <f t="shared" si="321"/>
        <v>3</v>
      </c>
      <c r="J2896" t="str">
        <f>IF(Table1[[#This Row],[Investor Count]]&gt;1,"Yes","No")</f>
        <v>Yes</v>
      </c>
      <c r="K2896" t="s">
        <v>126</v>
      </c>
      <c r="L2896" s="6">
        <v>200000</v>
      </c>
      <c r="M2896">
        <f t="shared" si="315"/>
        <v>2015</v>
      </c>
      <c r="N2896" t="str">
        <f t="shared" si="316"/>
        <v>March</v>
      </c>
      <c r="O2896" s="18">
        <v>1.9194100000000001</v>
      </c>
      <c r="P2896" t="str">
        <f t="shared" si="317"/>
        <v>Seed</v>
      </c>
      <c r="Q2896" t="str">
        <f t="shared" si="318"/>
        <v>Others</v>
      </c>
      <c r="R2896" t="str">
        <f t="shared" si="319"/>
        <v>Other Cities</v>
      </c>
    </row>
    <row r="2897" spans="1:18" x14ac:dyDescent="0.3">
      <c r="A2897">
        <v>2896</v>
      </c>
      <c r="B2897" s="4">
        <v>42077</v>
      </c>
      <c r="C2897" t="s">
        <v>7583</v>
      </c>
      <c r="D2897" t="s">
        <v>2129</v>
      </c>
      <c r="E2897" t="s">
        <v>9030</v>
      </c>
      <c r="F2897" t="s">
        <v>9031</v>
      </c>
      <c r="G2897" t="s">
        <v>7071</v>
      </c>
      <c r="H2897" t="str">
        <f t="shared" si="320"/>
        <v>Kunal Bahl</v>
      </c>
      <c r="I2897">
        <f t="shared" si="321"/>
        <v>2</v>
      </c>
      <c r="J2897" t="str">
        <f>IF(Table1[[#This Row],[Investor Count]]&gt;1,"Yes","No")</f>
        <v>Yes</v>
      </c>
      <c r="K2897" t="s">
        <v>126</v>
      </c>
      <c r="M2897">
        <f t="shared" si="315"/>
        <v>2015</v>
      </c>
      <c r="N2897" t="str">
        <f t="shared" si="316"/>
        <v>March</v>
      </c>
      <c r="O2897" s="18">
        <v>0</v>
      </c>
      <c r="P2897" t="str">
        <f t="shared" si="317"/>
        <v>Seed</v>
      </c>
      <c r="Q2897" t="str">
        <f t="shared" si="318"/>
        <v>Others</v>
      </c>
      <c r="R2897" t="str">
        <f t="shared" si="319"/>
        <v>Other Cities</v>
      </c>
    </row>
    <row r="2898" spans="1:18" x14ac:dyDescent="0.3">
      <c r="A2898">
        <v>2897</v>
      </c>
      <c r="B2898" s="4">
        <v>42079</v>
      </c>
      <c r="C2898" t="s">
        <v>7584</v>
      </c>
      <c r="D2898" t="s">
        <v>2129</v>
      </c>
      <c r="E2898" t="s">
        <v>9030</v>
      </c>
      <c r="F2898" t="s">
        <v>9031</v>
      </c>
      <c r="G2898" t="s">
        <v>8482</v>
      </c>
      <c r="H2898" t="str">
        <f t="shared" si="320"/>
        <v>Ramesh Kavediya</v>
      </c>
      <c r="I2898">
        <f t="shared" si="321"/>
        <v>1</v>
      </c>
      <c r="J2898" t="str">
        <f>IF(Table1[[#This Row],[Investor Count]]&gt;1,"Yes","No")</f>
        <v>No</v>
      </c>
      <c r="K2898" t="s">
        <v>126</v>
      </c>
      <c r="L2898" s="6">
        <v>166000</v>
      </c>
      <c r="M2898">
        <f t="shared" si="315"/>
        <v>2015</v>
      </c>
      <c r="N2898" t="str">
        <f t="shared" si="316"/>
        <v>March</v>
      </c>
      <c r="O2898" s="18">
        <v>1.5931103</v>
      </c>
      <c r="P2898" t="str">
        <f t="shared" si="317"/>
        <v>Seed</v>
      </c>
      <c r="Q2898" t="str">
        <f t="shared" si="318"/>
        <v>Others</v>
      </c>
      <c r="R2898" t="str">
        <f t="shared" si="319"/>
        <v>Other Cities</v>
      </c>
    </row>
    <row r="2899" spans="1:18" x14ac:dyDescent="0.3">
      <c r="A2899">
        <v>2898</v>
      </c>
      <c r="B2899" s="4">
        <v>42079</v>
      </c>
      <c r="C2899" t="s">
        <v>4846</v>
      </c>
      <c r="D2899" t="s">
        <v>2129</v>
      </c>
      <c r="E2899" t="s">
        <v>9030</v>
      </c>
      <c r="F2899" t="s">
        <v>9031</v>
      </c>
      <c r="G2899" t="s">
        <v>8483</v>
      </c>
      <c r="H2899" t="str">
        <f t="shared" si="320"/>
        <v>Idg Ventures</v>
      </c>
      <c r="I2899">
        <f t="shared" si="321"/>
        <v>2</v>
      </c>
      <c r="J2899" t="str">
        <f>IF(Table1[[#This Row],[Investor Count]]&gt;1,"Yes","No")</f>
        <v>Yes</v>
      </c>
      <c r="K2899" t="s">
        <v>126</v>
      </c>
      <c r="L2899" s="6">
        <v>1300000</v>
      </c>
      <c r="M2899">
        <f t="shared" si="315"/>
        <v>2015</v>
      </c>
      <c r="N2899" t="str">
        <f t="shared" si="316"/>
        <v>March</v>
      </c>
      <c r="O2899" s="18">
        <v>12.476165</v>
      </c>
      <c r="P2899" t="str">
        <f t="shared" si="317"/>
        <v>Seed</v>
      </c>
      <c r="Q2899" t="str">
        <f t="shared" si="318"/>
        <v>Others</v>
      </c>
      <c r="R2899" t="str">
        <f t="shared" si="319"/>
        <v>Other Cities</v>
      </c>
    </row>
    <row r="2900" spans="1:18" x14ac:dyDescent="0.3">
      <c r="A2900">
        <v>2899</v>
      </c>
      <c r="B2900" s="4">
        <v>42079</v>
      </c>
      <c r="C2900" t="s">
        <v>7587</v>
      </c>
      <c r="D2900" t="s">
        <v>2129</v>
      </c>
      <c r="E2900" t="s">
        <v>9030</v>
      </c>
      <c r="F2900" t="s">
        <v>9031</v>
      </c>
      <c r="G2900" t="s">
        <v>8484</v>
      </c>
      <c r="H2900" t="str">
        <f t="shared" si="320"/>
        <v>I-Cube-N</v>
      </c>
      <c r="I2900">
        <f t="shared" si="321"/>
        <v>1</v>
      </c>
      <c r="J2900" t="str">
        <f>IF(Table1[[#This Row],[Investor Count]]&gt;1,"Yes","No")</f>
        <v>No</v>
      </c>
      <c r="K2900" t="s">
        <v>126</v>
      </c>
      <c r="L2900" s="6">
        <v>166000</v>
      </c>
      <c r="M2900">
        <f t="shared" si="315"/>
        <v>2015</v>
      </c>
      <c r="N2900" t="str">
        <f t="shared" si="316"/>
        <v>March</v>
      </c>
      <c r="O2900" s="18">
        <v>1.5931103</v>
      </c>
      <c r="P2900" t="str">
        <f t="shared" si="317"/>
        <v>Seed</v>
      </c>
      <c r="Q2900" t="str">
        <f t="shared" si="318"/>
        <v>Others</v>
      </c>
      <c r="R2900" t="str">
        <f t="shared" si="319"/>
        <v>Other Cities</v>
      </c>
    </row>
    <row r="2901" spans="1:18" x14ac:dyDescent="0.3">
      <c r="A2901">
        <v>2900</v>
      </c>
      <c r="B2901" s="4">
        <v>42079</v>
      </c>
      <c r="C2901" t="s">
        <v>4541</v>
      </c>
      <c r="D2901" t="s">
        <v>2129</v>
      </c>
      <c r="E2901" t="s">
        <v>9030</v>
      </c>
      <c r="F2901" t="s">
        <v>9031</v>
      </c>
      <c r="G2901" t="s">
        <v>7589</v>
      </c>
      <c r="H2901" t="str">
        <f t="shared" si="320"/>
        <v>Value Fund Advisors</v>
      </c>
      <c r="I2901">
        <f t="shared" si="321"/>
        <v>1</v>
      </c>
      <c r="J2901" t="str">
        <f>IF(Table1[[#This Row],[Investor Count]]&gt;1,"Yes","No")</f>
        <v>No</v>
      </c>
      <c r="K2901" t="s">
        <v>394</v>
      </c>
      <c r="L2901" s="6">
        <v>50000000</v>
      </c>
      <c r="M2901">
        <f t="shared" si="315"/>
        <v>2015</v>
      </c>
      <c r="N2901" t="str">
        <f t="shared" si="316"/>
        <v>March</v>
      </c>
      <c r="O2901" s="18">
        <v>479.85250000000002</v>
      </c>
      <c r="P2901" t="str">
        <f t="shared" si="317"/>
        <v>Private Equity</v>
      </c>
      <c r="Q2901" t="str">
        <f t="shared" si="318"/>
        <v>Others</v>
      </c>
      <c r="R2901" t="str">
        <f t="shared" si="319"/>
        <v>Other Cities</v>
      </c>
    </row>
    <row r="2902" spans="1:18" x14ac:dyDescent="0.3">
      <c r="A2902">
        <v>2901</v>
      </c>
      <c r="B2902" s="4">
        <v>42080</v>
      </c>
      <c r="C2902" t="s">
        <v>3389</v>
      </c>
      <c r="D2902" t="s">
        <v>2129</v>
      </c>
      <c r="E2902" t="s">
        <v>9030</v>
      </c>
      <c r="F2902" t="s">
        <v>9031</v>
      </c>
      <c r="G2902" t="s">
        <v>8006</v>
      </c>
      <c r="H2902" t="str">
        <f t="shared" si="320"/>
        <v>Yournest Angel Fund</v>
      </c>
      <c r="I2902">
        <f t="shared" si="321"/>
        <v>1</v>
      </c>
      <c r="J2902" t="str">
        <f>IF(Table1[[#This Row],[Investor Count]]&gt;1,"Yes","No")</f>
        <v>No</v>
      </c>
      <c r="K2902" t="s">
        <v>126</v>
      </c>
      <c r="M2902">
        <f t="shared" si="315"/>
        <v>2015</v>
      </c>
      <c r="N2902" t="str">
        <f t="shared" si="316"/>
        <v>March</v>
      </c>
      <c r="O2902" s="18">
        <v>0</v>
      </c>
      <c r="P2902" t="str">
        <f t="shared" si="317"/>
        <v>Seed</v>
      </c>
      <c r="Q2902" t="str">
        <f t="shared" si="318"/>
        <v>Others</v>
      </c>
      <c r="R2902" t="str">
        <f t="shared" si="319"/>
        <v>Other Cities</v>
      </c>
    </row>
    <row r="2903" spans="1:18" x14ac:dyDescent="0.3">
      <c r="A2903">
        <v>2902</v>
      </c>
      <c r="B2903" s="4">
        <v>42081</v>
      </c>
      <c r="C2903" t="s">
        <v>7590</v>
      </c>
      <c r="D2903" t="s">
        <v>2129</v>
      </c>
      <c r="E2903" t="s">
        <v>9030</v>
      </c>
      <c r="F2903" t="s">
        <v>9031</v>
      </c>
      <c r="G2903" t="s">
        <v>7591</v>
      </c>
      <c r="H2903" t="str">
        <f t="shared" si="320"/>
        <v>Wipro</v>
      </c>
      <c r="I2903">
        <f t="shared" si="321"/>
        <v>1</v>
      </c>
      <c r="J2903" t="str">
        <f>IF(Table1[[#This Row],[Investor Count]]&gt;1,"Yes","No")</f>
        <v>No</v>
      </c>
      <c r="K2903" t="s">
        <v>394</v>
      </c>
      <c r="L2903" s="6">
        <v>5000000</v>
      </c>
      <c r="M2903">
        <f t="shared" si="315"/>
        <v>2015</v>
      </c>
      <c r="N2903" t="str">
        <f t="shared" si="316"/>
        <v>March</v>
      </c>
      <c r="O2903" s="18">
        <v>47.985250000000001</v>
      </c>
      <c r="P2903" t="str">
        <f t="shared" si="317"/>
        <v>Private Equity</v>
      </c>
      <c r="Q2903" t="str">
        <f t="shared" si="318"/>
        <v>Others</v>
      </c>
      <c r="R2903" t="str">
        <f t="shared" si="319"/>
        <v>Other Cities</v>
      </c>
    </row>
    <row r="2904" spans="1:18" x14ac:dyDescent="0.3">
      <c r="A2904">
        <v>2903</v>
      </c>
      <c r="B2904" s="4">
        <v>42081</v>
      </c>
      <c r="C2904" t="s">
        <v>7592</v>
      </c>
      <c r="D2904" t="s">
        <v>2129</v>
      </c>
      <c r="E2904" t="s">
        <v>9030</v>
      </c>
      <c r="F2904" t="s">
        <v>9031</v>
      </c>
      <c r="G2904" t="s">
        <v>9401</v>
      </c>
      <c r="H2904" t="str">
        <f t="shared" si="320"/>
        <v>Group Of Angel</v>
      </c>
      <c r="I2904">
        <f t="shared" si="321"/>
        <v>1</v>
      </c>
      <c r="J2904" t="str">
        <f>IF(Table1[[#This Row],[Investor Count]]&gt;1,"Yes","No")</f>
        <v>No</v>
      </c>
      <c r="K2904" t="s">
        <v>126</v>
      </c>
      <c r="L2904" s="6">
        <v>200000</v>
      </c>
      <c r="M2904">
        <f t="shared" si="315"/>
        <v>2015</v>
      </c>
      <c r="N2904" t="str">
        <f t="shared" si="316"/>
        <v>March</v>
      </c>
      <c r="O2904" s="18">
        <v>1.9194100000000001</v>
      </c>
      <c r="P2904" t="str">
        <f t="shared" si="317"/>
        <v>Seed</v>
      </c>
      <c r="Q2904" t="str">
        <f t="shared" si="318"/>
        <v>Others</v>
      </c>
      <c r="R2904" t="str">
        <f t="shared" si="319"/>
        <v>Other Cities</v>
      </c>
    </row>
    <row r="2905" spans="1:18" x14ac:dyDescent="0.3">
      <c r="A2905">
        <v>2904</v>
      </c>
      <c r="B2905" s="4">
        <v>42081</v>
      </c>
      <c r="C2905" t="s">
        <v>6182</v>
      </c>
      <c r="D2905" t="s">
        <v>2129</v>
      </c>
      <c r="E2905" t="s">
        <v>9030</v>
      </c>
      <c r="F2905" t="s">
        <v>9031</v>
      </c>
      <c r="G2905" t="s">
        <v>5274</v>
      </c>
      <c r="H2905" t="str">
        <f t="shared" si="320"/>
        <v>Snapdeal</v>
      </c>
      <c r="I2905">
        <f t="shared" si="321"/>
        <v>1</v>
      </c>
      <c r="J2905" t="str">
        <f>IF(Table1[[#This Row],[Investor Count]]&gt;1,"Yes","No")</f>
        <v>No</v>
      </c>
      <c r="K2905" t="s">
        <v>394</v>
      </c>
      <c r="M2905">
        <f t="shared" si="315"/>
        <v>2015</v>
      </c>
      <c r="N2905" t="str">
        <f t="shared" si="316"/>
        <v>March</v>
      </c>
      <c r="O2905" s="18">
        <v>0</v>
      </c>
      <c r="P2905" t="str">
        <f t="shared" si="317"/>
        <v>Private Equity</v>
      </c>
      <c r="Q2905" t="str">
        <f t="shared" si="318"/>
        <v>Others</v>
      </c>
      <c r="R2905" t="str">
        <f t="shared" si="319"/>
        <v>Other Cities</v>
      </c>
    </row>
    <row r="2906" spans="1:18" x14ac:dyDescent="0.3">
      <c r="A2906">
        <v>2905</v>
      </c>
      <c r="B2906" s="4">
        <v>42082</v>
      </c>
      <c r="C2906" t="s">
        <v>399</v>
      </c>
      <c r="D2906" t="s">
        <v>2129</v>
      </c>
      <c r="E2906" t="s">
        <v>9030</v>
      </c>
      <c r="F2906" t="s">
        <v>9031</v>
      </c>
      <c r="G2906" t="s">
        <v>8485</v>
      </c>
      <c r="H2906" t="str">
        <f t="shared" si="320"/>
        <v>Idg Ventures</v>
      </c>
      <c r="I2906">
        <f t="shared" si="321"/>
        <v>2</v>
      </c>
      <c r="J2906" t="str">
        <f>IF(Table1[[#This Row],[Investor Count]]&gt;1,"Yes","No")</f>
        <v>Yes</v>
      </c>
      <c r="K2906" t="s">
        <v>394</v>
      </c>
      <c r="L2906" s="6">
        <v>2000000</v>
      </c>
      <c r="M2906">
        <f t="shared" si="315"/>
        <v>2015</v>
      </c>
      <c r="N2906" t="str">
        <f t="shared" si="316"/>
        <v>March</v>
      </c>
      <c r="O2906" s="18">
        <v>19.194099999999999</v>
      </c>
      <c r="P2906" t="str">
        <f t="shared" si="317"/>
        <v>Private Equity</v>
      </c>
      <c r="Q2906" t="str">
        <f t="shared" si="318"/>
        <v>Others</v>
      </c>
      <c r="R2906" t="str">
        <f t="shared" si="319"/>
        <v>Other Cities</v>
      </c>
    </row>
    <row r="2907" spans="1:18" x14ac:dyDescent="0.3">
      <c r="A2907">
        <v>2906</v>
      </c>
      <c r="B2907" s="4">
        <v>42082</v>
      </c>
      <c r="C2907" t="s">
        <v>7595</v>
      </c>
      <c r="D2907" t="s">
        <v>2129</v>
      </c>
      <c r="E2907" t="s">
        <v>9030</v>
      </c>
      <c r="F2907" t="s">
        <v>9031</v>
      </c>
      <c r="G2907" t="s">
        <v>9125</v>
      </c>
      <c r="H2907" t="str">
        <f t="shared" si="320"/>
        <v>Ca Media Lp</v>
      </c>
      <c r="I2907">
        <f t="shared" si="321"/>
        <v>2</v>
      </c>
      <c r="J2907" t="str">
        <f>IF(Table1[[#This Row],[Investor Count]]&gt;1,"Yes","No")</f>
        <v>Yes</v>
      </c>
      <c r="K2907" t="s">
        <v>126</v>
      </c>
      <c r="L2907" s="6">
        <v>2800000</v>
      </c>
      <c r="M2907">
        <f t="shared" si="315"/>
        <v>2015</v>
      </c>
      <c r="N2907" t="str">
        <f t="shared" si="316"/>
        <v>March</v>
      </c>
      <c r="O2907" s="18">
        <v>26.871739999999999</v>
      </c>
      <c r="P2907" t="str">
        <f t="shared" si="317"/>
        <v>Seed</v>
      </c>
      <c r="Q2907" t="str">
        <f t="shared" si="318"/>
        <v>Others</v>
      </c>
      <c r="R2907" t="str">
        <f t="shared" si="319"/>
        <v>Other Cities</v>
      </c>
    </row>
    <row r="2908" spans="1:18" x14ac:dyDescent="0.3">
      <c r="A2908">
        <v>2907</v>
      </c>
      <c r="B2908" s="4">
        <v>42083</v>
      </c>
      <c r="C2908" t="s">
        <v>8906</v>
      </c>
      <c r="D2908" t="s">
        <v>2129</v>
      </c>
      <c r="E2908" t="s">
        <v>9030</v>
      </c>
      <c r="F2908" t="s">
        <v>9031</v>
      </c>
      <c r="G2908" t="s">
        <v>7598</v>
      </c>
      <c r="H2908" t="str">
        <f t="shared" si="320"/>
        <v>Armat Group</v>
      </c>
      <c r="I2908">
        <f t="shared" si="321"/>
        <v>1</v>
      </c>
      <c r="J2908" t="str">
        <f>IF(Table1[[#This Row],[Investor Count]]&gt;1,"Yes","No")</f>
        <v>No</v>
      </c>
      <c r="K2908" t="s">
        <v>394</v>
      </c>
      <c r="M2908">
        <f t="shared" si="315"/>
        <v>2015</v>
      </c>
      <c r="N2908" t="str">
        <f t="shared" si="316"/>
        <v>March</v>
      </c>
      <c r="O2908" s="18">
        <v>0</v>
      </c>
      <c r="P2908" t="str">
        <f t="shared" si="317"/>
        <v>Private Equity</v>
      </c>
      <c r="Q2908" t="str">
        <f t="shared" si="318"/>
        <v>Others</v>
      </c>
      <c r="R2908" t="str">
        <f t="shared" si="319"/>
        <v>Other Cities</v>
      </c>
    </row>
    <row r="2909" spans="1:18" x14ac:dyDescent="0.3">
      <c r="A2909">
        <v>2908</v>
      </c>
      <c r="B2909" s="4">
        <v>42083</v>
      </c>
      <c r="C2909" t="s">
        <v>7599</v>
      </c>
      <c r="D2909" t="s">
        <v>2129</v>
      </c>
      <c r="E2909" t="s">
        <v>9030</v>
      </c>
      <c r="F2909" t="s">
        <v>9031</v>
      </c>
      <c r="G2909" t="s">
        <v>7600</v>
      </c>
      <c r="H2909" t="str">
        <f t="shared" si="320"/>
        <v>Wu Chay Chin</v>
      </c>
      <c r="I2909">
        <f t="shared" si="321"/>
        <v>1</v>
      </c>
      <c r="J2909" t="str">
        <f>IF(Table1[[#This Row],[Investor Count]]&gt;1,"Yes","No")</f>
        <v>No</v>
      </c>
      <c r="K2909" t="s">
        <v>126</v>
      </c>
      <c r="L2909" s="6">
        <v>3000000</v>
      </c>
      <c r="M2909">
        <f t="shared" si="315"/>
        <v>2015</v>
      </c>
      <c r="N2909" t="str">
        <f t="shared" si="316"/>
        <v>March</v>
      </c>
      <c r="O2909" s="18">
        <v>28.791149999999998</v>
      </c>
      <c r="P2909" t="str">
        <f t="shared" si="317"/>
        <v>Seed</v>
      </c>
      <c r="Q2909" t="str">
        <f t="shared" si="318"/>
        <v>Others</v>
      </c>
      <c r="R2909" t="str">
        <f t="shared" si="319"/>
        <v>Other Cities</v>
      </c>
    </row>
    <row r="2910" spans="1:18" x14ac:dyDescent="0.3">
      <c r="A2910">
        <v>2909</v>
      </c>
      <c r="B2910" s="4">
        <v>42083</v>
      </c>
      <c r="C2910" t="s">
        <v>7601</v>
      </c>
      <c r="D2910" t="s">
        <v>2129</v>
      </c>
      <c r="E2910" t="s">
        <v>9030</v>
      </c>
      <c r="F2910" t="s">
        <v>9031</v>
      </c>
      <c r="G2910" t="s">
        <v>7948</v>
      </c>
      <c r="H2910" t="str">
        <f t="shared" si="320"/>
        <v>Letsventure</v>
      </c>
      <c r="I2910">
        <f t="shared" si="321"/>
        <v>1</v>
      </c>
      <c r="J2910" t="str">
        <f>IF(Table1[[#This Row],[Investor Count]]&gt;1,"Yes","No")</f>
        <v>No</v>
      </c>
      <c r="K2910" t="s">
        <v>126</v>
      </c>
      <c r="L2910" s="6">
        <v>180000</v>
      </c>
      <c r="M2910">
        <f t="shared" si="315"/>
        <v>2015</v>
      </c>
      <c r="N2910" t="str">
        <f t="shared" si="316"/>
        <v>March</v>
      </c>
      <c r="O2910" s="18">
        <v>1.7274689999999999</v>
      </c>
      <c r="P2910" t="str">
        <f t="shared" si="317"/>
        <v>Seed</v>
      </c>
      <c r="Q2910" t="str">
        <f t="shared" si="318"/>
        <v>Others</v>
      </c>
      <c r="R2910" t="str">
        <f t="shared" si="319"/>
        <v>Other Cities</v>
      </c>
    </row>
    <row r="2911" spans="1:18" x14ac:dyDescent="0.3">
      <c r="A2911">
        <v>2910</v>
      </c>
      <c r="B2911" s="4">
        <v>42083</v>
      </c>
      <c r="C2911" t="s">
        <v>7602</v>
      </c>
      <c r="D2911" t="s">
        <v>2129</v>
      </c>
      <c r="E2911" t="s">
        <v>9030</v>
      </c>
      <c r="F2911" t="s">
        <v>9031</v>
      </c>
      <c r="G2911" t="s">
        <v>7603</v>
      </c>
      <c r="H2911" t="str">
        <f t="shared" si="320"/>
        <v>Valiant Capital</v>
      </c>
      <c r="I2911">
        <f t="shared" si="321"/>
        <v>1</v>
      </c>
      <c r="J2911" t="str">
        <f>IF(Table1[[#This Row],[Investor Count]]&gt;1,"Yes","No")</f>
        <v>No</v>
      </c>
      <c r="K2911" t="s">
        <v>394</v>
      </c>
      <c r="L2911" s="6">
        <v>15000000</v>
      </c>
      <c r="M2911">
        <f t="shared" si="315"/>
        <v>2015</v>
      </c>
      <c r="N2911" t="str">
        <f t="shared" si="316"/>
        <v>March</v>
      </c>
      <c r="O2911" s="18">
        <v>143.95574999999999</v>
      </c>
      <c r="P2911" t="str">
        <f t="shared" si="317"/>
        <v>Private Equity</v>
      </c>
      <c r="Q2911" t="str">
        <f t="shared" si="318"/>
        <v>Others</v>
      </c>
      <c r="R2911" t="str">
        <f t="shared" si="319"/>
        <v>Other Cities</v>
      </c>
    </row>
    <row r="2912" spans="1:18" x14ac:dyDescent="0.3">
      <c r="A2912">
        <v>2911</v>
      </c>
      <c r="B2912" s="4">
        <v>42084</v>
      </c>
      <c r="C2912" t="s">
        <v>7604</v>
      </c>
      <c r="D2912" t="s">
        <v>2129</v>
      </c>
      <c r="E2912" t="s">
        <v>9030</v>
      </c>
      <c r="F2912" t="s">
        <v>9031</v>
      </c>
      <c r="G2912" t="s">
        <v>8486</v>
      </c>
      <c r="H2912" t="str">
        <f t="shared" si="320"/>
        <v>Ht Media</v>
      </c>
      <c r="I2912">
        <f t="shared" si="321"/>
        <v>2</v>
      </c>
      <c r="J2912" t="str">
        <f>IF(Table1[[#This Row],[Investor Count]]&gt;1,"Yes","No")</f>
        <v>Yes</v>
      </c>
      <c r="K2912" t="s">
        <v>126</v>
      </c>
      <c r="M2912">
        <f t="shared" si="315"/>
        <v>2015</v>
      </c>
      <c r="N2912" t="str">
        <f t="shared" si="316"/>
        <v>March</v>
      </c>
      <c r="O2912" s="18">
        <v>0</v>
      </c>
      <c r="P2912" t="str">
        <f t="shared" si="317"/>
        <v>Seed</v>
      </c>
      <c r="Q2912" t="str">
        <f t="shared" si="318"/>
        <v>Others</v>
      </c>
      <c r="R2912" t="str">
        <f t="shared" si="319"/>
        <v>Other Cities</v>
      </c>
    </row>
    <row r="2913" spans="1:18" x14ac:dyDescent="0.3">
      <c r="A2913">
        <v>2912</v>
      </c>
      <c r="B2913" s="4">
        <v>42086</v>
      </c>
      <c r="C2913" t="s">
        <v>4138</v>
      </c>
      <c r="D2913" t="s">
        <v>2129</v>
      </c>
      <c r="E2913" t="s">
        <v>9030</v>
      </c>
      <c r="F2913" t="s">
        <v>9031</v>
      </c>
      <c r="G2913" t="s">
        <v>627</v>
      </c>
      <c r="H2913" t="str">
        <f t="shared" si="320"/>
        <v>Y Combinator</v>
      </c>
      <c r="I2913">
        <f t="shared" si="321"/>
        <v>1</v>
      </c>
      <c r="J2913" t="str">
        <f>IF(Table1[[#This Row],[Investor Count]]&gt;1,"Yes","No")</f>
        <v>No</v>
      </c>
      <c r="K2913" t="s">
        <v>126</v>
      </c>
      <c r="L2913" s="6">
        <v>120000</v>
      </c>
      <c r="M2913">
        <f t="shared" si="315"/>
        <v>2015</v>
      </c>
      <c r="N2913" t="str">
        <f t="shared" si="316"/>
        <v>March</v>
      </c>
      <c r="O2913" s="18">
        <v>1.1516459999999999</v>
      </c>
      <c r="P2913" t="str">
        <f t="shared" si="317"/>
        <v>Seed</v>
      </c>
      <c r="Q2913" t="str">
        <f t="shared" si="318"/>
        <v>Others</v>
      </c>
      <c r="R2913" t="str">
        <f t="shared" si="319"/>
        <v>Other Cities</v>
      </c>
    </row>
    <row r="2914" spans="1:18" x14ac:dyDescent="0.3">
      <c r="A2914">
        <v>2913</v>
      </c>
      <c r="B2914" s="4">
        <v>42086</v>
      </c>
      <c r="C2914" t="s">
        <v>7606</v>
      </c>
      <c r="D2914" t="s">
        <v>2129</v>
      </c>
      <c r="E2914" t="s">
        <v>9030</v>
      </c>
      <c r="F2914" t="s">
        <v>9031</v>
      </c>
      <c r="G2914" t="s">
        <v>8907</v>
      </c>
      <c r="H2914" t="str">
        <f t="shared" si="320"/>
        <v>Rvcf</v>
      </c>
      <c r="I2914">
        <f t="shared" si="321"/>
        <v>2</v>
      </c>
      <c r="J2914" t="str">
        <f>IF(Table1[[#This Row],[Investor Count]]&gt;1,"Yes","No")</f>
        <v>Yes</v>
      </c>
      <c r="K2914" t="s">
        <v>394</v>
      </c>
      <c r="M2914">
        <f t="shared" si="315"/>
        <v>2015</v>
      </c>
      <c r="N2914" t="str">
        <f t="shared" si="316"/>
        <v>March</v>
      </c>
      <c r="O2914" s="18">
        <v>0</v>
      </c>
      <c r="P2914" t="str">
        <f t="shared" si="317"/>
        <v>Private Equity</v>
      </c>
      <c r="Q2914" t="str">
        <f t="shared" si="318"/>
        <v>Others</v>
      </c>
      <c r="R2914" t="str">
        <f t="shared" si="319"/>
        <v>Other Cities</v>
      </c>
    </row>
    <row r="2915" spans="1:18" x14ac:dyDescent="0.3">
      <c r="A2915">
        <v>2914</v>
      </c>
      <c r="B2915" s="4">
        <v>42087</v>
      </c>
      <c r="C2915" t="s">
        <v>1391</v>
      </c>
      <c r="D2915" t="s">
        <v>2129</v>
      </c>
      <c r="E2915" t="s">
        <v>9030</v>
      </c>
      <c r="F2915" t="s">
        <v>9031</v>
      </c>
      <c r="G2915" t="s">
        <v>5473</v>
      </c>
      <c r="H2915" t="str">
        <f t="shared" si="320"/>
        <v>Lightbox Ventures</v>
      </c>
      <c r="I2915">
        <f t="shared" si="321"/>
        <v>1</v>
      </c>
      <c r="J2915" t="str">
        <f>IF(Table1[[#This Row],[Investor Count]]&gt;1,"Yes","No")</f>
        <v>No</v>
      </c>
      <c r="K2915" t="s">
        <v>394</v>
      </c>
      <c r="L2915" s="6">
        <v>6000000</v>
      </c>
      <c r="M2915">
        <f t="shared" si="315"/>
        <v>2015</v>
      </c>
      <c r="N2915" t="str">
        <f t="shared" si="316"/>
        <v>March</v>
      </c>
      <c r="O2915" s="18">
        <v>57.582299999999996</v>
      </c>
      <c r="P2915" t="str">
        <f t="shared" si="317"/>
        <v>Private Equity</v>
      </c>
      <c r="Q2915" t="str">
        <f t="shared" si="318"/>
        <v>Others</v>
      </c>
      <c r="R2915" t="str">
        <f t="shared" si="319"/>
        <v>Other Cities</v>
      </c>
    </row>
    <row r="2916" spans="1:18" x14ac:dyDescent="0.3">
      <c r="A2916">
        <v>2915</v>
      </c>
      <c r="B2916" s="4">
        <v>42087</v>
      </c>
      <c r="C2916" t="s">
        <v>7609</v>
      </c>
      <c r="D2916" t="s">
        <v>2129</v>
      </c>
      <c r="E2916" t="s">
        <v>9030</v>
      </c>
      <c r="F2916" t="s">
        <v>9031</v>
      </c>
      <c r="G2916" t="s">
        <v>7610</v>
      </c>
      <c r="H2916" t="str">
        <f t="shared" si="320"/>
        <v>Sol Primero</v>
      </c>
      <c r="I2916">
        <f t="shared" si="321"/>
        <v>1</v>
      </c>
      <c r="J2916" t="str">
        <f>IF(Table1[[#This Row],[Investor Count]]&gt;1,"Yes","No")</f>
        <v>No</v>
      </c>
      <c r="K2916" t="s">
        <v>126</v>
      </c>
      <c r="L2916" s="6">
        <v>160000</v>
      </c>
      <c r="M2916">
        <f t="shared" si="315"/>
        <v>2015</v>
      </c>
      <c r="N2916" t="str">
        <f t="shared" si="316"/>
        <v>March</v>
      </c>
      <c r="O2916" s="18">
        <v>1.535528</v>
      </c>
      <c r="P2916" t="str">
        <f t="shared" si="317"/>
        <v>Seed</v>
      </c>
      <c r="Q2916" t="str">
        <f t="shared" si="318"/>
        <v>Others</v>
      </c>
      <c r="R2916" t="str">
        <f t="shared" si="319"/>
        <v>Other Cities</v>
      </c>
    </row>
    <row r="2917" spans="1:18" x14ac:dyDescent="0.3">
      <c r="A2917">
        <v>2916</v>
      </c>
      <c r="B2917" s="4">
        <v>42088</v>
      </c>
      <c r="C2917" t="s">
        <v>4360</v>
      </c>
      <c r="D2917" t="s">
        <v>2129</v>
      </c>
      <c r="E2917" t="s">
        <v>9030</v>
      </c>
      <c r="F2917" t="s">
        <v>9031</v>
      </c>
      <c r="G2917" t="s">
        <v>8487</v>
      </c>
      <c r="H2917" t="str">
        <f t="shared" si="320"/>
        <v>Jafco Asia</v>
      </c>
      <c r="I2917">
        <f t="shared" si="321"/>
        <v>4</v>
      </c>
      <c r="J2917" t="str">
        <f>IF(Table1[[#This Row],[Investor Count]]&gt;1,"Yes","No")</f>
        <v>Yes</v>
      </c>
      <c r="K2917" t="s">
        <v>394</v>
      </c>
      <c r="L2917" s="6">
        <v>6000000</v>
      </c>
      <c r="M2917">
        <f t="shared" si="315"/>
        <v>2015</v>
      </c>
      <c r="N2917" t="str">
        <f t="shared" si="316"/>
        <v>March</v>
      </c>
      <c r="O2917" s="18">
        <v>57.582299999999996</v>
      </c>
      <c r="P2917" t="str">
        <f t="shared" si="317"/>
        <v>Private Equity</v>
      </c>
      <c r="Q2917" t="str">
        <f t="shared" si="318"/>
        <v>Others</v>
      </c>
      <c r="R2917" t="str">
        <f t="shared" si="319"/>
        <v>Other Cities</v>
      </c>
    </row>
    <row r="2918" spans="1:18" x14ac:dyDescent="0.3">
      <c r="A2918">
        <v>2917</v>
      </c>
      <c r="B2918" s="4">
        <v>42088</v>
      </c>
      <c r="C2918" t="s">
        <v>7612</v>
      </c>
      <c r="D2918" t="s">
        <v>2129</v>
      </c>
      <c r="E2918" t="s">
        <v>9030</v>
      </c>
      <c r="F2918" t="s">
        <v>9031</v>
      </c>
      <c r="G2918" t="s">
        <v>7613</v>
      </c>
      <c r="H2918" t="str">
        <f t="shared" si="320"/>
        <v>Accion Venture Labs</v>
      </c>
      <c r="I2918">
        <f t="shared" si="321"/>
        <v>2</v>
      </c>
      <c r="J2918" t="str">
        <f>IF(Table1[[#This Row],[Investor Count]]&gt;1,"Yes","No")</f>
        <v>Yes</v>
      </c>
      <c r="K2918" t="s">
        <v>394</v>
      </c>
      <c r="L2918" s="6">
        <v>500000</v>
      </c>
      <c r="M2918">
        <f t="shared" si="315"/>
        <v>2015</v>
      </c>
      <c r="N2918" t="str">
        <f t="shared" si="316"/>
        <v>March</v>
      </c>
      <c r="O2918" s="18">
        <v>4.7985249999999997</v>
      </c>
      <c r="P2918" t="str">
        <f t="shared" si="317"/>
        <v>Private Equity</v>
      </c>
      <c r="Q2918" t="str">
        <f t="shared" si="318"/>
        <v>Others</v>
      </c>
      <c r="R2918" t="str">
        <f t="shared" si="319"/>
        <v>Other Cities</v>
      </c>
    </row>
    <row r="2919" spans="1:18" x14ac:dyDescent="0.3">
      <c r="A2919">
        <v>2918</v>
      </c>
      <c r="B2919" s="4">
        <v>42088</v>
      </c>
      <c r="C2919" t="s">
        <v>7614</v>
      </c>
      <c r="D2919" t="s">
        <v>2129</v>
      </c>
      <c r="E2919" t="s">
        <v>9030</v>
      </c>
      <c r="F2919" t="s">
        <v>9031</v>
      </c>
      <c r="G2919" t="s">
        <v>7615</v>
      </c>
      <c r="H2919" t="str">
        <f t="shared" si="320"/>
        <v>Dr Mushtaq Shah</v>
      </c>
      <c r="I2919">
        <f t="shared" si="321"/>
        <v>2</v>
      </c>
      <c r="J2919" t="str">
        <f>IF(Table1[[#This Row],[Investor Count]]&gt;1,"Yes","No")</f>
        <v>Yes</v>
      </c>
      <c r="K2919" t="s">
        <v>126</v>
      </c>
      <c r="L2919" s="6">
        <v>2000000</v>
      </c>
      <c r="M2919">
        <f t="shared" si="315"/>
        <v>2015</v>
      </c>
      <c r="N2919" t="str">
        <f t="shared" si="316"/>
        <v>March</v>
      </c>
      <c r="O2919" s="18">
        <v>19.194099999999999</v>
      </c>
      <c r="P2919" t="str">
        <f t="shared" si="317"/>
        <v>Seed</v>
      </c>
      <c r="Q2919" t="str">
        <f t="shared" si="318"/>
        <v>Others</v>
      </c>
      <c r="R2919" t="str">
        <f t="shared" si="319"/>
        <v>Other Cities</v>
      </c>
    </row>
    <row r="2920" spans="1:18" x14ac:dyDescent="0.3">
      <c r="A2920">
        <v>2919</v>
      </c>
      <c r="B2920" s="4">
        <v>42088</v>
      </c>
      <c r="C2920" t="s">
        <v>7616</v>
      </c>
      <c r="D2920" t="s">
        <v>2129</v>
      </c>
      <c r="E2920" t="s">
        <v>9030</v>
      </c>
      <c r="F2920" t="s">
        <v>9031</v>
      </c>
      <c r="G2920" t="s">
        <v>7617</v>
      </c>
      <c r="H2920" t="str">
        <f t="shared" si="320"/>
        <v>Impact Investment Holding</v>
      </c>
      <c r="I2920">
        <f t="shared" si="321"/>
        <v>2</v>
      </c>
      <c r="J2920" t="str">
        <f>IF(Table1[[#This Row],[Investor Count]]&gt;1,"Yes","No")</f>
        <v>Yes</v>
      </c>
      <c r="K2920" t="s">
        <v>126</v>
      </c>
      <c r="M2920">
        <f t="shared" si="315"/>
        <v>2015</v>
      </c>
      <c r="N2920" t="str">
        <f t="shared" si="316"/>
        <v>March</v>
      </c>
      <c r="O2920" s="18">
        <v>0</v>
      </c>
      <c r="P2920" t="str">
        <f t="shared" si="317"/>
        <v>Seed</v>
      </c>
      <c r="Q2920" t="str">
        <f t="shared" si="318"/>
        <v>Others</v>
      </c>
      <c r="R2920" t="str">
        <f t="shared" si="319"/>
        <v>Other Cities</v>
      </c>
    </row>
    <row r="2921" spans="1:18" x14ac:dyDescent="0.3">
      <c r="A2921">
        <v>2920</v>
      </c>
      <c r="B2921" s="4">
        <v>42088</v>
      </c>
      <c r="C2921" t="s">
        <v>1783</v>
      </c>
      <c r="D2921" t="s">
        <v>2129</v>
      </c>
      <c r="E2921" t="s">
        <v>9030</v>
      </c>
      <c r="F2921" t="s">
        <v>9031</v>
      </c>
      <c r="G2921" t="s">
        <v>8488</v>
      </c>
      <c r="H2921" t="str">
        <f t="shared" si="320"/>
        <v>Greenoaks Capital</v>
      </c>
      <c r="I2921">
        <f t="shared" si="321"/>
        <v>3</v>
      </c>
      <c r="J2921" t="str">
        <f>IF(Table1[[#This Row],[Investor Count]]&gt;1,"Yes","No")</f>
        <v>Yes</v>
      </c>
      <c r="K2921" t="s">
        <v>394</v>
      </c>
      <c r="L2921" s="6">
        <v>25000000</v>
      </c>
      <c r="M2921">
        <f t="shared" si="315"/>
        <v>2015</v>
      </c>
      <c r="N2921" t="str">
        <f t="shared" si="316"/>
        <v>March</v>
      </c>
      <c r="O2921" s="18">
        <v>239.92625000000001</v>
      </c>
      <c r="P2921" t="str">
        <f t="shared" si="317"/>
        <v>Private Equity</v>
      </c>
      <c r="Q2921" t="str">
        <f t="shared" si="318"/>
        <v>Others</v>
      </c>
      <c r="R2921" t="str">
        <f t="shared" si="319"/>
        <v>Other Cities</v>
      </c>
    </row>
    <row r="2922" spans="1:18" x14ac:dyDescent="0.3">
      <c r="A2922">
        <v>2921</v>
      </c>
      <c r="B2922" s="4">
        <v>42089</v>
      </c>
      <c r="C2922" t="s">
        <v>7619</v>
      </c>
      <c r="D2922" t="s">
        <v>2129</v>
      </c>
      <c r="E2922" t="s">
        <v>9030</v>
      </c>
      <c r="F2922" t="s">
        <v>9031</v>
      </c>
      <c r="G2922" t="s">
        <v>7620</v>
      </c>
      <c r="H2922" t="str">
        <f t="shared" si="320"/>
        <v>Tiger Global Management</v>
      </c>
      <c r="I2922">
        <f t="shared" si="321"/>
        <v>3</v>
      </c>
      <c r="J2922" t="str">
        <f>IF(Table1[[#This Row],[Investor Count]]&gt;1,"Yes","No")</f>
        <v>Yes</v>
      </c>
      <c r="K2922" t="s">
        <v>394</v>
      </c>
      <c r="L2922" s="6">
        <v>5000000</v>
      </c>
      <c r="M2922">
        <f t="shared" si="315"/>
        <v>2015</v>
      </c>
      <c r="N2922" t="str">
        <f t="shared" si="316"/>
        <v>March</v>
      </c>
      <c r="O2922" s="18">
        <v>47.985250000000001</v>
      </c>
      <c r="P2922" t="str">
        <f t="shared" si="317"/>
        <v>Private Equity</v>
      </c>
      <c r="Q2922" t="str">
        <f t="shared" si="318"/>
        <v>Others</v>
      </c>
      <c r="R2922" t="str">
        <f t="shared" si="319"/>
        <v>Other Cities</v>
      </c>
    </row>
    <row r="2923" spans="1:18" x14ac:dyDescent="0.3">
      <c r="A2923">
        <v>2922</v>
      </c>
      <c r="B2923" s="4">
        <v>42089</v>
      </c>
      <c r="C2923" t="s">
        <v>7621</v>
      </c>
      <c r="D2923" t="s">
        <v>2129</v>
      </c>
      <c r="E2923" t="s">
        <v>9030</v>
      </c>
      <c r="F2923" t="s">
        <v>9031</v>
      </c>
      <c r="G2923" t="s">
        <v>7622</v>
      </c>
      <c r="H2923" t="str">
        <f t="shared" si="320"/>
        <v>Sequoia Capital</v>
      </c>
      <c r="I2923">
        <f t="shared" si="321"/>
        <v>2</v>
      </c>
      <c r="J2923" t="str">
        <f>IF(Table1[[#This Row],[Investor Count]]&gt;1,"Yes","No")</f>
        <v>Yes</v>
      </c>
      <c r="K2923" t="s">
        <v>126</v>
      </c>
      <c r="L2923" s="6">
        <v>1750000</v>
      </c>
      <c r="M2923">
        <f t="shared" si="315"/>
        <v>2015</v>
      </c>
      <c r="N2923" t="str">
        <f t="shared" si="316"/>
        <v>March</v>
      </c>
      <c r="O2923" s="18">
        <v>16.7948375</v>
      </c>
      <c r="P2923" t="str">
        <f t="shared" si="317"/>
        <v>Seed</v>
      </c>
      <c r="Q2923" t="str">
        <f t="shared" si="318"/>
        <v>Others</v>
      </c>
      <c r="R2923" t="str">
        <f t="shared" si="319"/>
        <v>Other Cities</v>
      </c>
    </row>
    <row r="2924" spans="1:18" x14ac:dyDescent="0.3">
      <c r="A2924">
        <v>2923</v>
      </c>
      <c r="B2924" s="4">
        <v>42089</v>
      </c>
      <c r="C2924" t="s">
        <v>6783</v>
      </c>
      <c r="D2924" t="s">
        <v>2129</v>
      </c>
      <c r="E2924" t="s">
        <v>9030</v>
      </c>
      <c r="F2924" t="s">
        <v>9031</v>
      </c>
      <c r="G2924" t="s">
        <v>261</v>
      </c>
      <c r="H2924" t="str">
        <f t="shared" si="320"/>
        <v>Undisclosed</v>
      </c>
      <c r="I2924">
        <f t="shared" si="321"/>
        <v>1</v>
      </c>
      <c r="J2924" t="str">
        <f>IF(Table1[[#This Row],[Investor Count]]&gt;1,"Yes","No")</f>
        <v>No</v>
      </c>
      <c r="K2924" t="s">
        <v>126</v>
      </c>
      <c r="M2924">
        <f t="shared" si="315"/>
        <v>2015</v>
      </c>
      <c r="N2924" t="str">
        <f t="shared" si="316"/>
        <v>March</v>
      </c>
      <c r="O2924" s="18">
        <v>0</v>
      </c>
      <c r="P2924" t="str">
        <f t="shared" si="317"/>
        <v>Seed</v>
      </c>
      <c r="Q2924" t="str">
        <f t="shared" si="318"/>
        <v>Others</v>
      </c>
      <c r="R2924" t="str">
        <f t="shared" si="319"/>
        <v>Other Cities</v>
      </c>
    </row>
    <row r="2925" spans="1:18" x14ac:dyDescent="0.3">
      <c r="A2925">
        <v>2924</v>
      </c>
      <c r="B2925" s="4">
        <v>42090</v>
      </c>
      <c r="C2925" t="s">
        <v>7623</v>
      </c>
      <c r="D2925" t="s">
        <v>2129</v>
      </c>
      <c r="E2925" t="s">
        <v>9030</v>
      </c>
      <c r="F2925" t="s">
        <v>9031</v>
      </c>
      <c r="G2925" t="s">
        <v>8489</v>
      </c>
      <c r="H2925" t="str">
        <f t="shared" si="320"/>
        <v>Solidarity Venture Capital</v>
      </c>
      <c r="I2925">
        <f t="shared" si="321"/>
        <v>1</v>
      </c>
      <c r="J2925" t="str">
        <f>IF(Table1[[#This Row],[Investor Count]]&gt;1,"Yes","No")</f>
        <v>No</v>
      </c>
      <c r="K2925" t="s">
        <v>126</v>
      </c>
      <c r="L2925" s="6">
        <v>100000</v>
      </c>
      <c r="M2925">
        <f t="shared" si="315"/>
        <v>2015</v>
      </c>
      <c r="N2925" t="str">
        <f t="shared" si="316"/>
        <v>March</v>
      </c>
      <c r="O2925" s="18">
        <v>0.95970500000000003</v>
      </c>
      <c r="P2925" t="str">
        <f t="shared" si="317"/>
        <v>Seed</v>
      </c>
      <c r="Q2925" t="str">
        <f t="shared" si="318"/>
        <v>Others</v>
      </c>
      <c r="R2925" t="str">
        <f t="shared" si="319"/>
        <v>Other Cities</v>
      </c>
    </row>
    <row r="2926" spans="1:18" x14ac:dyDescent="0.3">
      <c r="A2926">
        <v>2925</v>
      </c>
      <c r="B2926" s="4">
        <v>42090</v>
      </c>
      <c r="C2926" t="s">
        <v>7625</v>
      </c>
      <c r="D2926" t="s">
        <v>2129</v>
      </c>
      <c r="E2926" t="s">
        <v>9030</v>
      </c>
      <c r="F2926" t="s">
        <v>9031</v>
      </c>
      <c r="G2926" t="s">
        <v>7626</v>
      </c>
      <c r="H2926" t="str">
        <f t="shared" si="320"/>
        <v>Pittie Group</v>
      </c>
      <c r="I2926">
        <f t="shared" si="321"/>
        <v>1</v>
      </c>
      <c r="J2926" t="str">
        <f>IF(Table1[[#This Row],[Investor Count]]&gt;1,"Yes","No")</f>
        <v>No</v>
      </c>
      <c r="K2926" t="s">
        <v>126</v>
      </c>
      <c r="L2926" s="6">
        <v>100000</v>
      </c>
      <c r="M2926">
        <f t="shared" si="315"/>
        <v>2015</v>
      </c>
      <c r="N2926" t="str">
        <f t="shared" si="316"/>
        <v>March</v>
      </c>
      <c r="O2926" s="18">
        <v>0.95970500000000003</v>
      </c>
      <c r="P2926" t="str">
        <f t="shared" si="317"/>
        <v>Seed</v>
      </c>
      <c r="Q2926" t="str">
        <f t="shared" si="318"/>
        <v>Others</v>
      </c>
      <c r="R2926" t="str">
        <f t="shared" si="319"/>
        <v>Other Cities</v>
      </c>
    </row>
    <row r="2927" spans="1:18" x14ac:dyDescent="0.3">
      <c r="A2927">
        <v>2926</v>
      </c>
      <c r="B2927" s="4">
        <v>42091</v>
      </c>
      <c r="C2927" t="s">
        <v>7627</v>
      </c>
      <c r="D2927" t="s">
        <v>2129</v>
      </c>
      <c r="E2927" t="s">
        <v>9030</v>
      </c>
      <c r="F2927" t="s">
        <v>9031</v>
      </c>
      <c r="G2927" t="s">
        <v>8490</v>
      </c>
      <c r="H2927" t="str">
        <f t="shared" si="320"/>
        <v>Nick Adams</v>
      </c>
      <c r="I2927">
        <f t="shared" si="321"/>
        <v>3</v>
      </c>
      <c r="J2927" t="str">
        <f>IF(Table1[[#This Row],[Investor Count]]&gt;1,"Yes","No")</f>
        <v>Yes</v>
      </c>
      <c r="K2927" t="s">
        <v>126</v>
      </c>
      <c r="L2927" s="6">
        <v>115000</v>
      </c>
      <c r="M2927">
        <f t="shared" si="315"/>
        <v>2015</v>
      </c>
      <c r="N2927" t="str">
        <f t="shared" si="316"/>
        <v>March</v>
      </c>
      <c r="O2927" s="18">
        <v>1.10366075</v>
      </c>
      <c r="P2927" t="str">
        <f t="shared" si="317"/>
        <v>Seed</v>
      </c>
      <c r="Q2927" t="str">
        <f t="shared" si="318"/>
        <v>Others</v>
      </c>
      <c r="R2927" t="str">
        <f t="shared" si="319"/>
        <v>Other Cities</v>
      </c>
    </row>
    <row r="2928" spans="1:18" x14ac:dyDescent="0.3">
      <c r="A2928">
        <v>2927</v>
      </c>
      <c r="B2928" s="4">
        <v>42091</v>
      </c>
      <c r="C2928" t="s">
        <v>7629</v>
      </c>
      <c r="D2928" t="s">
        <v>2129</v>
      </c>
      <c r="E2928" t="s">
        <v>9030</v>
      </c>
      <c r="F2928" t="s">
        <v>9031</v>
      </c>
      <c r="G2928" t="s">
        <v>7630</v>
      </c>
      <c r="H2928" t="str">
        <f t="shared" si="320"/>
        <v>Tiger Global</v>
      </c>
      <c r="I2928">
        <f t="shared" si="321"/>
        <v>3</v>
      </c>
      <c r="J2928" t="str">
        <f>IF(Table1[[#This Row],[Investor Count]]&gt;1,"Yes","No")</f>
        <v>Yes</v>
      </c>
      <c r="K2928" t="s">
        <v>394</v>
      </c>
      <c r="L2928" s="6">
        <v>30000000</v>
      </c>
      <c r="M2928">
        <f t="shared" si="315"/>
        <v>2015</v>
      </c>
      <c r="N2928" t="str">
        <f t="shared" si="316"/>
        <v>March</v>
      </c>
      <c r="O2928" s="18">
        <v>287.91149999999999</v>
      </c>
      <c r="P2928" t="str">
        <f t="shared" si="317"/>
        <v>Private Equity</v>
      </c>
      <c r="Q2928" t="str">
        <f t="shared" si="318"/>
        <v>Others</v>
      </c>
      <c r="R2928" t="str">
        <f t="shared" si="319"/>
        <v>Other Cities</v>
      </c>
    </row>
    <row r="2929" spans="1:18" x14ac:dyDescent="0.3">
      <c r="A2929">
        <v>2928</v>
      </c>
      <c r="B2929" s="4">
        <v>42091</v>
      </c>
      <c r="C2929" t="s">
        <v>7631</v>
      </c>
      <c r="D2929" t="s">
        <v>2129</v>
      </c>
      <c r="E2929" t="s">
        <v>9030</v>
      </c>
      <c r="F2929" t="s">
        <v>9031</v>
      </c>
      <c r="G2929" t="s">
        <v>9147</v>
      </c>
      <c r="H2929" t="str">
        <f t="shared" si="320"/>
        <v>Nan Nilekani</v>
      </c>
      <c r="I2929">
        <f t="shared" si="321"/>
        <v>3</v>
      </c>
      <c r="J2929" t="str">
        <f>IF(Table1[[#This Row],[Investor Count]]&gt;1,"Yes","No")</f>
        <v>Yes</v>
      </c>
      <c r="K2929" t="s">
        <v>394</v>
      </c>
      <c r="L2929" s="6">
        <v>1500000</v>
      </c>
      <c r="M2929">
        <f t="shared" si="315"/>
        <v>2015</v>
      </c>
      <c r="N2929" t="str">
        <f t="shared" si="316"/>
        <v>March</v>
      </c>
      <c r="O2929" s="18">
        <v>14.395574999999999</v>
      </c>
      <c r="P2929" t="str">
        <f t="shared" si="317"/>
        <v>Private Equity</v>
      </c>
      <c r="Q2929" t="str">
        <f t="shared" si="318"/>
        <v>Others</v>
      </c>
      <c r="R2929" t="str">
        <f t="shared" si="319"/>
        <v>Other Cities</v>
      </c>
    </row>
    <row r="2930" spans="1:18" x14ac:dyDescent="0.3">
      <c r="A2930">
        <v>2929</v>
      </c>
      <c r="B2930" s="4">
        <v>42093</v>
      </c>
      <c r="C2930" t="s">
        <v>7633</v>
      </c>
      <c r="D2930" t="s">
        <v>2129</v>
      </c>
      <c r="E2930" t="s">
        <v>9030</v>
      </c>
      <c r="F2930" t="s">
        <v>9031</v>
      </c>
      <c r="G2930" t="s">
        <v>7634</v>
      </c>
      <c r="H2930" t="str">
        <f t="shared" si="320"/>
        <v>Tano Capital</v>
      </c>
      <c r="I2930">
        <f t="shared" si="321"/>
        <v>1</v>
      </c>
      <c r="J2930" t="str">
        <f>IF(Table1[[#This Row],[Investor Count]]&gt;1,"Yes","No")</f>
        <v>No</v>
      </c>
      <c r="K2930" t="s">
        <v>394</v>
      </c>
      <c r="L2930" s="6">
        <v>10000000</v>
      </c>
      <c r="M2930">
        <f t="shared" si="315"/>
        <v>2015</v>
      </c>
      <c r="N2930" t="str">
        <f t="shared" si="316"/>
        <v>March</v>
      </c>
      <c r="O2930" s="18">
        <v>95.970500000000001</v>
      </c>
      <c r="P2930" t="str">
        <f t="shared" si="317"/>
        <v>Private Equity</v>
      </c>
      <c r="Q2930" t="str">
        <f t="shared" si="318"/>
        <v>Others</v>
      </c>
      <c r="R2930" t="str">
        <f t="shared" si="319"/>
        <v>Other Cities</v>
      </c>
    </row>
    <row r="2931" spans="1:18" x14ac:dyDescent="0.3">
      <c r="A2931">
        <v>2930</v>
      </c>
      <c r="B2931" s="4">
        <v>42093</v>
      </c>
      <c r="C2931" t="s">
        <v>7635</v>
      </c>
      <c r="D2931" t="s">
        <v>2129</v>
      </c>
      <c r="E2931" t="s">
        <v>9030</v>
      </c>
      <c r="F2931" t="s">
        <v>9031</v>
      </c>
      <c r="G2931" t="s">
        <v>8491</v>
      </c>
      <c r="H2931" t="str">
        <f t="shared" si="320"/>
        <v>Ta Associates</v>
      </c>
      <c r="I2931">
        <f t="shared" si="321"/>
        <v>1</v>
      </c>
      <c r="J2931" t="str">
        <f>IF(Table1[[#This Row],[Investor Count]]&gt;1,"Yes","No")</f>
        <v>No</v>
      </c>
      <c r="K2931" t="s">
        <v>394</v>
      </c>
      <c r="L2931" s="6">
        <v>75000000</v>
      </c>
      <c r="M2931">
        <f t="shared" si="315"/>
        <v>2015</v>
      </c>
      <c r="N2931" t="str">
        <f t="shared" si="316"/>
        <v>March</v>
      </c>
      <c r="O2931" s="18">
        <v>719.77874999999995</v>
      </c>
      <c r="P2931" t="str">
        <f t="shared" si="317"/>
        <v>Private Equity</v>
      </c>
      <c r="Q2931" t="str">
        <f t="shared" si="318"/>
        <v>Others</v>
      </c>
      <c r="R2931" t="str">
        <f t="shared" si="319"/>
        <v>Other Cities</v>
      </c>
    </row>
    <row r="2932" spans="1:18" x14ac:dyDescent="0.3">
      <c r="A2932">
        <v>2931</v>
      </c>
      <c r="B2932" s="4">
        <v>42094</v>
      </c>
      <c r="C2932" t="s">
        <v>7638</v>
      </c>
      <c r="D2932" t="s">
        <v>2129</v>
      </c>
      <c r="E2932" t="s">
        <v>9030</v>
      </c>
      <c r="F2932" t="s">
        <v>9031</v>
      </c>
      <c r="G2932" t="s">
        <v>7639</v>
      </c>
      <c r="H2932" t="str">
        <f t="shared" si="320"/>
        <v>Mayfield Ventures</v>
      </c>
      <c r="I2932">
        <f t="shared" si="321"/>
        <v>2</v>
      </c>
      <c r="J2932" t="str">
        <f>IF(Table1[[#This Row],[Investor Count]]&gt;1,"Yes","No")</f>
        <v>Yes</v>
      </c>
      <c r="K2932" t="s">
        <v>394</v>
      </c>
      <c r="L2932" s="6">
        <v>3000000</v>
      </c>
      <c r="M2932">
        <f t="shared" si="315"/>
        <v>2015</v>
      </c>
      <c r="N2932" t="str">
        <f t="shared" si="316"/>
        <v>March</v>
      </c>
      <c r="O2932" s="18">
        <v>28.791149999999998</v>
      </c>
      <c r="P2932" t="str">
        <f t="shared" si="317"/>
        <v>Private Equity</v>
      </c>
      <c r="Q2932" t="str">
        <f t="shared" si="318"/>
        <v>Others</v>
      </c>
      <c r="R2932" t="str">
        <f t="shared" si="319"/>
        <v>Other Cities</v>
      </c>
    </row>
    <row r="2933" spans="1:18" x14ac:dyDescent="0.3">
      <c r="A2933">
        <v>2932</v>
      </c>
      <c r="B2933" s="4">
        <v>42094</v>
      </c>
      <c r="C2933" t="s">
        <v>7641</v>
      </c>
      <c r="D2933" t="s">
        <v>2129</v>
      </c>
      <c r="E2933" t="s">
        <v>9030</v>
      </c>
      <c r="F2933" t="s">
        <v>9031</v>
      </c>
      <c r="G2933" t="s">
        <v>9195</v>
      </c>
      <c r="H2933" t="str">
        <f t="shared" si="320"/>
        <v>Trinity Ventures</v>
      </c>
      <c r="I2933">
        <f t="shared" si="321"/>
        <v>4</v>
      </c>
      <c r="J2933" t="str">
        <f>IF(Table1[[#This Row],[Investor Count]]&gt;1,"Yes","No")</f>
        <v>Yes</v>
      </c>
      <c r="K2933" t="s">
        <v>394</v>
      </c>
      <c r="L2933" s="6">
        <v>16000000</v>
      </c>
      <c r="M2933">
        <f t="shared" si="315"/>
        <v>2015</v>
      </c>
      <c r="N2933" t="str">
        <f t="shared" si="316"/>
        <v>March</v>
      </c>
      <c r="O2933" s="18">
        <v>153.55279999999999</v>
      </c>
      <c r="P2933" t="str">
        <f t="shared" si="317"/>
        <v>Private Equity</v>
      </c>
      <c r="Q2933" t="str">
        <f t="shared" si="318"/>
        <v>Others</v>
      </c>
      <c r="R2933" t="str">
        <f t="shared" si="319"/>
        <v>Other Cities</v>
      </c>
    </row>
    <row r="2934" spans="1:18" x14ac:dyDescent="0.3">
      <c r="A2934">
        <v>2933</v>
      </c>
      <c r="B2934" s="4">
        <v>42094</v>
      </c>
      <c r="C2934" t="s">
        <v>7643</v>
      </c>
      <c r="D2934" t="s">
        <v>2129</v>
      </c>
      <c r="E2934" t="s">
        <v>9030</v>
      </c>
      <c r="F2934" t="s">
        <v>9031</v>
      </c>
      <c r="G2934" t="s">
        <v>7871</v>
      </c>
      <c r="H2934" t="str">
        <f t="shared" si="320"/>
        <v>Zodius Capital</v>
      </c>
      <c r="I2934">
        <f t="shared" si="321"/>
        <v>4</v>
      </c>
      <c r="J2934" t="str">
        <f>IF(Table1[[#This Row],[Investor Count]]&gt;1,"Yes","No")</f>
        <v>Yes</v>
      </c>
      <c r="K2934" t="s">
        <v>394</v>
      </c>
      <c r="L2934" s="6">
        <v>16000000</v>
      </c>
      <c r="M2934">
        <f t="shared" si="315"/>
        <v>2015</v>
      </c>
      <c r="N2934" t="str">
        <f t="shared" si="316"/>
        <v>March</v>
      </c>
      <c r="O2934" s="18">
        <v>153.55279999999999</v>
      </c>
      <c r="P2934" t="str">
        <f t="shared" si="317"/>
        <v>Private Equity</v>
      </c>
      <c r="Q2934" t="str">
        <f t="shared" si="318"/>
        <v>Others</v>
      </c>
      <c r="R2934" t="str">
        <f t="shared" si="319"/>
        <v>Other Cities</v>
      </c>
    </row>
    <row r="2935" spans="1:18" x14ac:dyDescent="0.3">
      <c r="A2935">
        <v>2934</v>
      </c>
      <c r="B2935" s="4">
        <v>42037</v>
      </c>
      <c r="C2935" t="s">
        <v>7645</v>
      </c>
      <c r="D2935" t="s">
        <v>2129</v>
      </c>
      <c r="E2935" t="s">
        <v>9030</v>
      </c>
      <c r="F2935" t="s">
        <v>9031</v>
      </c>
      <c r="G2935" t="s">
        <v>9401</v>
      </c>
      <c r="H2935" t="str">
        <f t="shared" si="320"/>
        <v>Group Of Angel</v>
      </c>
      <c r="I2935">
        <f t="shared" si="321"/>
        <v>1</v>
      </c>
      <c r="J2935" t="str">
        <f>IF(Table1[[#This Row],[Investor Count]]&gt;1,"Yes","No")</f>
        <v>No</v>
      </c>
      <c r="K2935" t="s">
        <v>7896</v>
      </c>
      <c r="L2935" s="6">
        <v>16600</v>
      </c>
      <c r="M2935">
        <f t="shared" si="315"/>
        <v>2015</v>
      </c>
      <c r="N2935" t="str">
        <f t="shared" si="316"/>
        <v>February</v>
      </c>
      <c r="O2935" s="18">
        <v>0.15931102999999999</v>
      </c>
      <c r="P2935" t="str">
        <f t="shared" si="317"/>
        <v>Seed</v>
      </c>
      <c r="Q2935" t="str">
        <f t="shared" si="318"/>
        <v>Others</v>
      </c>
      <c r="R2935" t="str">
        <f t="shared" si="319"/>
        <v>Other Cities</v>
      </c>
    </row>
    <row r="2936" spans="1:18" x14ac:dyDescent="0.3">
      <c r="A2936">
        <v>2935</v>
      </c>
      <c r="B2936" s="4">
        <v>42037</v>
      </c>
      <c r="C2936" t="s">
        <v>7648</v>
      </c>
      <c r="D2936" t="s">
        <v>2129</v>
      </c>
      <c r="E2936" t="s">
        <v>9030</v>
      </c>
      <c r="F2936" t="s">
        <v>9031</v>
      </c>
      <c r="G2936" t="s">
        <v>9401</v>
      </c>
      <c r="H2936" t="str">
        <f t="shared" si="320"/>
        <v>Group Of Angel</v>
      </c>
      <c r="I2936">
        <f t="shared" si="321"/>
        <v>1</v>
      </c>
      <c r="J2936" t="str">
        <f>IF(Table1[[#This Row],[Investor Count]]&gt;1,"Yes","No")</f>
        <v>No</v>
      </c>
      <c r="K2936" t="s">
        <v>7896</v>
      </c>
      <c r="L2936" s="6">
        <v>16600</v>
      </c>
      <c r="M2936">
        <f t="shared" si="315"/>
        <v>2015</v>
      </c>
      <c r="N2936" t="str">
        <f t="shared" si="316"/>
        <v>February</v>
      </c>
      <c r="O2936" s="18">
        <v>0.15931102999999999</v>
      </c>
      <c r="P2936" t="str">
        <f t="shared" si="317"/>
        <v>Seed</v>
      </c>
      <c r="Q2936" t="str">
        <f t="shared" si="318"/>
        <v>Others</v>
      </c>
      <c r="R2936" t="str">
        <f t="shared" si="319"/>
        <v>Other Cities</v>
      </c>
    </row>
    <row r="2937" spans="1:18" x14ac:dyDescent="0.3">
      <c r="A2937">
        <v>2936</v>
      </c>
      <c r="B2937" s="4">
        <v>42037</v>
      </c>
      <c r="C2937" t="s">
        <v>7649</v>
      </c>
      <c r="D2937" t="s">
        <v>2129</v>
      </c>
      <c r="E2937" t="s">
        <v>9030</v>
      </c>
      <c r="F2937" t="s">
        <v>9031</v>
      </c>
      <c r="G2937" t="s">
        <v>9401</v>
      </c>
      <c r="H2937" t="str">
        <f t="shared" si="320"/>
        <v>Group Of Angel</v>
      </c>
      <c r="I2937">
        <f t="shared" si="321"/>
        <v>1</v>
      </c>
      <c r="J2937" t="str">
        <f>IF(Table1[[#This Row],[Investor Count]]&gt;1,"Yes","No")</f>
        <v>No</v>
      </c>
      <c r="K2937" t="s">
        <v>7896</v>
      </c>
      <c r="L2937" s="6">
        <v>16600</v>
      </c>
      <c r="M2937">
        <f t="shared" si="315"/>
        <v>2015</v>
      </c>
      <c r="N2937" t="str">
        <f t="shared" si="316"/>
        <v>February</v>
      </c>
      <c r="O2937" s="18">
        <v>0.15931102999999999</v>
      </c>
      <c r="P2937" t="str">
        <f t="shared" si="317"/>
        <v>Seed</v>
      </c>
      <c r="Q2937" t="str">
        <f t="shared" si="318"/>
        <v>Others</v>
      </c>
      <c r="R2937" t="str">
        <f t="shared" si="319"/>
        <v>Other Cities</v>
      </c>
    </row>
    <row r="2938" spans="1:18" x14ac:dyDescent="0.3">
      <c r="A2938">
        <v>2937</v>
      </c>
      <c r="B2938" s="4">
        <v>42037</v>
      </c>
      <c r="C2938" t="s">
        <v>7650</v>
      </c>
      <c r="D2938" t="s">
        <v>2129</v>
      </c>
      <c r="E2938" t="s">
        <v>9030</v>
      </c>
      <c r="F2938" t="s">
        <v>9031</v>
      </c>
      <c r="G2938" t="s">
        <v>9401</v>
      </c>
      <c r="H2938" t="str">
        <f t="shared" si="320"/>
        <v>Group Of Angel</v>
      </c>
      <c r="I2938">
        <f t="shared" si="321"/>
        <v>1</v>
      </c>
      <c r="J2938" t="str">
        <f>IF(Table1[[#This Row],[Investor Count]]&gt;1,"Yes","No")</f>
        <v>No</v>
      </c>
      <c r="K2938" t="s">
        <v>7896</v>
      </c>
      <c r="L2938" s="6">
        <v>16600</v>
      </c>
      <c r="M2938">
        <f t="shared" si="315"/>
        <v>2015</v>
      </c>
      <c r="N2938" t="str">
        <f t="shared" si="316"/>
        <v>February</v>
      </c>
      <c r="O2938" s="18">
        <v>0.15931102999999999</v>
      </c>
      <c r="P2938" t="str">
        <f t="shared" si="317"/>
        <v>Seed</v>
      </c>
      <c r="Q2938" t="str">
        <f t="shared" si="318"/>
        <v>Others</v>
      </c>
      <c r="R2938" t="str">
        <f t="shared" si="319"/>
        <v>Other Cities</v>
      </c>
    </row>
    <row r="2939" spans="1:18" x14ac:dyDescent="0.3">
      <c r="A2939">
        <v>2938</v>
      </c>
      <c r="B2939" s="4">
        <v>42037</v>
      </c>
      <c r="C2939" t="s">
        <v>7651</v>
      </c>
      <c r="D2939" t="s">
        <v>2129</v>
      </c>
      <c r="E2939" t="s">
        <v>9030</v>
      </c>
      <c r="F2939" t="s">
        <v>9031</v>
      </c>
      <c r="G2939" t="s">
        <v>9401</v>
      </c>
      <c r="H2939" t="str">
        <f t="shared" si="320"/>
        <v>Group Of Angel</v>
      </c>
      <c r="I2939">
        <f t="shared" si="321"/>
        <v>1</v>
      </c>
      <c r="J2939" t="str">
        <f>IF(Table1[[#This Row],[Investor Count]]&gt;1,"Yes","No")</f>
        <v>No</v>
      </c>
      <c r="K2939" t="s">
        <v>7896</v>
      </c>
      <c r="L2939" s="6">
        <v>16600</v>
      </c>
      <c r="M2939">
        <f t="shared" si="315"/>
        <v>2015</v>
      </c>
      <c r="N2939" t="str">
        <f t="shared" si="316"/>
        <v>February</v>
      </c>
      <c r="O2939" s="18">
        <v>0.15931102999999999</v>
      </c>
      <c r="P2939" t="str">
        <f t="shared" si="317"/>
        <v>Seed</v>
      </c>
      <c r="Q2939" t="str">
        <f t="shared" si="318"/>
        <v>Others</v>
      </c>
      <c r="R2939" t="str">
        <f t="shared" si="319"/>
        <v>Other Cities</v>
      </c>
    </row>
    <row r="2940" spans="1:18" x14ac:dyDescent="0.3">
      <c r="A2940">
        <v>2939</v>
      </c>
      <c r="B2940" s="4">
        <v>42037</v>
      </c>
      <c r="C2940" t="s">
        <v>7652</v>
      </c>
      <c r="D2940" t="s">
        <v>2129</v>
      </c>
      <c r="E2940" t="s">
        <v>9030</v>
      </c>
      <c r="F2940" t="s">
        <v>9031</v>
      </c>
      <c r="G2940" t="s">
        <v>9401</v>
      </c>
      <c r="H2940" t="str">
        <f t="shared" si="320"/>
        <v>Group Of Angel</v>
      </c>
      <c r="I2940">
        <f t="shared" si="321"/>
        <v>1</v>
      </c>
      <c r="J2940" t="str">
        <f>IF(Table1[[#This Row],[Investor Count]]&gt;1,"Yes","No")</f>
        <v>No</v>
      </c>
      <c r="K2940" t="s">
        <v>7896</v>
      </c>
      <c r="L2940" s="6">
        <v>16600</v>
      </c>
      <c r="M2940">
        <f t="shared" si="315"/>
        <v>2015</v>
      </c>
      <c r="N2940" t="str">
        <f t="shared" si="316"/>
        <v>February</v>
      </c>
      <c r="O2940" s="18">
        <v>0.15931102999999999</v>
      </c>
      <c r="P2940" t="str">
        <f t="shared" si="317"/>
        <v>Seed</v>
      </c>
      <c r="Q2940" t="str">
        <f t="shared" si="318"/>
        <v>Others</v>
      </c>
      <c r="R2940" t="str">
        <f t="shared" si="319"/>
        <v>Other Cities</v>
      </c>
    </row>
    <row r="2941" spans="1:18" x14ac:dyDescent="0.3">
      <c r="A2941">
        <v>2940</v>
      </c>
      <c r="B2941" s="4">
        <v>42037</v>
      </c>
      <c r="C2941" t="s">
        <v>7653</v>
      </c>
      <c r="D2941" t="s">
        <v>2129</v>
      </c>
      <c r="E2941" t="s">
        <v>9030</v>
      </c>
      <c r="F2941" t="s">
        <v>9031</v>
      </c>
      <c r="G2941" t="s">
        <v>7654</v>
      </c>
      <c r="H2941" t="str">
        <f t="shared" si="320"/>
        <v>Sol Primero</v>
      </c>
      <c r="I2941">
        <f t="shared" si="321"/>
        <v>2</v>
      </c>
      <c r="J2941" t="str">
        <f>IF(Table1[[#This Row],[Investor Count]]&gt;1,"Yes","No")</f>
        <v>Yes</v>
      </c>
      <c r="K2941" t="s">
        <v>7896</v>
      </c>
      <c r="L2941" s="6">
        <v>250000</v>
      </c>
      <c r="M2941">
        <f t="shared" si="315"/>
        <v>2015</v>
      </c>
      <c r="N2941" t="str">
        <f t="shared" si="316"/>
        <v>February</v>
      </c>
      <c r="O2941" s="18">
        <v>2.3992624999999999</v>
      </c>
      <c r="P2941" t="str">
        <f t="shared" si="317"/>
        <v>Seed</v>
      </c>
      <c r="Q2941" t="str">
        <f t="shared" si="318"/>
        <v>Others</v>
      </c>
      <c r="R2941" t="str">
        <f t="shared" si="319"/>
        <v>Other Cities</v>
      </c>
    </row>
    <row r="2942" spans="1:18" x14ac:dyDescent="0.3">
      <c r="A2942">
        <v>2941</v>
      </c>
      <c r="B2942" s="4">
        <v>42037</v>
      </c>
      <c r="C2942" t="s">
        <v>5741</v>
      </c>
      <c r="D2942" t="s">
        <v>2129</v>
      </c>
      <c r="E2942" t="s">
        <v>9030</v>
      </c>
      <c r="F2942" t="s">
        <v>9031</v>
      </c>
      <c r="G2942" t="s">
        <v>7656</v>
      </c>
      <c r="H2942" t="str">
        <f t="shared" si="320"/>
        <v>Orios Venture Partner</v>
      </c>
      <c r="I2942">
        <f t="shared" si="321"/>
        <v>1</v>
      </c>
      <c r="J2942" t="str">
        <f>IF(Table1[[#This Row],[Investor Count]]&gt;1,"Yes","No")</f>
        <v>No</v>
      </c>
      <c r="K2942" t="s">
        <v>394</v>
      </c>
      <c r="L2942" s="6">
        <v>1000000</v>
      </c>
      <c r="M2942">
        <f t="shared" si="315"/>
        <v>2015</v>
      </c>
      <c r="N2942" t="str">
        <f t="shared" si="316"/>
        <v>February</v>
      </c>
      <c r="O2942" s="18">
        <v>9.5970499999999994</v>
      </c>
      <c r="P2942" t="str">
        <f t="shared" si="317"/>
        <v>Private Equity</v>
      </c>
      <c r="Q2942" t="str">
        <f t="shared" si="318"/>
        <v>Others</v>
      </c>
      <c r="R2942" t="str">
        <f t="shared" si="319"/>
        <v>Other Cities</v>
      </c>
    </row>
    <row r="2943" spans="1:18" x14ac:dyDescent="0.3">
      <c r="A2943">
        <v>2942</v>
      </c>
      <c r="B2943" s="4">
        <v>42037</v>
      </c>
      <c r="C2943" t="s">
        <v>3111</v>
      </c>
      <c r="D2943" t="s">
        <v>2129</v>
      </c>
      <c r="E2943" t="s">
        <v>9030</v>
      </c>
      <c r="F2943" t="s">
        <v>9031</v>
      </c>
      <c r="G2943" t="s">
        <v>1150</v>
      </c>
      <c r="H2943" t="str">
        <f t="shared" si="320"/>
        <v>Omidyar Network</v>
      </c>
      <c r="I2943">
        <f t="shared" si="321"/>
        <v>1</v>
      </c>
      <c r="J2943" t="str">
        <f>IF(Table1[[#This Row],[Investor Count]]&gt;1,"Yes","No")</f>
        <v>No</v>
      </c>
      <c r="K2943" t="s">
        <v>394</v>
      </c>
      <c r="M2943">
        <f t="shared" si="315"/>
        <v>2015</v>
      </c>
      <c r="N2943" t="str">
        <f t="shared" si="316"/>
        <v>February</v>
      </c>
      <c r="O2943" s="18">
        <v>0</v>
      </c>
      <c r="P2943" t="str">
        <f t="shared" si="317"/>
        <v>Private Equity</v>
      </c>
      <c r="Q2943" t="str">
        <f t="shared" si="318"/>
        <v>Others</v>
      </c>
      <c r="R2943" t="str">
        <f t="shared" si="319"/>
        <v>Other Cities</v>
      </c>
    </row>
    <row r="2944" spans="1:18" x14ac:dyDescent="0.3">
      <c r="A2944">
        <v>2943</v>
      </c>
      <c r="B2944" s="4">
        <v>42037</v>
      </c>
      <c r="C2944" t="s">
        <v>5588</v>
      </c>
      <c r="D2944" t="s">
        <v>2129</v>
      </c>
      <c r="E2944" t="s">
        <v>9030</v>
      </c>
      <c r="F2944" t="s">
        <v>9031</v>
      </c>
      <c r="G2944" t="s">
        <v>7657</v>
      </c>
      <c r="H2944" t="str">
        <f t="shared" si="320"/>
        <v>Valiant Capital Partners</v>
      </c>
      <c r="I2944">
        <f t="shared" si="321"/>
        <v>1</v>
      </c>
      <c r="J2944" t="str">
        <f>IF(Table1[[#This Row],[Investor Count]]&gt;1,"Yes","No")</f>
        <v>No</v>
      </c>
      <c r="K2944" t="s">
        <v>394</v>
      </c>
      <c r="L2944" s="6">
        <v>26000000</v>
      </c>
      <c r="M2944">
        <f t="shared" si="315"/>
        <v>2015</v>
      </c>
      <c r="N2944" t="str">
        <f t="shared" si="316"/>
        <v>February</v>
      </c>
      <c r="O2944" s="18">
        <v>249.52330000000001</v>
      </c>
      <c r="P2944" t="str">
        <f t="shared" si="317"/>
        <v>Private Equity</v>
      </c>
      <c r="Q2944" t="str">
        <f t="shared" si="318"/>
        <v>Others</v>
      </c>
      <c r="R2944" t="str">
        <f t="shared" si="319"/>
        <v>Other Cities</v>
      </c>
    </row>
    <row r="2945" spans="1:18" x14ac:dyDescent="0.3">
      <c r="A2945">
        <v>2944</v>
      </c>
      <c r="B2945" s="4">
        <v>42037</v>
      </c>
      <c r="C2945" t="s">
        <v>2611</v>
      </c>
      <c r="D2945" t="s">
        <v>2129</v>
      </c>
      <c r="E2945" t="s">
        <v>9030</v>
      </c>
      <c r="F2945" t="s">
        <v>9031</v>
      </c>
      <c r="G2945" t="s">
        <v>3386</v>
      </c>
      <c r="H2945" t="str">
        <f t="shared" si="320"/>
        <v>India Quotient</v>
      </c>
      <c r="I2945">
        <f t="shared" si="321"/>
        <v>1</v>
      </c>
      <c r="J2945" t="str">
        <f>IF(Table1[[#This Row],[Investor Count]]&gt;1,"Yes","No")</f>
        <v>No</v>
      </c>
      <c r="K2945" t="s">
        <v>7896</v>
      </c>
      <c r="L2945" s="6">
        <v>325000</v>
      </c>
      <c r="M2945">
        <f t="shared" si="315"/>
        <v>2015</v>
      </c>
      <c r="N2945" t="str">
        <f t="shared" si="316"/>
        <v>February</v>
      </c>
      <c r="O2945" s="18">
        <v>3.11904125</v>
      </c>
      <c r="P2945" t="str">
        <f t="shared" si="317"/>
        <v>Seed</v>
      </c>
      <c r="Q2945" t="str">
        <f t="shared" si="318"/>
        <v>Others</v>
      </c>
      <c r="R2945" t="str">
        <f t="shared" si="319"/>
        <v>Other Cities</v>
      </c>
    </row>
    <row r="2946" spans="1:18" x14ac:dyDescent="0.3">
      <c r="A2946">
        <v>2945</v>
      </c>
      <c r="B2946" s="4">
        <v>42038</v>
      </c>
      <c r="C2946" t="s">
        <v>7658</v>
      </c>
      <c r="D2946" t="s">
        <v>2129</v>
      </c>
      <c r="E2946" t="s">
        <v>9030</v>
      </c>
      <c r="F2946" t="s">
        <v>9031</v>
      </c>
      <c r="G2946" t="s">
        <v>7659</v>
      </c>
      <c r="H2946" t="str">
        <f t="shared" si="320"/>
        <v>India Quotient</v>
      </c>
      <c r="I2946">
        <f t="shared" si="321"/>
        <v>2</v>
      </c>
      <c r="J2946" t="str">
        <f>IF(Table1[[#This Row],[Investor Count]]&gt;1,"Yes","No")</f>
        <v>Yes</v>
      </c>
      <c r="K2946" t="s">
        <v>7896</v>
      </c>
      <c r="L2946" s="6">
        <v>518000</v>
      </c>
      <c r="M2946">
        <f t="shared" ref="M2946:M3009" si="322">YEAR(B2946)</f>
        <v>2015</v>
      </c>
      <c r="N2946" t="str">
        <f t="shared" ref="N2946:N3009" si="323">TEXT(B2946,"mmmm")</f>
        <v>February</v>
      </c>
      <c r="O2946" s="18">
        <v>4.9712718999999996</v>
      </c>
      <c r="P2946" t="str">
        <f t="shared" ref="P2946:P3009" si="324">IF(ISBLANK(K2946),"Unknown",IF(OR(ISNUMBER(SEARCH("seed",K2946)),ISNUMBER(SEARCH("Seed",K2946))),"Seed",IF(ISNUMBER(SEARCH("Series A",K2946)),"Series A",IF(ISNUMBER(SEARCH("Series B",K2946)),"Series B",IF(ISNUMBER(SEARCH("Series C",K2946)),"Series C",IF(ISNUMBER(SEARCH("Series D",K2946)),"Series D",IF(ISNUMBER(SEARCH("Private Equity",K2946)),"Private Equity","Other")))))))</f>
        <v>Seed</v>
      </c>
      <c r="Q2946" t="str">
        <f t="shared" ref="Q2946:Q3009" si="325">IF(IFERROR(SEARCH("ecom",D2946),0)+IFERROR(SEARCH("commerce",D2946),0)+IFERROR(SEARCH("retail",D2946),0)&gt;0,"E-Commerce",
IF(IFERROR(SEARCH("fintech",D2946),0)+IFERROR(SEARCH("finance",D2946),0)+IFERROR(SEARCH("financial",D2946),0)+IFERROR(SEARCH("lending",D2946),0)+IFERROR(SEARCH("payment",D2946),0)+IFERROR(SEARCH("banking",D2946),0)+IFERROR(SEARCH("insurance",D2946),0)&gt;0,"FinTech",
IF(IFERROR(SEARCH("tech",D2946),0)+IFERROR(SEARCH("software",D2946),0)+IFERROR(SEARCH("saas",D2946),0)+IFERROR(SEARCH("ai",D2946),0)+IFERROR(SEARCH("iot",D2946),0)+IFERROR(SEARCH("cloud",D2946),0)+IFERROR(SEARCH("data",D2946),0)+IFERROR(SEARCH("analytics",D2946),0)&gt;0,"Technology",
IF(IFERROR(SEARCH("food",D2946),0)+IFERROR(SEARCH("restaurant",D2946),0)+IFERROR(SEARCH("hospitality",D2946),0)+IFERROR(SEARCH("beverage",D2946),0)+IFERROR(SEARCH("delivery",D2946),0)&gt;0,"Food &amp; Beverage",
IF(IFERROR(SEARCH("health",D2946),0)+IFERROR(SEARCH("medical",D2946),0)+IFERROR(SEARCH("pharma",D2946),0)+IFERROR(SEARCH("wellness",D2946),0)+IFERROR(SEARCH("fitness",D2946),0)&gt;0,"Healthcare",
IF(IFERROR(SEARCH("edu",D2946),0)+IFERROR(SEARCH("learning",D2946),0)+IFERROR(SEARCH("school",D2946),0)+IFERROR(SEARCH("e-tech",D2946),0)&gt;0,"Education",
IF(IFERROR(SEARCH("logistics",D2946),0)+IFERROR(SEARCH("transport",D2946),0)+IFERROR(SEARCH("delivery",D2946),0)+IFERROR(SEARCH("mobility",D2946),0)+IFERROR(SEARCH("automobile",D2946),0)&gt;0,"Logistics &amp; Transport",
IF(IFERROR(SEARCH("travel",D2946),0)+IFERROR(SEARCH("hotel",D2946),0)+IFERROR(SEARCH("booking",D2946),0)+IFERROR(SEARCH("tourism",D2946),0)&gt;0,"Travel &amp; Hospitality",
IF(IFERROR(SEARCH("fashion",D2946),0)+IFERROR(SEARCH("apparel",D2946),0)+IFERROR(SEARCH("clothing",D2946),0)+IFERROR(SEARCH("jewelry",D2946),0)+IFERROR(SEARCH("beauty",D2946),0)&gt;0,"Fashion &amp; Lifestyle",
IF(IFERROR(SEARCH("media",D2946),0)+IFERROR(SEARCH("entertainment",D2946),0)+IFERROR(SEARCH("video",D2946),0)+IFERROR(SEARCH("gaming",D2946),0)+IFERROR(SEARCH("music",D2946),0)+IFERROR(SEARCH("social",D2946),0)&gt;0,"Media &amp; Entertainment",
IF(IFERROR(SEARCH("agri",D2946),0)+IFERROR(SEARCH("farm",D2946),0)+IFERROR(SEARCH("agtech",D2946),0)&gt;0,"Agriculture",
IF(IFERROR(SEARCH("real estate",D2946),0)+IFERROR(SEARCH("property",D2946),0)+IFERROR(SEARCH("housing",D2946),0)&gt;0,"Real Estate",
IF(IFERROR(SEARCH("energy",D2946),0)+IFERROR(SEARCH("solar",D2946),0)+IFERROR(SEARCH("clean tech",D2946),0)+IFERROR(SEARCH("waste",D2946),0)&gt;0,"Energy &amp; Environment",
IF(IFERROR(SEARCH("hr",D2946),0)+IFERROR(SEARCH("recruit",D2946),0)+IFERROR(SEARCH("hiring",D2946),0)+IFERROR(SEARCH("job",D2946),0)&gt;0,"HR &amp; Recruitment",
"Others"))))))))))))))</f>
        <v>Others</v>
      </c>
      <c r="R2946" t="str">
        <f t="shared" ref="R2946:R3009" si="326">IF(ISNUMBER(SEARCH("bang",F2946)),"Bangalore",IF(ISNUMBER(SEARCH("beng",F2946)),"Bangalore",IF(ISNUMBER(SEARCH("mumbai",F2946)),"Mumbai",IF(ISNUMBER(SEARCH("delhi",F2946)),"Delhi-NCR",IF(ISNUMBER(SEARCH("gurgaon",F2946)),"Delhi-NCR",IF(ISNUMBER(SEARCH("gurugram",F2946)),"Delhi-NCR",IF(ISNUMBER(SEARCH("noida",F2946)),"Delhi-NCR",IF(ISNUMBER(SEARCH("faridabad",F2946)),"Delhi-NCR",IF(ISNUMBER(SEARCH("chennai",F2946)),"Chennai",IF(ISNUMBER(SEARCH("hyderabad",F2946)),"Hyderabad",IF(ISNUMBER(SEARCH("pune",F2946)),"Pune",IF(ISNUMBER(SEARCH("kolkata",F2946)),"Kolkata",IF(ISNUMBER(SEARCH("ahmedabad",F2946)),"Ahmedabad",IF(ISNUMBER(SEARCH("jaipur",F2946)),"Jaipur",IF(ISNUMBER(SEARCH("coimbatore",F2946)),"Coimbatore",IF(ISNUMBER(SEARCH("kochi",F2946)),"Kerala Cities",IF(ISNUMBER(SEARCH("cochin",F2946)),"Kerala Cities",IF(ISNUMBER(SEARCH("francisco",F2946)),"USA",IF(ISNUMBER(SEARCH("new york",F2946)),"USA",IF(ISNUMBER(SEARCH("california",F2946)),"USA",IF(ISNUMBER(SEARCH("palo alto",F2946)),"USA",IF(ISNUMBER(SEARCH("santa",F2946)),"USA",IF(ISNUMBER(SEARCH("singapore",F2946)),"Singapore",IF(ISNUMBER(SEARCH("london",F2946)),"London/UK",IF(F2946="","Unknown","Other Cities")))))))))))))))))))))))))</f>
        <v>Other Cities</v>
      </c>
    </row>
    <row r="2947" spans="1:18" x14ac:dyDescent="0.3">
      <c r="A2947">
        <v>2946</v>
      </c>
      <c r="B2947" s="4">
        <v>42038</v>
      </c>
      <c r="C2947" t="s">
        <v>7660</v>
      </c>
      <c r="D2947" t="s">
        <v>2129</v>
      </c>
      <c r="E2947" t="s">
        <v>9030</v>
      </c>
      <c r="F2947" t="s">
        <v>9031</v>
      </c>
      <c r="G2947" t="s">
        <v>7661</v>
      </c>
      <c r="H2947" t="str">
        <f t="shared" ref="H2947:H3010" si="327">IFERROR(TRIM(LEFT(G2947,FIND(",",G2947)-1)),TRIM(G2947))</f>
        <v>Temasek</v>
      </c>
      <c r="I2947">
        <f t="shared" ref="I2947:I3010" si="328">IF(TRIM(G2947)="",0,LEN(G2947)-LEN(SUBSTITUTE(G2947,",",""))+1)</f>
        <v>2</v>
      </c>
      <c r="J2947" t="str">
        <f>IF(Table1[[#This Row],[Investor Count]]&gt;1,"Yes","No")</f>
        <v>Yes</v>
      </c>
      <c r="K2947" t="s">
        <v>394</v>
      </c>
      <c r="L2947" s="6">
        <v>60000000</v>
      </c>
      <c r="M2947">
        <f t="shared" si="322"/>
        <v>2015</v>
      </c>
      <c r="N2947" t="str">
        <f t="shared" si="323"/>
        <v>February</v>
      </c>
      <c r="O2947" s="18">
        <v>575.82299999999998</v>
      </c>
      <c r="P2947" t="str">
        <f t="shared" si="324"/>
        <v>Private Equity</v>
      </c>
      <c r="Q2947" t="str">
        <f t="shared" si="325"/>
        <v>Others</v>
      </c>
      <c r="R2947" t="str">
        <f t="shared" si="326"/>
        <v>Other Cities</v>
      </c>
    </row>
    <row r="2948" spans="1:18" x14ac:dyDescent="0.3">
      <c r="A2948">
        <v>2947</v>
      </c>
      <c r="B2948" s="4">
        <v>42040</v>
      </c>
      <c r="C2948" t="s">
        <v>7662</v>
      </c>
      <c r="D2948" t="s">
        <v>2129</v>
      </c>
      <c r="E2948" t="s">
        <v>9030</v>
      </c>
      <c r="F2948" t="s">
        <v>9031</v>
      </c>
      <c r="G2948" t="s">
        <v>7663</v>
      </c>
      <c r="H2948" t="str">
        <f t="shared" si="327"/>
        <v>Splice Advisors</v>
      </c>
      <c r="I2948">
        <f t="shared" si="328"/>
        <v>1</v>
      </c>
      <c r="J2948" t="str">
        <f>IF(Table1[[#This Row],[Investor Count]]&gt;1,"Yes","No")</f>
        <v>No</v>
      </c>
      <c r="K2948" t="s">
        <v>7896</v>
      </c>
      <c r="M2948">
        <f t="shared" si="322"/>
        <v>2015</v>
      </c>
      <c r="N2948" t="str">
        <f t="shared" si="323"/>
        <v>February</v>
      </c>
      <c r="O2948" s="18">
        <v>0</v>
      </c>
      <c r="P2948" t="str">
        <f t="shared" si="324"/>
        <v>Seed</v>
      </c>
      <c r="Q2948" t="str">
        <f t="shared" si="325"/>
        <v>Others</v>
      </c>
      <c r="R2948" t="str">
        <f t="shared" si="326"/>
        <v>Other Cities</v>
      </c>
    </row>
    <row r="2949" spans="1:18" x14ac:dyDescent="0.3">
      <c r="A2949">
        <v>2948</v>
      </c>
      <c r="B2949" s="4">
        <v>42040</v>
      </c>
      <c r="C2949" t="s">
        <v>7664</v>
      </c>
      <c r="D2949" t="s">
        <v>2129</v>
      </c>
      <c r="E2949" t="s">
        <v>9030</v>
      </c>
      <c r="F2949" t="s">
        <v>9031</v>
      </c>
      <c r="G2949" t="s">
        <v>7665</v>
      </c>
      <c r="H2949" t="str">
        <f t="shared" si="327"/>
        <v>Tiger Global</v>
      </c>
      <c r="I2949">
        <f t="shared" si="328"/>
        <v>3</v>
      </c>
      <c r="J2949" t="str">
        <f>IF(Table1[[#This Row],[Investor Count]]&gt;1,"Yes","No")</f>
        <v>Yes</v>
      </c>
      <c r="K2949" t="s">
        <v>394</v>
      </c>
      <c r="L2949" s="6">
        <v>18000000</v>
      </c>
      <c r="M2949">
        <f t="shared" si="322"/>
        <v>2015</v>
      </c>
      <c r="N2949" t="str">
        <f t="shared" si="323"/>
        <v>February</v>
      </c>
      <c r="O2949" s="18">
        <v>172.74690000000001</v>
      </c>
      <c r="P2949" t="str">
        <f t="shared" si="324"/>
        <v>Private Equity</v>
      </c>
      <c r="Q2949" t="str">
        <f t="shared" si="325"/>
        <v>Others</v>
      </c>
      <c r="R2949" t="str">
        <f t="shared" si="326"/>
        <v>Other Cities</v>
      </c>
    </row>
    <row r="2950" spans="1:18" x14ac:dyDescent="0.3">
      <c r="A2950">
        <v>2949</v>
      </c>
      <c r="B2950" s="4">
        <v>42040</v>
      </c>
      <c r="C2950" t="s">
        <v>153</v>
      </c>
      <c r="D2950" t="s">
        <v>2129</v>
      </c>
      <c r="E2950" t="s">
        <v>9030</v>
      </c>
      <c r="F2950" t="s">
        <v>9031</v>
      </c>
      <c r="G2950" t="s">
        <v>8530</v>
      </c>
      <c r="H2950" t="str">
        <f t="shared" si="327"/>
        <v>Ant Financial Services</v>
      </c>
      <c r="I2950">
        <f t="shared" si="328"/>
        <v>1</v>
      </c>
      <c r="J2950" t="str">
        <f>IF(Table1[[#This Row],[Investor Count]]&gt;1,"Yes","No")</f>
        <v>No</v>
      </c>
      <c r="K2950" t="s">
        <v>394</v>
      </c>
      <c r="M2950">
        <f t="shared" si="322"/>
        <v>2015</v>
      </c>
      <c r="N2950" t="str">
        <f t="shared" si="323"/>
        <v>February</v>
      </c>
      <c r="O2950" s="18">
        <v>0</v>
      </c>
      <c r="P2950" t="str">
        <f t="shared" si="324"/>
        <v>Private Equity</v>
      </c>
      <c r="Q2950" t="str">
        <f t="shared" si="325"/>
        <v>Others</v>
      </c>
      <c r="R2950" t="str">
        <f t="shared" si="326"/>
        <v>Other Cities</v>
      </c>
    </row>
    <row r="2951" spans="1:18" x14ac:dyDescent="0.3">
      <c r="A2951">
        <v>2950</v>
      </c>
      <c r="B2951" s="4">
        <v>42040</v>
      </c>
      <c r="C2951" t="s">
        <v>7668</v>
      </c>
      <c r="D2951" t="s">
        <v>2129</v>
      </c>
      <c r="E2951" t="s">
        <v>9030</v>
      </c>
      <c r="F2951" t="s">
        <v>9031</v>
      </c>
      <c r="G2951" t="s">
        <v>9288</v>
      </c>
      <c r="H2951" t="str">
        <f t="shared" si="327"/>
        <v>Vijay</v>
      </c>
      <c r="I2951">
        <f t="shared" si="328"/>
        <v>2</v>
      </c>
      <c r="J2951" t="str">
        <f>IF(Table1[[#This Row],[Investor Count]]&gt;1,"Yes","No")</f>
        <v>Yes</v>
      </c>
      <c r="K2951" t="s">
        <v>7896</v>
      </c>
      <c r="L2951" s="6">
        <v>100000</v>
      </c>
      <c r="M2951">
        <f t="shared" si="322"/>
        <v>2015</v>
      </c>
      <c r="N2951" t="str">
        <f t="shared" si="323"/>
        <v>February</v>
      </c>
      <c r="O2951" s="18">
        <v>0.95970500000000003</v>
      </c>
      <c r="P2951" t="str">
        <f t="shared" si="324"/>
        <v>Seed</v>
      </c>
      <c r="Q2951" t="str">
        <f t="shared" si="325"/>
        <v>Others</v>
      </c>
      <c r="R2951" t="str">
        <f t="shared" si="326"/>
        <v>Other Cities</v>
      </c>
    </row>
    <row r="2952" spans="1:18" x14ac:dyDescent="0.3">
      <c r="A2952">
        <v>2951</v>
      </c>
      <c r="B2952" s="4">
        <v>42041</v>
      </c>
      <c r="C2952" t="s">
        <v>2992</v>
      </c>
      <c r="D2952" t="s">
        <v>2129</v>
      </c>
      <c r="E2952" t="s">
        <v>9030</v>
      </c>
      <c r="F2952" t="s">
        <v>9031</v>
      </c>
      <c r="G2952" t="s">
        <v>8908</v>
      </c>
      <c r="H2952" t="str">
        <f t="shared" si="327"/>
        <v>Valiant Capital</v>
      </c>
      <c r="I2952">
        <f t="shared" si="328"/>
        <v>5</v>
      </c>
      <c r="J2952" t="str">
        <f>IF(Table1[[#This Row],[Investor Count]]&gt;1,"Yes","No")</f>
        <v>Yes</v>
      </c>
      <c r="K2952" t="s">
        <v>394</v>
      </c>
      <c r="L2952" s="6">
        <v>80000000</v>
      </c>
      <c r="M2952">
        <f t="shared" si="322"/>
        <v>2015</v>
      </c>
      <c r="N2952" t="str">
        <f t="shared" si="323"/>
        <v>February</v>
      </c>
      <c r="O2952" s="18">
        <v>767.76400000000001</v>
      </c>
      <c r="P2952" t="str">
        <f t="shared" si="324"/>
        <v>Private Equity</v>
      </c>
      <c r="Q2952" t="str">
        <f t="shared" si="325"/>
        <v>Others</v>
      </c>
      <c r="R2952" t="str">
        <f t="shared" si="326"/>
        <v>Other Cities</v>
      </c>
    </row>
    <row r="2953" spans="1:18" x14ac:dyDescent="0.3">
      <c r="A2953">
        <v>2952</v>
      </c>
      <c r="B2953" s="4">
        <v>42041</v>
      </c>
      <c r="C2953" t="s">
        <v>7671</v>
      </c>
      <c r="D2953" t="s">
        <v>2129</v>
      </c>
      <c r="E2953" t="s">
        <v>9030</v>
      </c>
      <c r="F2953" t="s">
        <v>9031</v>
      </c>
      <c r="G2953" t="s">
        <v>8909</v>
      </c>
      <c r="H2953" t="str">
        <f t="shared" si="327"/>
        <v>Falcon Edge Capital</v>
      </c>
      <c r="I2953">
        <f t="shared" si="328"/>
        <v>4</v>
      </c>
      <c r="J2953" t="str">
        <f>IF(Table1[[#This Row],[Investor Count]]&gt;1,"Yes","No")</f>
        <v>Yes</v>
      </c>
      <c r="K2953" t="s">
        <v>394</v>
      </c>
      <c r="L2953" s="6">
        <v>40000000</v>
      </c>
      <c r="M2953">
        <f t="shared" si="322"/>
        <v>2015</v>
      </c>
      <c r="N2953" t="str">
        <f t="shared" si="323"/>
        <v>February</v>
      </c>
      <c r="O2953" s="18">
        <v>383.88200000000001</v>
      </c>
      <c r="P2953" t="str">
        <f t="shared" si="324"/>
        <v>Private Equity</v>
      </c>
      <c r="Q2953" t="str">
        <f t="shared" si="325"/>
        <v>Others</v>
      </c>
      <c r="R2953" t="str">
        <f t="shared" si="326"/>
        <v>Other Cities</v>
      </c>
    </row>
    <row r="2954" spans="1:18" x14ac:dyDescent="0.3">
      <c r="A2954">
        <v>2953</v>
      </c>
      <c r="B2954" s="4">
        <v>42044</v>
      </c>
      <c r="C2954" t="s">
        <v>7673</v>
      </c>
      <c r="D2954" t="s">
        <v>2129</v>
      </c>
      <c r="E2954" t="s">
        <v>9030</v>
      </c>
      <c r="F2954" t="s">
        <v>9031</v>
      </c>
      <c r="G2954" t="s">
        <v>7978</v>
      </c>
      <c r="H2954" t="str">
        <f t="shared" si="327"/>
        <v>Idg Ventures</v>
      </c>
      <c r="I2954">
        <f t="shared" si="328"/>
        <v>1</v>
      </c>
      <c r="J2954" t="str">
        <f>IF(Table1[[#This Row],[Investor Count]]&gt;1,"Yes","No")</f>
        <v>No</v>
      </c>
      <c r="K2954" t="s">
        <v>394</v>
      </c>
      <c r="L2954" s="6">
        <v>3000000</v>
      </c>
      <c r="M2954">
        <f t="shared" si="322"/>
        <v>2015</v>
      </c>
      <c r="N2954" t="str">
        <f t="shared" si="323"/>
        <v>February</v>
      </c>
      <c r="O2954" s="18">
        <v>28.791149999999998</v>
      </c>
      <c r="P2954" t="str">
        <f t="shared" si="324"/>
        <v>Private Equity</v>
      </c>
      <c r="Q2954" t="str">
        <f t="shared" si="325"/>
        <v>Others</v>
      </c>
      <c r="R2954" t="str">
        <f t="shared" si="326"/>
        <v>Other Cities</v>
      </c>
    </row>
    <row r="2955" spans="1:18" x14ac:dyDescent="0.3">
      <c r="A2955">
        <v>2954</v>
      </c>
      <c r="B2955" s="4">
        <v>42044</v>
      </c>
      <c r="C2955" t="s">
        <v>7674</v>
      </c>
      <c r="D2955" t="s">
        <v>2129</v>
      </c>
      <c r="E2955" t="s">
        <v>9030</v>
      </c>
      <c r="F2955" t="s">
        <v>9031</v>
      </c>
      <c r="G2955" t="s">
        <v>1136</v>
      </c>
      <c r="H2955" t="str">
        <f t="shared" si="327"/>
        <v>Ratan Tata</v>
      </c>
      <c r="I2955">
        <f t="shared" si="328"/>
        <v>1</v>
      </c>
      <c r="J2955" t="str">
        <f>IF(Table1[[#This Row],[Investor Count]]&gt;1,"Yes","No")</f>
        <v>No</v>
      </c>
      <c r="K2955" t="s">
        <v>394</v>
      </c>
      <c r="M2955">
        <f t="shared" si="322"/>
        <v>2015</v>
      </c>
      <c r="N2955" t="str">
        <f t="shared" si="323"/>
        <v>February</v>
      </c>
      <c r="O2955" s="18">
        <v>0</v>
      </c>
      <c r="P2955" t="str">
        <f t="shared" si="324"/>
        <v>Private Equity</v>
      </c>
      <c r="Q2955" t="str">
        <f t="shared" si="325"/>
        <v>Others</v>
      </c>
      <c r="R2955" t="str">
        <f t="shared" si="326"/>
        <v>Other Cities</v>
      </c>
    </row>
    <row r="2956" spans="1:18" x14ac:dyDescent="0.3">
      <c r="A2956">
        <v>2955</v>
      </c>
      <c r="B2956" s="4">
        <v>42044</v>
      </c>
      <c r="C2956" t="s">
        <v>7897</v>
      </c>
      <c r="D2956" t="s">
        <v>2129</v>
      </c>
      <c r="E2956" t="s">
        <v>9030</v>
      </c>
      <c r="F2956" t="s">
        <v>9031</v>
      </c>
      <c r="G2956" t="s">
        <v>5473</v>
      </c>
      <c r="H2956" t="str">
        <f t="shared" si="327"/>
        <v>Lightbox Ventures</v>
      </c>
      <c r="I2956">
        <f t="shared" si="328"/>
        <v>1</v>
      </c>
      <c r="J2956" t="str">
        <f>IF(Table1[[#This Row],[Investor Count]]&gt;1,"Yes","No")</f>
        <v>No</v>
      </c>
      <c r="K2956" t="s">
        <v>394</v>
      </c>
      <c r="L2956" s="6">
        <v>20000000</v>
      </c>
      <c r="M2956">
        <f t="shared" si="322"/>
        <v>2015</v>
      </c>
      <c r="N2956" t="str">
        <f t="shared" si="323"/>
        <v>February</v>
      </c>
      <c r="O2956" s="18">
        <v>191.941</v>
      </c>
      <c r="P2956" t="str">
        <f t="shared" si="324"/>
        <v>Private Equity</v>
      </c>
      <c r="Q2956" t="str">
        <f t="shared" si="325"/>
        <v>Others</v>
      </c>
      <c r="R2956" t="str">
        <f t="shared" si="326"/>
        <v>Other Cities</v>
      </c>
    </row>
    <row r="2957" spans="1:18" x14ac:dyDescent="0.3">
      <c r="A2957">
        <v>2956</v>
      </c>
      <c r="B2957" s="4">
        <v>42045</v>
      </c>
      <c r="C2957" t="s">
        <v>7676</v>
      </c>
      <c r="D2957" t="s">
        <v>2129</v>
      </c>
      <c r="E2957" t="s">
        <v>9030</v>
      </c>
      <c r="F2957" t="s">
        <v>9031</v>
      </c>
      <c r="G2957" t="s">
        <v>7677</v>
      </c>
      <c r="H2957" t="str">
        <f t="shared" si="327"/>
        <v>Chip Perry</v>
      </c>
      <c r="I2957">
        <f t="shared" si="328"/>
        <v>1</v>
      </c>
      <c r="J2957" t="str">
        <f>IF(Table1[[#This Row],[Investor Count]]&gt;1,"Yes","No")</f>
        <v>No</v>
      </c>
      <c r="K2957" t="s">
        <v>394</v>
      </c>
      <c r="M2957">
        <f t="shared" si="322"/>
        <v>2015</v>
      </c>
      <c r="N2957" t="str">
        <f t="shared" si="323"/>
        <v>February</v>
      </c>
      <c r="O2957" s="18">
        <v>0</v>
      </c>
      <c r="P2957" t="str">
        <f t="shared" si="324"/>
        <v>Private Equity</v>
      </c>
      <c r="Q2957" t="str">
        <f t="shared" si="325"/>
        <v>Others</v>
      </c>
      <c r="R2957" t="str">
        <f t="shared" si="326"/>
        <v>Other Cities</v>
      </c>
    </row>
    <row r="2958" spans="1:18" x14ac:dyDescent="0.3">
      <c r="A2958">
        <v>2957</v>
      </c>
      <c r="B2958" s="4">
        <v>42045</v>
      </c>
      <c r="C2958" t="s">
        <v>4351</v>
      </c>
      <c r="D2958" t="s">
        <v>2129</v>
      </c>
      <c r="E2958" t="s">
        <v>9030</v>
      </c>
      <c r="F2958" t="s">
        <v>9031</v>
      </c>
      <c r="G2958" t="s">
        <v>7678</v>
      </c>
      <c r="H2958" t="str">
        <f t="shared" si="327"/>
        <v>Mangrove Capital Partners</v>
      </c>
      <c r="I2958">
        <f t="shared" si="328"/>
        <v>1</v>
      </c>
      <c r="J2958" t="str">
        <f>IF(Table1[[#This Row],[Investor Count]]&gt;1,"Yes","No")</f>
        <v>No</v>
      </c>
      <c r="K2958" t="s">
        <v>394</v>
      </c>
      <c r="M2958">
        <f t="shared" si="322"/>
        <v>2015</v>
      </c>
      <c r="N2958" t="str">
        <f t="shared" si="323"/>
        <v>February</v>
      </c>
      <c r="O2958" s="18">
        <v>0</v>
      </c>
      <c r="P2958" t="str">
        <f t="shared" si="324"/>
        <v>Private Equity</v>
      </c>
      <c r="Q2958" t="str">
        <f t="shared" si="325"/>
        <v>Others</v>
      </c>
      <c r="R2958" t="str">
        <f t="shared" si="326"/>
        <v>Other Cities</v>
      </c>
    </row>
    <row r="2959" spans="1:18" x14ac:dyDescent="0.3">
      <c r="A2959">
        <v>2958</v>
      </c>
      <c r="B2959" s="4">
        <v>42046</v>
      </c>
      <c r="C2959" t="s">
        <v>1025</v>
      </c>
      <c r="D2959" t="s">
        <v>2129</v>
      </c>
      <c r="E2959" t="s">
        <v>9030</v>
      </c>
      <c r="F2959" t="s">
        <v>9031</v>
      </c>
      <c r="G2959" t="s">
        <v>8492</v>
      </c>
      <c r="H2959" t="str">
        <f t="shared" si="327"/>
        <v>Saif Partners</v>
      </c>
      <c r="I2959">
        <f t="shared" si="328"/>
        <v>3</v>
      </c>
      <c r="J2959" t="str">
        <f>IF(Table1[[#This Row],[Investor Count]]&gt;1,"Yes","No")</f>
        <v>Yes</v>
      </c>
      <c r="K2959" t="s">
        <v>394</v>
      </c>
      <c r="L2959" s="6">
        <v>13000000</v>
      </c>
      <c r="M2959">
        <f t="shared" si="322"/>
        <v>2015</v>
      </c>
      <c r="N2959" t="str">
        <f t="shared" si="323"/>
        <v>February</v>
      </c>
      <c r="O2959" s="18">
        <v>124.76165</v>
      </c>
      <c r="P2959" t="str">
        <f t="shared" si="324"/>
        <v>Private Equity</v>
      </c>
      <c r="Q2959" t="str">
        <f t="shared" si="325"/>
        <v>Others</v>
      </c>
      <c r="R2959" t="str">
        <f t="shared" si="326"/>
        <v>Other Cities</v>
      </c>
    </row>
    <row r="2960" spans="1:18" x14ac:dyDescent="0.3">
      <c r="A2960">
        <v>2959</v>
      </c>
      <c r="B2960" s="4">
        <v>42046</v>
      </c>
      <c r="C2960" t="s">
        <v>7680</v>
      </c>
      <c r="D2960" t="s">
        <v>2129</v>
      </c>
      <c r="E2960" t="s">
        <v>9030</v>
      </c>
      <c r="F2960" t="s">
        <v>9031</v>
      </c>
      <c r="G2960" t="s">
        <v>8440</v>
      </c>
      <c r="H2960" t="str">
        <f t="shared" si="327"/>
        <v>Angelprime</v>
      </c>
      <c r="I2960">
        <f t="shared" si="328"/>
        <v>1</v>
      </c>
      <c r="J2960" t="str">
        <f>IF(Table1[[#This Row],[Investor Count]]&gt;1,"Yes","No")</f>
        <v>No</v>
      </c>
      <c r="K2960" t="s">
        <v>7896</v>
      </c>
      <c r="L2960" s="6">
        <v>3000000</v>
      </c>
      <c r="M2960">
        <f t="shared" si="322"/>
        <v>2015</v>
      </c>
      <c r="N2960" t="str">
        <f t="shared" si="323"/>
        <v>February</v>
      </c>
      <c r="O2960" s="18">
        <v>28.791149999999998</v>
      </c>
      <c r="P2960" t="str">
        <f t="shared" si="324"/>
        <v>Seed</v>
      </c>
      <c r="Q2960" t="str">
        <f t="shared" si="325"/>
        <v>Others</v>
      </c>
      <c r="R2960" t="str">
        <f t="shared" si="326"/>
        <v>Other Cities</v>
      </c>
    </row>
    <row r="2961" spans="1:18" x14ac:dyDescent="0.3">
      <c r="A2961">
        <v>2960</v>
      </c>
      <c r="B2961" s="4">
        <v>42046</v>
      </c>
      <c r="C2961" t="s">
        <v>7681</v>
      </c>
      <c r="D2961" t="s">
        <v>2129</v>
      </c>
      <c r="E2961" t="s">
        <v>9030</v>
      </c>
      <c r="F2961" t="s">
        <v>9031</v>
      </c>
      <c r="G2961" t="s">
        <v>9401</v>
      </c>
      <c r="H2961" t="str">
        <f t="shared" si="327"/>
        <v>Group Of Angel</v>
      </c>
      <c r="I2961">
        <f t="shared" si="328"/>
        <v>1</v>
      </c>
      <c r="J2961" t="str">
        <f>IF(Table1[[#This Row],[Investor Count]]&gt;1,"Yes","No")</f>
        <v>No</v>
      </c>
      <c r="K2961" t="s">
        <v>7896</v>
      </c>
      <c r="M2961">
        <f t="shared" si="322"/>
        <v>2015</v>
      </c>
      <c r="N2961" t="str">
        <f t="shared" si="323"/>
        <v>February</v>
      </c>
      <c r="O2961" s="18">
        <v>0</v>
      </c>
      <c r="P2961" t="str">
        <f t="shared" si="324"/>
        <v>Seed</v>
      </c>
      <c r="Q2961" t="str">
        <f t="shared" si="325"/>
        <v>Others</v>
      </c>
      <c r="R2961" t="str">
        <f t="shared" si="326"/>
        <v>Other Cities</v>
      </c>
    </row>
    <row r="2962" spans="1:18" x14ac:dyDescent="0.3">
      <c r="A2962">
        <v>2961</v>
      </c>
      <c r="B2962" s="4">
        <v>42046</v>
      </c>
      <c r="C2962" t="s">
        <v>7490</v>
      </c>
      <c r="D2962" t="s">
        <v>2129</v>
      </c>
      <c r="E2962" t="s">
        <v>9030</v>
      </c>
      <c r="F2962" t="s">
        <v>9031</v>
      </c>
      <c r="G2962" t="s">
        <v>7682</v>
      </c>
      <c r="H2962" t="str">
        <f t="shared" si="327"/>
        <v>Karan Bajwa</v>
      </c>
      <c r="I2962">
        <f t="shared" si="328"/>
        <v>4</v>
      </c>
      <c r="J2962" t="str">
        <f>IF(Table1[[#This Row],[Investor Count]]&gt;1,"Yes","No")</f>
        <v>Yes</v>
      </c>
      <c r="K2962" t="s">
        <v>7896</v>
      </c>
      <c r="M2962">
        <f t="shared" si="322"/>
        <v>2015</v>
      </c>
      <c r="N2962" t="str">
        <f t="shared" si="323"/>
        <v>February</v>
      </c>
      <c r="O2962" s="18">
        <v>0</v>
      </c>
      <c r="P2962" t="str">
        <f t="shared" si="324"/>
        <v>Seed</v>
      </c>
      <c r="Q2962" t="str">
        <f t="shared" si="325"/>
        <v>Others</v>
      </c>
      <c r="R2962" t="str">
        <f t="shared" si="326"/>
        <v>Other Cities</v>
      </c>
    </row>
    <row r="2963" spans="1:18" x14ac:dyDescent="0.3">
      <c r="A2963">
        <v>2962</v>
      </c>
      <c r="B2963" s="4">
        <v>42047</v>
      </c>
      <c r="C2963" t="s">
        <v>7683</v>
      </c>
      <c r="D2963" t="s">
        <v>2129</v>
      </c>
      <c r="E2963" t="s">
        <v>9030</v>
      </c>
      <c r="F2963" t="s">
        <v>9031</v>
      </c>
      <c r="G2963" t="s">
        <v>7684</v>
      </c>
      <c r="H2963" t="str">
        <f t="shared" si="327"/>
        <v>Nexus Venture Partners</v>
      </c>
      <c r="I2963">
        <f t="shared" si="328"/>
        <v>2</v>
      </c>
      <c r="J2963" t="str">
        <f>IF(Table1[[#This Row],[Investor Count]]&gt;1,"Yes","No")</f>
        <v>Yes</v>
      </c>
      <c r="K2963" t="s">
        <v>394</v>
      </c>
      <c r="L2963" s="6">
        <v>20000000</v>
      </c>
      <c r="M2963">
        <f t="shared" si="322"/>
        <v>2015</v>
      </c>
      <c r="N2963" t="str">
        <f t="shared" si="323"/>
        <v>February</v>
      </c>
      <c r="O2963" s="18">
        <v>191.941</v>
      </c>
      <c r="P2963" t="str">
        <f t="shared" si="324"/>
        <v>Private Equity</v>
      </c>
      <c r="Q2963" t="str">
        <f t="shared" si="325"/>
        <v>Others</v>
      </c>
      <c r="R2963" t="str">
        <f t="shared" si="326"/>
        <v>Other Cities</v>
      </c>
    </row>
    <row r="2964" spans="1:18" x14ac:dyDescent="0.3">
      <c r="A2964">
        <v>2963</v>
      </c>
      <c r="B2964" s="4">
        <v>42047</v>
      </c>
      <c r="C2964" t="s">
        <v>3050</v>
      </c>
      <c r="D2964" t="s">
        <v>2129</v>
      </c>
      <c r="E2964" t="s">
        <v>9030</v>
      </c>
      <c r="F2964" t="s">
        <v>9031</v>
      </c>
      <c r="G2964" t="s">
        <v>6353</v>
      </c>
      <c r="H2964" t="str">
        <f t="shared" si="327"/>
        <v>Sequoia Capital</v>
      </c>
      <c r="I2964">
        <f t="shared" si="328"/>
        <v>2</v>
      </c>
      <c r="J2964" t="str">
        <f>IF(Table1[[#This Row],[Investor Count]]&gt;1,"Yes","No")</f>
        <v>Yes</v>
      </c>
      <c r="K2964" t="s">
        <v>394</v>
      </c>
      <c r="L2964" s="6">
        <v>30000000</v>
      </c>
      <c r="M2964">
        <f t="shared" si="322"/>
        <v>2015</v>
      </c>
      <c r="N2964" t="str">
        <f t="shared" si="323"/>
        <v>February</v>
      </c>
      <c r="O2964" s="18">
        <v>287.91149999999999</v>
      </c>
      <c r="P2964" t="str">
        <f t="shared" si="324"/>
        <v>Private Equity</v>
      </c>
      <c r="Q2964" t="str">
        <f t="shared" si="325"/>
        <v>Others</v>
      </c>
      <c r="R2964" t="str">
        <f t="shared" si="326"/>
        <v>Other Cities</v>
      </c>
    </row>
    <row r="2965" spans="1:18" x14ac:dyDescent="0.3">
      <c r="A2965">
        <v>2964</v>
      </c>
      <c r="B2965" s="4">
        <v>42048</v>
      </c>
      <c r="C2965" t="s">
        <v>7685</v>
      </c>
      <c r="D2965" t="s">
        <v>2129</v>
      </c>
      <c r="E2965" t="s">
        <v>9030</v>
      </c>
      <c r="F2965" t="s">
        <v>9031</v>
      </c>
      <c r="G2965" t="s">
        <v>9274</v>
      </c>
      <c r="H2965" t="str">
        <f t="shared" si="327"/>
        <v>Suresh Senapaty</v>
      </c>
      <c r="I2965">
        <f t="shared" si="328"/>
        <v>2</v>
      </c>
      <c r="J2965" t="str">
        <f>IF(Table1[[#This Row],[Investor Count]]&gt;1,"Yes","No")</f>
        <v>Yes</v>
      </c>
      <c r="K2965" t="s">
        <v>7896</v>
      </c>
      <c r="M2965">
        <f t="shared" si="322"/>
        <v>2015</v>
      </c>
      <c r="N2965" t="str">
        <f t="shared" si="323"/>
        <v>February</v>
      </c>
      <c r="O2965" s="18">
        <v>0</v>
      </c>
      <c r="P2965" t="str">
        <f t="shared" si="324"/>
        <v>Seed</v>
      </c>
      <c r="Q2965" t="str">
        <f t="shared" si="325"/>
        <v>Others</v>
      </c>
      <c r="R2965" t="str">
        <f t="shared" si="326"/>
        <v>Other Cities</v>
      </c>
    </row>
    <row r="2966" spans="1:18" x14ac:dyDescent="0.3">
      <c r="A2966">
        <v>2965</v>
      </c>
      <c r="B2966" s="4">
        <v>42048</v>
      </c>
      <c r="C2966" t="s">
        <v>7687</v>
      </c>
      <c r="D2966" t="s">
        <v>2129</v>
      </c>
      <c r="E2966" t="s">
        <v>9030</v>
      </c>
      <c r="F2966" t="s">
        <v>9031</v>
      </c>
      <c r="G2966" t="s">
        <v>8493</v>
      </c>
      <c r="H2966" t="str">
        <f t="shared" si="327"/>
        <v>Srinivas Aluri</v>
      </c>
      <c r="I2966">
        <f t="shared" si="328"/>
        <v>3</v>
      </c>
      <c r="J2966" t="str">
        <f>IF(Table1[[#This Row],[Investor Count]]&gt;1,"Yes","No")</f>
        <v>Yes</v>
      </c>
      <c r="K2966" t="s">
        <v>7896</v>
      </c>
      <c r="L2966" s="6">
        <v>1000000</v>
      </c>
      <c r="M2966">
        <f t="shared" si="322"/>
        <v>2015</v>
      </c>
      <c r="N2966" t="str">
        <f t="shared" si="323"/>
        <v>February</v>
      </c>
      <c r="O2966" s="18">
        <v>9.5970499999999994</v>
      </c>
      <c r="P2966" t="str">
        <f t="shared" si="324"/>
        <v>Seed</v>
      </c>
      <c r="Q2966" t="str">
        <f t="shared" si="325"/>
        <v>Others</v>
      </c>
      <c r="R2966" t="str">
        <f t="shared" si="326"/>
        <v>Other Cities</v>
      </c>
    </row>
    <row r="2967" spans="1:18" x14ac:dyDescent="0.3">
      <c r="A2967">
        <v>2966</v>
      </c>
      <c r="B2967" s="4">
        <v>42048</v>
      </c>
      <c r="C2967" t="s">
        <v>7689</v>
      </c>
      <c r="D2967" t="s">
        <v>2129</v>
      </c>
      <c r="E2967" t="s">
        <v>9030</v>
      </c>
      <c r="F2967" t="s">
        <v>9031</v>
      </c>
      <c r="G2967" t="s">
        <v>8531</v>
      </c>
      <c r="H2967" t="str">
        <f t="shared" si="327"/>
        <v>Ashok Goel</v>
      </c>
      <c r="I2967">
        <f t="shared" si="328"/>
        <v>1</v>
      </c>
      <c r="J2967" t="str">
        <f>IF(Table1[[#This Row],[Investor Count]]&gt;1,"Yes","No")</f>
        <v>No</v>
      </c>
      <c r="K2967" t="s">
        <v>394</v>
      </c>
      <c r="L2967" s="6">
        <v>16500000</v>
      </c>
      <c r="M2967">
        <f t="shared" si="322"/>
        <v>2015</v>
      </c>
      <c r="N2967" t="str">
        <f t="shared" si="323"/>
        <v>February</v>
      </c>
      <c r="O2967" s="18">
        <v>158.351325</v>
      </c>
      <c r="P2967" t="str">
        <f t="shared" si="324"/>
        <v>Private Equity</v>
      </c>
      <c r="Q2967" t="str">
        <f t="shared" si="325"/>
        <v>Others</v>
      </c>
      <c r="R2967" t="str">
        <f t="shared" si="326"/>
        <v>Other Cities</v>
      </c>
    </row>
    <row r="2968" spans="1:18" x14ac:dyDescent="0.3">
      <c r="A2968">
        <v>2967</v>
      </c>
      <c r="B2968" s="4">
        <v>42051</v>
      </c>
      <c r="C2968" t="s">
        <v>7692</v>
      </c>
      <c r="D2968" t="s">
        <v>2129</v>
      </c>
      <c r="E2968" t="s">
        <v>9030</v>
      </c>
      <c r="F2968" t="s">
        <v>9031</v>
      </c>
      <c r="G2968" t="s">
        <v>8910</v>
      </c>
      <c r="H2968" t="str">
        <f t="shared" si="327"/>
        <v>Tiger Global</v>
      </c>
      <c r="I2968">
        <f t="shared" si="328"/>
        <v>4</v>
      </c>
      <c r="J2968" t="str">
        <f>IF(Table1[[#This Row],[Investor Count]]&gt;1,"Yes","No")</f>
        <v>Yes</v>
      </c>
      <c r="K2968" t="s">
        <v>394</v>
      </c>
      <c r="L2968" s="6">
        <v>4150000</v>
      </c>
      <c r="M2968">
        <f t="shared" si="322"/>
        <v>2015</v>
      </c>
      <c r="N2968" t="str">
        <f t="shared" si="323"/>
        <v>February</v>
      </c>
      <c r="O2968" s="18">
        <v>39.827757499999997</v>
      </c>
      <c r="P2968" t="str">
        <f t="shared" si="324"/>
        <v>Private Equity</v>
      </c>
      <c r="Q2968" t="str">
        <f t="shared" si="325"/>
        <v>Others</v>
      </c>
      <c r="R2968" t="str">
        <f t="shared" si="326"/>
        <v>Other Cities</v>
      </c>
    </row>
    <row r="2969" spans="1:18" x14ac:dyDescent="0.3">
      <c r="A2969">
        <v>2968</v>
      </c>
      <c r="B2969" s="4">
        <v>42051</v>
      </c>
      <c r="C2969" t="s">
        <v>7694</v>
      </c>
      <c r="D2969" t="s">
        <v>2129</v>
      </c>
      <c r="E2969" t="s">
        <v>9030</v>
      </c>
      <c r="F2969" t="s">
        <v>9031</v>
      </c>
      <c r="G2969" t="s">
        <v>8258</v>
      </c>
      <c r="H2969" t="str">
        <f t="shared" si="327"/>
        <v>Ah! Ventures</v>
      </c>
      <c r="I2969">
        <f t="shared" si="328"/>
        <v>1</v>
      </c>
      <c r="J2969" t="str">
        <f>IF(Table1[[#This Row],[Investor Count]]&gt;1,"Yes","No")</f>
        <v>No</v>
      </c>
      <c r="K2969" t="s">
        <v>394</v>
      </c>
      <c r="L2969" s="6">
        <v>1000000</v>
      </c>
      <c r="M2969">
        <f t="shared" si="322"/>
        <v>2015</v>
      </c>
      <c r="N2969" t="str">
        <f t="shared" si="323"/>
        <v>February</v>
      </c>
      <c r="O2969" s="18">
        <v>9.5970499999999994</v>
      </c>
      <c r="P2969" t="str">
        <f t="shared" si="324"/>
        <v>Private Equity</v>
      </c>
      <c r="Q2969" t="str">
        <f t="shared" si="325"/>
        <v>Others</v>
      </c>
      <c r="R2969" t="str">
        <f t="shared" si="326"/>
        <v>Other Cities</v>
      </c>
    </row>
    <row r="2970" spans="1:18" x14ac:dyDescent="0.3">
      <c r="A2970">
        <v>2969</v>
      </c>
      <c r="B2970" s="4">
        <v>42052</v>
      </c>
      <c r="C2970" t="s">
        <v>7695</v>
      </c>
      <c r="D2970" t="s">
        <v>2129</v>
      </c>
      <c r="E2970" t="s">
        <v>9030</v>
      </c>
      <c r="F2970" t="s">
        <v>9031</v>
      </c>
      <c r="G2970" t="s">
        <v>9432</v>
      </c>
      <c r="H2970" t="str">
        <f t="shared" si="327"/>
        <v>Mumbai Angels &amp; Group Of Other</v>
      </c>
      <c r="I2970">
        <f t="shared" si="328"/>
        <v>1</v>
      </c>
      <c r="J2970" t="str">
        <f>IF(Table1[[#This Row],[Investor Count]]&gt;1,"Yes","No")</f>
        <v>No</v>
      </c>
      <c r="K2970" t="s">
        <v>7896</v>
      </c>
      <c r="M2970">
        <f t="shared" si="322"/>
        <v>2015</v>
      </c>
      <c r="N2970" t="str">
        <f t="shared" si="323"/>
        <v>February</v>
      </c>
      <c r="O2970" s="18">
        <v>0</v>
      </c>
      <c r="P2970" t="str">
        <f t="shared" si="324"/>
        <v>Seed</v>
      </c>
      <c r="Q2970" t="str">
        <f t="shared" si="325"/>
        <v>Others</v>
      </c>
      <c r="R2970" t="str">
        <f t="shared" si="326"/>
        <v>Other Cities</v>
      </c>
    </row>
    <row r="2971" spans="1:18" x14ac:dyDescent="0.3">
      <c r="A2971">
        <v>2970</v>
      </c>
      <c r="B2971" s="4">
        <v>42053</v>
      </c>
      <c r="C2971" t="s">
        <v>7697</v>
      </c>
      <c r="D2971" t="s">
        <v>2129</v>
      </c>
      <c r="E2971" t="s">
        <v>9030</v>
      </c>
      <c r="F2971" t="s">
        <v>9031</v>
      </c>
      <c r="G2971" t="s">
        <v>7698</v>
      </c>
      <c r="H2971" t="str">
        <f t="shared" si="327"/>
        <v>Helion Venture Partners</v>
      </c>
      <c r="I2971">
        <f t="shared" si="328"/>
        <v>1</v>
      </c>
      <c r="J2971" t="str">
        <f>IF(Table1[[#This Row],[Investor Count]]&gt;1,"Yes","No")</f>
        <v>No</v>
      </c>
      <c r="K2971" t="s">
        <v>394</v>
      </c>
      <c r="L2971" s="6">
        <v>5000000</v>
      </c>
      <c r="M2971">
        <f t="shared" si="322"/>
        <v>2015</v>
      </c>
      <c r="N2971" t="str">
        <f t="shared" si="323"/>
        <v>February</v>
      </c>
      <c r="O2971" s="18">
        <v>47.985250000000001</v>
      </c>
      <c r="P2971" t="str">
        <f t="shared" si="324"/>
        <v>Private Equity</v>
      </c>
      <c r="Q2971" t="str">
        <f t="shared" si="325"/>
        <v>Others</v>
      </c>
      <c r="R2971" t="str">
        <f t="shared" si="326"/>
        <v>Other Cities</v>
      </c>
    </row>
    <row r="2972" spans="1:18" x14ac:dyDescent="0.3">
      <c r="A2972">
        <v>2971</v>
      </c>
      <c r="B2972" s="4">
        <v>42143</v>
      </c>
      <c r="C2972" t="s">
        <v>7699</v>
      </c>
      <c r="D2972" t="s">
        <v>2129</v>
      </c>
      <c r="E2972" t="s">
        <v>9030</v>
      </c>
      <c r="F2972" t="s">
        <v>9031</v>
      </c>
      <c r="G2972" t="s">
        <v>7700</v>
      </c>
      <c r="H2972" t="str">
        <f t="shared" si="327"/>
        <v>Cross Border Angels</v>
      </c>
      <c r="I2972">
        <f t="shared" si="328"/>
        <v>1</v>
      </c>
      <c r="J2972" t="str">
        <f>IF(Table1[[#This Row],[Investor Count]]&gt;1,"Yes","No")</f>
        <v>No</v>
      </c>
      <c r="K2972" t="s">
        <v>7896</v>
      </c>
      <c r="L2972" s="6">
        <v>800000</v>
      </c>
      <c r="M2972">
        <f t="shared" si="322"/>
        <v>2015</v>
      </c>
      <c r="N2972" t="str">
        <f t="shared" si="323"/>
        <v>May</v>
      </c>
      <c r="O2972" s="18">
        <v>7.6776400000000002</v>
      </c>
      <c r="P2972" t="str">
        <f t="shared" si="324"/>
        <v>Seed</v>
      </c>
      <c r="Q2972" t="str">
        <f t="shared" si="325"/>
        <v>Others</v>
      </c>
      <c r="R2972" t="str">
        <f t="shared" si="326"/>
        <v>Other Cities</v>
      </c>
    </row>
    <row r="2973" spans="1:18" x14ac:dyDescent="0.3">
      <c r="A2973">
        <v>2972</v>
      </c>
      <c r="B2973" s="4">
        <v>42055</v>
      </c>
      <c r="C2973" t="s">
        <v>7701</v>
      </c>
      <c r="D2973" t="s">
        <v>2129</v>
      </c>
      <c r="E2973" t="s">
        <v>9030</v>
      </c>
      <c r="F2973" t="s">
        <v>9031</v>
      </c>
      <c r="G2973" t="s">
        <v>7702</v>
      </c>
      <c r="H2973" t="str">
        <f t="shared" si="327"/>
        <v>Calcutta Angels</v>
      </c>
      <c r="I2973">
        <f t="shared" si="328"/>
        <v>2</v>
      </c>
      <c r="J2973" t="str">
        <f>IF(Table1[[#This Row],[Investor Count]]&gt;1,"Yes","No")</f>
        <v>Yes</v>
      </c>
      <c r="K2973" t="s">
        <v>7896</v>
      </c>
      <c r="L2973" s="6">
        <v>500000</v>
      </c>
      <c r="M2973">
        <f t="shared" si="322"/>
        <v>2015</v>
      </c>
      <c r="N2973" t="str">
        <f t="shared" si="323"/>
        <v>February</v>
      </c>
      <c r="O2973" s="18">
        <v>4.7985249999999997</v>
      </c>
      <c r="P2973" t="str">
        <f t="shared" si="324"/>
        <v>Seed</v>
      </c>
      <c r="Q2973" t="str">
        <f t="shared" si="325"/>
        <v>Others</v>
      </c>
      <c r="R2973" t="str">
        <f t="shared" si="326"/>
        <v>Other Cities</v>
      </c>
    </row>
    <row r="2974" spans="1:18" x14ac:dyDescent="0.3">
      <c r="A2974">
        <v>2973</v>
      </c>
      <c r="B2974" s="4">
        <v>42055</v>
      </c>
      <c r="C2974" t="s">
        <v>7390</v>
      </c>
      <c r="D2974" t="s">
        <v>2129</v>
      </c>
      <c r="E2974" t="s">
        <v>9030</v>
      </c>
      <c r="F2974" t="s">
        <v>9031</v>
      </c>
      <c r="G2974" t="s">
        <v>7703</v>
      </c>
      <c r="H2974" t="str">
        <f t="shared" si="327"/>
        <v>Brick Eagle</v>
      </c>
      <c r="I2974">
        <f t="shared" si="328"/>
        <v>1</v>
      </c>
      <c r="J2974" t="str">
        <f>IF(Table1[[#This Row],[Investor Count]]&gt;1,"Yes","No")</f>
        <v>No</v>
      </c>
      <c r="K2974" t="s">
        <v>394</v>
      </c>
      <c r="L2974" s="6">
        <v>1600000</v>
      </c>
      <c r="M2974">
        <f t="shared" si="322"/>
        <v>2015</v>
      </c>
      <c r="N2974" t="str">
        <f t="shared" si="323"/>
        <v>February</v>
      </c>
      <c r="O2974" s="18">
        <v>15.35528</v>
      </c>
      <c r="P2974" t="str">
        <f t="shared" si="324"/>
        <v>Private Equity</v>
      </c>
      <c r="Q2974" t="str">
        <f t="shared" si="325"/>
        <v>Others</v>
      </c>
      <c r="R2974" t="str">
        <f t="shared" si="326"/>
        <v>Other Cities</v>
      </c>
    </row>
    <row r="2975" spans="1:18" x14ac:dyDescent="0.3">
      <c r="A2975">
        <v>2974</v>
      </c>
      <c r="B2975" s="4">
        <v>42056</v>
      </c>
      <c r="C2975" t="s">
        <v>7704</v>
      </c>
      <c r="D2975" t="s">
        <v>2129</v>
      </c>
      <c r="E2975" t="s">
        <v>9030</v>
      </c>
      <c r="F2975" t="s">
        <v>9031</v>
      </c>
      <c r="G2975" t="s">
        <v>8494</v>
      </c>
      <c r="H2975" t="str">
        <f t="shared" si="327"/>
        <v>Da-Iict</v>
      </c>
      <c r="I2975">
        <f t="shared" si="328"/>
        <v>4</v>
      </c>
      <c r="J2975" t="str">
        <f>IF(Table1[[#This Row],[Investor Count]]&gt;1,"Yes","No")</f>
        <v>Yes</v>
      </c>
      <c r="K2975" t="s">
        <v>7896</v>
      </c>
      <c r="L2975" s="6">
        <v>290000</v>
      </c>
      <c r="M2975">
        <f t="shared" si="322"/>
        <v>2015</v>
      </c>
      <c r="N2975" t="str">
        <f t="shared" si="323"/>
        <v>February</v>
      </c>
      <c r="O2975" s="18">
        <v>2.7831445000000001</v>
      </c>
      <c r="P2975" t="str">
        <f t="shared" si="324"/>
        <v>Seed</v>
      </c>
      <c r="Q2975" t="str">
        <f t="shared" si="325"/>
        <v>Others</v>
      </c>
      <c r="R2975" t="str">
        <f t="shared" si="326"/>
        <v>Other Cities</v>
      </c>
    </row>
    <row r="2976" spans="1:18" x14ac:dyDescent="0.3">
      <c r="A2976">
        <v>2975</v>
      </c>
      <c r="B2976" s="4">
        <v>42058</v>
      </c>
      <c r="C2976" t="s">
        <v>832</v>
      </c>
      <c r="D2976" t="s">
        <v>2129</v>
      </c>
      <c r="E2976" t="s">
        <v>9030</v>
      </c>
      <c r="F2976" t="s">
        <v>9031</v>
      </c>
      <c r="G2976" t="s">
        <v>9196</v>
      </c>
      <c r="H2976" t="str">
        <f t="shared" si="327"/>
        <v>Sequoia Capital</v>
      </c>
      <c r="I2976">
        <f t="shared" si="328"/>
        <v>4</v>
      </c>
      <c r="J2976" t="str">
        <f>IF(Table1[[#This Row],[Investor Count]]&gt;1,"Yes","No")</f>
        <v>Yes</v>
      </c>
      <c r="K2976" t="s">
        <v>394</v>
      </c>
      <c r="L2976" s="6">
        <v>4500000</v>
      </c>
      <c r="M2976">
        <f t="shared" si="322"/>
        <v>2015</v>
      </c>
      <c r="N2976" t="str">
        <f t="shared" si="323"/>
        <v>February</v>
      </c>
      <c r="O2976" s="18">
        <v>43.186725000000003</v>
      </c>
      <c r="P2976" t="str">
        <f t="shared" si="324"/>
        <v>Private Equity</v>
      </c>
      <c r="Q2976" t="str">
        <f t="shared" si="325"/>
        <v>Others</v>
      </c>
      <c r="R2976" t="str">
        <f t="shared" si="326"/>
        <v>Other Cities</v>
      </c>
    </row>
    <row r="2977" spans="1:18" x14ac:dyDescent="0.3">
      <c r="A2977">
        <v>2976</v>
      </c>
      <c r="B2977" s="4">
        <v>42058</v>
      </c>
      <c r="C2977" t="s">
        <v>7708</v>
      </c>
      <c r="D2977" t="s">
        <v>2129</v>
      </c>
      <c r="E2977" t="s">
        <v>9030</v>
      </c>
      <c r="F2977" t="s">
        <v>9031</v>
      </c>
      <c r="G2977" t="s">
        <v>8495</v>
      </c>
      <c r="H2977" t="str">
        <f t="shared" si="327"/>
        <v>Interglobe Technology Quotient</v>
      </c>
      <c r="I2977">
        <f t="shared" si="328"/>
        <v>2</v>
      </c>
      <c r="J2977" t="str">
        <f>IF(Table1[[#This Row],[Investor Count]]&gt;1,"Yes","No")</f>
        <v>Yes</v>
      </c>
      <c r="K2977" t="s">
        <v>394</v>
      </c>
      <c r="L2977" s="6">
        <v>1000000</v>
      </c>
      <c r="M2977">
        <f t="shared" si="322"/>
        <v>2015</v>
      </c>
      <c r="N2977" t="str">
        <f t="shared" si="323"/>
        <v>February</v>
      </c>
      <c r="O2977" s="18">
        <v>9.5970499999999994</v>
      </c>
      <c r="P2977" t="str">
        <f t="shared" si="324"/>
        <v>Private Equity</v>
      </c>
      <c r="Q2977" t="str">
        <f t="shared" si="325"/>
        <v>Others</v>
      </c>
      <c r="R2977" t="str">
        <f t="shared" si="326"/>
        <v>Other Cities</v>
      </c>
    </row>
    <row r="2978" spans="1:18" x14ac:dyDescent="0.3">
      <c r="A2978">
        <v>2977</v>
      </c>
      <c r="B2978" s="4">
        <v>42058</v>
      </c>
      <c r="C2978" t="s">
        <v>7710</v>
      </c>
      <c r="D2978" t="s">
        <v>2129</v>
      </c>
      <c r="E2978" t="s">
        <v>9030</v>
      </c>
      <c r="F2978" t="s">
        <v>9031</v>
      </c>
      <c r="G2978" t="s">
        <v>261</v>
      </c>
      <c r="H2978" t="str">
        <f t="shared" si="327"/>
        <v>Undisclosed</v>
      </c>
      <c r="I2978">
        <f t="shared" si="328"/>
        <v>1</v>
      </c>
      <c r="J2978" t="str">
        <f>IF(Table1[[#This Row],[Investor Count]]&gt;1,"Yes","No")</f>
        <v>No</v>
      </c>
      <c r="K2978" t="s">
        <v>394</v>
      </c>
      <c r="L2978" s="6">
        <v>10000000</v>
      </c>
      <c r="M2978">
        <f t="shared" si="322"/>
        <v>2015</v>
      </c>
      <c r="N2978" t="str">
        <f t="shared" si="323"/>
        <v>February</v>
      </c>
      <c r="O2978" s="18">
        <v>95.970500000000001</v>
      </c>
      <c r="P2978" t="str">
        <f t="shared" si="324"/>
        <v>Private Equity</v>
      </c>
      <c r="Q2978" t="str">
        <f t="shared" si="325"/>
        <v>Others</v>
      </c>
      <c r="R2978" t="str">
        <f t="shared" si="326"/>
        <v>Other Cities</v>
      </c>
    </row>
    <row r="2979" spans="1:18" x14ac:dyDescent="0.3">
      <c r="A2979">
        <v>2978</v>
      </c>
      <c r="B2979" s="4">
        <v>42058</v>
      </c>
      <c r="C2979" t="s">
        <v>316</v>
      </c>
      <c r="D2979" t="s">
        <v>2129</v>
      </c>
      <c r="E2979" t="s">
        <v>9030</v>
      </c>
      <c r="F2979" t="s">
        <v>9031</v>
      </c>
      <c r="G2979" t="s">
        <v>8496</v>
      </c>
      <c r="H2979" t="str">
        <f t="shared" si="327"/>
        <v>Saif Partners</v>
      </c>
      <c r="I2979">
        <f t="shared" si="328"/>
        <v>2</v>
      </c>
      <c r="J2979" t="str">
        <f>IF(Table1[[#This Row],[Investor Count]]&gt;1,"Yes","No")</f>
        <v>Yes</v>
      </c>
      <c r="K2979" t="s">
        <v>394</v>
      </c>
      <c r="L2979" s="6">
        <v>3000000</v>
      </c>
      <c r="M2979">
        <f t="shared" si="322"/>
        <v>2015</v>
      </c>
      <c r="N2979" t="str">
        <f t="shared" si="323"/>
        <v>February</v>
      </c>
      <c r="O2979" s="18">
        <v>28.791149999999998</v>
      </c>
      <c r="P2979" t="str">
        <f t="shared" si="324"/>
        <v>Private Equity</v>
      </c>
      <c r="Q2979" t="str">
        <f t="shared" si="325"/>
        <v>Others</v>
      </c>
      <c r="R2979" t="str">
        <f t="shared" si="326"/>
        <v>Other Cities</v>
      </c>
    </row>
    <row r="2980" spans="1:18" x14ac:dyDescent="0.3">
      <c r="A2980">
        <v>2979</v>
      </c>
      <c r="B2980" s="4">
        <v>42059</v>
      </c>
      <c r="C2980" t="s">
        <v>7712</v>
      </c>
      <c r="D2980" t="s">
        <v>2129</v>
      </c>
      <c r="E2980" t="s">
        <v>9030</v>
      </c>
      <c r="F2980" t="s">
        <v>9031</v>
      </c>
      <c r="G2980" t="s">
        <v>8911</v>
      </c>
      <c r="H2980" t="str">
        <f t="shared" si="327"/>
        <v>Unitus Seed Fundnnarayan Ramach</v>
      </c>
      <c r="I2980">
        <f t="shared" si="328"/>
        <v>3</v>
      </c>
      <c r="J2980" t="str">
        <f>IF(Table1[[#This Row],[Investor Count]]&gt;1,"Yes","No")</f>
        <v>Yes</v>
      </c>
      <c r="K2980" t="s">
        <v>7896</v>
      </c>
      <c r="L2980" s="6">
        <v>500000</v>
      </c>
      <c r="M2980">
        <f t="shared" si="322"/>
        <v>2015</v>
      </c>
      <c r="N2980" t="str">
        <f t="shared" si="323"/>
        <v>February</v>
      </c>
      <c r="O2980" s="18">
        <v>4.7985249999999997</v>
      </c>
      <c r="P2980" t="str">
        <f t="shared" si="324"/>
        <v>Seed</v>
      </c>
      <c r="Q2980" t="str">
        <f t="shared" si="325"/>
        <v>Others</v>
      </c>
      <c r="R2980" t="str">
        <f t="shared" si="326"/>
        <v>Other Cities</v>
      </c>
    </row>
    <row r="2981" spans="1:18" x14ac:dyDescent="0.3">
      <c r="A2981">
        <v>2980</v>
      </c>
      <c r="B2981" s="4">
        <v>42060</v>
      </c>
      <c r="C2981" t="s">
        <v>7714</v>
      </c>
      <c r="D2981" t="s">
        <v>2129</v>
      </c>
      <c r="E2981" t="s">
        <v>9030</v>
      </c>
      <c r="F2981" t="s">
        <v>9031</v>
      </c>
      <c r="G2981" t="s">
        <v>7715</v>
      </c>
      <c r="H2981" t="str">
        <f t="shared" si="327"/>
        <v>Amit Ranjan</v>
      </c>
      <c r="I2981">
        <f t="shared" si="328"/>
        <v>4</v>
      </c>
      <c r="J2981" t="str">
        <f>IF(Table1[[#This Row],[Investor Count]]&gt;1,"Yes","No")</f>
        <v>Yes</v>
      </c>
      <c r="K2981" t="s">
        <v>7896</v>
      </c>
      <c r="M2981">
        <f t="shared" si="322"/>
        <v>2015</v>
      </c>
      <c r="N2981" t="str">
        <f t="shared" si="323"/>
        <v>February</v>
      </c>
      <c r="O2981" s="18">
        <v>0</v>
      </c>
      <c r="P2981" t="str">
        <f t="shared" si="324"/>
        <v>Seed</v>
      </c>
      <c r="Q2981" t="str">
        <f t="shared" si="325"/>
        <v>Others</v>
      </c>
      <c r="R2981" t="str">
        <f t="shared" si="326"/>
        <v>Other Cities</v>
      </c>
    </row>
    <row r="2982" spans="1:18" x14ac:dyDescent="0.3">
      <c r="A2982">
        <v>2981</v>
      </c>
      <c r="B2982" s="4">
        <v>42060</v>
      </c>
      <c r="C2982" t="s">
        <v>7716</v>
      </c>
      <c r="D2982" t="s">
        <v>2129</v>
      </c>
      <c r="E2982" t="s">
        <v>9030</v>
      </c>
      <c r="F2982" t="s">
        <v>9031</v>
      </c>
      <c r="G2982" t="s">
        <v>9197</v>
      </c>
      <c r="H2982" t="str">
        <f t="shared" si="327"/>
        <v>V Balakrishnan</v>
      </c>
      <c r="I2982">
        <f t="shared" si="328"/>
        <v>4</v>
      </c>
      <c r="J2982" t="str">
        <f>IF(Table1[[#This Row],[Investor Count]]&gt;1,"Yes","No")</f>
        <v>Yes</v>
      </c>
      <c r="K2982" t="s">
        <v>7896</v>
      </c>
      <c r="L2982" s="6">
        <v>250000</v>
      </c>
      <c r="M2982">
        <f t="shared" si="322"/>
        <v>2015</v>
      </c>
      <c r="N2982" t="str">
        <f t="shared" si="323"/>
        <v>February</v>
      </c>
      <c r="O2982" s="18">
        <v>2.3992624999999999</v>
      </c>
      <c r="P2982" t="str">
        <f t="shared" si="324"/>
        <v>Seed</v>
      </c>
      <c r="Q2982" t="str">
        <f t="shared" si="325"/>
        <v>Others</v>
      </c>
      <c r="R2982" t="str">
        <f t="shared" si="326"/>
        <v>Other Cities</v>
      </c>
    </row>
    <row r="2983" spans="1:18" x14ac:dyDescent="0.3">
      <c r="A2983">
        <v>2982</v>
      </c>
      <c r="B2983" s="4">
        <v>42060</v>
      </c>
      <c r="C2983" t="s">
        <v>2967</v>
      </c>
      <c r="D2983" t="s">
        <v>2129</v>
      </c>
      <c r="E2983" t="s">
        <v>9030</v>
      </c>
      <c r="F2983" t="s">
        <v>9031</v>
      </c>
      <c r="G2983" t="s">
        <v>9198</v>
      </c>
      <c r="H2983" t="str">
        <f t="shared" si="327"/>
        <v>V Balakrishnan</v>
      </c>
      <c r="I2983">
        <f t="shared" si="328"/>
        <v>3</v>
      </c>
      <c r="J2983" t="str">
        <f>IF(Table1[[#This Row],[Investor Count]]&gt;1,"Yes","No")</f>
        <v>Yes</v>
      </c>
      <c r="K2983" t="s">
        <v>7896</v>
      </c>
      <c r="L2983" s="6">
        <v>160000</v>
      </c>
      <c r="M2983">
        <f t="shared" si="322"/>
        <v>2015</v>
      </c>
      <c r="N2983" t="str">
        <f t="shared" si="323"/>
        <v>February</v>
      </c>
      <c r="O2983" s="18">
        <v>1.535528</v>
      </c>
      <c r="P2983" t="str">
        <f t="shared" si="324"/>
        <v>Seed</v>
      </c>
      <c r="Q2983" t="str">
        <f t="shared" si="325"/>
        <v>Others</v>
      </c>
      <c r="R2983" t="str">
        <f t="shared" si="326"/>
        <v>Other Cities</v>
      </c>
    </row>
    <row r="2984" spans="1:18" x14ac:dyDescent="0.3">
      <c r="A2984">
        <v>2983</v>
      </c>
      <c r="B2984" s="4">
        <v>42060</v>
      </c>
      <c r="C2984" t="s">
        <v>7465</v>
      </c>
      <c r="D2984" t="s">
        <v>2129</v>
      </c>
      <c r="E2984" t="s">
        <v>9030</v>
      </c>
      <c r="F2984" t="s">
        <v>9031</v>
      </c>
      <c r="G2984" t="s">
        <v>1068</v>
      </c>
      <c r="H2984" t="str">
        <f t="shared" si="327"/>
        <v>Sequoia Capital</v>
      </c>
      <c r="I2984">
        <f t="shared" si="328"/>
        <v>1</v>
      </c>
      <c r="J2984" t="str">
        <f>IF(Table1[[#This Row],[Investor Count]]&gt;1,"Yes","No")</f>
        <v>No</v>
      </c>
      <c r="K2984" t="s">
        <v>7896</v>
      </c>
      <c r="M2984">
        <f t="shared" si="322"/>
        <v>2015</v>
      </c>
      <c r="N2984" t="str">
        <f t="shared" si="323"/>
        <v>February</v>
      </c>
      <c r="O2984" s="18">
        <v>0</v>
      </c>
      <c r="P2984" t="str">
        <f t="shared" si="324"/>
        <v>Seed</v>
      </c>
      <c r="Q2984" t="str">
        <f t="shared" si="325"/>
        <v>Others</v>
      </c>
      <c r="R2984" t="str">
        <f t="shared" si="326"/>
        <v>Other Cities</v>
      </c>
    </row>
    <row r="2985" spans="1:18" x14ac:dyDescent="0.3">
      <c r="A2985">
        <v>2984</v>
      </c>
      <c r="B2985" s="4">
        <v>42060</v>
      </c>
      <c r="C2985" t="s">
        <v>1803</v>
      </c>
      <c r="D2985" t="s">
        <v>2129</v>
      </c>
      <c r="E2985" t="s">
        <v>9030</v>
      </c>
      <c r="F2985" t="s">
        <v>9031</v>
      </c>
      <c r="G2985" t="s">
        <v>7719</v>
      </c>
      <c r="H2985" t="str">
        <f t="shared" si="327"/>
        <v>Sumit Jain</v>
      </c>
      <c r="I2985">
        <f t="shared" si="328"/>
        <v>3</v>
      </c>
      <c r="J2985" t="str">
        <f>IF(Table1[[#This Row],[Investor Count]]&gt;1,"Yes","No")</f>
        <v>Yes</v>
      </c>
      <c r="K2985" t="s">
        <v>7896</v>
      </c>
      <c r="L2985" s="6">
        <v>320000</v>
      </c>
      <c r="M2985">
        <f t="shared" si="322"/>
        <v>2015</v>
      </c>
      <c r="N2985" t="str">
        <f t="shared" si="323"/>
        <v>February</v>
      </c>
      <c r="O2985" s="18">
        <v>3.071056</v>
      </c>
      <c r="P2985" t="str">
        <f t="shared" si="324"/>
        <v>Seed</v>
      </c>
      <c r="Q2985" t="str">
        <f t="shared" si="325"/>
        <v>Others</v>
      </c>
      <c r="R2985" t="str">
        <f t="shared" si="326"/>
        <v>Other Cities</v>
      </c>
    </row>
    <row r="2986" spans="1:18" x14ac:dyDescent="0.3">
      <c r="A2986">
        <v>2985</v>
      </c>
      <c r="B2986" s="4">
        <v>42060</v>
      </c>
      <c r="C2986" t="s">
        <v>5573</v>
      </c>
      <c r="D2986" t="s">
        <v>2129</v>
      </c>
      <c r="E2986" t="s">
        <v>9030</v>
      </c>
      <c r="F2986" t="s">
        <v>9031</v>
      </c>
      <c r="G2986" t="s">
        <v>4484</v>
      </c>
      <c r="H2986" t="str">
        <f t="shared" si="327"/>
        <v>Saif Partners</v>
      </c>
      <c r="I2986">
        <f t="shared" si="328"/>
        <v>1</v>
      </c>
      <c r="J2986" t="str">
        <f>IF(Table1[[#This Row],[Investor Count]]&gt;1,"Yes","No")</f>
        <v>No</v>
      </c>
      <c r="K2986" t="s">
        <v>394</v>
      </c>
      <c r="L2986" s="6">
        <v>2000000</v>
      </c>
      <c r="M2986">
        <f t="shared" si="322"/>
        <v>2015</v>
      </c>
      <c r="N2986" t="str">
        <f t="shared" si="323"/>
        <v>February</v>
      </c>
      <c r="O2986" s="18">
        <v>19.194099999999999</v>
      </c>
      <c r="P2986" t="str">
        <f t="shared" si="324"/>
        <v>Private Equity</v>
      </c>
      <c r="Q2986" t="str">
        <f t="shared" si="325"/>
        <v>Others</v>
      </c>
      <c r="R2986" t="str">
        <f t="shared" si="326"/>
        <v>Other Cities</v>
      </c>
    </row>
    <row r="2987" spans="1:18" x14ac:dyDescent="0.3">
      <c r="A2987">
        <v>2986</v>
      </c>
      <c r="B2987" s="4">
        <v>42061</v>
      </c>
      <c r="C2987" t="s">
        <v>7720</v>
      </c>
      <c r="D2987" t="s">
        <v>2129</v>
      </c>
      <c r="E2987" t="s">
        <v>9030</v>
      </c>
      <c r="F2987" t="s">
        <v>9031</v>
      </c>
      <c r="G2987" t="s">
        <v>7721</v>
      </c>
      <c r="H2987" t="str">
        <f t="shared" si="327"/>
        <v>Kris Gopalakrishnan</v>
      </c>
      <c r="I2987">
        <f t="shared" si="328"/>
        <v>2</v>
      </c>
      <c r="J2987" t="str">
        <f>IF(Table1[[#This Row],[Investor Count]]&gt;1,"Yes","No")</f>
        <v>Yes</v>
      </c>
      <c r="K2987" t="s">
        <v>7896</v>
      </c>
      <c r="M2987">
        <f t="shared" si="322"/>
        <v>2015</v>
      </c>
      <c r="N2987" t="str">
        <f t="shared" si="323"/>
        <v>February</v>
      </c>
      <c r="O2987" s="18">
        <v>0</v>
      </c>
      <c r="P2987" t="str">
        <f t="shared" si="324"/>
        <v>Seed</v>
      </c>
      <c r="Q2987" t="str">
        <f t="shared" si="325"/>
        <v>Others</v>
      </c>
      <c r="R2987" t="str">
        <f t="shared" si="326"/>
        <v>Other Cities</v>
      </c>
    </row>
    <row r="2988" spans="1:18" x14ac:dyDescent="0.3">
      <c r="A2988">
        <v>2987</v>
      </c>
      <c r="B2988" s="4">
        <v>42061</v>
      </c>
      <c r="C2988" t="s">
        <v>6351</v>
      </c>
      <c r="D2988" t="s">
        <v>2129</v>
      </c>
      <c r="E2988" t="s">
        <v>9030</v>
      </c>
      <c r="F2988" t="s">
        <v>9031</v>
      </c>
      <c r="G2988" t="s">
        <v>7722</v>
      </c>
      <c r="H2988" t="str">
        <f t="shared" si="327"/>
        <v>Matrix Partners</v>
      </c>
      <c r="I2988">
        <f t="shared" si="328"/>
        <v>3</v>
      </c>
      <c r="J2988" t="str">
        <f>IF(Table1[[#This Row],[Investor Count]]&gt;1,"Yes","No")</f>
        <v>Yes</v>
      </c>
      <c r="K2988" t="s">
        <v>394</v>
      </c>
      <c r="L2988" s="6">
        <v>16000000</v>
      </c>
      <c r="M2988">
        <f t="shared" si="322"/>
        <v>2015</v>
      </c>
      <c r="N2988" t="str">
        <f t="shared" si="323"/>
        <v>February</v>
      </c>
      <c r="O2988" s="18">
        <v>153.55279999999999</v>
      </c>
      <c r="P2988" t="str">
        <f t="shared" si="324"/>
        <v>Private Equity</v>
      </c>
      <c r="Q2988" t="str">
        <f t="shared" si="325"/>
        <v>Others</v>
      </c>
      <c r="R2988" t="str">
        <f t="shared" si="326"/>
        <v>Other Cities</v>
      </c>
    </row>
    <row r="2989" spans="1:18" x14ac:dyDescent="0.3">
      <c r="A2989">
        <v>2988</v>
      </c>
      <c r="B2989" s="4">
        <v>42062</v>
      </c>
      <c r="C2989" t="s">
        <v>7723</v>
      </c>
      <c r="D2989" t="s">
        <v>2129</v>
      </c>
      <c r="E2989" t="s">
        <v>9030</v>
      </c>
      <c r="F2989" t="s">
        <v>9031</v>
      </c>
      <c r="G2989" t="s">
        <v>9126</v>
      </c>
      <c r="H2989" t="str">
        <f t="shared" si="327"/>
        <v>Idg Ventures India</v>
      </c>
      <c r="I2989">
        <f t="shared" si="328"/>
        <v>3</v>
      </c>
      <c r="J2989" t="str">
        <f>IF(Table1[[#This Row],[Investor Count]]&gt;1,"Yes","No")</f>
        <v>Yes</v>
      </c>
      <c r="K2989" t="s">
        <v>7896</v>
      </c>
      <c r="L2989" s="6">
        <v>1200000</v>
      </c>
      <c r="M2989">
        <f t="shared" si="322"/>
        <v>2015</v>
      </c>
      <c r="N2989" t="str">
        <f t="shared" si="323"/>
        <v>February</v>
      </c>
      <c r="O2989" s="18">
        <v>11.51646</v>
      </c>
      <c r="P2989" t="str">
        <f t="shared" si="324"/>
        <v>Seed</v>
      </c>
      <c r="Q2989" t="str">
        <f t="shared" si="325"/>
        <v>Others</v>
      </c>
      <c r="R2989" t="str">
        <f t="shared" si="326"/>
        <v>Other Cities</v>
      </c>
    </row>
    <row r="2990" spans="1:18" x14ac:dyDescent="0.3">
      <c r="A2990">
        <v>2989</v>
      </c>
      <c r="B2990" s="4">
        <v>42062</v>
      </c>
      <c r="C2990" t="s">
        <v>262</v>
      </c>
      <c r="D2990" t="s">
        <v>2129</v>
      </c>
      <c r="E2990" t="s">
        <v>9030</v>
      </c>
      <c r="F2990" t="s">
        <v>9031</v>
      </c>
      <c r="G2990" t="s">
        <v>7725</v>
      </c>
      <c r="H2990" t="str">
        <f t="shared" si="327"/>
        <v>Tiger Global Management</v>
      </c>
      <c r="I2990">
        <f t="shared" si="328"/>
        <v>2</v>
      </c>
      <c r="J2990" t="str">
        <f>IF(Table1[[#This Row],[Investor Count]]&gt;1,"Yes","No")</f>
        <v>Yes</v>
      </c>
      <c r="K2990" t="s">
        <v>394</v>
      </c>
      <c r="L2990" s="6">
        <v>10000000</v>
      </c>
      <c r="M2990">
        <f t="shared" si="322"/>
        <v>2015</v>
      </c>
      <c r="N2990" t="str">
        <f t="shared" si="323"/>
        <v>February</v>
      </c>
      <c r="O2990" s="18">
        <v>95.970500000000001</v>
      </c>
      <c r="P2990" t="str">
        <f t="shared" si="324"/>
        <v>Private Equity</v>
      </c>
      <c r="Q2990" t="str">
        <f t="shared" si="325"/>
        <v>Others</v>
      </c>
      <c r="R2990" t="str">
        <f t="shared" si="326"/>
        <v>Other Cities</v>
      </c>
    </row>
    <row r="2991" spans="1:18" x14ac:dyDescent="0.3">
      <c r="A2991">
        <v>2990</v>
      </c>
      <c r="B2991" s="4">
        <v>42006</v>
      </c>
      <c r="C2991" t="s">
        <v>3011</v>
      </c>
      <c r="D2991" t="s">
        <v>2129</v>
      </c>
      <c r="E2991" t="s">
        <v>9030</v>
      </c>
      <c r="F2991" t="s">
        <v>9031</v>
      </c>
      <c r="G2991" t="s">
        <v>8497</v>
      </c>
      <c r="H2991" t="str">
        <f t="shared" si="327"/>
        <v>Tpg Growth</v>
      </c>
      <c r="I2991">
        <f t="shared" si="328"/>
        <v>3</v>
      </c>
      <c r="J2991" t="str">
        <f>IF(Table1[[#This Row],[Investor Count]]&gt;1,"Yes","No")</f>
        <v>Yes</v>
      </c>
      <c r="K2991" t="s">
        <v>394</v>
      </c>
      <c r="L2991" s="6">
        <v>2150000</v>
      </c>
      <c r="M2991">
        <f t="shared" si="322"/>
        <v>2015</v>
      </c>
      <c r="N2991" t="str">
        <f t="shared" si="323"/>
        <v>January</v>
      </c>
      <c r="O2991" s="18">
        <v>20.633657500000002</v>
      </c>
      <c r="P2991" t="str">
        <f t="shared" si="324"/>
        <v>Private Equity</v>
      </c>
      <c r="Q2991" t="str">
        <f t="shared" si="325"/>
        <v>Others</v>
      </c>
      <c r="R2991" t="str">
        <f t="shared" si="326"/>
        <v>Other Cities</v>
      </c>
    </row>
    <row r="2992" spans="1:18" x14ac:dyDescent="0.3">
      <c r="A2992">
        <v>2991</v>
      </c>
      <c r="B2992" s="4">
        <v>42006</v>
      </c>
      <c r="C2992" t="s">
        <v>7727</v>
      </c>
      <c r="D2992" t="s">
        <v>2129</v>
      </c>
      <c r="E2992" t="s">
        <v>9030</v>
      </c>
      <c r="F2992" t="s">
        <v>9031</v>
      </c>
      <c r="G2992" t="s">
        <v>7728</v>
      </c>
      <c r="H2992" t="str">
        <f t="shared" si="327"/>
        <v>Venkat Vallabhneni</v>
      </c>
      <c r="I2992">
        <f t="shared" si="328"/>
        <v>3</v>
      </c>
      <c r="J2992" t="str">
        <f>IF(Table1[[#This Row],[Investor Count]]&gt;1,"Yes","No")</f>
        <v>Yes</v>
      </c>
      <c r="K2992" t="s">
        <v>7896</v>
      </c>
      <c r="L2992" s="6">
        <v>315000</v>
      </c>
      <c r="M2992">
        <f t="shared" si="322"/>
        <v>2015</v>
      </c>
      <c r="N2992" t="str">
        <f t="shared" si="323"/>
        <v>January</v>
      </c>
      <c r="O2992" s="18">
        <v>3.02307075</v>
      </c>
      <c r="P2992" t="str">
        <f t="shared" si="324"/>
        <v>Seed</v>
      </c>
      <c r="Q2992" t="str">
        <f t="shared" si="325"/>
        <v>Others</v>
      </c>
      <c r="R2992" t="str">
        <f t="shared" si="326"/>
        <v>Other Cities</v>
      </c>
    </row>
    <row r="2993" spans="1:18" x14ac:dyDescent="0.3">
      <c r="A2993">
        <v>2992</v>
      </c>
      <c r="B2993" s="4">
        <v>42009</v>
      </c>
      <c r="C2993" t="s">
        <v>6234</v>
      </c>
      <c r="D2993" t="s">
        <v>2129</v>
      </c>
      <c r="E2993" t="s">
        <v>9030</v>
      </c>
      <c r="F2993" t="s">
        <v>9031</v>
      </c>
      <c r="G2993" t="s">
        <v>9127</v>
      </c>
      <c r="H2993" t="str">
        <f t="shared" si="327"/>
        <v>Dena Co</v>
      </c>
      <c r="I2993">
        <f t="shared" si="328"/>
        <v>2</v>
      </c>
      <c r="J2993" t="str">
        <f>IF(Table1[[#This Row],[Investor Count]]&gt;1,"Yes","No")</f>
        <v>Yes</v>
      </c>
      <c r="K2993" t="s">
        <v>7896</v>
      </c>
      <c r="L2993" s="6">
        <v>380000</v>
      </c>
      <c r="M2993">
        <f t="shared" si="322"/>
        <v>2015</v>
      </c>
      <c r="N2993" t="str">
        <f t="shared" si="323"/>
        <v>January</v>
      </c>
      <c r="O2993" s="18">
        <v>3.6468790000000002</v>
      </c>
      <c r="P2993" t="str">
        <f t="shared" si="324"/>
        <v>Seed</v>
      </c>
      <c r="Q2993" t="str">
        <f t="shared" si="325"/>
        <v>Others</v>
      </c>
      <c r="R2993" t="str">
        <f t="shared" si="326"/>
        <v>Other Cities</v>
      </c>
    </row>
    <row r="2994" spans="1:18" x14ac:dyDescent="0.3">
      <c r="A2994">
        <v>2993</v>
      </c>
      <c r="B2994" s="4">
        <v>42009</v>
      </c>
      <c r="C2994" t="s">
        <v>7730</v>
      </c>
      <c r="D2994" t="s">
        <v>2129</v>
      </c>
      <c r="E2994" t="s">
        <v>9030</v>
      </c>
      <c r="F2994" t="s">
        <v>9031</v>
      </c>
      <c r="G2994" t="s">
        <v>8498</v>
      </c>
      <c r="H2994" t="str">
        <f t="shared" si="327"/>
        <v>To The New Ventures</v>
      </c>
      <c r="I2994">
        <f t="shared" si="328"/>
        <v>1</v>
      </c>
      <c r="J2994" t="str">
        <f>IF(Table1[[#This Row],[Investor Count]]&gt;1,"Yes","No")</f>
        <v>No</v>
      </c>
      <c r="K2994" t="s">
        <v>394</v>
      </c>
      <c r="L2994" s="6">
        <v>10000000</v>
      </c>
      <c r="M2994">
        <f t="shared" si="322"/>
        <v>2015</v>
      </c>
      <c r="N2994" t="str">
        <f t="shared" si="323"/>
        <v>January</v>
      </c>
      <c r="O2994" s="18">
        <v>95.970500000000001</v>
      </c>
      <c r="P2994" t="str">
        <f t="shared" si="324"/>
        <v>Private Equity</v>
      </c>
      <c r="Q2994" t="str">
        <f t="shared" si="325"/>
        <v>Others</v>
      </c>
      <c r="R2994" t="str">
        <f t="shared" si="326"/>
        <v>Other Cities</v>
      </c>
    </row>
    <row r="2995" spans="1:18" x14ac:dyDescent="0.3">
      <c r="A2995">
        <v>2994</v>
      </c>
      <c r="B2995" s="4">
        <v>42009</v>
      </c>
      <c r="C2995" t="s">
        <v>4936</v>
      </c>
      <c r="D2995" t="s">
        <v>2129</v>
      </c>
      <c r="E2995" t="s">
        <v>9030</v>
      </c>
      <c r="F2995" t="s">
        <v>9031</v>
      </c>
      <c r="G2995" t="s">
        <v>7732</v>
      </c>
      <c r="H2995" t="str">
        <f t="shared" si="327"/>
        <v>Tom Clausen</v>
      </c>
      <c r="I2995">
        <f t="shared" si="328"/>
        <v>3</v>
      </c>
      <c r="J2995" t="str">
        <f>IF(Table1[[#This Row],[Investor Count]]&gt;1,"Yes","No")</f>
        <v>Yes</v>
      </c>
      <c r="K2995" t="s">
        <v>126</v>
      </c>
      <c r="L2995" s="6">
        <v>135000</v>
      </c>
      <c r="M2995">
        <f t="shared" si="322"/>
        <v>2015</v>
      </c>
      <c r="N2995" t="str">
        <f t="shared" si="323"/>
        <v>January</v>
      </c>
      <c r="O2995" s="18">
        <v>1.2956017500000001</v>
      </c>
      <c r="P2995" t="str">
        <f t="shared" si="324"/>
        <v>Seed</v>
      </c>
      <c r="Q2995" t="str">
        <f t="shared" si="325"/>
        <v>Others</v>
      </c>
      <c r="R2995" t="str">
        <f t="shared" si="326"/>
        <v>Other Cities</v>
      </c>
    </row>
    <row r="2996" spans="1:18" x14ac:dyDescent="0.3">
      <c r="A2996">
        <v>2995</v>
      </c>
      <c r="B2996" s="4">
        <v>42010</v>
      </c>
      <c r="C2996" t="s">
        <v>7733</v>
      </c>
      <c r="D2996" t="s">
        <v>2129</v>
      </c>
      <c r="E2996" t="s">
        <v>9030</v>
      </c>
      <c r="F2996" t="s">
        <v>9031</v>
      </c>
      <c r="G2996" t="s">
        <v>8912</v>
      </c>
      <c r="H2996" t="str">
        <f t="shared" si="327"/>
        <v>Anupam Mittal</v>
      </c>
      <c r="I2996">
        <f t="shared" si="328"/>
        <v>8</v>
      </c>
      <c r="J2996" t="str">
        <f>IF(Table1[[#This Row],[Investor Count]]&gt;1,"Yes","No")</f>
        <v>Yes</v>
      </c>
      <c r="K2996" t="s">
        <v>126</v>
      </c>
      <c r="L2996" s="6">
        <v>285000</v>
      </c>
      <c r="M2996">
        <f t="shared" si="322"/>
        <v>2015</v>
      </c>
      <c r="N2996" t="str">
        <f t="shared" si="323"/>
        <v>January</v>
      </c>
      <c r="O2996" s="18">
        <v>2.7351592500000002</v>
      </c>
      <c r="P2996" t="str">
        <f t="shared" si="324"/>
        <v>Seed</v>
      </c>
      <c r="Q2996" t="str">
        <f t="shared" si="325"/>
        <v>Others</v>
      </c>
      <c r="R2996" t="str">
        <f t="shared" si="326"/>
        <v>Other Cities</v>
      </c>
    </row>
    <row r="2997" spans="1:18" x14ac:dyDescent="0.3">
      <c r="A2997">
        <v>2996</v>
      </c>
      <c r="B2997" s="4">
        <v>42010</v>
      </c>
      <c r="C2997" t="s">
        <v>7735</v>
      </c>
      <c r="D2997" t="s">
        <v>2129</v>
      </c>
      <c r="E2997" t="s">
        <v>9030</v>
      </c>
      <c r="F2997" t="s">
        <v>9031</v>
      </c>
      <c r="G2997" t="s">
        <v>8136</v>
      </c>
      <c r="H2997" t="str">
        <f t="shared" si="327"/>
        <v>Ivycap Ventures</v>
      </c>
      <c r="I2997">
        <f t="shared" si="328"/>
        <v>1</v>
      </c>
      <c r="J2997" t="str">
        <f>IF(Table1[[#This Row],[Investor Count]]&gt;1,"Yes","No")</f>
        <v>No</v>
      </c>
      <c r="K2997" t="s">
        <v>394</v>
      </c>
      <c r="M2997">
        <f t="shared" si="322"/>
        <v>2015</v>
      </c>
      <c r="N2997" t="str">
        <f t="shared" si="323"/>
        <v>January</v>
      </c>
      <c r="O2997" s="18">
        <v>0</v>
      </c>
      <c r="P2997" t="str">
        <f t="shared" si="324"/>
        <v>Private Equity</v>
      </c>
      <c r="Q2997" t="str">
        <f t="shared" si="325"/>
        <v>Others</v>
      </c>
      <c r="R2997" t="str">
        <f t="shared" si="326"/>
        <v>Other Cities</v>
      </c>
    </row>
    <row r="2998" spans="1:18" x14ac:dyDescent="0.3">
      <c r="A2998">
        <v>2997</v>
      </c>
      <c r="B2998" s="4">
        <v>42010</v>
      </c>
      <c r="C2998" t="s">
        <v>7736</v>
      </c>
      <c r="D2998" t="s">
        <v>2129</v>
      </c>
      <c r="E2998" t="s">
        <v>9030</v>
      </c>
      <c r="F2998" t="s">
        <v>9031</v>
      </c>
      <c r="G2998" t="s">
        <v>8116</v>
      </c>
      <c r="H2998" t="str">
        <f t="shared" si="327"/>
        <v>Sri Capital</v>
      </c>
      <c r="I2998">
        <f t="shared" si="328"/>
        <v>1</v>
      </c>
      <c r="J2998" t="str">
        <f>IF(Table1[[#This Row],[Investor Count]]&gt;1,"Yes","No")</f>
        <v>No</v>
      </c>
      <c r="K2998" t="s">
        <v>394</v>
      </c>
      <c r="L2998" s="6">
        <v>10000000</v>
      </c>
      <c r="M2998">
        <f t="shared" si="322"/>
        <v>2015</v>
      </c>
      <c r="N2998" t="str">
        <f t="shared" si="323"/>
        <v>January</v>
      </c>
      <c r="O2998" s="18">
        <v>95.970500000000001</v>
      </c>
      <c r="P2998" t="str">
        <f t="shared" si="324"/>
        <v>Private Equity</v>
      </c>
      <c r="Q2998" t="str">
        <f t="shared" si="325"/>
        <v>Others</v>
      </c>
      <c r="R2998" t="str">
        <f t="shared" si="326"/>
        <v>Other Cities</v>
      </c>
    </row>
    <row r="2999" spans="1:18" x14ac:dyDescent="0.3">
      <c r="A2999">
        <v>2998</v>
      </c>
      <c r="B2999" s="4">
        <v>42010</v>
      </c>
      <c r="C2999" t="s">
        <v>7737</v>
      </c>
      <c r="D2999" t="s">
        <v>2129</v>
      </c>
      <c r="E2999" t="s">
        <v>9030</v>
      </c>
      <c r="F2999" t="s">
        <v>9031</v>
      </c>
      <c r="G2999" t="s">
        <v>7738</v>
      </c>
      <c r="H2999" t="str">
        <f t="shared" si="327"/>
        <v>Jungle Ventures</v>
      </c>
      <c r="I2999">
        <f t="shared" si="328"/>
        <v>3</v>
      </c>
      <c r="J2999" t="str">
        <f>IF(Table1[[#This Row],[Investor Count]]&gt;1,"Yes","No")</f>
        <v>Yes</v>
      </c>
      <c r="K2999" t="s">
        <v>7898</v>
      </c>
      <c r="L2999" s="6">
        <v>1000000</v>
      </c>
      <c r="M2999">
        <f t="shared" si="322"/>
        <v>2015</v>
      </c>
      <c r="N2999" t="str">
        <f t="shared" si="323"/>
        <v>January</v>
      </c>
      <c r="O2999" s="18">
        <v>9.5970499999999994</v>
      </c>
      <c r="P2999" t="str">
        <f t="shared" si="324"/>
        <v>Other</v>
      </c>
      <c r="Q2999" t="str">
        <f t="shared" si="325"/>
        <v>Others</v>
      </c>
      <c r="R2999" t="str">
        <f t="shared" si="326"/>
        <v>Other Cities</v>
      </c>
    </row>
    <row r="3000" spans="1:18" x14ac:dyDescent="0.3">
      <c r="A3000">
        <v>2999</v>
      </c>
      <c r="B3000" s="4">
        <v>42010</v>
      </c>
      <c r="C3000" t="s">
        <v>7740</v>
      </c>
      <c r="D3000" t="s">
        <v>2129</v>
      </c>
      <c r="E3000" t="s">
        <v>9030</v>
      </c>
      <c r="F3000" t="s">
        <v>9031</v>
      </c>
      <c r="G3000" t="s">
        <v>325</v>
      </c>
      <c r="H3000" t="str">
        <f t="shared" si="327"/>
        <v>Matrix Partners</v>
      </c>
      <c r="I3000">
        <f t="shared" si="328"/>
        <v>1</v>
      </c>
      <c r="J3000" t="str">
        <f>IF(Table1[[#This Row],[Investor Count]]&gt;1,"Yes","No")</f>
        <v>No</v>
      </c>
      <c r="K3000" t="s">
        <v>126</v>
      </c>
      <c r="L3000" s="6">
        <v>600000</v>
      </c>
      <c r="M3000">
        <f t="shared" si="322"/>
        <v>2015</v>
      </c>
      <c r="N3000" t="str">
        <f t="shared" si="323"/>
        <v>January</v>
      </c>
      <c r="O3000" s="18">
        <v>5.7582300000000002</v>
      </c>
      <c r="P3000" t="str">
        <f t="shared" si="324"/>
        <v>Seed</v>
      </c>
      <c r="Q3000" t="str">
        <f t="shared" si="325"/>
        <v>Others</v>
      </c>
      <c r="R3000" t="str">
        <f t="shared" si="326"/>
        <v>Other Cities</v>
      </c>
    </row>
    <row r="3001" spans="1:18" x14ac:dyDescent="0.3">
      <c r="A3001">
        <v>3000</v>
      </c>
      <c r="B3001" s="4">
        <v>42011</v>
      </c>
      <c r="C3001" t="s">
        <v>4628</v>
      </c>
      <c r="D3001" t="s">
        <v>2129</v>
      </c>
      <c r="E3001" t="s">
        <v>9030</v>
      </c>
      <c r="F3001" t="s">
        <v>9031</v>
      </c>
      <c r="G3001" t="s">
        <v>7741</v>
      </c>
      <c r="H3001" t="str">
        <f t="shared" si="327"/>
        <v>Devesh Sachdev</v>
      </c>
      <c r="I3001">
        <f t="shared" si="328"/>
        <v>2</v>
      </c>
      <c r="J3001" t="str">
        <f>IF(Table1[[#This Row],[Investor Count]]&gt;1,"Yes","No")</f>
        <v>Yes</v>
      </c>
      <c r="K3001" t="s">
        <v>126</v>
      </c>
      <c r="M3001">
        <f t="shared" si="322"/>
        <v>2015</v>
      </c>
      <c r="N3001" t="str">
        <f t="shared" si="323"/>
        <v>January</v>
      </c>
      <c r="O3001" s="18">
        <v>0</v>
      </c>
      <c r="P3001" t="str">
        <f t="shared" si="324"/>
        <v>Seed</v>
      </c>
      <c r="Q3001" t="str">
        <f t="shared" si="325"/>
        <v>Others</v>
      </c>
      <c r="R3001" t="str">
        <f t="shared" si="326"/>
        <v>Other Cities</v>
      </c>
    </row>
    <row r="3002" spans="1:18" x14ac:dyDescent="0.3">
      <c r="A3002">
        <v>3001</v>
      </c>
      <c r="B3002" s="4">
        <v>42011</v>
      </c>
      <c r="C3002" t="s">
        <v>2900</v>
      </c>
      <c r="D3002" t="s">
        <v>2129</v>
      </c>
      <c r="E3002" t="s">
        <v>9030</v>
      </c>
      <c r="F3002" t="s">
        <v>9031</v>
      </c>
      <c r="G3002" t="s">
        <v>8499</v>
      </c>
      <c r="H3002" t="str">
        <f t="shared" si="327"/>
        <v>Seedrs Crowd Funding Platform</v>
      </c>
      <c r="I3002">
        <f t="shared" si="328"/>
        <v>1</v>
      </c>
      <c r="J3002" t="str">
        <f>IF(Table1[[#This Row],[Investor Count]]&gt;1,"Yes","No")</f>
        <v>No</v>
      </c>
      <c r="K3002" t="s">
        <v>7744</v>
      </c>
      <c r="L3002" s="6">
        <v>125000</v>
      </c>
      <c r="M3002">
        <f t="shared" si="322"/>
        <v>2015</v>
      </c>
      <c r="N3002" t="str">
        <f t="shared" si="323"/>
        <v>January</v>
      </c>
      <c r="O3002" s="18">
        <v>1.1996312499999999</v>
      </c>
      <c r="P3002" t="str">
        <f t="shared" si="324"/>
        <v>Other</v>
      </c>
      <c r="Q3002" t="str">
        <f t="shared" si="325"/>
        <v>Others</v>
      </c>
      <c r="R3002" t="str">
        <f t="shared" si="326"/>
        <v>Other Cities</v>
      </c>
    </row>
    <row r="3003" spans="1:18" x14ac:dyDescent="0.3">
      <c r="A3003">
        <v>3002</v>
      </c>
      <c r="B3003" s="4">
        <v>42011</v>
      </c>
      <c r="C3003" t="s">
        <v>7745</v>
      </c>
      <c r="D3003" t="s">
        <v>2129</v>
      </c>
      <c r="E3003" t="s">
        <v>9030</v>
      </c>
      <c r="F3003" t="s">
        <v>9031</v>
      </c>
      <c r="G3003" t="s">
        <v>7746</v>
      </c>
      <c r="H3003" t="str">
        <f t="shared" si="327"/>
        <v>Rohit Bansal</v>
      </c>
      <c r="I3003">
        <f t="shared" si="328"/>
        <v>3</v>
      </c>
      <c r="J3003" t="str">
        <f>IF(Table1[[#This Row],[Investor Count]]&gt;1,"Yes","No")</f>
        <v>Yes</v>
      </c>
      <c r="K3003" t="s">
        <v>126</v>
      </c>
      <c r="M3003">
        <f t="shared" si="322"/>
        <v>2015</v>
      </c>
      <c r="N3003" t="str">
        <f t="shared" si="323"/>
        <v>January</v>
      </c>
      <c r="O3003" s="18">
        <v>0</v>
      </c>
      <c r="P3003" t="str">
        <f t="shared" si="324"/>
        <v>Seed</v>
      </c>
      <c r="Q3003" t="str">
        <f t="shared" si="325"/>
        <v>Others</v>
      </c>
      <c r="R3003" t="str">
        <f t="shared" si="326"/>
        <v>Other Cities</v>
      </c>
    </row>
    <row r="3004" spans="1:18" x14ac:dyDescent="0.3">
      <c r="A3004">
        <v>3003</v>
      </c>
      <c r="B3004" s="4">
        <v>42011</v>
      </c>
      <c r="C3004" t="s">
        <v>7747</v>
      </c>
      <c r="D3004" t="s">
        <v>2129</v>
      </c>
      <c r="E3004" t="s">
        <v>9030</v>
      </c>
      <c r="F3004" t="s">
        <v>9031</v>
      </c>
      <c r="G3004" t="s">
        <v>7748</v>
      </c>
      <c r="H3004" t="str">
        <f t="shared" si="327"/>
        <v>Kickstarter</v>
      </c>
      <c r="I3004">
        <f t="shared" si="328"/>
        <v>1</v>
      </c>
      <c r="J3004" t="str">
        <f>IF(Table1[[#This Row],[Investor Count]]&gt;1,"Yes","No")</f>
        <v>No</v>
      </c>
      <c r="K3004" t="s">
        <v>7749</v>
      </c>
      <c r="L3004" s="6">
        <v>30768</v>
      </c>
      <c r="M3004">
        <f t="shared" si="322"/>
        <v>2015</v>
      </c>
      <c r="N3004" t="str">
        <f t="shared" si="323"/>
        <v>January</v>
      </c>
      <c r="O3004" s="18">
        <v>0.2952820344</v>
      </c>
      <c r="P3004" t="str">
        <f t="shared" si="324"/>
        <v>Other</v>
      </c>
      <c r="Q3004" t="str">
        <f t="shared" si="325"/>
        <v>Others</v>
      </c>
      <c r="R3004" t="str">
        <f t="shared" si="326"/>
        <v>Other Cities</v>
      </c>
    </row>
    <row r="3005" spans="1:18" x14ac:dyDescent="0.3">
      <c r="A3005">
        <v>3004</v>
      </c>
      <c r="B3005" s="4">
        <v>42011</v>
      </c>
      <c r="C3005" t="s">
        <v>7279</v>
      </c>
      <c r="D3005" t="s">
        <v>2129</v>
      </c>
      <c r="E3005" t="s">
        <v>9030</v>
      </c>
      <c r="F3005" t="s">
        <v>9031</v>
      </c>
      <c r="G3005" t="s">
        <v>5089</v>
      </c>
      <c r="H3005" t="str">
        <f t="shared" si="327"/>
        <v>Google Capital</v>
      </c>
      <c r="I3005">
        <f t="shared" si="328"/>
        <v>1</v>
      </c>
      <c r="J3005" t="str">
        <f>IF(Table1[[#This Row],[Investor Count]]&gt;1,"Yes","No")</f>
        <v>No</v>
      </c>
      <c r="K3005" t="s">
        <v>394</v>
      </c>
      <c r="L3005" s="6">
        <v>5000000</v>
      </c>
      <c r="M3005">
        <f t="shared" si="322"/>
        <v>2015</v>
      </c>
      <c r="N3005" t="str">
        <f t="shared" si="323"/>
        <v>January</v>
      </c>
      <c r="O3005" s="18">
        <v>47.985250000000001</v>
      </c>
      <c r="P3005" t="str">
        <f t="shared" si="324"/>
        <v>Private Equity</v>
      </c>
      <c r="Q3005" t="str">
        <f t="shared" si="325"/>
        <v>Others</v>
      </c>
      <c r="R3005" t="str">
        <f t="shared" si="326"/>
        <v>Other Cities</v>
      </c>
    </row>
    <row r="3006" spans="1:18" x14ac:dyDescent="0.3">
      <c r="A3006">
        <v>3005</v>
      </c>
      <c r="B3006" s="4">
        <v>42013</v>
      </c>
      <c r="C3006" t="s">
        <v>7751</v>
      </c>
      <c r="D3006" t="s">
        <v>2129</v>
      </c>
      <c r="E3006" t="s">
        <v>9030</v>
      </c>
      <c r="F3006" t="s">
        <v>9031</v>
      </c>
      <c r="G3006" t="s">
        <v>8500</v>
      </c>
      <c r="H3006" t="str">
        <f t="shared" si="327"/>
        <v>Ivycap Ventures</v>
      </c>
      <c r="I3006">
        <f t="shared" si="328"/>
        <v>2</v>
      </c>
      <c r="J3006" t="str">
        <f>IF(Table1[[#This Row],[Investor Count]]&gt;1,"Yes","No")</f>
        <v>Yes</v>
      </c>
      <c r="K3006" t="s">
        <v>394</v>
      </c>
      <c r="M3006">
        <f t="shared" si="322"/>
        <v>2015</v>
      </c>
      <c r="N3006" t="str">
        <f t="shared" si="323"/>
        <v>January</v>
      </c>
      <c r="O3006" s="18">
        <v>0</v>
      </c>
      <c r="P3006" t="str">
        <f t="shared" si="324"/>
        <v>Private Equity</v>
      </c>
      <c r="Q3006" t="str">
        <f t="shared" si="325"/>
        <v>Others</v>
      </c>
      <c r="R3006" t="str">
        <f t="shared" si="326"/>
        <v>Other Cities</v>
      </c>
    </row>
    <row r="3007" spans="1:18" x14ac:dyDescent="0.3">
      <c r="A3007">
        <v>3006</v>
      </c>
      <c r="B3007" s="4">
        <v>42013</v>
      </c>
      <c r="C3007" t="s">
        <v>2354</v>
      </c>
      <c r="D3007" t="s">
        <v>2129</v>
      </c>
      <c r="E3007" t="s">
        <v>9030</v>
      </c>
      <c r="F3007" t="s">
        <v>9031</v>
      </c>
      <c r="G3007" t="s">
        <v>8501</v>
      </c>
      <c r="H3007" t="str">
        <f t="shared" si="327"/>
        <v>Js Capital</v>
      </c>
      <c r="I3007">
        <f t="shared" si="328"/>
        <v>3</v>
      </c>
      <c r="J3007" t="str">
        <f>IF(Table1[[#This Row],[Investor Count]]&gt;1,"Yes","No")</f>
        <v>Yes</v>
      </c>
      <c r="K3007" t="s">
        <v>394</v>
      </c>
      <c r="L3007" s="6">
        <v>13000000</v>
      </c>
      <c r="M3007">
        <f t="shared" si="322"/>
        <v>2015</v>
      </c>
      <c r="N3007" t="str">
        <f t="shared" si="323"/>
        <v>January</v>
      </c>
      <c r="O3007" s="18">
        <v>124.76165</v>
      </c>
      <c r="P3007" t="str">
        <f t="shared" si="324"/>
        <v>Private Equity</v>
      </c>
      <c r="Q3007" t="str">
        <f t="shared" si="325"/>
        <v>Others</v>
      </c>
      <c r="R3007" t="str">
        <f t="shared" si="326"/>
        <v>Other Cities</v>
      </c>
    </row>
    <row r="3008" spans="1:18" x14ac:dyDescent="0.3">
      <c r="A3008">
        <v>3007</v>
      </c>
      <c r="B3008" s="4">
        <v>42013</v>
      </c>
      <c r="C3008" t="s">
        <v>7754</v>
      </c>
      <c r="D3008" t="s">
        <v>2129</v>
      </c>
      <c r="E3008" t="s">
        <v>9030</v>
      </c>
      <c r="F3008" t="s">
        <v>9031</v>
      </c>
      <c r="G3008" t="s">
        <v>7755</v>
      </c>
      <c r="H3008" t="str">
        <f t="shared" si="327"/>
        <v>Alok Goel</v>
      </c>
      <c r="I3008">
        <f t="shared" si="328"/>
        <v>1</v>
      </c>
      <c r="J3008" t="str">
        <f>IF(Table1[[#This Row],[Investor Count]]&gt;1,"Yes","No")</f>
        <v>No</v>
      </c>
      <c r="K3008" t="s">
        <v>126</v>
      </c>
      <c r="M3008">
        <f t="shared" si="322"/>
        <v>2015</v>
      </c>
      <c r="N3008" t="str">
        <f t="shared" si="323"/>
        <v>January</v>
      </c>
      <c r="O3008" s="18">
        <v>0</v>
      </c>
      <c r="P3008" t="str">
        <f t="shared" si="324"/>
        <v>Seed</v>
      </c>
      <c r="Q3008" t="str">
        <f t="shared" si="325"/>
        <v>Others</v>
      </c>
      <c r="R3008" t="str">
        <f t="shared" si="326"/>
        <v>Other Cities</v>
      </c>
    </row>
    <row r="3009" spans="1:18" x14ac:dyDescent="0.3">
      <c r="A3009">
        <v>3008</v>
      </c>
      <c r="B3009" s="4">
        <v>42016</v>
      </c>
      <c r="C3009" t="s">
        <v>7756</v>
      </c>
      <c r="D3009" t="s">
        <v>2129</v>
      </c>
      <c r="E3009" t="s">
        <v>9030</v>
      </c>
      <c r="F3009" t="s">
        <v>9031</v>
      </c>
      <c r="G3009" t="s">
        <v>8502</v>
      </c>
      <c r="H3009" t="str">
        <f t="shared" si="327"/>
        <v>Gwb Group</v>
      </c>
      <c r="I3009">
        <f t="shared" si="328"/>
        <v>2</v>
      </c>
      <c r="J3009" t="str">
        <f>IF(Table1[[#This Row],[Investor Count]]&gt;1,"Yes","No")</f>
        <v>Yes</v>
      </c>
      <c r="K3009" t="s">
        <v>394</v>
      </c>
      <c r="M3009">
        <f t="shared" si="322"/>
        <v>2015</v>
      </c>
      <c r="N3009" t="str">
        <f t="shared" si="323"/>
        <v>January</v>
      </c>
      <c r="O3009" s="18">
        <v>0</v>
      </c>
      <c r="P3009" t="str">
        <f t="shared" si="324"/>
        <v>Private Equity</v>
      </c>
      <c r="Q3009" t="str">
        <f t="shared" si="325"/>
        <v>Others</v>
      </c>
      <c r="R3009" t="str">
        <f t="shared" si="326"/>
        <v>Other Cities</v>
      </c>
    </row>
    <row r="3010" spans="1:18" x14ac:dyDescent="0.3">
      <c r="A3010">
        <v>3009</v>
      </c>
      <c r="B3010" s="4">
        <v>42016</v>
      </c>
      <c r="C3010" t="s">
        <v>7758</v>
      </c>
      <c r="D3010" t="s">
        <v>2129</v>
      </c>
      <c r="E3010" t="s">
        <v>9030</v>
      </c>
      <c r="F3010" t="s">
        <v>9031</v>
      </c>
      <c r="G3010" t="s">
        <v>261</v>
      </c>
      <c r="H3010" t="str">
        <f t="shared" si="327"/>
        <v>Undisclosed</v>
      </c>
      <c r="I3010">
        <f t="shared" si="328"/>
        <v>1</v>
      </c>
      <c r="J3010" t="str">
        <f>IF(Table1[[#This Row],[Investor Count]]&gt;1,"Yes","No")</f>
        <v>No</v>
      </c>
      <c r="K3010" t="s">
        <v>126</v>
      </c>
      <c r="L3010" s="6">
        <v>290000</v>
      </c>
      <c r="M3010">
        <f t="shared" ref="M3010:M3045" si="329">YEAR(B3010)</f>
        <v>2015</v>
      </c>
      <c r="N3010" t="str">
        <f t="shared" ref="N3010:N3045" si="330">TEXT(B3010,"mmmm")</f>
        <v>January</v>
      </c>
      <c r="O3010" s="18">
        <v>2.7831445000000001</v>
      </c>
      <c r="P3010" t="str">
        <f t="shared" ref="P3010:P3045" si="331">IF(ISBLANK(K3010),"Unknown",IF(OR(ISNUMBER(SEARCH("seed",K3010)),ISNUMBER(SEARCH("Seed",K3010))),"Seed",IF(ISNUMBER(SEARCH("Series A",K3010)),"Series A",IF(ISNUMBER(SEARCH("Series B",K3010)),"Series B",IF(ISNUMBER(SEARCH("Series C",K3010)),"Series C",IF(ISNUMBER(SEARCH("Series D",K3010)),"Series D",IF(ISNUMBER(SEARCH("Private Equity",K3010)),"Private Equity","Other")))))))</f>
        <v>Seed</v>
      </c>
      <c r="Q3010" t="str">
        <f t="shared" ref="Q3010:Q3045" si="332">IF(IFERROR(SEARCH("ecom",D3010),0)+IFERROR(SEARCH("commerce",D3010),0)+IFERROR(SEARCH("retail",D3010),0)&gt;0,"E-Commerce",
IF(IFERROR(SEARCH("fintech",D3010),0)+IFERROR(SEARCH("finance",D3010),0)+IFERROR(SEARCH("financial",D3010),0)+IFERROR(SEARCH("lending",D3010),0)+IFERROR(SEARCH("payment",D3010),0)+IFERROR(SEARCH("banking",D3010),0)+IFERROR(SEARCH("insurance",D3010),0)&gt;0,"FinTech",
IF(IFERROR(SEARCH("tech",D3010),0)+IFERROR(SEARCH("software",D3010),0)+IFERROR(SEARCH("saas",D3010),0)+IFERROR(SEARCH("ai",D3010),0)+IFERROR(SEARCH("iot",D3010),0)+IFERROR(SEARCH("cloud",D3010),0)+IFERROR(SEARCH("data",D3010),0)+IFERROR(SEARCH("analytics",D3010),0)&gt;0,"Technology",
IF(IFERROR(SEARCH("food",D3010),0)+IFERROR(SEARCH("restaurant",D3010),0)+IFERROR(SEARCH("hospitality",D3010),0)+IFERROR(SEARCH("beverage",D3010),0)+IFERROR(SEARCH("delivery",D3010),0)&gt;0,"Food &amp; Beverage",
IF(IFERROR(SEARCH("health",D3010),0)+IFERROR(SEARCH("medical",D3010),0)+IFERROR(SEARCH("pharma",D3010),0)+IFERROR(SEARCH("wellness",D3010),0)+IFERROR(SEARCH("fitness",D3010),0)&gt;0,"Healthcare",
IF(IFERROR(SEARCH("edu",D3010),0)+IFERROR(SEARCH("learning",D3010),0)+IFERROR(SEARCH("school",D3010),0)+IFERROR(SEARCH("e-tech",D3010),0)&gt;0,"Education",
IF(IFERROR(SEARCH("logistics",D3010),0)+IFERROR(SEARCH("transport",D3010),0)+IFERROR(SEARCH("delivery",D3010),0)+IFERROR(SEARCH("mobility",D3010),0)+IFERROR(SEARCH("automobile",D3010),0)&gt;0,"Logistics &amp; Transport",
IF(IFERROR(SEARCH("travel",D3010),0)+IFERROR(SEARCH("hotel",D3010),0)+IFERROR(SEARCH("booking",D3010),0)+IFERROR(SEARCH("tourism",D3010),0)&gt;0,"Travel &amp; Hospitality",
IF(IFERROR(SEARCH("fashion",D3010),0)+IFERROR(SEARCH("apparel",D3010),0)+IFERROR(SEARCH("clothing",D3010),0)+IFERROR(SEARCH("jewelry",D3010),0)+IFERROR(SEARCH("beauty",D3010),0)&gt;0,"Fashion &amp; Lifestyle",
IF(IFERROR(SEARCH("media",D3010),0)+IFERROR(SEARCH("entertainment",D3010),0)+IFERROR(SEARCH("video",D3010),0)+IFERROR(SEARCH("gaming",D3010),0)+IFERROR(SEARCH("music",D3010),0)+IFERROR(SEARCH("social",D3010),0)&gt;0,"Media &amp; Entertainment",
IF(IFERROR(SEARCH("agri",D3010),0)+IFERROR(SEARCH("farm",D3010),0)+IFERROR(SEARCH("agtech",D3010),0)&gt;0,"Agriculture",
IF(IFERROR(SEARCH("real estate",D3010),0)+IFERROR(SEARCH("property",D3010),0)+IFERROR(SEARCH("housing",D3010),0)&gt;0,"Real Estate",
IF(IFERROR(SEARCH("energy",D3010),0)+IFERROR(SEARCH("solar",D3010),0)+IFERROR(SEARCH("clean tech",D3010),0)+IFERROR(SEARCH("waste",D3010),0)&gt;0,"Energy &amp; Environment",
IF(IFERROR(SEARCH("hr",D3010),0)+IFERROR(SEARCH("recruit",D3010),0)+IFERROR(SEARCH("hiring",D3010),0)+IFERROR(SEARCH("job",D3010),0)&gt;0,"HR &amp; Recruitment",
"Others"))))))))))))))</f>
        <v>Others</v>
      </c>
      <c r="R3010" t="str">
        <f t="shared" ref="R3010:R3045" si="333">IF(ISNUMBER(SEARCH("bang",F3010)),"Bangalore",IF(ISNUMBER(SEARCH("beng",F3010)),"Bangalore",IF(ISNUMBER(SEARCH("mumbai",F3010)),"Mumbai",IF(ISNUMBER(SEARCH("delhi",F3010)),"Delhi-NCR",IF(ISNUMBER(SEARCH("gurgaon",F3010)),"Delhi-NCR",IF(ISNUMBER(SEARCH("gurugram",F3010)),"Delhi-NCR",IF(ISNUMBER(SEARCH("noida",F3010)),"Delhi-NCR",IF(ISNUMBER(SEARCH("faridabad",F3010)),"Delhi-NCR",IF(ISNUMBER(SEARCH("chennai",F3010)),"Chennai",IF(ISNUMBER(SEARCH("hyderabad",F3010)),"Hyderabad",IF(ISNUMBER(SEARCH("pune",F3010)),"Pune",IF(ISNUMBER(SEARCH("kolkata",F3010)),"Kolkata",IF(ISNUMBER(SEARCH("ahmedabad",F3010)),"Ahmedabad",IF(ISNUMBER(SEARCH("jaipur",F3010)),"Jaipur",IF(ISNUMBER(SEARCH("coimbatore",F3010)),"Coimbatore",IF(ISNUMBER(SEARCH("kochi",F3010)),"Kerala Cities",IF(ISNUMBER(SEARCH("cochin",F3010)),"Kerala Cities",IF(ISNUMBER(SEARCH("francisco",F3010)),"USA",IF(ISNUMBER(SEARCH("new york",F3010)),"USA",IF(ISNUMBER(SEARCH("california",F3010)),"USA",IF(ISNUMBER(SEARCH("palo alto",F3010)),"USA",IF(ISNUMBER(SEARCH("santa",F3010)),"USA",IF(ISNUMBER(SEARCH("singapore",F3010)),"Singapore",IF(ISNUMBER(SEARCH("london",F3010)),"London/UK",IF(F3010="","Unknown","Other Cities")))))))))))))))))))))))))</f>
        <v>Other Cities</v>
      </c>
    </row>
    <row r="3011" spans="1:18" x14ac:dyDescent="0.3">
      <c r="A3011">
        <v>3010</v>
      </c>
      <c r="B3011" s="4">
        <v>42017</v>
      </c>
      <c r="C3011" t="s">
        <v>5963</v>
      </c>
      <c r="D3011" t="s">
        <v>2129</v>
      </c>
      <c r="E3011" t="s">
        <v>9030</v>
      </c>
      <c r="F3011" t="s">
        <v>9031</v>
      </c>
      <c r="G3011" t="s">
        <v>9433</v>
      </c>
      <c r="H3011" t="str">
        <f t="shared" ref="H3011:H3045" si="334">IFERROR(TRIM(LEFT(G3011,FIND(",",G3011)-1)),TRIM(G3011))</f>
        <v>Rajan</v>
      </c>
      <c r="I3011">
        <f t="shared" ref="I3011:I3045" si="335">IF(TRIM(G3011)="",0,LEN(G3011)-LEN(SUBSTITUTE(G3011,",",""))+1)</f>
        <v>6</v>
      </c>
      <c r="J3011" t="str">
        <f>IF(Table1[[#This Row],[Investor Count]]&gt;1,"Yes","No")</f>
        <v>Yes</v>
      </c>
      <c r="K3011" t="s">
        <v>126</v>
      </c>
      <c r="M3011">
        <f t="shared" si="329"/>
        <v>2015</v>
      </c>
      <c r="N3011" t="str">
        <f t="shared" si="330"/>
        <v>January</v>
      </c>
      <c r="O3011" s="18">
        <v>0</v>
      </c>
      <c r="P3011" t="str">
        <f t="shared" si="331"/>
        <v>Seed</v>
      </c>
      <c r="Q3011" t="str">
        <f t="shared" si="332"/>
        <v>Others</v>
      </c>
      <c r="R3011" t="str">
        <f t="shared" si="333"/>
        <v>Other Cities</v>
      </c>
    </row>
    <row r="3012" spans="1:18" x14ac:dyDescent="0.3">
      <c r="A3012">
        <v>3011</v>
      </c>
      <c r="B3012" s="4">
        <v>42018</v>
      </c>
      <c r="C3012" t="s">
        <v>7760</v>
      </c>
      <c r="D3012" t="s">
        <v>2129</v>
      </c>
      <c r="E3012" t="s">
        <v>9030</v>
      </c>
      <c r="F3012" t="s">
        <v>9031</v>
      </c>
      <c r="G3012" t="s">
        <v>8491</v>
      </c>
      <c r="H3012" t="str">
        <f t="shared" si="334"/>
        <v>Ta Associates</v>
      </c>
      <c r="I3012">
        <f t="shared" si="335"/>
        <v>1</v>
      </c>
      <c r="J3012" t="str">
        <f>IF(Table1[[#This Row],[Investor Count]]&gt;1,"Yes","No")</f>
        <v>No</v>
      </c>
      <c r="K3012" t="s">
        <v>394</v>
      </c>
      <c r="L3012" s="6">
        <v>50000000</v>
      </c>
      <c r="M3012">
        <f t="shared" si="329"/>
        <v>2015</v>
      </c>
      <c r="N3012" t="str">
        <f t="shared" si="330"/>
        <v>January</v>
      </c>
      <c r="O3012" s="18">
        <v>479.85250000000002</v>
      </c>
      <c r="P3012" t="str">
        <f t="shared" si="331"/>
        <v>Private Equity</v>
      </c>
      <c r="Q3012" t="str">
        <f t="shared" si="332"/>
        <v>Others</v>
      </c>
      <c r="R3012" t="str">
        <f t="shared" si="333"/>
        <v>Other Cities</v>
      </c>
    </row>
    <row r="3013" spans="1:18" x14ac:dyDescent="0.3">
      <c r="A3013">
        <v>3012</v>
      </c>
      <c r="B3013" s="4">
        <v>42019</v>
      </c>
      <c r="C3013" t="s">
        <v>3120</v>
      </c>
      <c r="D3013" t="s">
        <v>2129</v>
      </c>
      <c r="E3013" t="s">
        <v>9030</v>
      </c>
      <c r="F3013" t="s">
        <v>9031</v>
      </c>
      <c r="G3013" t="s">
        <v>9434</v>
      </c>
      <c r="H3013" t="str">
        <f t="shared" si="334"/>
        <v>Rajan</v>
      </c>
      <c r="I3013">
        <f t="shared" si="335"/>
        <v>3</v>
      </c>
      <c r="J3013" t="str">
        <f>IF(Table1[[#This Row],[Investor Count]]&gt;1,"Yes","No")</f>
        <v>Yes</v>
      </c>
      <c r="K3013" t="s">
        <v>126</v>
      </c>
      <c r="L3013" s="6">
        <v>650000</v>
      </c>
      <c r="M3013">
        <f t="shared" si="329"/>
        <v>2015</v>
      </c>
      <c r="N3013" t="str">
        <f t="shared" si="330"/>
        <v>January</v>
      </c>
      <c r="O3013" s="18">
        <v>6.2380825</v>
      </c>
      <c r="P3013" t="str">
        <f t="shared" si="331"/>
        <v>Seed</v>
      </c>
      <c r="Q3013" t="str">
        <f t="shared" si="332"/>
        <v>Others</v>
      </c>
      <c r="R3013" t="str">
        <f t="shared" si="333"/>
        <v>Other Cities</v>
      </c>
    </row>
    <row r="3014" spans="1:18" x14ac:dyDescent="0.3">
      <c r="A3014">
        <v>3013</v>
      </c>
      <c r="B3014" s="4">
        <v>42020</v>
      </c>
      <c r="C3014" t="s">
        <v>1329</v>
      </c>
      <c r="D3014" t="s">
        <v>2129</v>
      </c>
      <c r="E3014" t="s">
        <v>9030</v>
      </c>
      <c r="F3014" t="s">
        <v>9031</v>
      </c>
      <c r="G3014" t="s">
        <v>9435</v>
      </c>
      <c r="H3014" t="str">
        <f t="shared" si="334"/>
        <v>Adroitent Pvt Ltd</v>
      </c>
      <c r="I3014">
        <f t="shared" si="335"/>
        <v>1</v>
      </c>
      <c r="J3014" t="str">
        <f>IF(Table1[[#This Row],[Investor Count]]&gt;1,"Yes","No")</f>
        <v>No</v>
      </c>
      <c r="K3014" t="s">
        <v>126</v>
      </c>
      <c r="L3014" s="6">
        <v>161000</v>
      </c>
      <c r="M3014">
        <f t="shared" si="329"/>
        <v>2015</v>
      </c>
      <c r="N3014" t="str">
        <f t="shared" si="330"/>
        <v>January</v>
      </c>
      <c r="O3014" s="18">
        <v>1.54512505</v>
      </c>
      <c r="P3014" t="str">
        <f t="shared" si="331"/>
        <v>Seed</v>
      </c>
      <c r="Q3014" t="str">
        <f t="shared" si="332"/>
        <v>Others</v>
      </c>
      <c r="R3014" t="str">
        <f t="shared" si="333"/>
        <v>Other Cities</v>
      </c>
    </row>
    <row r="3015" spans="1:18" x14ac:dyDescent="0.3">
      <c r="A3015">
        <v>3014</v>
      </c>
      <c r="B3015" s="4">
        <v>42022</v>
      </c>
      <c r="C3015" t="s">
        <v>7764</v>
      </c>
      <c r="D3015" t="s">
        <v>2129</v>
      </c>
      <c r="E3015" t="s">
        <v>9030</v>
      </c>
      <c r="F3015" t="s">
        <v>9031</v>
      </c>
      <c r="G3015" t="s">
        <v>9436</v>
      </c>
      <c r="H3015" t="str">
        <f t="shared" si="334"/>
        <v>Tiger Global &amp; Other</v>
      </c>
      <c r="I3015">
        <f t="shared" si="335"/>
        <v>1</v>
      </c>
      <c r="J3015" t="str">
        <f>IF(Table1[[#This Row],[Investor Count]]&gt;1,"Yes","No")</f>
        <v>No</v>
      </c>
      <c r="K3015" t="s">
        <v>394</v>
      </c>
      <c r="L3015" s="6">
        <v>100000000</v>
      </c>
      <c r="M3015">
        <f t="shared" si="329"/>
        <v>2015</v>
      </c>
      <c r="N3015" t="str">
        <f t="shared" si="330"/>
        <v>January</v>
      </c>
      <c r="O3015" s="18">
        <v>959.70500000000004</v>
      </c>
      <c r="P3015" t="str">
        <f t="shared" si="331"/>
        <v>Private Equity</v>
      </c>
      <c r="Q3015" t="str">
        <f t="shared" si="332"/>
        <v>Others</v>
      </c>
      <c r="R3015" t="str">
        <f t="shared" si="333"/>
        <v>Other Cities</v>
      </c>
    </row>
    <row r="3016" spans="1:18" x14ac:dyDescent="0.3">
      <c r="A3016">
        <v>3015</v>
      </c>
      <c r="B3016" s="4">
        <v>42023</v>
      </c>
      <c r="C3016" t="s">
        <v>7767</v>
      </c>
      <c r="D3016" t="s">
        <v>2129</v>
      </c>
      <c r="E3016" t="s">
        <v>9030</v>
      </c>
      <c r="F3016" t="s">
        <v>9031</v>
      </c>
      <c r="G3016" t="s">
        <v>7768</v>
      </c>
      <c r="H3016" t="str">
        <f t="shared" si="334"/>
        <v>Cogent E Services</v>
      </c>
      <c r="I3016">
        <f t="shared" si="335"/>
        <v>1</v>
      </c>
      <c r="J3016" t="str">
        <f>IF(Table1[[#This Row],[Investor Count]]&gt;1,"Yes","No")</f>
        <v>No</v>
      </c>
      <c r="K3016" t="s">
        <v>126</v>
      </c>
      <c r="L3016" s="6">
        <v>330000</v>
      </c>
      <c r="M3016">
        <f t="shared" si="329"/>
        <v>2015</v>
      </c>
      <c r="N3016" t="str">
        <f t="shared" si="330"/>
        <v>January</v>
      </c>
      <c r="O3016" s="18">
        <v>3.1670265</v>
      </c>
      <c r="P3016" t="str">
        <f t="shared" si="331"/>
        <v>Seed</v>
      </c>
      <c r="Q3016" t="str">
        <f t="shared" si="332"/>
        <v>Others</v>
      </c>
      <c r="R3016" t="str">
        <f t="shared" si="333"/>
        <v>Other Cities</v>
      </c>
    </row>
    <row r="3017" spans="1:18" x14ac:dyDescent="0.3">
      <c r="A3017">
        <v>3016</v>
      </c>
      <c r="B3017" s="4">
        <v>42023</v>
      </c>
      <c r="C3017" t="s">
        <v>7769</v>
      </c>
      <c r="D3017" t="s">
        <v>2129</v>
      </c>
      <c r="E3017" t="s">
        <v>9030</v>
      </c>
      <c r="F3017" t="s">
        <v>9031</v>
      </c>
      <c r="G3017" t="s">
        <v>9437</v>
      </c>
      <c r="H3017" t="str">
        <f t="shared" si="334"/>
        <v>Consortium Of Angel</v>
      </c>
      <c r="I3017">
        <f t="shared" si="335"/>
        <v>1</v>
      </c>
      <c r="J3017" t="str">
        <f>IF(Table1[[#This Row],[Investor Count]]&gt;1,"Yes","No")</f>
        <v>No</v>
      </c>
      <c r="K3017" t="s">
        <v>126</v>
      </c>
      <c r="M3017">
        <f t="shared" si="329"/>
        <v>2015</v>
      </c>
      <c r="N3017" t="str">
        <f t="shared" si="330"/>
        <v>January</v>
      </c>
      <c r="O3017" s="18">
        <v>0</v>
      </c>
      <c r="P3017" t="str">
        <f t="shared" si="331"/>
        <v>Seed</v>
      </c>
      <c r="Q3017" t="str">
        <f t="shared" si="332"/>
        <v>Others</v>
      </c>
      <c r="R3017" t="str">
        <f t="shared" si="333"/>
        <v>Other Cities</v>
      </c>
    </row>
    <row r="3018" spans="1:18" x14ac:dyDescent="0.3">
      <c r="A3018">
        <v>3017</v>
      </c>
      <c r="B3018" s="4">
        <v>42023</v>
      </c>
      <c r="C3018" t="s">
        <v>7771</v>
      </c>
      <c r="D3018" t="s">
        <v>2129</v>
      </c>
      <c r="E3018" t="s">
        <v>9030</v>
      </c>
      <c r="F3018" t="s">
        <v>9031</v>
      </c>
      <c r="G3018" t="s">
        <v>9401</v>
      </c>
      <c r="H3018" t="str">
        <f t="shared" si="334"/>
        <v>Group Of Angel</v>
      </c>
      <c r="I3018">
        <f t="shared" si="335"/>
        <v>1</v>
      </c>
      <c r="J3018" t="str">
        <f>IF(Table1[[#This Row],[Investor Count]]&gt;1,"Yes","No")</f>
        <v>No</v>
      </c>
      <c r="K3018" t="s">
        <v>126</v>
      </c>
      <c r="L3018" s="6">
        <v>200000</v>
      </c>
      <c r="M3018">
        <f t="shared" si="329"/>
        <v>2015</v>
      </c>
      <c r="N3018" t="str">
        <f t="shared" si="330"/>
        <v>January</v>
      </c>
      <c r="O3018" s="18">
        <v>1.9194100000000001</v>
      </c>
      <c r="P3018" t="str">
        <f t="shared" si="331"/>
        <v>Seed</v>
      </c>
      <c r="Q3018" t="str">
        <f t="shared" si="332"/>
        <v>Others</v>
      </c>
      <c r="R3018" t="str">
        <f t="shared" si="333"/>
        <v>Other Cities</v>
      </c>
    </row>
    <row r="3019" spans="1:18" x14ac:dyDescent="0.3">
      <c r="A3019">
        <v>3018</v>
      </c>
      <c r="B3019" s="4">
        <v>42023</v>
      </c>
      <c r="C3019" t="s">
        <v>7772</v>
      </c>
      <c r="D3019" t="s">
        <v>2129</v>
      </c>
      <c r="E3019" t="s">
        <v>9030</v>
      </c>
      <c r="F3019" t="s">
        <v>9031</v>
      </c>
      <c r="G3019" t="s">
        <v>8532</v>
      </c>
      <c r="H3019" t="str">
        <f t="shared" si="334"/>
        <v>Hyderabad Angels</v>
      </c>
      <c r="I3019">
        <f t="shared" si="335"/>
        <v>1</v>
      </c>
      <c r="J3019" t="str">
        <f>IF(Table1[[#This Row],[Investor Count]]&gt;1,"Yes","No")</f>
        <v>No</v>
      </c>
      <c r="K3019" t="s">
        <v>126</v>
      </c>
      <c r="L3019" s="6">
        <v>16000</v>
      </c>
      <c r="M3019">
        <f t="shared" si="329"/>
        <v>2015</v>
      </c>
      <c r="N3019" t="str">
        <f t="shared" si="330"/>
        <v>January</v>
      </c>
      <c r="O3019" s="18">
        <v>0.15355279999999999</v>
      </c>
      <c r="P3019" t="str">
        <f t="shared" si="331"/>
        <v>Seed</v>
      </c>
      <c r="Q3019" t="str">
        <f t="shared" si="332"/>
        <v>Others</v>
      </c>
      <c r="R3019" t="str">
        <f t="shared" si="333"/>
        <v>Other Cities</v>
      </c>
    </row>
    <row r="3020" spans="1:18" x14ac:dyDescent="0.3">
      <c r="A3020">
        <v>3019</v>
      </c>
      <c r="B3020" s="4">
        <v>42023</v>
      </c>
      <c r="C3020" t="s">
        <v>7774</v>
      </c>
      <c r="D3020" t="s">
        <v>2129</v>
      </c>
      <c r="E3020" t="s">
        <v>9030</v>
      </c>
      <c r="F3020" t="s">
        <v>9031</v>
      </c>
      <c r="G3020" t="s">
        <v>8532</v>
      </c>
      <c r="H3020" t="str">
        <f t="shared" si="334"/>
        <v>Hyderabad Angels</v>
      </c>
      <c r="I3020">
        <f t="shared" si="335"/>
        <v>1</v>
      </c>
      <c r="J3020" t="str">
        <f>IF(Table1[[#This Row],[Investor Count]]&gt;1,"Yes","No")</f>
        <v>No</v>
      </c>
      <c r="K3020" t="s">
        <v>126</v>
      </c>
      <c r="L3020" s="6">
        <v>16000</v>
      </c>
      <c r="M3020">
        <f t="shared" si="329"/>
        <v>2015</v>
      </c>
      <c r="N3020" t="str">
        <f t="shared" si="330"/>
        <v>January</v>
      </c>
      <c r="O3020" s="18">
        <v>0.15355279999999999</v>
      </c>
      <c r="P3020" t="str">
        <f t="shared" si="331"/>
        <v>Seed</v>
      </c>
      <c r="Q3020" t="str">
        <f t="shared" si="332"/>
        <v>Others</v>
      </c>
      <c r="R3020" t="str">
        <f t="shared" si="333"/>
        <v>Other Cities</v>
      </c>
    </row>
    <row r="3021" spans="1:18" x14ac:dyDescent="0.3">
      <c r="A3021">
        <v>3020</v>
      </c>
      <c r="B3021" s="4">
        <v>42023</v>
      </c>
      <c r="C3021" t="s">
        <v>7775</v>
      </c>
      <c r="D3021" t="s">
        <v>2129</v>
      </c>
      <c r="E3021" t="s">
        <v>9030</v>
      </c>
      <c r="F3021" t="s">
        <v>9031</v>
      </c>
      <c r="G3021" t="s">
        <v>8532</v>
      </c>
      <c r="H3021" t="str">
        <f t="shared" si="334"/>
        <v>Hyderabad Angels</v>
      </c>
      <c r="I3021">
        <f t="shared" si="335"/>
        <v>1</v>
      </c>
      <c r="J3021" t="str">
        <f>IF(Table1[[#This Row],[Investor Count]]&gt;1,"Yes","No")</f>
        <v>No</v>
      </c>
      <c r="K3021" t="s">
        <v>126</v>
      </c>
      <c r="L3021" s="6">
        <v>16000</v>
      </c>
      <c r="M3021">
        <f t="shared" si="329"/>
        <v>2015</v>
      </c>
      <c r="N3021" t="str">
        <f t="shared" si="330"/>
        <v>January</v>
      </c>
      <c r="O3021" s="18">
        <v>0.15355279999999999</v>
      </c>
      <c r="P3021" t="str">
        <f t="shared" si="331"/>
        <v>Seed</v>
      </c>
      <c r="Q3021" t="str">
        <f t="shared" si="332"/>
        <v>Others</v>
      </c>
      <c r="R3021" t="str">
        <f t="shared" si="333"/>
        <v>Other Cities</v>
      </c>
    </row>
    <row r="3022" spans="1:18" x14ac:dyDescent="0.3">
      <c r="A3022">
        <v>3021</v>
      </c>
      <c r="B3022" s="4">
        <v>42023</v>
      </c>
      <c r="C3022" t="s">
        <v>7776</v>
      </c>
      <c r="D3022" t="s">
        <v>2129</v>
      </c>
      <c r="E3022" t="s">
        <v>9030</v>
      </c>
      <c r="F3022" t="s">
        <v>9031</v>
      </c>
      <c r="G3022" t="s">
        <v>8532</v>
      </c>
      <c r="H3022" t="str">
        <f t="shared" si="334"/>
        <v>Hyderabad Angels</v>
      </c>
      <c r="I3022">
        <f t="shared" si="335"/>
        <v>1</v>
      </c>
      <c r="J3022" t="str">
        <f>IF(Table1[[#This Row],[Investor Count]]&gt;1,"Yes","No")</f>
        <v>No</v>
      </c>
      <c r="K3022" t="s">
        <v>126</v>
      </c>
      <c r="L3022" s="6">
        <v>16000</v>
      </c>
      <c r="M3022">
        <f t="shared" si="329"/>
        <v>2015</v>
      </c>
      <c r="N3022" t="str">
        <f t="shared" si="330"/>
        <v>January</v>
      </c>
      <c r="O3022" s="18">
        <v>0.15355279999999999</v>
      </c>
      <c r="P3022" t="str">
        <f t="shared" si="331"/>
        <v>Seed</v>
      </c>
      <c r="Q3022" t="str">
        <f t="shared" si="332"/>
        <v>Others</v>
      </c>
      <c r="R3022" t="str">
        <f t="shared" si="333"/>
        <v>Other Cities</v>
      </c>
    </row>
    <row r="3023" spans="1:18" x14ac:dyDescent="0.3">
      <c r="A3023">
        <v>3022</v>
      </c>
      <c r="B3023" s="4">
        <v>42023</v>
      </c>
      <c r="C3023" t="s">
        <v>7777</v>
      </c>
      <c r="D3023" t="s">
        <v>2129</v>
      </c>
      <c r="E3023" t="s">
        <v>9030</v>
      </c>
      <c r="F3023" t="s">
        <v>9031</v>
      </c>
      <c r="G3023" t="s">
        <v>8532</v>
      </c>
      <c r="H3023" t="str">
        <f t="shared" si="334"/>
        <v>Hyderabad Angels</v>
      </c>
      <c r="I3023">
        <f t="shared" si="335"/>
        <v>1</v>
      </c>
      <c r="J3023" t="str">
        <f>IF(Table1[[#This Row],[Investor Count]]&gt;1,"Yes","No")</f>
        <v>No</v>
      </c>
      <c r="K3023" t="s">
        <v>126</v>
      </c>
      <c r="L3023" s="6">
        <v>16000</v>
      </c>
      <c r="M3023">
        <f t="shared" si="329"/>
        <v>2015</v>
      </c>
      <c r="N3023" t="str">
        <f t="shared" si="330"/>
        <v>January</v>
      </c>
      <c r="O3023" s="18">
        <v>0.15355279999999999</v>
      </c>
      <c r="P3023" t="str">
        <f t="shared" si="331"/>
        <v>Seed</v>
      </c>
      <c r="Q3023" t="str">
        <f t="shared" si="332"/>
        <v>Others</v>
      </c>
      <c r="R3023" t="str">
        <f t="shared" si="333"/>
        <v>Other Cities</v>
      </c>
    </row>
    <row r="3024" spans="1:18" x14ac:dyDescent="0.3">
      <c r="A3024">
        <v>3023</v>
      </c>
      <c r="B3024" s="4">
        <v>42024</v>
      </c>
      <c r="C3024" t="s">
        <v>5411</v>
      </c>
      <c r="D3024" t="s">
        <v>2129</v>
      </c>
      <c r="E3024" t="s">
        <v>9030</v>
      </c>
      <c r="F3024" t="s">
        <v>9031</v>
      </c>
      <c r="G3024" t="s">
        <v>7778</v>
      </c>
      <c r="H3024" t="str">
        <f t="shared" si="334"/>
        <v>Eduardo Saverin &amp; Velos Capital</v>
      </c>
      <c r="I3024">
        <f t="shared" si="335"/>
        <v>1</v>
      </c>
      <c r="J3024" t="str">
        <f>IF(Table1[[#This Row],[Investor Count]]&gt;1,"Yes","No")</f>
        <v>No</v>
      </c>
      <c r="K3024" t="s">
        <v>394</v>
      </c>
      <c r="L3024" s="6">
        <v>11000000</v>
      </c>
      <c r="M3024">
        <f t="shared" si="329"/>
        <v>2015</v>
      </c>
      <c r="N3024" t="str">
        <f t="shared" si="330"/>
        <v>January</v>
      </c>
      <c r="O3024" s="18">
        <v>105.56755</v>
      </c>
      <c r="P3024" t="str">
        <f t="shared" si="331"/>
        <v>Private Equity</v>
      </c>
      <c r="Q3024" t="str">
        <f t="shared" si="332"/>
        <v>Others</v>
      </c>
      <c r="R3024" t="str">
        <f t="shared" si="333"/>
        <v>Other Cities</v>
      </c>
    </row>
    <row r="3025" spans="1:18" x14ac:dyDescent="0.3">
      <c r="A3025">
        <v>3024</v>
      </c>
      <c r="B3025" s="4">
        <v>42024</v>
      </c>
      <c r="C3025" t="s">
        <v>3261</v>
      </c>
      <c r="D3025" t="s">
        <v>2129</v>
      </c>
      <c r="E3025" t="s">
        <v>9030</v>
      </c>
      <c r="F3025" t="s">
        <v>9031</v>
      </c>
      <c r="G3025" t="s">
        <v>7779</v>
      </c>
      <c r="H3025" t="str">
        <f t="shared" si="334"/>
        <v>Premji Invest &amp; Mayfield Fund</v>
      </c>
      <c r="I3025">
        <f t="shared" si="335"/>
        <v>1</v>
      </c>
      <c r="J3025" t="str">
        <f>IF(Table1[[#This Row],[Investor Count]]&gt;1,"Yes","No")</f>
        <v>No</v>
      </c>
      <c r="K3025" t="s">
        <v>394</v>
      </c>
      <c r="M3025">
        <f t="shared" si="329"/>
        <v>2015</v>
      </c>
      <c r="N3025" t="str">
        <f t="shared" si="330"/>
        <v>January</v>
      </c>
      <c r="O3025" s="18">
        <v>0</v>
      </c>
      <c r="P3025" t="str">
        <f t="shared" si="331"/>
        <v>Private Equity</v>
      </c>
      <c r="Q3025" t="str">
        <f t="shared" si="332"/>
        <v>Others</v>
      </c>
      <c r="R3025" t="str">
        <f t="shared" si="333"/>
        <v>Other Cities</v>
      </c>
    </row>
    <row r="3026" spans="1:18" x14ac:dyDescent="0.3">
      <c r="A3026">
        <v>3025</v>
      </c>
      <c r="B3026" s="4">
        <v>42024</v>
      </c>
      <c r="C3026" t="s">
        <v>7771</v>
      </c>
      <c r="D3026" t="s">
        <v>2129</v>
      </c>
      <c r="E3026" t="s">
        <v>9030</v>
      </c>
      <c r="F3026" t="s">
        <v>9031</v>
      </c>
      <c r="G3026" t="s">
        <v>9401</v>
      </c>
      <c r="H3026" t="str">
        <f t="shared" si="334"/>
        <v>Group Of Angel</v>
      </c>
      <c r="I3026">
        <f t="shared" si="335"/>
        <v>1</v>
      </c>
      <c r="J3026" t="str">
        <f>IF(Table1[[#This Row],[Investor Count]]&gt;1,"Yes","No")</f>
        <v>No</v>
      </c>
      <c r="K3026" t="s">
        <v>126</v>
      </c>
      <c r="L3026" s="6">
        <v>200000</v>
      </c>
      <c r="M3026">
        <f t="shared" si="329"/>
        <v>2015</v>
      </c>
      <c r="N3026" t="str">
        <f t="shared" si="330"/>
        <v>January</v>
      </c>
      <c r="O3026" s="18">
        <v>1.9194100000000001</v>
      </c>
      <c r="P3026" t="str">
        <f t="shared" si="331"/>
        <v>Seed</v>
      </c>
      <c r="Q3026" t="str">
        <f t="shared" si="332"/>
        <v>Others</v>
      </c>
      <c r="R3026" t="str">
        <f t="shared" si="333"/>
        <v>Other Cities</v>
      </c>
    </row>
    <row r="3027" spans="1:18" x14ac:dyDescent="0.3">
      <c r="A3027">
        <v>3026</v>
      </c>
      <c r="B3027" s="4">
        <v>42025</v>
      </c>
      <c r="C3027" t="s">
        <v>3758</v>
      </c>
      <c r="D3027" t="s">
        <v>2129</v>
      </c>
      <c r="E3027" t="s">
        <v>9030</v>
      </c>
      <c r="F3027" t="s">
        <v>9031</v>
      </c>
      <c r="G3027" t="s">
        <v>7780</v>
      </c>
      <c r="H3027" t="str">
        <f t="shared" si="334"/>
        <v>Mayfield India</v>
      </c>
      <c r="I3027">
        <f t="shared" si="335"/>
        <v>3</v>
      </c>
      <c r="J3027" t="str">
        <f>IF(Table1[[#This Row],[Investor Count]]&gt;1,"Yes","No")</f>
        <v>Yes</v>
      </c>
      <c r="K3027" t="s">
        <v>394</v>
      </c>
      <c r="L3027" s="6">
        <v>14750000</v>
      </c>
      <c r="M3027">
        <f t="shared" si="329"/>
        <v>2015</v>
      </c>
      <c r="N3027" t="str">
        <f t="shared" si="330"/>
        <v>January</v>
      </c>
      <c r="O3027" s="18">
        <v>141.5564875</v>
      </c>
      <c r="P3027" t="str">
        <f t="shared" si="331"/>
        <v>Private Equity</v>
      </c>
      <c r="Q3027" t="str">
        <f t="shared" si="332"/>
        <v>Others</v>
      </c>
      <c r="R3027" t="str">
        <f t="shared" si="333"/>
        <v>Other Cities</v>
      </c>
    </row>
    <row r="3028" spans="1:18" x14ac:dyDescent="0.3">
      <c r="A3028">
        <v>3027</v>
      </c>
      <c r="B3028" s="4">
        <v>42025</v>
      </c>
      <c r="C3028" t="s">
        <v>7758</v>
      </c>
      <c r="D3028" t="s">
        <v>2129</v>
      </c>
      <c r="E3028" t="s">
        <v>9030</v>
      </c>
      <c r="F3028" t="s">
        <v>9031</v>
      </c>
      <c r="G3028" t="s">
        <v>261</v>
      </c>
      <c r="H3028" t="str">
        <f t="shared" si="334"/>
        <v>Undisclosed</v>
      </c>
      <c r="I3028">
        <f t="shared" si="335"/>
        <v>1</v>
      </c>
      <c r="J3028" t="str">
        <f>IF(Table1[[#This Row],[Investor Count]]&gt;1,"Yes","No")</f>
        <v>No</v>
      </c>
      <c r="K3028" t="s">
        <v>126</v>
      </c>
      <c r="L3028" s="6">
        <v>325000</v>
      </c>
      <c r="M3028">
        <f t="shared" si="329"/>
        <v>2015</v>
      </c>
      <c r="N3028" t="str">
        <f t="shared" si="330"/>
        <v>January</v>
      </c>
      <c r="O3028" s="18">
        <v>3.11904125</v>
      </c>
      <c r="P3028" t="str">
        <f t="shared" si="331"/>
        <v>Seed</v>
      </c>
      <c r="Q3028" t="str">
        <f t="shared" si="332"/>
        <v>Others</v>
      </c>
      <c r="R3028" t="str">
        <f t="shared" si="333"/>
        <v>Other Cities</v>
      </c>
    </row>
    <row r="3029" spans="1:18" x14ac:dyDescent="0.3">
      <c r="A3029">
        <v>3028</v>
      </c>
      <c r="B3029" s="4">
        <v>42145</v>
      </c>
      <c r="C3029" t="s">
        <v>7781</v>
      </c>
      <c r="D3029" t="s">
        <v>2129</v>
      </c>
      <c r="E3029" t="s">
        <v>9030</v>
      </c>
      <c r="F3029" t="s">
        <v>9031</v>
      </c>
      <c r="G3029" t="s">
        <v>8503</v>
      </c>
      <c r="H3029" t="str">
        <f t="shared" si="334"/>
        <v>Rohit Jain</v>
      </c>
      <c r="I3029">
        <f t="shared" si="335"/>
        <v>2</v>
      </c>
      <c r="J3029" t="str">
        <f>IF(Table1[[#This Row],[Investor Count]]&gt;1,"Yes","No")</f>
        <v>Yes</v>
      </c>
      <c r="K3029" t="s">
        <v>126</v>
      </c>
      <c r="M3029">
        <f t="shared" si="329"/>
        <v>2015</v>
      </c>
      <c r="N3029" t="str">
        <f t="shared" si="330"/>
        <v>May</v>
      </c>
      <c r="O3029" s="18">
        <v>0</v>
      </c>
      <c r="P3029" t="str">
        <f t="shared" si="331"/>
        <v>Seed</v>
      </c>
      <c r="Q3029" t="str">
        <f t="shared" si="332"/>
        <v>Others</v>
      </c>
      <c r="R3029" t="str">
        <f t="shared" si="333"/>
        <v>Other Cities</v>
      </c>
    </row>
    <row r="3030" spans="1:18" x14ac:dyDescent="0.3">
      <c r="A3030">
        <v>3029</v>
      </c>
      <c r="B3030" s="4">
        <v>42145</v>
      </c>
      <c r="C3030" t="s">
        <v>4784</v>
      </c>
      <c r="D3030" t="s">
        <v>2129</v>
      </c>
      <c r="E3030" t="s">
        <v>9030</v>
      </c>
      <c r="F3030" t="s">
        <v>9031</v>
      </c>
      <c r="G3030" t="s">
        <v>5321</v>
      </c>
      <c r="H3030" t="str">
        <f t="shared" si="334"/>
        <v>Michael &amp; Susan Dell Foundation</v>
      </c>
      <c r="I3030">
        <f t="shared" si="335"/>
        <v>1</v>
      </c>
      <c r="J3030" t="str">
        <f>IF(Table1[[#This Row],[Investor Count]]&gt;1,"Yes","No")</f>
        <v>No</v>
      </c>
      <c r="K3030" t="s">
        <v>126</v>
      </c>
      <c r="L3030" s="6">
        <v>3250000</v>
      </c>
      <c r="M3030">
        <f t="shared" si="329"/>
        <v>2015</v>
      </c>
      <c r="N3030" t="str">
        <f t="shared" si="330"/>
        <v>May</v>
      </c>
      <c r="O3030" s="18">
        <v>31.190412500000001</v>
      </c>
      <c r="P3030" t="str">
        <f t="shared" si="331"/>
        <v>Seed</v>
      </c>
      <c r="Q3030" t="str">
        <f t="shared" si="332"/>
        <v>Others</v>
      </c>
      <c r="R3030" t="str">
        <f t="shared" si="333"/>
        <v>Other Cities</v>
      </c>
    </row>
    <row r="3031" spans="1:18" x14ac:dyDescent="0.3">
      <c r="A3031">
        <v>3030</v>
      </c>
      <c r="B3031" s="4">
        <v>42026</v>
      </c>
      <c r="C3031" t="s">
        <v>7785</v>
      </c>
      <c r="D3031" t="s">
        <v>2129</v>
      </c>
      <c r="E3031" t="s">
        <v>9030</v>
      </c>
      <c r="F3031" t="s">
        <v>9031</v>
      </c>
      <c r="G3031" t="s">
        <v>9401</v>
      </c>
      <c r="H3031" t="str">
        <f t="shared" si="334"/>
        <v>Group Of Angel</v>
      </c>
      <c r="I3031">
        <f t="shared" si="335"/>
        <v>1</v>
      </c>
      <c r="J3031" t="str">
        <f>IF(Table1[[#This Row],[Investor Count]]&gt;1,"Yes","No")</f>
        <v>No</v>
      </c>
      <c r="K3031" t="s">
        <v>126</v>
      </c>
      <c r="L3031" s="6">
        <v>200000</v>
      </c>
      <c r="M3031">
        <f t="shared" si="329"/>
        <v>2015</v>
      </c>
      <c r="N3031" t="str">
        <f t="shared" si="330"/>
        <v>January</v>
      </c>
      <c r="O3031" s="18">
        <v>1.9194100000000001</v>
      </c>
      <c r="P3031" t="str">
        <f t="shared" si="331"/>
        <v>Seed</v>
      </c>
      <c r="Q3031" t="str">
        <f t="shared" si="332"/>
        <v>Others</v>
      </c>
      <c r="R3031" t="str">
        <f t="shared" si="333"/>
        <v>Other Cities</v>
      </c>
    </row>
    <row r="3032" spans="1:18" x14ac:dyDescent="0.3">
      <c r="A3032">
        <v>3031</v>
      </c>
      <c r="B3032" s="4">
        <v>42026</v>
      </c>
      <c r="C3032" t="s">
        <v>7786</v>
      </c>
      <c r="D3032" t="s">
        <v>2129</v>
      </c>
      <c r="E3032" t="s">
        <v>9030</v>
      </c>
      <c r="F3032" t="s">
        <v>9031</v>
      </c>
      <c r="G3032" t="s">
        <v>7787</v>
      </c>
      <c r="H3032" t="str">
        <f t="shared" si="334"/>
        <v>August Capital Partners</v>
      </c>
      <c r="I3032">
        <f t="shared" si="335"/>
        <v>2</v>
      </c>
      <c r="J3032" t="str">
        <f>IF(Table1[[#This Row],[Investor Count]]&gt;1,"Yes","No")</f>
        <v>Yes</v>
      </c>
      <c r="K3032" t="s">
        <v>126</v>
      </c>
      <c r="M3032">
        <f t="shared" si="329"/>
        <v>2015</v>
      </c>
      <c r="N3032" t="str">
        <f t="shared" si="330"/>
        <v>January</v>
      </c>
      <c r="O3032" s="18">
        <v>0</v>
      </c>
      <c r="P3032" t="str">
        <f t="shared" si="331"/>
        <v>Seed</v>
      </c>
      <c r="Q3032" t="str">
        <f t="shared" si="332"/>
        <v>Others</v>
      </c>
      <c r="R3032" t="str">
        <f t="shared" si="333"/>
        <v>Other Cities</v>
      </c>
    </row>
    <row r="3033" spans="1:18" x14ac:dyDescent="0.3">
      <c r="A3033">
        <v>3032</v>
      </c>
      <c r="B3033" s="4">
        <v>42026</v>
      </c>
      <c r="C3033" t="s">
        <v>7788</v>
      </c>
      <c r="D3033" t="s">
        <v>2129</v>
      </c>
      <c r="E3033" t="s">
        <v>9030</v>
      </c>
      <c r="F3033" t="s">
        <v>9031</v>
      </c>
      <c r="G3033" t="s">
        <v>8504</v>
      </c>
      <c r="H3033" t="str">
        <f t="shared" si="334"/>
        <v>Analec</v>
      </c>
      <c r="I3033">
        <f t="shared" si="335"/>
        <v>1</v>
      </c>
      <c r="J3033" t="str">
        <f>IF(Table1[[#This Row],[Investor Count]]&gt;1,"Yes","No")</f>
        <v>No</v>
      </c>
      <c r="K3033" t="s">
        <v>394</v>
      </c>
      <c r="M3033">
        <f t="shared" si="329"/>
        <v>2015</v>
      </c>
      <c r="N3033" t="str">
        <f t="shared" si="330"/>
        <v>January</v>
      </c>
      <c r="O3033" s="18">
        <v>0</v>
      </c>
      <c r="P3033" t="str">
        <f t="shared" si="331"/>
        <v>Private Equity</v>
      </c>
      <c r="Q3033" t="str">
        <f t="shared" si="332"/>
        <v>Others</v>
      </c>
      <c r="R3033" t="str">
        <f t="shared" si="333"/>
        <v>Other Cities</v>
      </c>
    </row>
    <row r="3034" spans="1:18" x14ac:dyDescent="0.3">
      <c r="A3034">
        <v>3033</v>
      </c>
      <c r="B3034" s="4">
        <v>42026</v>
      </c>
      <c r="C3034" t="s">
        <v>7791</v>
      </c>
      <c r="D3034" t="s">
        <v>2129</v>
      </c>
      <c r="E3034" t="s">
        <v>9030</v>
      </c>
      <c r="F3034" t="s">
        <v>9031</v>
      </c>
      <c r="G3034" t="s">
        <v>7792</v>
      </c>
      <c r="H3034" t="str">
        <f t="shared" si="334"/>
        <v>Goldman Sachs</v>
      </c>
      <c r="I3034">
        <f t="shared" si="335"/>
        <v>2</v>
      </c>
      <c r="J3034" t="str">
        <f>IF(Table1[[#This Row],[Investor Count]]&gt;1,"Yes","No")</f>
        <v>Yes</v>
      </c>
      <c r="K3034" t="s">
        <v>394</v>
      </c>
      <c r="L3034" s="6">
        <v>56000000</v>
      </c>
      <c r="M3034">
        <f t="shared" si="329"/>
        <v>2015</v>
      </c>
      <c r="N3034" t="str">
        <f t="shared" si="330"/>
        <v>January</v>
      </c>
      <c r="O3034" s="18">
        <v>537.4348</v>
      </c>
      <c r="P3034" t="str">
        <f t="shared" si="331"/>
        <v>Private Equity</v>
      </c>
      <c r="Q3034" t="str">
        <f t="shared" si="332"/>
        <v>Others</v>
      </c>
      <c r="R3034" t="str">
        <f t="shared" si="333"/>
        <v>Other Cities</v>
      </c>
    </row>
    <row r="3035" spans="1:18" x14ac:dyDescent="0.3">
      <c r="A3035">
        <v>3034</v>
      </c>
      <c r="B3035" s="4">
        <v>42026</v>
      </c>
      <c r="C3035" t="s">
        <v>7793</v>
      </c>
      <c r="D3035" t="s">
        <v>2129</v>
      </c>
      <c r="E3035" t="s">
        <v>9030</v>
      </c>
      <c r="F3035" t="s">
        <v>9031</v>
      </c>
      <c r="G3035" t="s">
        <v>507</v>
      </c>
      <c r="H3035" t="str">
        <f t="shared" si="334"/>
        <v>Tiger Global</v>
      </c>
      <c r="I3035">
        <f t="shared" si="335"/>
        <v>1</v>
      </c>
      <c r="J3035" t="str">
        <f>IF(Table1[[#This Row],[Investor Count]]&gt;1,"Yes","No")</f>
        <v>No</v>
      </c>
      <c r="K3035" t="s">
        <v>394</v>
      </c>
      <c r="L3035" s="6">
        <v>31000000</v>
      </c>
      <c r="M3035">
        <f t="shared" si="329"/>
        <v>2015</v>
      </c>
      <c r="N3035" t="str">
        <f t="shared" si="330"/>
        <v>January</v>
      </c>
      <c r="O3035" s="18">
        <v>297.50855000000001</v>
      </c>
      <c r="P3035" t="str">
        <f t="shared" si="331"/>
        <v>Private Equity</v>
      </c>
      <c r="Q3035" t="str">
        <f t="shared" si="332"/>
        <v>Others</v>
      </c>
      <c r="R3035" t="str">
        <f t="shared" si="333"/>
        <v>Other Cities</v>
      </c>
    </row>
    <row r="3036" spans="1:18" x14ac:dyDescent="0.3">
      <c r="A3036">
        <v>3035</v>
      </c>
      <c r="B3036" s="4">
        <v>42028</v>
      </c>
      <c r="C3036" t="s">
        <v>5271</v>
      </c>
      <c r="D3036" t="s">
        <v>2129</v>
      </c>
      <c r="E3036" t="s">
        <v>9030</v>
      </c>
      <c r="F3036" t="s">
        <v>9031</v>
      </c>
      <c r="G3036" t="s">
        <v>8505</v>
      </c>
      <c r="H3036" t="str">
        <f t="shared" si="334"/>
        <v>Inventus Capital Partners</v>
      </c>
      <c r="I3036">
        <f t="shared" si="335"/>
        <v>2</v>
      </c>
      <c r="J3036" t="str">
        <f>IF(Table1[[#This Row],[Investor Count]]&gt;1,"Yes","No")</f>
        <v>Yes</v>
      </c>
      <c r="K3036" t="s">
        <v>126</v>
      </c>
      <c r="L3036" s="6">
        <v>1500000</v>
      </c>
      <c r="M3036">
        <f t="shared" si="329"/>
        <v>2015</v>
      </c>
      <c r="N3036" t="str">
        <f t="shared" si="330"/>
        <v>January</v>
      </c>
      <c r="O3036" s="18">
        <v>14.395574999999999</v>
      </c>
      <c r="P3036" t="str">
        <f t="shared" si="331"/>
        <v>Seed</v>
      </c>
      <c r="Q3036" t="str">
        <f t="shared" si="332"/>
        <v>Others</v>
      </c>
      <c r="R3036" t="str">
        <f t="shared" si="333"/>
        <v>Other Cities</v>
      </c>
    </row>
    <row r="3037" spans="1:18" x14ac:dyDescent="0.3">
      <c r="A3037">
        <v>3036</v>
      </c>
      <c r="B3037" s="4">
        <v>42028</v>
      </c>
      <c r="C3037" t="s">
        <v>7795</v>
      </c>
      <c r="D3037" t="s">
        <v>2129</v>
      </c>
      <c r="E3037" t="s">
        <v>9030</v>
      </c>
      <c r="F3037" t="s">
        <v>9031</v>
      </c>
      <c r="G3037" t="s">
        <v>7796</v>
      </c>
      <c r="H3037" t="str">
        <f t="shared" si="334"/>
        <v>Kaizen Private Equity</v>
      </c>
      <c r="I3037">
        <f t="shared" si="335"/>
        <v>1</v>
      </c>
      <c r="J3037" t="str">
        <f>IF(Table1[[#This Row],[Investor Count]]&gt;1,"Yes","No")</f>
        <v>No</v>
      </c>
      <c r="K3037" t="s">
        <v>394</v>
      </c>
      <c r="M3037">
        <f t="shared" si="329"/>
        <v>2015</v>
      </c>
      <c r="N3037" t="str">
        <f t="shared" si="330"/>
        <v>January</v>
      </c>
      <c r="O3037" s="18">
        <v>0</v>
      </c>
      <c r="P3037" t="str">
        <f t="shared" si="331"/>
        <v>Private Equity</v>
      </c>
      <c r="Q3037" t="str">
        <f t="shared" si="332"/>
        <v>Others</v>
      </c>
      <c r="R3037" t="str">
        <f t="shared" si="333"/>
        <v>Other Cities</v>
      </c>
    </row>
    <row r="3038" spans="1:18" x14ac:dyDescent="0.3">
      <c r="A3038">
        <v>3037</v>
      </c>
      <c r="B3038" s="4">
        <v>42029</v>
      </c>
      <c r="C3038" t="s">
        <v>7797</v>
      </c>
      <c r="D3038" t="s">
        <v>2129</v>
      </c>
      <c r="E3038" t="s">
        <v>9030</v>
      </c>
      <c r="F3038" t="s">
        <v>9031</v>
      </c>
      <c r="G3038" t="s">
        <v>8533</v>
      </c>
      <c r="H3038" t="str">
        <f t="shared" si="334"/>
        <v>People Group</v>
      </c>
      <c r="I3038">
        <f t="shared" si="335"/>
        <v>1</v>
      </c>
      <c r="J3038" t="str">
        <f>IF(Table1[[#This Row],[Investor Count]]&gt;1,"Yes","No")</f>
        <v>No</v>
      </c>
      <c r="K3038" t="s">
        <v>394</v>
      </c>
      <c r="L3038" s="6">
        <v>1000000</v>
      </c>
      <c r="M3038">
        <f t="shared" si="329"/>
        <v>2015</v>
      </c>
      <c r="N3038" t="str">
        <f t="shared" si="330"/>
        <v>January</v>
      </c>
      <c r="O3038" s="18">
        <v>9.5970499999999994</v>
      </c>
      <c r="P3038" t="str">
        <f t="shared" si="331"/>
        <v>Private Equity</v>
      </c>
      <c r="Q3038" t="str">
        <f t="shared" si="332"/>
        <v>Others</v>
      </c>
      <c r="R3038" t="str">
        <f t="shared" si="333"/>
        <v>Other Cities</v>
      </c>
    </row>
    <row r="3039" spans="1:18" x14ac:dyDescent="0.3">
      <c r="A3039">
        <v>3038</v>
      </c>
      <c r="B3039" s="4">
        <v>42031</v>
      </c>
      <c r="C3039" t="s">
        <v>7674</v>
      </c>
      <c r="D3039" t="s">
        <v>2129</v>
      </c>
      <c r="E3039" t="s">
        <v>9030</v>
      </c>
      <c r="F3039" t="s">
        <v>9031</v>
      </c>
      <c r="G3039" t="s">
        <v>7799</v>
      </c>
      <c r="H3039" t="str">
        <f t="shared" si="334"/>
        <v>Hillhouse Capital</v>
      </c>
      <c r="I3039">
        <f t="shared" si="335"/>
        <v>2</v>
      </c>
      <c r="J3039" t="str">
        <f>IF(Table1[[#This Row],[Investor Count]]&gt;1,"Yes","No")</f>
        <v>Yes</v>
      </c>
      <c r="K3039" t="s">
        <v>394</v>
      </c>
      <c r="L3039" s="6">
        <v>50000000</v>
      </c>
      <c r="M3039">
        <f t="shared" si="329"/>
        <v>2015</v>
      </c>
      <c r="N3039" t="str">
        <f t="shared" si="330"/>
        <v>January</v>
      </c>
      <c r="O3039" s="18">
        <v>479.85250000000002</v>
      </c>
      <c r="P3039" t="str">
        <f t="shared" si="331"/>
        <v>Private Equity</v>
      </c>
      <c r="Q3039" t="str">
        <f t="shared" si="332"/>
        <v>Others</v>
      </c>
      <c r="R3039" t="str">
        <f t="shared" si="333"/>
        <v>Other Cities</v>
      </c>
    </row>
    <row r="3040" spans="1:18" x14ac:dyDescent="0.3">
      <c r="A3040">
        <v>3039</v>
      </c>
      <c r="B3040" s="4">
        <v>42032</v>
      </c>
      <c r="C3040" t="s">
        <v>7800</v>
      </c>
      <c r="D3040" t="s">
        <v>2129</v>
      </c>
      <c r="E3040" t="s">
        <v>9030</v>
      </c>
      <c r="F3040" t="s">
        <v>9031</v>
      </c>
      <c r="G3040" t="s">
        <v>7801</v>
      </c>
      <c r="H3040" t="str">
        <f t="shared" si="334"/>
        <v>Kalaari Capital</v>
      </c>
      <c r="I3040">
        <f t="shared" si="335"/>
        <v>2</v>
      </c>
      <c r="J3040" t="str">
        <f>IF(Table1[[#This Row],[Investor Count]]&gt;1,"Yes","No")</f>
        <v>Yes</v>
      </c>
      <c r="K3040" t="s">
        <v>394</v>
      </c>
      <c r="L3040" s="6">
        <v>2500000</v>
      </c>
      <c r="M3040">
        <f t="shared" si="329"/>
        <v>2015</v>
      </c>
      <c r="N3040" t="str">
        <f t="shared" si="330"/>
        <v>January</v>
      </c>
      <c r="O3040" s="18">
        <v>23.992625</v>
      </c>
      <c r="P3040" t="str">
        <f t="shared" si="331"/>
        <v>Private Equity</v>
      </c>
      <c r="Q3040" t="str">
        <f t="shared" si="332"/>
        <v>Others</v>
      </c>
      <c r="R3040" t="str">
        <f t="shared" si="333"/>
        <v>Other Cities</v>
      </c>
    </row>
    <row r="3041" spans="1:18" x14ac:dyDescent="0.3">
      <c r="A3041">
        <v>3040</v>
      </c>
      <c r="B3041" s="4">
        <v>42033</v>
      </c>
      <c r="C3041" t="s">
        <v>7802</v>
      </c>
      <c r="D3041" t="s">
        <v>2129</v>
      </c>
      <c r="E3041" t="s">
        <v>9030</v>
      </c>
      <c r="F3041" t="s">
        <v>9031</v>
      </c>
      <c r="G3041" t="s">
        <v>7803</v>
      </c>
      <c r="H3041" t="str">
        <f t="shared" si="334"/>
        <v>Asia Pacific Internet Group</v>
      </c>
      <c r="I3041">
        <f t="shared" si="335"/>
        <v>1</v>
      </c>
      <c r="J3041" t="str">
        <f>IF(Table1[[#This Row],[Investor Count]]&gt;1,"Yes","No")</f>
        <v>No</v>
      </c>
      <c r="K3041" t="s">
        <v>394</v>
      </c>
      <c r="L3041" s="6">
        <v>4500000</v>
      </c>
      <c r="M3041">
        <f t="shared" si="329"/>
        <v>2015</v>
      </c>
      <c r="N3041" t="str">
        <f t="shared" si="330"/>
        <v>January</v>
      </c>
      <c r="O3041" s="18">
        <v>43.186725000000003</v>
      </c>
      <c r="P3041" t="str">
        <f t="shared" si="331"/>
        <v>Private Equity</v>
      </c>
      <c r="Q3041" t="str">
        <f t="shared" si="332"/>
        <v>Others</v>
      </c>
      <c r="R3041" t="str">
        <f t="shared" si="333"/>
        <v>Other Cities</v>
      </c>
    </row>
    <row r="3042" spans="1:18" x14ac:dyDescent="0.3">
      <c r="A3042">
        <v>3041</v>
      </c>
      <c r="B3042" s="4">
        <v>42033</v>
      </c>
      <c r="C3042" t="s">
        <v>7804</v>
      </c>
      <c r="D3042" t="s">
        <v>2129</v>
      </c>
      <c r="E3042" t="s">
        <v>9030</v>
      </c>
      <c r="F3042" t="s">
        <v>9031</v>
      </c>
      <c r="G3042" t="s">
        <v>8506</v>
      </c>
      <c r="H3042" t="str">
        <f t="shared" si="334"/>
        <v>Karsemven Fund</v>
      </c>
      <c r="I3042">
        <f t="shared" si="335"/>
        <v>1</v>
      </c>
      <c r="J3042" t="str">
        <f>IF(Table1[[#This Row],[Investor Count]]&gt;1,"Yes","No")</f>
        <v>No</v>
      </c>
      <c r="K3042" t="s">
        <v>394</v>
      </c>
      <c r="L3042" s="6">
        <v>825000</v>
      </c>
      <c r="M3042">
        <f t="shared" si="329"/>
        <v>2015</v>
      </c>
      <c r="N3042" t="str">
        <f t="shared" si="330"/>
        <v>January</v>
      </c>
      <c r="O3042" s="18">
        <v>7.9175662500000001</v>
      </c>
      <c r="P3042" t="str">
        <f t="shared" si="331"/>
        <v>Private Equity</v>
      </c>
      <c r="Q3042" t="str">
        <f t="shared" si="332"/>
        <v>Others</v>
      </c>
      <c r="R3042" t="str">
        <f t="shared" si="333"/>
        <v>Other Cities</v>
      </c>
    </row>
    <row r="3043" spans="1:18" x14ac:dyDescent="0.3">
      <c r="A3043">
        <v>3042</v>
      </c>
      <c r="B3043" s="4">
        <v>42034</v>
      </c>
      <c r="C3043" t="s">
        <v>593</v>
      </c>
      <c r="D3043" t="s">
        <v>2129</v>
      </c>
      <c r="E3043" t="s">
        <v>9030</v>
      </c>
      <c r="F3043" t="s">
        <v>9031</v>
      </c>
      <c r="G3043" t="s">
        <v>9128</v>
      </c>
      <c r="H3043" t="str">
        <f t="shared" si="334"/>
        <v>Exfinity Fund</v>
      </c>
      <c r="I3043">
        <f t="shared" si="335"/>
        <v>2</v>
      </c>
      <c r="J3043" t="str">
        <f>IF(Table1[[#This Row],[Investor Count]]&gt;1,"Yes","No")</f>
        <v>Yes</v>
      </c>
      <c r="K3043" t="s">
        <v>394</v>
      </c>
      <c r="L3043" s="6">
        <v>1500000</v>
      </c>
      <c r="M3043">
        <f t="shared" si="329"/>
        <v>2015</v>
      </c>
      <c r="N3043" t="str">
        <f t="shared" si="330"/>
        <v>January</v>
      </c>
      <c r="O3043" s="18">
        <v>14.395574999999999</v>
      </c>
      <c r="P3043" t="str">
        <f t="shared" si="331"/>
        <v>Private Equity</v>
      </c>
      <c r="Q3043" t="str">
        <f t="shared" si="332"/>
        <v>Others</v>
      </c>
      <c r="R3043" t="str">
        <f t="shared" si="333"/>
        <v>Other Cities</v>
      </c>
    </row>
    <row r="3044" spans="1:18" x14ac:dyDescent="0.3">
      <c r="A3044">
        <v>3043</v>
      </c>
      <c r="B3044" s="4">
        <v>42034</v>
      </c>
      <c r="C3044" t="s">
        <v>7808</v>
      </c>
      <c r="D3044" t="s">
        <v>2129</v>
      </c>
      <c r="E3044" t="s">
        <v>9030</v>
      </c>
      <c r="F3044" t="s">
        <v>9031</v>
      </c>
      <c r="G3044" t="s">
        <v>7939</v>
      </c>
      <c r="H3044" t="str">
        <f t="shared" si="334"/>
        <v>Makemytrip</v>
      </c>
      <c r="I3044">
        <f t="shared" si="335"/>
        <v>1</v>
      </c>
      <c r="J3044" t="str">
        <f>IF(Table1[[#This Row],[Investor Count]]&gt;1,"Yes","No")</f>
        <v>No</v>
      </c>
      <c r="K3044" t="s">
        <v>394</v>
      </c>
      <c r="M3044">
        <f t="shared" si="329"/>
        <v>2015</v>
      </c>
      <c r="N3044" t="str">
        <f t="shared" si="330"/>
        <v>January</v>
      </c>
      <c r="O3044" s="18">
        <v>0</v>
      </c>
      <c r="P3044" t="str">
        <f t="shared" si="331"/>
        <v>Private Equity</v>
      </c>
      <c r="Q3044" t="str">
        <f t="shared" si="332"/>
        <v>Others</v>
      </c>
      <c r="R3044" t="str">
        <f t="shared" si="333"/>
        <v>Other Cities</v>
      </c>
    </row>
    <row r="3045" spans="1:18" x14ac:dyDescent="0.3">
      <c r="A3045">
        <v>3044</v>
      </c>
      <c r="B3045" s="4">
        <v>42035</v>
      </c>
      <c r="C3045" t="s">
        <v>7810</v>
      </c>
      <c r="D3045" t="s">
        <v>2129</v>
      </c>
      <c r="E3045" t="s">
        <v>9030</v>
      </c>
      <c r="F3045" t="s">
        <v>9031</v>
      </c>
      <c r="G3045" t="s">
        <v>9438</v>
      </c>
      <c r="H3045" t="str">
        <f t="shared" si="334"/>
        <v>Uk Based Group Of Angel</v>
      </c>
      <c r="I3045">
        <f t="shared" si="335"/>
        <v>1</v>
      </c>
      <c r="J3045" t="str">
        <f>IF(Table1[[#This Row],[Investor Count]]&gt;1,"Yes","No")</f>
        <v>No</v>
      </c>
      <c r="K3045" t="s">
        <v>126</v>
      </c>
      <c r="L3045" s="6">
        <v>140000</v>
      </c>
      <c r="M3045">
        <f t="shared" si="329"/>
        <v>2015</v>
      </c>
      <c r="N3045" t="str">
        <f t="shared" si="330"/>
        <v>January</v>
      </c>
      <c r="O3045" s="18">
        <v>1.3435870000000001</v>
      </c>
      <c r="P3045" t="str">
        <f t="shared" si="331"/>
        <v>Seed</v>
      </c>
      <c r="Q3045" t="str">
        <f t="shared" si="332"/>
        <v>Others</v>
      </c>
      <c r="R3045" t="str">
        <f t="shared" si="333"/>
        <v>Other Cities</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D44E-DABC-4F45-8191-CDB3B36673E2}">
  <sheetPr>
    <tabColor rgb="FF708090"/>
  </sheetPr>
  <dimension ref="A1:F21"/>
  <sheetViews>
    <sheetView zoomScaleNormal="100" workbookViewId="0">
      <selection activeCell="B5" sqref="B5"/>
    </sheetView>
  </sheetViews>
  <sheetFormatPr defaultRowHeight="14.4" x14ac:dyDescent="0.3"/>
  <cols>
    <col min="1" max="1" width="20.21875" bestFit="1" customWidth="1"/>
    <col min="2" max="2" width="20.6640625" bestFit="1" customWidth="1"/>
    <col min="5" max="5" width="20.21875" bestFit="1" customWidth="1"/>
    <col min="6" max="6" width="23.109375" bestFit="1" customWidth="1"/>
  </cols>
  <sheetData>
    <row r="1" spans="1:6" ht="21" x14ac:dyDescent="0.4">
      <c r="A1" s="15" t="s">
        <v>9052</v>
      </c>
      <c r="E1" s="9"/>
    </row>
    <row r="2" spans="1:6" ht="15.6" x14ac:dyDescent="0.3">
      <c r="A2" s="10" t="s">
        <v>8960</v>
      </c>
      <c r="E2" s="10" t="s">
        <v>9040</v>
      </c>
    </row>
    <row r="3" spans="1:6" x14ac:dyDescent="0.3">
      <c r="A3" s="8" t="s">
        <v>9033</v>
      </c>
      <c r="B3" t="s">
        <v>8958</v>
      </c>
      <c r="E3" s="8" t="s">
        <v>9033</v>
      </c>
      <c r="F3" t="s">
        <v>9032</v>
      </c>
    </row>
    <row r="4" spans="1:6" x14ac:dyDescent="0.3">
      <c r="A4" s="5" t="s">
        <v>2129</v>
      </c>
      <c r="B4" s="2">
        <v>1485</v>
      </c>
      <c r="E4" s="5" t="s">
        <v>2129</v>
      </c>
      <c r="F4" s="3">
        <v>116322.63392124149</v>
      </c>
    </row>
    <row r="5" spans="1:6" x14ac:dyDescent="0.3">
      <c r="A5" s="5" t="s">
        <v>50</v>
      </c>
      <c r="B5" s="2">
        <v>638</v>
      </c>
      <c r="E5" s="5" t="s">
        <v>55</v>
      </c>
      <c r="F5" s="3">
        <v>98314.067868140919</v>
      </c>
    </row>
    <row r="6" spans="1:6" x14ac:dyDescent="0.3">
      <c r="A6" s="5" t="s">
        <v>55</v>
      </c>
      <c r="B6" s="2">
        <v>342</v>
      </c>
      <c r="E6" s="5" t="s">
        <v>9037</v>
      </c>
      <c r="F6" s="3">
        <v>47788.917332337696</v>
      </c>
    </row>
    <row r="7" spans="1:6" x14ac:dyDescent="0.3">
      <c r="A7" s="5" t="s">
        <v>142</v>
      </c>
      <c r="B7" s="2">
        <v>120</v>
      </c>
      <c r="E7" s="5" t="s">
        <v>50</v>
      </c>
      <c r="F7" s="3">
        <v>36718.879477964772</v>
      </c>
    </row>
    <row r="8" spans="1:6" x14ac:dyDescent="0.3">
      <c r="A8" s="5" t="s">
        <v>28</v>
      </c>
      <c r="B8" s="2">
        <v>111</v>
      </c>
      <c r="E8" s="5" t="s">
        <v>28</v>
      </c>
      <c r="F8" s="3">
        <v>34281.135398668259</v>
      </c>
    </row>
    <row r="9" spans="1:6" x14ac:dyDescent="0.3">
      <c r="A9" s="5" t="s">
        <v>1701</v>
      </c>
      <c r="B9" s="2">
        <v>107</v>
      </c>
      <c r="E9" s="5" t="s">
        <v>1701</v>
      </c>
      <c r="F9" s="3">
        <v>11041.801375474752</v>
      </c>
    </row>
    <row r="10" spans="1:6" x14ac:dyDescent="0.3">
      <c r="A10" s="5" t="s">
        <v>9037</v>
      </c>
      <c r="B10" s="2">
        <v>66</v>
      </c>
      <c r="E10" s="5" t="s">
        <v>142</v>
      </c>
      <c r="F10" s="3">
        <v>10327.615834200005</v>
      </c>
    </row>
    <row r="11" spans="1:6" x14ac:dyDescent="0.3">
      <c r="A11" s="5" t="s">
        <v>105</v>
      </c>
      <c r="B11" s="2">
        <v>56</v>
      </c>
      <c r="E11" s="5" t="s">
        <v>105</v>
      </c>
      <c r="F11" s="3">
        <v>3622.2433726500008</v>
      </c>
    </row>
    <row r="12" spans="1:6" x14ac:dyDescent="0.3">
      <c r="A12" s="5" t="s">
        <v>9039</v>
      </c>
      <c r="B12" s="2">
        <v>28</v>
      </c>
      <c r="E12" s="5" t="s">
        <v>9039</v>
      </c>
      <c r="F12" s="3">
        <v>3577.3003875000004</v>
      </c>
    </row>
    <row r="13" spans="1:6" x14ac:dyDescent="0.3">
      <c r="A13" s="5" t="s">
        <v>9038</v>
      </c>
      <c r="B13" s="2">
        <v>28</v>
      </c>
      <c r="E13" s="5" t="s">
        <v>9038</v>
      </c>
      <c r="F13" s="3">
        <v>1716.0108420787501</v>
      </c>
    </row>
    <row r="14" spans="1:6" x14ac:dyDescent="0.3">
      <c r="A14" s="5" t="s">
        <v>9035</v>
      </c>
      <c r="B14" s="2">
        <v>26</v>
      </c>
      <c r="E14" s="5" t="s">
        <v>9034</v>
      </c>
      <c r="F14" s="3">
        <v>1076.1037806300001</v>
      </c>
    </row>
    <row r="15" spans="1:6" x14ac:dyDescent="0.3">
      <c r="A15" s="5" t="s">
        <v>317</v>
      </c>
      <c r="B15" s="2">
        <v>15</v>
      </c>
      <c r="E15" s="5" t="s">
        <v>317</v>
      </c>
      <c r="F15" s="3">
        <v>775.44163999999989</v>
      </c>
    </row>
    <row r="16" spans="1:6" x14ac:dyDescent="0.3">
      <c r="A16" s="5" t="s">
        <v>9034</v>
      </c>
      <c r="B16" s="2">
        <v>12</v>
      </c>
      <c r="E16" s="5" t="s">
        <v>9035</v>
      </c>
      <c r="F16" s="3">
        <v>363.24834250000004</v>
      </c>
    </row>
    <row r="17" spans="1:6" x14ac:dyDescent="0.3">
      <c r="A17" s="5" t="s">
        <v>9036</v>
      </c>
      <c r="B17" s="2">
        <v>8</v>
      </c>
      <c r="E17" s="5" t="s">
        <v>9036</v>
      </c>
      <c r="F17" s="3">
        <v>112.5733965</v>
      </c>
    </row>
    <row r="18" spans="1:6" x14ac:dyDescent="0.3">
      <c r="A18" s="5" t="s">
        <v>337</v>
      </c>
      <c r="B18" s="2">
        <v>2</v>
      </c>
      <c r="E18" s="5" t="s">
        <v>337</v>
      </c>
      <c r="F18" s="3">
        <v>31.085177775694</v>
      </c>
    </row>
    <row r="19" spans="1:6" x14ac:dyDescent="0.3">
      <c r="A19" s="5" t="s">
        <v>8959</v>
      </c>
      <c r="B19" s="2">
        <v>3044</v>
      </c>
      <c r="E19" s="5" t="s">
        <v>8959</v>
      </c>
      <c r="F19" s="3">
        <v>366069.05814766232</v>
      </c>
    </row>
    <row r="20" spans="1:6" x14ac:dyDescent="0.3">
      <c r="A20" s="16"/>
    </row>
    <row r="21" spans="1:6" x14ac:dyDescent="0.3">
      <c r="A21" s="21" t="s">
        <v>9053</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7146-98DD-41C5-A978-743050C621F2}">
  <sheetPr>
    <tabColor rgb="FF708090"/>
  </sheetPr>
  <dimension ref="A1:L21"/>
  <sheetViews>
    <sheetView topLeftCell="A2" workbookViewId="0">
      <selection activeCell="H5" sqref="H5"/>
    </sheetView>
  </sheetViews>
  <sheetFormatPr defaultRowHeight="14.4" x14ac:dyDescent="0.3"/>
  <cols>
    <col min="1" max="1" width="11.5546875" bestFit="1" customWidth="1"/>
    <col min="2" max="2" width="20.6640625" bestFit="1" customWidth="1"/>
    <col min="7" max="7" width="11.5546875" bestFit="1" customWidth="1"/>
    <col min="8" max="8" width="23.109375" bestFit="1" customWidth="1"/>
    <col min="11" max="11" width="11.5546875" bestFit="1" customWidth="1"/>
    <col min="12" max="12" width="26.33203125" bestFit="1" customWidth="1"/>
  </cols>
  <sheetData>
    <row r="1" spans="1:12" ht="21" x14ac:dyDescent="0.4">
      <c r="A1" s="15" t="s">
        <v>9043</v>
      </c>
    </row>
    <row r="2" spans="1:12" ht="15.6" x14ac:dyDescent="0.3">
      <c r="A2" s="10" t="s">
        <v>9048</v>
      </c>
      <c r="G2" s="10" t="s">
        <v>9049</v>
      </c>
      <c r="K2" s="10" t="s">
        <v>9051</v>
      </c>
    </row>
    <row r="3" spans="1:12" x14ac:dyDescent="0.3">
      <c r="A3" s="8" t="s">
        <v>9041</v>
      </c>
      <c r="B3" t="s">
        <v>8958</v>
      </c>
      <c r="G3" s="8" t="s">
        <v>9041</v>
      </c>
      <c r="H3" t="s">
        <v>9032</v>
      </c>
      <c r="K3" s="8" t="s">
        <v>9041</v>
      </c>
      <c r="L3" t="s">
        <v>9050</v>
      </c>
    </row>
    <row r="4" spans="1:12" x14ac:dyDescent="0.3">
      <c r="A4" s="5" t="s">
        <v>9044</v>
      </c>
      <c r="B4" s="2">
        <v>903</v>
      </c>
      <c r="G4" s="5" t="s">
        <v>967</v>
      </c>
      <c r="H4" s="3">
        <v>177962.022028654</v>
      </c>
      <c r="K4" s="5" t="s">
        <v>4428</v>
      </c>
      <c r="L4" s="3">
        <v>963.7494710714285</v>
      </c>
    </row>
    <row r="5" spans="1:12" x14ac:dyDescent="0.3">
      <c r="A5" s="5" t="s">
        <v>967</v>
      </c>
      <c r="B5" s="2">
        <v>855</v>
      </c>
      <c r="G5" s="5" t="s">
        <v>9044</v>
      </c>
      <c r="H5" s="3">
        <v>84301.918816324978</v>
      </c>
      <c r="K5" s="5" t="s">
        <v>273</v>
      </c>
      <c r="L5" s="3">
        <v>328.80559638888894</v>
      </c>
    </row>
    <row r="6" spans="1:12" x14ac:dyDescent="0.3">
      <c r="A6" s="5" t="s">
        <v>36</v>
      </c>
      <c r="B6" s="2">
        <v>571</v>
      </c>
      <c r="G6" s="5" t="s">
        <v>36</v>
      </c>
      <c r="H6" s="3">
        <v>47522.432407705674</v>
      </c>
      <c r="K6" s="5" t="s">
        <v>967</v>
      </c>
      <c r="L6" s="3">
        <v>208.14271582298713</v>
      </c>
    </row>
    <row r="7" spans="1:12" x14ac:dyDescent="0.3">
      <c r="A7" s="5" t="s">
        <v>9047</v>
      </c>
      <c r="B7" s="2">
        <v>290</v>
      </c>
      <c r="G7" s="5" t="s">
        <v>9047</v>
      </c>
      <c r="H7" s="3">
        <v>26180.224405626126</v>
      </c>
      <c r="K7" s="5" t="s">
        <v>9044</v>
      </c>
      <c r="L7" s="3">
        <v>93.357606662596879</v>
      </c>
    </row>
    <row r="8" spans="1:12" x14ac:dyDescent="0.3">
      <c r="A8" s="5" t="s">
        <v>52</v>
      </c>
      <c r="B8" s="2">
        <v>112</v>
      </c>
      <c r="G8" s="5" t="s">
        <v>42</v>
      </c>
      <c r="H8" s="3">
        <v>6898.0428373499999</v>
      </c>
      <c r="K8" s="5" t="s">
        <v>9047</v>
      </c>
      <c r="L8" s="3">
        <v>90.276635881469403</v>
      </c>
    </row>
    <row r="9" spans="1:12" x14ac:dyDescent="0.3">
      <c r="A9" s="5" t="s">
        <v>184</v>
      </c>
      <c r="B9" s="2">
        <v>102</v>
      </c>
      <c r="G9" s="5" t="s">
        <v>52</v>
      </c>
      <c r="H9" s="3">
        <v>6886.6703331000026</v>
      </c>
      <c r="K9" s="5" t="s">
        <v>36</v>
      </c>
      <c r="L9" s="3">
        <v>83.226676721025697</v>
      </c>
    </row>
    <row r="10" spans="1:12" x14ac:dyDescent="0.3">
      <c r="A10" s="5" t="s">
        <v>42</v>
      </c>
      <c r="B10" s="2">
        <v>98</v>
      </c>
      <c r="G10" s="5" t="s">
        <v>4428</v>
      </c>
      <c r="H10" s="3">
        <v>6746.2462974999999</v>
      </c>
      <c r="K10" s="5" t="s">
        <v>42</v>
      </c>
      <c r="L10" s="3">
        <v>70.388192217857139</v>
      </c>
    </row>
    <row r="11" spans="1:12" x14ac:dyDescent="0.3">
      <c r="A11" s="5" t="s">
        <v>1197</v>
      </c>
      <c r="B11" s="2">
        <v>38</v>
      </c>
      <c r="G11" s="5" t="s">
        <v>184</v>
      </c>
      <c r="H11" s="3">
        <v>3864.5039131214994</v>
      </c>
      <c r="K11" s="5" t="s">
        <v>52</v>
      </c>
      <c r="L11" s="3">
        <v>61.488127974107165</v>
      </c>
    </row>
    <row r="12" spans="1:12" x14ac:dyDescent="0.3">
      <c r="A12" s="5" t="s">
        <v>454</v>
      </c>
      <c r="B12" s="2">
        <v>30</v>
      </c>
      <c r="G12" s="5" t="s">
        <v>273</v>
      </c>
      <c r="H12" s="3">
        <v>2959.2503675000003</v>
      </c>
      <c r="K12" s="5" t="s">
        <v>454</v>
      </c>
      <c r="L12" s="3">
        <v>48.860181058333339</v>
      </c>
    </row>
    <row r="13" spans="1:12" x14ac:dyDescent="0.3">
      <c r="A13" s="5" t="s">
        <v>919</v>
      </c>
      <c r="B13" s="2">
        <v>21</v>
      </c>
      <c r="G13" s="5" t="s">
        <v>454</v>
      </c>
      <c r="H13" s="3">
        <v>1465.8054317500003</v>
      </c>
      <c r="K13" s="5" t="s">
        <v>184</v>
      </c>
      <c r="L13" s="3">
        <v>37.88729326589705</v>
      </c>
    </row>
    <row r="14" spans="1:12" x14ac:dyDescent="0.3">
      <c r="A14" s="5" t="s">
        <v>273</v>
      </c>
      <c r="B14" s="2">
        <v>9</v>
      </c>
      <c r="G14" s="5" t="s">
        <v>1197</v>
      </c>
      <c r="H14" s="3">
        <v>1090.5703738</v>
      </c>
      <c r="K14" s="5" t="s">
        <v>1197</v>
      </c>
      <c r="L14" s="3">
        <v>28.699220363157895</v>
      </c>
    </row>
    <row r="15" spans="1:12" x14ac:dyDescent="0.3">
      <c r="A15" s="5" t="s">
        <v>4428</v>
      </c>
      <c r="B15" s="2">
        <v>7</v>
      </c>
      <c r="G15" s="5" t="s">
        <v>919</v>
      </c>
      <c r="H15" s="3">
        <v>153.38965015000002</v>
      </c>
      <c r="K15" s="5" t="s">
        <v>955</v>
      </c>
      <c r="L15" s="3">
        <v>7.596257016</v>
      </c>
    </row>
    <row r="16" spans="1:12" x14ac:dyDescent="0.3">
      <c r="A16" s="5" t="s">
        <v>955</v>
      </c>
      <c r="B16" s="2">
        <v>5</v>
      </c>
      <c r="G16" s="5" t="s">
        <v>955</v>
      </c>
      <c r="H16" s="3">
        <v>37.981285079999999</v>
      </c>
      <c r="K16" s="5" t="s">
        <v>919</v>
      </c>
      <c r="L16" s="3">
        <v>7.3042690547619058</v>
      </c>
    </row>
    <row r="17" spans="1:12" x14ac:dyDescent="0.3">
      <c r="A17" s="5" t="s">
        <v>9045</v>
      </c>
      <c r="B17" s="2">
        <v>2</v>
      </c>
      <c r="G17" s="5" t="s">
        <v>9046</v>
      </c>
      <c r="H17" s="3">
        <v>0</v>
      </c>
      <c r="K17" s="5" t="s">
        <v>8959</v>
      </c>
      <c r="L17" s="3">
        <v>120.37785535930988</v>
      </c>
    </row>
    <row r="18" spans="1:12" x14ac:dyDescent="0.3">
      <c r="A18" s="5" t="s">
        <v>9046</v>
      </c>
      <c r="B18" s="2">
        <v>1</v>
      </c>
      <c r="G18" s="5" t="s">
        <v>9045</v>
      </c>
      <c r="H18" s="3">
        <v>0</v>
      </c>
    </row>
    <row r="19" spans="1:12" x14ac:dyDescent="0.3">
      <c r="A19" s="5" t="s">
        <v>8959</v>
      </c>
      <c r="B19" s="2">
        <v>3044</v>
      </c>
      <c r="G19" s="5" t="s">
        <v>8959</v>
      </c>
      <c r="H19" s="3">
        <v>366069.05814766232</v>
      </c>
    </row>
    <row r="21" spans="1:12" x14ac:dyDescent="0.3">
      <c r="A21" s="19" t="s">
        <v>9054</v>
      </c>
    </row>
  </sheetData>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C2AB6-C680-4900-9ED8-6662E17B9E3C}">
  <sheetPr>
    <tabColor rgb="FF708090"/>
  </sheetPr>
  <dimension ref="A1:H71"/>
  <sheetViews>
    <sheetView tabSelected="1" topLeftCell="A3" zoomScaleNormal="100" workbookViewId="0">
      <selection activeCell="I16" sqref="I16"/>
    </sheetView>
  </sheetViews>
  <sheetFormatPr defaultRowHeight="14.4" x14ac:dyDescent="0.3"/>
  <cols>
    <col min="1" max="1" width="12.88671875" bestFit="1" customWidth="1"/>
    <col min="2" max="2" width="15.109375" bestFit="1" customWidth="1"/>
    <col min="3" max="3" width="22.5546875" bestFit="1" customWidth="1"/>
    <col min="4" max="4" width="25.88671875" bestFit="1" customWidth="1"/>
    <col min="5" max="5" width="22.21875" bestFit="1" customWidth="1"/>
    <col min="6" max="6" width="15.109375" bestFit="1" customWidth="1"/>
    <col min="7" max="7" width="22.5546875" bestFit="1" customWidth="1"/>
  </cols>
  <sheetData>
    <row r="1" spans="1:7" ht="21" x14ac:dyDescent="0.4">
      <c r="A1" s="15" t="s">
        <v>9056</v>
      </c>
    </row>
    <row r="3" spans="1:7" ht="15.6" x14ac:dyDescent="0.3">
      <c r="A3" s="10" t="s">
        <v>9474</v>
      </c>
      <c r="E3" s="10" t="s">
        <v>9475</v>
      </c>
    </row>
    <row r="4" spans="1:7" x14ac:dyDescent="0.3">
      <c r="A4" s="8" t="s">
        <v>9473</v>
      </c>
      <c r="B4" t="s">
        <v>9057</v>
      </c>
      <c r="C4" t="s">
        <v>9472</v>
      </c>
      <c r="E4" s="8" t="s">
        <v>9473</v>
      </c>
      <c r="F4" t="s">
        <v>9057</v>
      </c>
      <c r="G4" t="s">
        <v>9472</v>
      </c>
    </row>
    <row r="5" spans="1:7" x14ac:dyDescent="0.3">
      <c r="A5" s="5" t="s">
        <v>1339</v>
      </c>
      <c r="B5" s="117">
        <v>47</v>
      </c>
      <c r="C5" s="3">
        <v>3448.9878290000011</v>
      </c>
      <c r="E5" s="5" t="s">
        <v>1339</v>
      </c>
      <c r="F5" s="2">
        <v>47</v>
      </c>
      <c r="G5" s="3">
        <v>3448.9878290000011</v>
      </c>
    </row>
    <row r="6" spans="1:7" x14ac:dyDescent="0.3">
      <c r="A6" s="5" t="s">
        <v>306</v>
      </c>
      <c r="B6" s="117">
        <v>29</v>
      </c>
      <c r="C6" s="3">
        <v>218.44805209999998</v>
      </c>
      <c r="E6" s="5" t="s">
        <v>306</v>
      </c>
      <c r="F6" s="2">
        <v>29</v>
      </c>
      <c r="G6" s="3">
        <v>218.44805209999998</v>
      </c>
    </row>
    <row r="7" spans="1:7" x14ac:dyDescent="0.3">
      <c r="A7" s="5" t="s">
        <v>9245</v>
      </c>
      <c r="B7" s="117">
        <v>21</v>
      </c>
      <c r="C7" s="3">
        <v>18.806379179999993</v>
      </c>
      <c r="E7" s="5" t="s">
        <v>9245</v>
      </c>
      <c r="F7" s="2">
        <v>21</v>
      </c>
      <c r="G7" s="3">
        <v>18.806379179999993</v>
      </c>
    </row>
    <row r="8" spans="1:7" x14ac:dyDescent="0.3">
      <c r="A8" s="5" t="s">
        <v>7978</v>
      </c>
      <c r="B8" s="117">
        <v>20</v>
      </c>
      <c r="C8" s="3">
        <v>1639.6559924999997</v>
      </c>
      <c r="E8" s="5" t="s">
        <v>7978</v>
      </c>
      <c r="F8" s="2">
        <v>20</v>
      </c>
      <c r="G8" s="3">
        <v>1639.6559924999997</v>
      </c>
    </row>
    <row r="9" spans="1:7" x14ac:dyDescent="0.3">
      <c r="A9" s="5" t="s">
        <v>2077</v>
      </c>
      <c r="B9" s="117">
        <v>37</v>
      </c>
      <c r="C9" s="3">
        <v>106.143373</v>
      </c>
      <c r="E9" s="5" t="s">
        <v>2077</v>
      </c>
      <c r="F9" s="2">
        <v>37</v>
      </c>
      <c r="G9" s="3">
        <v>106.143373</v>
      </c>
    </row>
    <row r="10" spans="1:7" x14ac:dyDescent="0.3">
      <c r="A10" s="5" t="s">
        <v>1884</v>
      </c>
      <c r="B10" s="117">
        <v>15</v>
      </c>
      <c r="C10" s="3">
        <v>89.012638749999979</v>
      </c>
      <c r="E10" s="5" t="s">
        <v>1884</v>
      </c>
      <c r="F10" s="2">
        <v>15</v>
      </c>
      <c r="G10" s="3">
        <v>89.012638749999979</v>
      </c>
    </row>
    <row r="11" spans="1:7" x14ac:dyDescent="0.3">
      <c r="A11" s="5" t="s">
        <v>3215</v>
      </c>
      <c r="B11" s="117">
        <v>32</v>
      </c>
      <c r="C11" s="3">
        <v>982.45000850000019</v>
      </c>
      <c r="E11" s="5" t="s">
        <v>3215</v>
      </c>
      <c r="F11" s="2">
        <v>32</v>
      </c>
      <c r="G11" s="3">
        <v>982.45000850000019</v>
      </c>
    </row>
    <row r="12" spans="1:7" x14ac:dyDescent="0.3">
      <c r="A12" s="5" t="s">
        <v>351</v>
      </c>
      <c r="B12" s="117">
        <v>20</v>
      </c>
      <c r="C12" s="3">
        <v>888.01695590999998</v>
      </c>
      <c r="E12" s="5" t="s">
        <v>351</v>
      </c>
      <c r="F12" s="2">
        <v>20</v>
      </c>
      <c r="G12" s="3">
        <v>888.01695590999998</v>
      </c>
    </row>
    <row r="13" spans="1:7" x14ac:dyDescent="0.3">
      <c r="A13" s="5" t="s">
        <v>1136</v>
      </c>
      <c r="B13" s="117">
        <v>29</v>
      </c>
      <c r="C13" s="3">
        <v>5.1344217499999996</v>
      </c>
      <c r="E13" s="5" t="s">
        <v>1136</v>
      </c>
      <c r="F13" s="2">
        <v>29</v>
      </c>
      <c r="G13" s="3">
        <v>5.1344217499999996</v>
      </c>
    </row>
    <row r="14" spans="1:7" x14ac:dyDescent="0.3">
      <c r="A14" s="5" t="s">
        <v>4484</v>
      </c>
      <c r="B14" s="117">
        <v>29</v>
      </c>
      <c r="C14" s="3">
        <v>1552.3228374999997</v>
      </c>
      <c r="E14" s="5" t="s">
        <v>4484</v>
      </c>
      <c r="F14" s="2">
        <v>29</v>
      </c>
      <c r="G14" s="3">
        <v>1552.3228374999997</v>
      </c>
    </row>
    <row r="15" spans="1:7" x14ac:dyDescent="0.3">
      <c r="A15" s="5" t="s">
        <v>1068</v>
      </c>
      <c r="B15" s="117">
        <v>44</v>
      </c>
      <c r="C15" s="3">
        <v>7474.1825399999998</v>
      </c>
      <c r="E15" s="5" t="s">
        <v>1068</v>
      </c>
      <c r="F15" s="2">
        <v>44</v>
      </c>
      <c r="G15" s="3">
        <v>7474.1825399999998</v>
      </c>
    </row>
    <row r="16" spans="1:7" x14ac:dyDescent="0.3">
      <c r="A16" s="5" t="s">
        <v>213</v>
      </c>
      <c r="B16" s="117">
        <v>16</v>
      </c>
      <c r="C16" s="3">
        <v>4101.7791699999998</v>
      </c>
      <c r="E16" s="5" t="s">
        <v>213</v>
      </c>
      <c r="F16" s="2">
        <v>16</v>
      </c>
      <c r="G16" s="3">
        <v>4101.7791699999998</v>
      </c>
    </row>
    <row r="17" spans="1:8" x14ac:dyDescent="0.3">
      <c r="A17" s="5" t="s">
        <v>507</v>
      </c>
      <c r="B17" s="117">
        <v>20</v>
      </c>
      <c r="C17" s="3">
        <v>4727.9866825000008</v>
      </c>
      <c r="E17" s="5" t="s">
        <v>507</v>
      </c>
      <c r="F17" s="2">
        <v>20</v>
      </c>
      <c r="G17" s="3">
        <v>4727.9866825000008</v>
      </c>
    </row>
    <row r="18" spans="1:8" x14ac:dyDescent="0.3">
      <c r="A18" s="5" t="s">
        <v>14</v>
      </c>
      <c r="B18" s="117">
        <v>17</v>
      </c>
      <c r="C18" s="3">
        <v>5762.0688200000004</v>
      </c>
      <c r="E18" s="5" t="s">
        <v>14</v>
      </c>
      <c r="F18" s="2">
        <v>17</v>
      </c>
      <c r="G18" s="3">
        <v>5762.0688200000004</v>
      </c>
    </row>
    <row r="19" spans="1:8" x14ac:dyDescent="0.3">
      <c r="A19" s="5" t="s">
        <v>261</v>
      </c>
      <c r="B19" s="117">
        <v>142</v>
      </c>
      <c r="C19" s="3">
        <v>9651.0713241945505</v>
      </c>
      <c r="E19" s="5" t="s">
        <v>261</v>
      </c>
      <c r="F19" s="2">
        <v>142</v>
      </c>
      <c r="G19" s="3">
        <v>9651.0713241945505</v>
      </c>
    </row>
    <row r="20" spans="1:8" x14ac:dyDescent="0.3">
      <c r="A20" s="5" t="s">
        <v>8959</v>
      </c>
      <c r="B20" s="117">
        <v>518</v>
      </c>
      <c r="C20" s="3">
        <v>40666.067024884549</v>
      </c>
      <c r="E20" s="5" t="s">
        <v>8959</v>
      </c>
      <c r="F20" s="2">
        <v>518</v>
      </c>
      <c r="G20" s="3">
        <v>40666.067024884549</v>
      </c>
    </row>
    <row r="22" spans="1:8" ht="18" customHeight="1" x14ac:dyDescent="0.3">
      <c r="A22" s="56" t="s">
        <v>9476</v>
      </c>
      <c r="B22" s="56"/>
      <c r="C22" s="56"/>
      <c r="D22" s="56"/>
      <c r="E22" s="56"/>
      <c r="F22" s="56"/>
      <c r="G22" s="56"/>
      <c r="H22" s="56"/>
    </row>
    <row r="24" spans="1:8" ht="18" x14ac:dyDescent="0.35">
      <c r="A24" s="20" t="s">
        <v>9486</v>
      </c>
    </row>
    <row r="25" spans="1:8" x14ac:dyDescent="0.3">
      <c r="A25" s="19" t="s">
        <v>9477</v>
      </c>
    </row>
    <row r="27" spans="1:8" x14ac:dyDescent="0.3">
      <c r="A27" s="28" t="s">
        <v>9478</v>
      </c>
      <c r="B27" s="28" t="s">
        <v>9479</v>
      </c>
    </row>
    <row r="28" spans="1:8" x14ac:dyDescent="0.3">
      <c r="A28" s="23" t="s">
        <v>9055</v>
      </c>
      <c r="B28" s="23">
        <f>COUNTIF('Cleaned Data'!G:G,"*"&amp;A28&amp;"*")</f>
        <v>122</v>
      </c>
    </row>
    <row r="29" spans="1:8" x14ac:dyDescent="0.3">
      <c r="A29" s="23" t="s">
        <v>9058</v>
      </c>
      <c r="B29" s="23">
        <f>COUNTIF('Cleaned Data'!G:G,"*"&amp;A29&amp;"*")</f>
        <v>109</v>
      </c>
    </row>
    <row r="30" spans="1:8" x14ac:dyDescent="0.3">
      <c r="A30" s="23" t="s">
        <v>9481</v>
      </c>
      <c r="B30" s="23">
        <f>COUNTIF('Cleaned Data'!G:G,"*"&amp;A30&amp;"*")</f>
        <v>67</v>
      </c>
    </row>
    <row r="31" spans="1:8" x14ac:dyDescent="0.3">
      <c r="A31" s="23" t="s">
        <v>9060</v>
      </c>
      <c r="B31" s="23">
        <f>COUNTIF('Cleaned Data'!G:G,"*"&amp;A31&amp;"*")</f>
        <v>63</v>
      </c>
    </row>
    <row r="32" spans="1:8" x14ac:dyDescent="0.3">
      <c r="A32" s="23" t="s">
        <v>9061</v>
      </c>
      <c r="B32" s="23">
        <f>COUNTIF('Cleaned Data'!G:G,"*"&amp;A32&amp;"*")</f>
        <v>63</v>
      </c>
    </row>
    <row r="33" spans="1:2" x14ac:dyDescent="0.3">
      <c r="A33" s="23" t="s">
        <v>9482</v>
      </c>
      <c r="B33" s="23">
        <f>COUNTIF('Cleaned Data'!G:G,"*"&amp;A33&amp;"*")</f>
        <v>56</v>
      </c>
    </row>
    <row r="34" spans="1:2" x14ac:dyDescent="0.3">
      <c r="A34" s="23" t="s">
        <v>507</v>
      </c>
      <c r="B34" s="23">
        <f>COUNTIF('Cleaned Data'!G:G,"*"&amp;A34&amp;"*")</f>
        <v>54</v>
      </c>
    </row>
    <row r="35" spans="1:2" x14ac:dyDescent="0.3">
      <c r="A35" s="23" t="s">
        <v>9065</v>
      </c>
      <c r="B35" s="23">
        <f>COUNTIF('Cleaned Data'!G:G,"*"&amp;A35&amp;"*")</f>
        <v>50</v>
      </c>
    </row>
    <row r="36" spans="1:2" x14ac:dyDescent="0.3">
      <c r="A36" s="23" t="s">
        <v>9480</v>
      </c>
      <c r="B36" s="23">
        <f>COUNTIF('Cleaned Data'!G:G,"*"&amp;A36&amp;"*")</f>
        <v>39</v>
      </c>
    </row>
    <row r="37" spans="1:2" x14ac:dyDescent="0.3">
      <c r="A37" s="23" t="s">
        <v>9071</v>
      </c>
      <c r="B37" s="23">
        <f>COUNTIF('Cleaned Data'!G:G,"*"&amp;A37&amp;"*")</f>
        <v>36</v>
      </c>
    </row>
    <row r="38" spans="1:2" x14ac:dyDescent="0.3">
      <c r="A38" s="23" t="s">
        <v>9062</v>
      </c>
      <c r="B38" s="23">
        <f>COUNTIF('Cleaned Data'!G:G,"*"&amp;A38&amp;"*")</f>
        <v>32</v>
      </c>
    </row>
    <row r="39" spans="1:2" x14ac:dyDescent="0.3">
      <c r="A39" s="23" t="s">
        <v>1136</v>
      </c>
      <c r="B39" s="23">
        <f>COUNTIF('Cleaned Data'!G:G,"*"&amp;A39&amp;"*")</f>
        <v>31</v>
      </c>
    </row>
    <row r="40" spans="1:2" x14ac:dyDescent="0.3">
      <c r="A40" s="23" t="s">
        <v>9063</v>
      </c>
      <c r="B40" s="23">
        <f>COUNTIF('Cleaned Data'!G:G,"*"&amp;A40&amp;"*")</f>
        <v>30</v>
      </c>
    </row>
    <row r="41" spans="1:2" x14ac:dyDescent="0.3">
      <c r="A41" s="23" t="s">
        <v>364</v>
      </c>
      <c r="B41" s="23">
        <f>COUNTIF('Cleaned Data'!G:G,"*"&amp;A41&amp;"*")</f>
        <v>28</v>
      </c>
    </row>
    <row r="42" spans="1:2" x14ac:dyDescent="0.3">
      <c r="A42" s="23" t="s">
        <v>9059</v>
      </c>
      <c r="B42" s="23">
        <f>COUNTIF('Cleaned Data'!G:G,"*"&amp;A42&amp;"*")</f>
        <v>25</v>
      </c>
    </row>
    <row r="43" spans="1:2" x14ac:dyDescent="0.3">
      <c r="A43" s="23" t="s">
        <v>9064</v>
      </c>
      <c r="B43" s="23">
        <f>COUNTIF('Cleaned Data'!G:G,"*"&amp;A43&amp;"*")</f>
        <v>24</v>
      </c>
    </row>
    <row r="44" spans="1:2" x14ac:dyDescent="0.3">
      <c r="A44" s="23" t="s">
        <v>9484</v>
      </c>
      <c r="B44" s="23">
        <f>COUNTIF('Cleaned Data'!G:G,"*"&amp;A44&amp;"*")</f>
        <v>20</v>
      </c>
    </row>
    <row r="45" spans="1:2" x14ac:dyDescent="0.3">
      <c r="A45" s="23" t="s">
        <v>9067</v>
      </c>
      <c r="B45" s="23">
        <f>COUNTIF('Cleaned Data'!G:G,"*"&amp;A45&amp;"*")</f>
        <v>20</v>
      </c>
    </row>
    <row r="46" spans="1:2" x14ac:dyDescent="0.3">
      <c r="A46" s="23" t="s">
        <v>9483</v>
      </c>
      <c r="B46" s="23">
        <f>COUNTIF('Cleaned Data'!G:G,"*"&amp;A46&amp;"*")</f>
        <v>18</v>
      </c>
    </row>
    <row r="47" spans="1:2" x14ac:dyDescent="0.3">
      <c r="A47" s="23" t="s">
        <v>9485</v>
      </c>
      <c r="B47" s="23">
        <f>COUNTIF('Cleaned Data'!G:G,"*"&amp;A47&amp;"*")</f>
        <v>15</v>
      </c>
    </row>
    <row r="50" spans="1:4" ht="18" x14ac:dyDescent="0.35">
      <c r="A50" s="22" t="s">
        <v>9487</v>
      </c>
      <c r="B50" s="23"/>
      <c r="C50" s="23"/>
      <c r="D50" s="23"/>
    </row>
    <row r="51" spans="1:4" x14ac:dyDescent="0.3">
      <c r="A51" s="24" t="s">
        <v>9488</v>
      </c>
      <c r="B51" s="23"/>
      <c r="C51" s="23"/>
      <c r="D51" s="23"/>
    </row>
    <row r="52" spans="1:4" x14ac:dyDescent="0.3">
      <c r="A52" s="23"/>
      <c r="B52" s="23"/>
      <c r="C52" s="23"/>
      <c r="D52" s="23"/>
    </row>
    <row r="53" spans="1:4" x14ac:dyDescent="0.3">
      <c r="A53" s="25" t="s">
        <v>9490</v>
      </c>
      <c r="B53" s="23" t="s">
        <v>9057</v>
      </c>
      <c r="C53" s="23" t="s">
        <v>9472</v>
      </c>
      <c r="D53" s="23" t="s">
        <v>9489</v>
      </c>
    </row>
    <row r="54" spans="1:4" x14ac:dyDescent="0.3">
      <c r="A54" s="26" t="s">
        <v>9491</v>
      </c>
      <c r="B54" s="118">
        <v>1680</v>
      </c>
      <c r="C54" s="27">
        <v>196791.40450256047</v>
      </c>
      <c r="D54" s="27">
        <v>117.13774077533361</v>
      </c>
    </row>
    <row r="55" spans="1:4" x14ac:dyDescent="0.3">
      <c r="A55" s="26" t="s">
        <v>9492</v>
      </c>
      <c r="B55" s="118">
        <v>1364</v>
      </c>
      <c r="C55" s="27">
        <v>169277.65364510132</v>
      </c>
      <c r="D55" s="27">
        <v>124.10385164596872</v>
      </c>
    </row>
    <row r="56" spans="1:4" x14ac:dyDescent="0.3">
      <c r="A56" s="26" t="s">
        <v>8959</v>
      </c>
      <c r="B56" s="118">
        <v>3044</v>
      </c>
      <c r="C56" s="27">
        <v>366069.05814766162</v>
      </c>
      <c r="D56" s="27">
        <v>120.25921752551302</v>
      </c>
    </row>
    <row r="60" spans="1:4" ht="18" x14ac:dyDescent="0.35">
      <c r="A60" s="22" t="s">
        <v>9493</v>
      </c>
      <c r="B60" s="23"/>
      <c r="C60" s="23"/>
    </row>
    <row r="61" spans="1:4" x14ac:dyDescent="0.3">
      <c r="A61" s="24" t="s">
        <v>9494</v>
      </c>
      <c r="B61" s="23"/>
      <c r="C61" s="23"/>
    </row>
    <row r="62" spans="1:4" x14ac:dyDescent="0.3">
      <c r="A62" s="23"/>
      <c r="B62" s="23"/>
      <c r="C62" s="23"/>
    </row>
    <row r="63" spans="1:4" x14ac:dyDescent="0.3">
      <c r="A63" s="25" t="s">
        <v>9496</v>
      </c>
      <c r="B63" s="23" t="s">
        <v>9057</v>
      </c>
      <c r="C63" s="23" t="s">
        <v>9472</v>
      </c>
    </row>
    <row r="64" spans="1:4" x14ac:dyDescent="0.3">
      <c r="A64" s="26" t="s">
        <v>394</v>
      </c>
      <c r="B64" s="118">
        <v>1360</v>
      </c>
      <c r="C64" s="27">
        <v>261220.83872291303</v>
      </c>
    </row>
    <row r="65" spans="1:3" x14ac:dyDescent="0.3">
      <c r="A65" s="26" t="s">
        <v>26</v>
      </c>
      <c r="B65" s="118">
        <v>21</v>
      </c>
      <c r="C65" s="27">
        <v>46115.703728581742</v>
      </c>
    </row>
    <row r="66" spans="1:3" x14ac:dyDescent="0.3">
      <c r="A66" s="26" t="s">
        <v>9495</v>
      </c>
      <c r="B66" s="118">
        <v>65</v>
      </c>
      <c r="C66" s="27">
        <v>21976.713324587952</v>
      </c>
    </row>
    <row r="67" spans="1:3" x14ac:dyDescent="0.3">
      <c r="A67" s="26" t="s">
        <v>58</v>
      </c>
      <c r="B67" s="118">
        <v>12</v>
      </c>
      <c r="C67" s="27">
        <v>14220.899092950001</v>
      </c>
    </row>
    <row r="68" spans="1:3" x14ac:dyDescent="0.3">
      <c r="A68" s="26" t="s">
        <v>63</v>
      </c>
      <c r="B68" s="118">
        <v>1539</v>
      </c>
      <c r="C68" s="27">
        <v>10132.727752891924</v>
      </c>
    </row>
    <row r="69" spans="1:3" x14ac:dyDescent="0.3">
      <c r="A69" s="26" t="s">
        <v>21</v>
      </c>
      <c r="B69" s="118">
        <v>14</v>
      </c>
      <c r="C69" s="27">
        <v>10026.2146631377</v>
      </c>
    </row>
    <row r="70" spans="1:3" x14ac:dyDescent="0.3">
      <c r="A70" s="26" t="s">
        <v>44</v>
      </c>
      <c r="B70" s="118">
        <v>33</v>
      </c>
      <c r="C70" s="27">
        <v>2375.9608625999999</v>
      </c>
    </row>
    <row r="71" spans="1:3" x14ac:dyDescent="0.3">
      <c r="A71" s="26" t="s">
        <v>8959</v>
      </c>
      <c r="B71" s="118">
        <v>3044</v>
      </c>
      <c r="C71" s="27">
        <v>366069.05814765982</v>
      </c>
    </row>
  </sheetData>
  <mergeCells count="1">
    <mergeCell ref="A22:H22"/>
  </mergeCells>
  <conditionalFormatting sqref="B28:B47">
    <cfRule type="dataBar" priority="10">
      <dataBar>
        <cfvo type="min"/>
        <cfvo type="max"/>
        <color rgb="FF008AEF"/>
      </dataBar>
      <extLst>
        <ext xmlns:x14="http://schemas.microsoft.com/office/spreadsheetml/2009/9/main" uri="{B025F937-C7B1-47D3-B67F-A62EFF666E3E}">
          <x14:id>{31EC9CEA-94FB-4EDD-A490-A75CAFB3FF49}</x14:id>
        </ext>
      </extLst>
    </cfRule>
  </conditionalFormatting>
  <conditionalFormatting pivot="1" sqref="B64:B70">
    <cfRule type="dataBar" priority="9">
      <dataBar>
        <cfvo type="min"/>
        <cfvo type="max"/>
        <color rgb="FF008AEF"/>
      </dataBar>
      <extLst>
        <ext xmlns:x14="http://schemas.microsoft.com/office/spreadsheetml/2009/9/main" uri="{B025F937-C7B1-47D3-B67F-A62EFF666E3E}">
          <x14:id>{80F1F77F-8A33-4510-B235-0C4DD676FA2D}</x14:id>
        </ext>
      </extLst>
    </cfRule>
  </conditionalFormatting>
  <conditionalFormatting pivot="1" sqref="B54:B55">
    <cfRule type="dataBar" priority="8">
      <dataBar>
        <cfvo type="min"/>
        <cfvo type="max"/>
        <color rgb="FF008AEF"/>
      </dataBar>
      <extLst>
        <ext xmlns:x14="http://schemas.microsoft.com/office/spreadsheetml/2009/9/main" uri="{B025F937-C7B1-47D3-B67F-A62EFF666E3E}">
          <x14:id>{7E557241-A378-4CF0-BBAF-E6A4A3A6FE09}</x14:id>
        </ext>
      </extLst>
    </cfRule>
  </conditionalFormatting>
  <conditionalFormatting pivot="1" sqref="B64:B71">
    <cfRule type="dataBar" priority="7">
      <dataBar>
        <cfvo type="min"/>
        <cfvo type="max"/>
        <color rgb="FF008AEF"/>
      </dataBar>
      <extLst>
        <ext xmlns:x14="http://schemas.microsoft.com/office/spreadsheetml/2009/9/main" uri="{B025F937-C7B1-47D3-B67F-A62EFF666E3E}">
          <x14:id>{7CA481E9-4D08-44E5-88A2-D46CBEF32603}</x14:id>
        </ext>
      </extLst>
    </cfRule>
  </conditionalFormatting>
  <conditionalFormatting pivot="1" sqref="C64:C71">
    <cfRule type="dataBar" priority="1">
      <dataBar>
        <cfvo type="min"/>
        <cfvo type="max"/>
        <color rgb="FF63C384"/>
      </dataBar>
      <extLst>
        <ext xmlns:x14="http://schemas.microsoft.com/office/spreadsheetml/2009/9/main" uri="{B025F937-C7B1-47D3-B67F-A62EFF666E3E}">
          <x14:id>{3887ECB1-2476-439B-ABE1-FCE655D0D2D0}</x14:id>
        </ext>
      </extLst>
    </cfRule>
  </conditionalFormatting>
  <conditionalFormatting pivot="1" sqref="C54:C56">
    <cfRule type="dataBar" priority="3">
      <dataBar>
        <cfvo type="min"/>
        <cfvo type="max"/>
        <color rgb="FF63C384"/>
      </dataBar>
      <extLst>
        <ext xmlns:x14="http://schemas.microsoft.com/office/spreadsheetml/2009/9/main" uri="{B025F937-C7B1-47D3-B67F-A62EFF666E3E}">
          <x14:id>{2F0C6B65-5175-48A2-AFAB-FA51163DDCBD}</x14:id>
        </ext>
      </extLst>
    </cfRule>
  </conditionalFormatting>
  <conditionalFormatting pivot="1" sqref="B54:B56">
    <cfRule type="dataBar" priority="4">
      <dataBar>
        <cfvo type="min"/>
        <cfvo type="max"/>
        <color rgb="FF008AEF"/>
      </dataBar>
      <extLst>
        <ext xmlns:x14="http://schemas.microsoft.com/office/spreadsheetml/2009/9/main" uri="{B025F937-C7B1-47D3-B67F-A62EFF666E3E}">
          <x14:id>{411791DF-0431-4584-9837-DF32A76445C1}</x14:id>
        </ext>
      </extLst>
    </cfRule>
  </conditionalFormatting>
  <conditionalFormatting pivot="1" sqref="D54:D56">
    <cfRule type="dataBar" priority="2">
      <dataBar>
        <cfvo type="min"/>
        <cfvo type="max"/>
        <color rgb="FFFFB628"/>
      </dataBar>
      <extLst>
        <ext xmlns:x14="http://schemas.microsoft.com/office/spreadsheetml/2009/9/main" uri="{B025F937-C7B1-47D3-B67F-A62EFF666E3E}">
          <x14:id>{21CFFAF7-E8CB-4180-901C-5C3D6C67302F}</x14:id>
        </ext>
      </extLst>
    </cfRule>
  </conditionalFormatting>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dataBar" id="{31EC9CEA-94FB-4EDD-A490-A75CAFB3FF49}">
            <x14:dataBar minLength="0" maxLength="100" border="1" negativeBarBorderColorSameAsPositive="0">
              <x14:cfvo type="autoMin"/>
              <x14:cfvo type="autoMax"/>
              <x14:borderColor rgb="FF008AEF"/>
              <x14:negativeFillColor rgb="FFFF0000"/>
              <x14:negativeBorderColor rgb="FFFF0000"/>
              <x14:axisColor rgb="FF000000"/>
            </x14:dataBar>
          </x14:cfRule>
          <xm:sqref>B28:B47</xm:sqref>
        </x14:conditionalFormatting>
        <x14:conditionalFormatting xmlns:xm="http://schemas.microsoft.com/office/excel/2006/main" pivot="1">
          <x14:cfRule type="dataBar" id="{80F1F77F-8A33-4510-B235-0C4DD676FA2D}">
            <x14:dataBar minLength="0" maxLength="100" border="1" negativeBarBorderColorSameAsPositive="0">
              <x14:cfvo type="autoMin"/>
              <x14:cfvo type="autoMax"/>
              <x14:borderColor rgb="FF008AEF"/>
              <x14:negativeFillColor rgb="FFFF0000"/>
              <x14:negativeBorderColor rgb="FFFF0000"/>
              <x14:axisColor rgb="FF000000"/>
            </x14:dataBar>
          </x14:cfRule>
          <xm:sqref>B64:B70</xm:sqref>
        </x14:conditionalFormatting>
        <x14:conditionalFormatting xmlns:xm="http://schemas.microsoft.com/office/excel/2006/main" pivot="1">
          <x14:cfRule type="dataBar" id="{7E557241-A378-4CF0-BBAF-E6A4A3A6FE09}">
            <x14:dataBar minLength="0" maxLength="100" border="1" negativeBarBorderColorSameAsPositive="0">
              <x14:cfvo type="autoMin"/>
              <x14:cfvo type="autoMax"/>
              <x14:borderColor rgb="FF008AEF"/>
              <x14:negativeFillColor rgb="FFFF0000"/>
              <x14:negativeBorderColor rgb="FFFF0000"/>
              <x14:axisColor rgb="FF000000"/>
            </x14:dataBar>
          </x14:cfRule>
          <xm:sqref>B54:B55</xm:sqref>
        </x14:conditionalFormatting>
        <x14:conditionalFormatting xmlns:xm="http://schemas.microsoft.com/office/excel/2006/main" pivot="1">
          <x14:cfRule type="dataBar" id="{7CA481E9-4D08-44E5-88A2-D46CBEF32603}">
            <x14:dataBar minLength="0" maxLength="100" border="1" negativeBarBorderColorSameAsPositive="0">
              <x14:cfvo type="autoMin"/>
              <x14:cfvo type="autoMax"/>
              <x14:borderColor rgb="FF008AEF"/>
              <x14:negativeFillColor rgb="FFFF0000"/>
              <x14:negativeBorderColor rgb="FFFF0000"/>
              <x14:axisColor rgb="FF000000"/>
            </x14:dataBar>
          </x14:cfRule>
          <xm:sqref>B64:B71</xm:sqref>
        </x14:conditionalFormatting>
        <x14:conditionalFormatting xmlns:xm="http://schemas.microsoft.com/office/excel/2006/main" pivot="1">
          <x14:cfRule type="dataBar" id="{3887ECB1-2476-439B-ABE1-FCE655D0D2D0}">
            <x14:dataBar minLength="0" maxLength="100" border="1" negativeBarBorderColorSameAsPositive="0">
              <x14:cfvo type="autoMin"/>
              <x14:cfvo type="autoMax"/>
              <x14:borderColor rgb="FF63C384"/>
              <x14:negativeFillColor rgb="FFFF0000"/>
              <x14:negativeBorderColor rgb="FFFF0000"/>
              <x14:axisColor rgb="FF000000"/>
            </x14:dataBar>
          </x14:cfRule>
          <xm:sqref>C64:C71</xm:sqref>
        </x14:conditionalFormatting>
        <x14:conditionalFormatting xmlns:xm="http://schemas.microsoft.com/office/excel/2006/main" pivot="1">
          <x14:cfRule type="dataBar" id="{2F0C6B65-5175-48A2-AFAB-FA51163DDCBD}">
            <x14:dataBar minLength="0" maxLength="100" border="1" negativeBarBorderColorSameAsPositive="0">
              <x14:cfvo type="autoMin"/>
              <x14:cfvo type="autoMax"/>
              <x14:borderColor rgb="FF63C384"/>
              <x14:negativeFillColor rgb="FFFF0000"/>
              <x14:negativeBorderColor rgb="FFFF0000"/>
              <x14:axisColor rgb="FF000000"/>
            </x14:dataBar>
          </x14:cfRule>
          <xm:sqref>C54:C56</xm:sqref>
        </x14:conditionalFormatting>
        <x14:conditionalFormatting xmlns:xm="http://schemas.microsoft.com/office/excel/2006/main" pivot="1">
          <x14:cfRule type="dataBar" id="{411791DF-0431-4584-9837-DF32A76445C1}">
            <x14:dataBar minLength="0" maxLength="100" border="1" negativeBarBorderColorSameAsPositive="0">
              <x14:cfvo type="autoMin"/>
              <x14:cfvo type="autoMax"/>
              <x14:borderColor rgb="FF008AEF"/>
              <x14:negativeFillColor rgb="FFFF0000"/>
              <x14:negativeBorderColor rgb="FFFF0000"/>
              <x14:axisColor rgb="FF000000"/>
            </x14:dataBar>
          </x14:cfRule>
          <xm:sqref>B54:B56</xm:sqref>
        </x14:conditionalFormatting>
        <x14:conditionalFormatting xmlns:xm="http://schemas.microsoft.com/office/excel/2006/main" pivot="1">
          <x14:cfRule type="dataBar" id="{21CFFAF7-E8CB-4180-901C-5C3D6C67302F}">
            <x14:dataBar minLength="0" maxLength="100" border="1" negativeBarBorderColorSameAsPositive="0">
              <x14:cfvo type="autoMin"/>
              <x14:cfvo type="autoMax"/>
              <x14:borderColor rgb="FFFFB628"/>
              <x14:negativeFillColor rgb="FFFF0000"/>
              <x14:negativeBorderColor rgb="FFFF0000"/>
              <x14:axisColor rgb="FF000000"/>
            </x14:dataBar>
          </x14:cfRule>
          <xm:sqref>D54:D56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BFCF-2D77-437A-B9BE-D13B1B282697}">
  <sheetPr>
    <tabColor rgb="FF4169E1"/>
  </sheetPr>
  <dimension ref="A1:N145"/>
  <sheetViews>
    <sheetView showGridLines="0" topLeftCell="A43" zoomScale="70" zoomScaleNormal="70" workbookViewId="0">
      <selection activeCell="R50" sqref="R50"/>
    </sheetView>
  </sheetViews>
  <sheetFormatPr defaultRowHeight="14.4" x14ac:dyDescent="0.3"/>
  <cols>
    <col min="1" max="1" width="12.21875" bestFit="1" customWidth="1"/>
    <col min="2" max="2" width="23.109375" bestFit="1" customWidth="1"/>
    <col min="3" max="14" width="15.77734375" customWidth="1"/>
  </cols>
  <sheetData>
    <row r="1" spans="1:14" x14ac:dyDescent="0.3">
      <c r="A1" s="57" t="s">
        <v>9497</v>
      </c>
      <c r="B1" s="58"/>
      <c r="C1" s="58"/>
      <c r="D1" s="58"/>
      <c r="E1" s="58"/>
      <c r="F1" s="58"/>
      <c r="G1" s="58"/>
      <c r="H1" s="58"/>
      <c r="I1" s="58"/>
      <c r="J1" s="58"/>
      <c r="K1" s="58"/>
      <c r="L1" s="58"/>
      <c r="M1" s="58"/>
      <c r="N1" s="58"/>
    </row>
    <row r="2" spans="1:14" x14ac:dyDescent="0.3">
      <c r="A2" s="58"/>
      <c r="B2" s="58"/>
      <c r="C2" s="58"/>
      <c r="D2" s="58"/>
      <c r="E2" s="58"/>
      <c r="F2" s="58"/>
      <c r="G2" s="58"/>
      <c r="H2" s="58"/>
      <c r="I2" s="58"/>
      <c r="J2" s="58"/>
      <c r="K2" s="58"/>
      <c r="L2" s="58"/>
      <c r="M2" s="58"/>
      <c r="N2" s="58"/>
    </row>
    <row r="3" spans="1:14" x14ac:dyDescent="0.3">
      <c r="A3" s="58"/>
      <c r="B3" s="58"/>
      <c r="C3" s="58"/>
      <c r="D3" s="58"/>
      <c r="E3" s="58"/>
      <c r="F3" s="58"/>
      <c r="G3" s="58"/>
      <c r="H3" s="58"/>
      <c r="I3" s="58"/>
      <c r="J3" s="58"/>
      <c r="K3" s="58"/>
      <c r="L3" s="58"/>
      <c r="M3" s="58"/>
      <c r="N3" s="58"/>
    </row>
    <row r="4" spans="1:14" ht="15.6" x14ac:dyDescent="0.3">
      <c r="A4" s="59" t="s">
        <v>9498</v>
      </c>
      <c r="B4" s="60"/>
      <c r="C4" s="60"/>
      <c r="D4" s="60"/>
      <c r="E4" s="60"/>
      <c r="F4" s="60"/>
      <c r="G4" s="60"/>
      <c r="H4" s="60"/>
      <c r="I4" s="60"/>
      <c r="J4" s="60"/>
      <c r="K4" s="60"/>
      <c r="L4" s="60"/>
      <c r="M4" s="60"/>
      <c r="N4" s="60"/>
    </row>
    <row r="5" spans="1:14" x14ac:dyDescent="0.3">
      <c r="A5" s="61" t="s">
        <v>9499</v>
      </c>
      <c r="B5" s="61"/>
      <c r="C5" s="61"/>
      <c r="D5" s="61"/>
      <c r="E5" s="61"/>
      <c r="F5" s="61"/>
      <c r="G5" s="61"/>
      <c r="H5" s="61"/>
      <c r="I5" s="61"/>
      <c r="J5" s="61"/>
      <c r="K5" s="61"/>
      <c r="L5" s="61"/>
      <c r="M5" s="61"/>
      <c r="N5" s="61"/>
    </row>
    <row r="6" spans="1:14" ht="15" thickBot="1" x14ac:dyDescent="0.35">
      <c r="A6" s="48"/>
      <c r="B6" s="48"/>
      <c r="C6" s="48"/>
      <c r="D6" s="48"/>
      <c r="E6" s="48"/>
      <c r="F6" s="48"/>
      <c r="G6" s="48"/>
      <c r="H6" s="48"/>
      <c r="I6" s="48"/>
      <c r="J6" s="48"/>
      <c r="K6" s="48"/>
      <c r="L6" s="48"/>
      <c r="M6" s="48"/>
      <c r="N6" s="48"/>
    </row>
    <row r="7" spans="1:14" x14ac:dyDescent="0.3">
      <c r="A7" s="50"/>
      <c r="B7" s="104" t="s">
        <v>9500</v>
      </c>
      <c r="C7" s="105"/>
      <c r="D7" s="106"/>
      <c r="E7" s="92" t="s">
        <v>9501</v>
      </c>
      <c r="F7" s="93"/>
      <c r="G7" s="94"/>
      <c r="H7" s="80" t="s">
        <v>9502</v>
      </c>
      <c r="I7" s="81"/>
      <c r="J7" s="82"/>
      <c r="K7" s="62" t="s">
        <v>9503</v>
      </c>
      <c r="L7" s="63"/>
      <c r="M7" s="64"/>
      <c r="N7" s="48"/>
    </row>
    <row r="8" spans="1:14" x14ac:dyDescent="0.3">
      <c r="A8" s="51"/>
      <c r="B8" s="107"/>
      <c r="C8" s="108"/>
      <c r="D8" s="109"/>
      <c r="E8" s="95"/>
      <c r="F8" s="96"/>
      <c r="G8" s="97"/>
      <c r="H8" s="83"/>
      <c r="I8" s="84"/>
      <c r="J8" s="85"/>
      <c r="K8" s="65"/>
      <c r="L8" s="66"/>
      <c r="M8" s="67"/>
      <c r="N8" s="48"/>
    </row>
    <row r="9" spans="1:14" ht="14.4" customHeight="1" x14ac:dyDescent="0.3">
      <c r="A9" s="52"/>
      <c r="B9" s="98">
        <f>COUNTA('Cleaned Data'!C2:C5000)</f>
        <v>3044</v>
      </c>
      <c r="C9" s="99"/>
      <c r="D9" s="100"/>
      <c r="E9" s="86" t="str">
        <f>"₹"&amp;TEXT(SUM('Cleaned Data'!O2:O5000)/100000,"0.00")&amp;" Lakh Cr"</f>
        <v>₹3.66 Lakh Cr</v>
      </c>
      <c r="F9" s="87"/>
      <c r="G9" s="88"/>
      <c r="H9" s="74" t="str">
        <f>'Sector Analysis'!E5</f>
        <v>E-Commerce</v>
      </c>
      <c r="I9" s="75"/>
      <c r="J9" s="76"/>
      <c r="K9" s="68" t="str">
        <f>'City Analysis'!G4</f>
        <v>Bangalore</v>
      </c>
      <c r="L9" s="69"/>
      <c r="M9" s="70"/>
      <c r="N9" s="48"/>
    </row>
    <row r="10" spans="1:14" ht="15" customHeight="1" thickBot="1" x14ac:dyDescent="0.35">
      <c r="A10" s="52"/>
      <c r="B10" s="101"/>
      <c r="C10" s="102"/>
      <c r="D10" s="103"/>
      <c r="E10" s="89"/>
      <c r="F10" s="90"/>
      <c r="G10" s="91"/>
      <c r="H10" s="77"/>
      <c r="I10" s="78"/>
      <c r="J10" s="79"/>
      <c r="K10" s="71"/>
      <c r="L10" s="72"/>
      <c r="M10" s="73"/>
      <c r="N10" s="48"/>
    </row>
    <row r="11" spans="1:14" x14ac:dyDescent="0.3">
      <c r="A11" s="48"/>
      <c r="B11" s="116" t="s">
        <v>9504</v>
      </c>
      <c r="C11" s="116"/>
      <c r="D11" s="116"/>
      <c r="E11" s="114" t="s">
        <v>9505</v>
      </c>
      <c r="F11" s="114"/>
      <c r="G11" s="114"/>
      <c r="H11" s="114" t="s">
        <v>9506</v>
      </c>
      <c r="I11" s="114"/>
      <c r="J11" s="114"/>
      <c r="K11" s="114" t="s">
        <v>9507</v>
      </c>
      <c r="L11" s="114"/>
      <c r="M11" s="114"/>
      <c r="N11" s="48"/>
    </row>
    <row r="12" spans="1:14" x14ac:dyDescent="0.3">
      <c r="A12" s="48"/>
      <c r="B12" s="48"/>
      <c r="C12" s="48"/>
      <c r="D12" s="48"/>
      <c r="E12" s="48"/>
      <c r="F12" s="48"/>
      <c r="G12" s="48"/>
      <c r="H12" s="48"/>
      <c r="I12" s="48"/>
      <c r="J12" s="48"/>
      <c r="K12" s="48"/>
      <c r="L12" s="48"/>
      <c r="M12" s="48"/>
      <c r="N12" s="48"/>
    </row>
    <row r="13" spans="1:14" ht="19.05" customHeight="1" x14ac:dyDescent="0.3">
      <c r="A13" s="49"/>
      <c r="B13" s="115" t="s">
        <v>9508</v>
      </c>
      <c r="C13" s="115"/>
      <c r="D13" s="115"/>
      <c r="E13" s="115"/>
      <c r="F13" s="115"/>
      <c r="G13" s="115"/>
      <c r="H13" s="115"/>
      <c r="I13" s="115"/>
      <c r="J13" s="48"/>
      <c r="K13" s="48"/>
      <c r="L13" s="48"/>
      <c r="M13" s="48"/>
      <c r="N13" s="48"/>
    </row>
    <row r="14" spans="1:14" x14ac:dyDescent="0.3">
      <c r="A14" s="48"/>
      <c r="B14" s="29"/>
      <c r="C14" s="29"/>
      <c r="D14" s="29"/>
      <c r="E14" s="29"/>
      <c r="F14" s="29"/>
      <c r="G14" s="29"/>
      <c r="H14" s="29"/>
      <c r="I14" s="29"/>
      <c r="J14" s="48"/>
      <c r="K14" s="48"/>
      <c r="L14" s="48"/>
      <c r="M14" s="48"/>
      <c r="N14" s="48"/>
    </row>
    <row r="15" spans="1:14" x14ac:dyDescent="0.3">
      <c r="A15" s="48"/>
      <c r="B15" s="29"/>
      <c r="C15" s="29"/>
      <c r="D15" s="29"/>
      <c r="E15" s="29"/>
      <c r="F15" s="29"/>
      <c r="G15" s="31"/>
      <c r="H15" s="31"/>
      <c r="I15" s="31"/>
      <c r="J15" s="48"/>
      <c r="K15" s="48"/>
      <c r="L15" s="48"/>
      <c r="M15" s="48"/>
      <c r="N15" s="48"/>
    </row>
    <row r="16" spans="1:14" x14ac:dyDescent="0.3">
      <c r="A16" s="48"/>
      <c r="B16" s="29"/>
      <c r="C16" s="29"/>
      <c r="D16" s="29"/>
      <c r="E16" s="29"/>
      <c r="F16" s="29"/>
      <c r="G16" s="31"/>
      <c r="H16" s="31"/>
      <c r="I16" s="31"/>
      <c r="J16" s="48"/>
      <c r="K16" s="48"/>
      <c r="L16" s="48"/>
      <c r="M16" s="48"/>
      <c r="N16" s="48"/>
    </row>
    <row r="17" spans="1:14" ht="14.4" customHeight="1" x14ac:dyDescent="0.3">
      <c r="A17" s="48"/>
      <c r="B17" s="29"/>
      <c r="C17" s="29"/>
      <c r="D17" s="29"/>
      <c r="E17" s="29"/>
      <c r="F17" s="29"/>
      <c r="G17" s="30"/>
      <c r="H17" s="30"/>
      <c r="I17" s="30"/>
      <c r="J17" s="48"/>
      <c r="K17" s="48"/>
      <c r="L17" s="48"/>
      <c r="M17" s="48"/>
      <c r="N17" s="48"/>
    </row>
    <row r="18" spans="1:14" ht="14.4" customHeight="1" x14ac:dyDescent="0.3">
      <c r="A18" s="48"/>
      <c r="B18" s="29"/>
      <c r="C18" s="29"/>
      <c r="D18" s="29"/>
      <c r="E18" s="29"/>
      <c r="F18" s="29"/>
      <c r="G18" s="30"/>
      <c r="H18" s="30"/>
      <c r="I18" s="30"/>
      <c r="J18" s="48"/>
      <c r="K18" s="48"/>
      <c r="L18" s="48"/>
      <c r="M18" s="48"/>
      <c r="N18" s="48"/>
    </row>
    <row r="19" spans="1:14" x14ac:dyDescent="0.3">
      <c r="A19" s="48"/>
      <c r="B19" s="29"/>
      <c r="C19" s="29"/>
      <c r="D19" s="29"/>
      <c r="E19" s="29"/>
      <c r="F19" s="29"/>
      <c r="G19" s="29"/>
      <c r="H19" s="29"/>
      <c r="I19" s="29"/>
      <c r="J19" s="48"/>
      <c r="K19" s="48"/>
      <c r="L19" s="48"/>
      <c r="M19" s="48"/>
      <c r="N19" s="48"/>
    </row>
    <row r="20" spans="1:14" x14ac:dyDescent="0.3">
      <c r="A20" s="48"/>
      <c r="B20" s="29"/>
      <c r="C20" s="29"/>
      <c r="D20" s="29"/>
      <c r="E20" s="29"/>
      <c r="F20" s="29"/>
      <c r="G20" s="29"/>
      <c r="H20" s="29"/>
      <c r="I20" s="29"/>
      <c r="J20" s="48"/>
      <c r="K20" s="48"/>
      <c r="L20" s="48"/>
      <c r="M20" s="48"/>
      <c r="N20" s="48"/>
    </row>
    <row r="21" spans="1:14" x14ac:dyDescent="0.3">
      <c r="A21" s="48"/>
      <c r="B21" s="29"/>
      <c r="C21" s="29"/>
      <c r="D21" s="29"/>
      <c r="E21" s="29"/>
      <c r="F21" s="29"/>
      <c r="G21" s="29"/>
      <c r="H21" s="29"/>
      <c r="I21" s="29"/>
      <c r="J21" s="48"/>
      <c r="K21" s="48"/>
      <c r="L21" s="48"/>
      <c r="M21" s="48"/>
      <c r="N21" s="48"/>
    </row>
    <row r="22" spans="1:14" x14ac:dyDescent="0.3">
      <c r="A22" s="48"/>
      <c r="B22" s="29"/>
      <c r="C22" s="29"/>
      <c r="D22" s="29"/>
      <c r="E22" s="29"/>
      <c r="F22" s="29"/>
      <c r="G22" s="29"/>
      <c r="H22" s="29"/>
      <c r="I22" s="29"/>
      <c r="J22" s="48"/>
      <c r="K22" s="48"/>
      <c r="L22" s="48"/>
      <c r="M22" s="48"/>
      <c r="N22" s="48"/>
    </row>
    <row r="23" spans="1:14" x14ac:dyDescent="0.3">
      <c r="A23" s="48"/>
      <c r="B23" s="29"/>
      <c r="C23" s="29"/>
      <c r="D23" s="29"/>
      <c r="E23" s="29"/>
      <c r="F23" s="29"/>
      <c r="G23" s="29"/>
      <c r="H23" s="29"/>
      <c r="I23" s="29"/>
      <c r="J23" s="48"/>
      <c r="K23" s="48"/>
      <c r="L23" s="48"/>
      <c r="M23" s="48"/>
      <c r="N23" s="48"/>
    </row>
    <row r="24" spans="1:14" x14ac:dyDescent="0.3">
      <c r="A24" s="48"/>
      <c r="B24" s="29"/>
      <c r="C24" s="29"/>
      <c r="D24" s="29"/>
      <c r="E24" s="29"/>
      <c r="F24" s="29"/>
      <c r="G24" s="29"/>
      <c r="H24" s="29"/>
      <c r="I24" s="29"/>
      <c r="J24" s="48"/>
      <c r="K24" s="48"/>
      <c r="L24" s="48"/>
      <c r="M24" s="48"/>
      <c r="N24" s="48"/>
    </row>
    <row r="25" spans="1:14" x14ac:dyDescent="0.3">
      <c r="A25" s="48"/>
      <c r="B25" s="29"/>
      <c r="C25" s="29"/>
      <c r="D25" s="29"/>
      <c r="E25" s="29"/>
      <c r="F25" s="29"/>
      <c r="G25" s="29"/>
      <c r="H25" s="29"/>
      <c r="I25" s="29"/>
      <c r="J25" s="48"/>
      <c r="K25" s="48"/>
      <c r="L25" s="48"/>
      <c r="M25" s="48"/>
      <c r="N25" s="48"/>
    </row>
    <row r="26" spans="1:14" x14ac:dyDescent="0.3">
      <c r="A26" s="48"/>
      <c r="B26" s="29"/>
      <c r="C26" s="29"/>
      <c r="D26" s="29"/>
      <c r="E26" s="29"/>
      <c r="F26" s="29"/>
      <c r="G26" s="29"/>
      <c r="H26" s="29"/>
      <c r="I26" s="29"/>
      <c r="J26" s="48"/>
      <c r="K26" s="48"/>
      <c r="L26" s="48"/>
      <c r="M26" s="48"/>
      <c r="N26" s="48"/>
    </row>
    <row r="27" spans="1:14" x14ac:dyDescent="0.3">
      <c r="A27" s="48"/>
      <c r="B27" s="29"/>
      <c r="C27" s="29"/>
      <c r="D27" s="29"/>
      <c r="E27" s="29"/>
      <c r="F27" s="29"/>
      <c r="G27" s="29"/>
      <c r="H27" s="29"/>
      <c r="I27" s="29"/>
      <c r="J27" s="48"/>
      <c r="K27" s="48"/>
      <c r="L27" s="48"/>
      <c r="M27" s="48"/>
      <c r="N27" s="48"/>
    </row>
    <row r="28" spans="1:14" x14ac:dyDescent="0.3">
      <c r="A28" s="48"/>
      <c r="B28" s="29"/>
      <c r="C28" s="29"/>
      <c r="D28" s="29"/>
      <c r="E28" s="29"/>
      <c r="F28" s="29"/>
      <c r="G28" s="29"/>
      <c r="H28" s="29"/>
      <c r="I28" s="29"/>
      <c r="J28" s="48"/>
      <c r="K28" s="48"/>
      <c r="L28" s="48"/>
      <c r="M28" s="48"/>
      <c r="N28" s="48"/>
    </row>
    <row r="29" spans="1:14" x14ac:dyDescent="0.3">
      <c r="A29" s="48"/>
      <c r="B29" s="29"/>
      <c r="C29" s="29"/>
      <c r="D29" s="29"/>
      <c r="E29" s="29"/>
      <c r="F29" s="29"/>
      <c r="G29" s="29"/>
      <c r="H29" s="29"/>
      <c r="I29" s="29"/>
      <c r="J29" s="48"/>
      <c r="K29" s="48"/>
      <c r="L29" s="48"/>
      <c r="M29" s="48"/>
      <c r="N29" s="48"/>
    </row>
    <row r="30" spans="1:14" ht="19.05" customHeight="1" x14ac:dyDescent="0.3">
      <c r="A30" s="48"/>
      <c r="B30" s="115" t="s">
        <v>9509</v>
      </c>
      <c r="C30" s="115"/>
      <c r="D30" s="115"/>
      <c r="E30" s="115"/>
      <c r="F30" s="115"/>
      <c r="G30" s="115"/>
      <c r="H30" s="115"/>
      <c r="I30" s="115"/>
      <c r="J30" s="48"/>
      <c r="K30" s="48"/>
      <c r="L30" s="48"/>
      <c r="M30" s="48"/>
      <c r="N30" s="48"/>
    </row>
    <row r="31" spans="1:14" x14ac:dyDescent="0.3">
      <c r="A31" s="48"/>
      <c r="B31" s="29"/>
      <c r="C31" s="29"/>
      <c r="D31" s="29"/>
      <c r="E31" s="29"/>
      <c r="F31" s="29"/>
      <c r="G31" s="29"/>
      <c r="H31" s="29"/>
      <c r="I31" s="29"/>
      <c r="J31" s="48"/>
      <c r="K31" s="48"/>
      <c r="L31" s="48"/>
      <c r="M31" s="48"/>
      <c r="N31" s="48"/>
    </row>
    <row r="32" spans="1:14" x14ac:dyDescent="0.3">
      <c r="A32" s="48"/>
      <c r="B32" s="29"/>
      <c r="C32" s="29"/>
      <c r="D32" s="29"/>
      <c r="E32" s="29"/>
      <c r="F32" s="29"/>
      <c r="G32" s="29"/>
      <c r="H32" s="29"/>
      <c r="I32" s="29"/>
      <c r="J32" s="48"/>
      <c r="K32" s="48"/>
      <c r="L32" s="48"/>
      <c r="M32" s="48"/>
      <c r="N32" s="48"/>
    </row>
    <row r="33" spans="1:14" x14ac:dyDescent="0.3">
      <c r="A33" s="48"/>
      <c r="B33" s="29"/>
      <c r="C33" s="29"/>
      <c r="D33" s="29"/>
      <c r="E33" s="29"/>
      <c r="F33" s="29"/>
      <c r="G33" s="29"/>
      <c r="H33" s="29"/>
      <c r="I33" s="29"/>
      <c r="J33" s="48"/>
      <c r="K33" s="48"/>
      <c r="L33" s="48"/>
      <c r="M33" s="48"/>
      <c r="N33" s="48"/>
    </row>
    <row r="34" spans="1:14" x14ac:dyDescent="0.3">
      <c r="A34" s="48"/>
      <c r="B34" s="48"/>
      <c r="C34" s="48"/>
      <c r="D34" s="48"/>
      <c r="E34" s="48"/>
      <c r="F34" s="48"/>
      <c r="G34" s="48"/>
      <c r="H34" s="48"/>
      <c r="I34" s="48"/>
      <c r="J34" s="48"/>
      <c r="K34" s="48"/>
      <c r="L34" s="48"/>
      <c r="M34" s="48"/>
      <c r="N34" s="48"/>
    </row>
    <row r="35" spans="1:14" x14ac:dyDescent="0.3">
      <c r="A35" s="48"/>
      <c r="B35" s="48"/>
      <c r="C35" s="48"/>
      <c r="D35" s="48"/>
      <c r="E35" s="48"/>
      <c r="F35" s="48"/>
      <c r="G35" s="48"/>
      <c r="H35" s="48"/>
      <c r="I35" s="48"/>
      <c r="J35" s="48"/>
      <c r="K35" s="48"/>
      <c r="L35" s="48"/>
      <c r="M35" s="48"/>
      <c r="N35" s="48"/>
    </row>
    <row r="36" spans="1:14" x14ac:dyDescent="0.3">
      <c r="A36" s="48"/>
      <c r="B36" s="48"/>
      <c r="C36" s="48"/>
      <c r="D36" s="48"/>
      <c r="E36" s="48"/>
      <c r="F36" s="48"/>
      <c r="G36" s="48"/>
      <c r="H36" s="48"/>
      <c r="I36" s="48"/>
      <c r="J36" s="48"/>
      <c r="K36" s="48"/>
      <c r="L36" s="48"/>
      <c r="M36" s="48"/>
      <c r="N36" s="48"/>
    </row>
    <row r="37" spans="1:14" x14ac:dyDescent="0.3">
      <c r="A37" s="48"/>
      <c r="B37" s="48"/>
      <c r="C37" s="48"/>
      <c r="D37" s="48"/>
      <c r="E37" s="48"/>
      <c r="F37" s="48"/>
      <c r="G37" s="48"/>
      <c r="H37" s="48"/>
      <c r="I37" s="48"/>
      <c r="J37" s="48"/>
      <c r="K37" s="48"/>
      <c r="L37" s="48"/>
      <c r="M37" s="48"/>
      <c r="N37" s="48"/>
    </row>
    <row r="38" spans="1:14" x14ac:dyDescent="0.3">
      <c r="A38" s="48"/>
      <c r="B38" s="48"/>
      <c r="C38" s="48"/>
      <c r="D38" s="48"/>
      <c r="E38" s="48"/>
      <c r="F38" s="48"/>
      <c r="G38" s="48"/>
      <c r="H38" s="48"/>
      <c r="I38" s="48"/>
      <c r="J38" s="48"/>
      <c r="K38" s="48"/>
      <c r="L38" s="48"/>
      <c r="M38" s="48"/>
      <c r="N38" s="48"/>
    </row>
    <row r="39" spans="1:14" x14ac:dyDescent="0.3">
      <c r="A39" s="48"/>
      <c r="B39" s="48"/>
      <c r="C39" s="48"/>
      <c r="D39" s="48"/>
      <c r="E39" s="48"/>
      <c r="F39" s="48"/>
      <c r="G39" s="48"/>
      <c r="H39" s="48"/>
      <c r="I39" s="48"/>
      <c r="J39" s="48"/>
      <c r="K39" s="48"/>
      <c r="L39" s="48"/>
      <c r="M39" s="48"/>
      <c r="N39" s="48"/>
    </row>
    <row r="40" spans="1:14" x14ac:dyDescent="0.3">
      <c r="A40" s="48"/>
      <c r="B40" s="48"/>
      <c r="C40" s="48"/>
      <c r="D40" s="48"/>
      <c r="E40" s="48"/>
      <c r="F40" s="48"/>
      <c r="G40" s="48"/>
      <c r="H40" s="48"/>
      <c r="I40" s="48"/>
      <c r="J40" s="48"/>
      <c r="K40" s="48"/>
      <c r="L40" s="48"/>
      <c r="M40" s="48"/>
      <c r="N40" s="48"/>
    </row>
    <row r="41" spans="1:14" x14ac:dyDescent="0.3">
      <c r="A41" s="48"/>
      <c r="B41" s="48"/>
      <c r="C41" s="48"/>
      <c r="D41" s="48"/>
      <c r="E41" s="48"/>
      <c r="F41" s="48"/>
      <c r="G41" s="48"/>
      <c r="H41" s="48"/>
      <c r="I41" s="48"/>
      <c r="J41" s="48"/>
      <c r="K41" s="48"/>
      <c r="L41" s="48"/>
      <c r="M41" s="48"/>
      <c r="N41" s="48"/>
    </row>
    <row r="42" spans="1:14" x14ac:dyDescent="0.3">
      <c r="A42" s="48"/>
      <c r="B42" s="48"/>
      <c r="C42" s="48"/>
      <c r="D42" s="48"/>
      <c r="E42" s="48"/>
      <c r="F42" s="48"/>
      <c r="G42" s="48"/>
      <c r="H42" s="48"/>
      <c r="I42" s="48"/>
      <c r="J42" s="48"/>
      <c r="K42" s="48"/>
      <c r="L42" s="48"/>
      <c r="M42" s="48"/>
      <c r="N42" s="48"/>
    </row>
    <row r="43" spans="1:14" x14ac:dyDescent="0.3">
      <c r="A43" s="48"/>
      <c r="B43" s="48"/>
      <c r="C43" s="48"/>
      <c r="D43" s="48"/>
      <c r="E43" s="48"/>
      <c r="F43" s="48"/>
      <c r="G43" s="48"/>
      <c r="H43" s="48"/>
      <c r="I43" s="48"/>
      <c r="J43" s="48"/>
      <c r="K43" s="48"/>
      <c r="L43" s="48"/>
      <c r="M43" s="48"/>
      <c r="N43" s="48"/>
    </row>
    <row r="44" spans="1:14" x14ac:dyDescent="0.3">
      <c r="A44" s="48"/>
      <c r="B44" s="48"/>
      <c r="C44" s="48"/>
      <c r="D44" s="48"/>
      <c r="E44" s="48"/>
      <c r="F44" s="48"/>
      <c r="G44" s="48"/>
      <c r="H44" s="48"/>
      <c r="I44" s="48"/>
      <c r="J44" s="48"/>
      <c r="K44" s="48"/>
      <c r="L44" s="48"/>
      <c r="M44" s="48"/>
      <c r="N44" s="48"/>
    </row>
    <row r="45" spans="1:14" x14ac:dyDescent="0.3">
      <c r="A45" s="48"/>
      <c r="B45" s="48"/>
      <c r="C45" s="48"/>
      <c r="D45" s="48"/>
      <c r="E45" s="48"/>
      <c r="F45" s="48"/>
      <c r="G45" s="48"/>
      <c r="H45" s="48"/>
      <c r="I45" s="48"/>
      <c r="J45" s="48"/>
      <c r="K45" s="48"/>
      <c r="L45" s="48"/>
      <c r="M45" s="48"/>
      <c r="N45" s="48"/>
    </row>
    <row r="46" spans="1:14" x14ac:dyDescent="0.3">
      <c r="A46" s="48"/>
      <c r="B46" s="48"/>
      <c r="C46" s="48"/>
      <c r="D46" s="48"/>
      <c r="E46" s="48"/>
      <c r="F46" s="48"/>
      <c r="G46" s="48"/>
      <c r="H46" s="48"/>
      <c r="I46" s="48"/>
      <c r="J46" s="48"/>
      <c r="K46" s="48"/>
      <c r="L46" s="48"/>
      <c r="M46" s="48"/>
      <c r="N46" s="48"/>
    </row>
    <row r="47" spans="1:14" x14ac:dyDescent="0.3">
      <c r="A47" s="48"/>
      <c r="B47" s="48"/>
      <c r="C47" s="48"/>
      <c r="D47" s="48"/>
      <c r="E47" s="48"/>
      <c r="F47" s="48"/>
      <c r="G47" s="48"/>
      <c r="H47" s="48"/>
      <c r="I47" s="48"/>
      <c r="J47" s="48"/>
      <c r="K47" s="48"/>
      <c r="L47" s="48"/>
      <c r="M47" s="48"/>
      <c r="N47" s="48"/>
    </row>
    <row r="48" spans="1:14" ht="14.4" customHeight="1" x14ac:dyDescent="0.3">
      <c r="A48" s="48"/>
      <c r="B48" s="48"/>
      <c r="C48" s="48"/>
      <c r="D48" s="48"/>
      <c r="E48" s="48"/>
      <c r="F48" s="48"/>
      <c r="G48" s="48"/>
      <c r="H48" s="48"/>
      <c r="I48" s="48"/>
      <c r="J48" s="48"/>
      <c r="K48" s="48" t="s">
        <v>9511</v>
      </c>
      <c r="L48" s="48"/>
      <c r="M48" s="48"/>
      <c r="N48" s="48"/>
    </row>
    <row r="49" spans="1:14" ht="14.4" customHeight="1" x14ac:dyDescent="0.3">
      <c r="A49" s="48"/>
      <c r="B49" s="48"/>
      <c r="C49" s="48"/>
      <c r="D49" s="48"/>
      <c r="E49" s="48"/>
      <c r="F49" s="48"/>
      <c r="G49" s="48"/>
      <c r="H49" s="48"/>
      <c r="I49" s="48"/>
      <c r="J49" s="48"/>
      <c r="K49" s="48"/>
      <c r="L49" s="48"/>
      <c r="M49" s="48"/>
      <c r="N49" s="48"/>
    </row>
    <row r="50" spans="1:14" x14ac:dyDescent="0.3">
      <c r="A50" s="48" t="s">
        <v>9132</v>
      </c>
      <c r="B50" s="48"/>
      <c r="C50" s="48"/>
      <c r="D50" s="48"/>
      <c r="E50" s="48"/>
      <c r="F50" s="48"/>
      <c r="G50" s="48"/>
      <c r="H50" s="48"/>
      <c r="I50" s="48"/>
      <c r="J50" s="48"/>
      <c r="K50" s="48"/>
      <c r="L50" s="48"/>
      <c r="M50" s="48"/>
      <c r="N50" s="48"/>
    </row>
    <row r="51" spans="1:14" x14ac:dyDescent="0.3">
      <c r="A51" s="48"/>
      <c r="B51" s="48"/>
      <c r="C51" s="48"/>
      <c r="D51" s="48"/>
      <c r="E51" s="48"/>
      <c r="F51" s="48"/>
      <c r="G51" s="48"/>
      <c r="H51" s="48"/>
      <c r="I51" s="48"/>
      <c r="J51" s="48"/>
      <c r="K51" s="48"/>
      <c r="L51" s="48"/>
      <c r="M51" s="48"/>
      <c r="N51" s="48"/>
    </row>
    <row r="52" spans="1:14" x14ac:dyDescent="0.3">
      <c r="A52" s="48"/>
      <c r="B52" s="48"/>
      <c r="C52" s="48"/>
      <c r="D52" s="48"/>
      <c r="E52" s="48"/>
      <c r="F52" s="48"/>
      <c r="G52" s="48"/>
      <c r="H52" s="48"/>
      <c r="I52" s="48"/>
      <c r="J52" s="48"/>
      <c r="K52" s="48"/>
      <c r="L52" s="48"/>
      <c r="M52" s="48"/>
      <c r="N52" s="48"/>
    </row>
    <row r="53" spans="1:14" ht="19.05" customHeight="1" x14ac:dyDescent="0.3">
      <c r="A53" s="48"/>
      <c r="B53" s="115" t="s">
        <v>9510</v>
      </c>
      <c r="C53" s="115"/>
      <c r="D53" s="115"/>
      <c r="E53" s="115"/>
      <c r="F53" s="115"/>
      <c r="G53" s="115"/>
      <c r="H53" s="115"/>
      <c r="I53" s="115"/>
      <c r="J53" s="48"/>
      <c r="K53" s="48"/>
      <c r="L53" s="48"/>
      <c r="M53" s="48"/>
      <c r="N53" s="48"/>
    </row>
    <row r="54" spans="1:14" x14ac:dyDescent="0.3">
      <c r="A54" s="48"/>
      <c r="B54" s="48"/>
      <c r="C54" s="48"/>
      <c r="D54" s="48"/>
      <c r="E54" s="48"/>
      <c r="F54" s="48"/>
      <c r="G54" s="48"/>
      <c r="H54" s="48"/>
      <c r="I54" s="48"/>
      <c r="J54" s="48"/>
      <c r="K54" s="48"/>
      <c r="L54" s="48"/>
      <c r="M54" s="48"/>
      <c r="N54" s="48" t="s">
        <v>9132</v>
      </c>
    </row>
    <row r="55" spans="1:14" x14ac:dyDescent="0.3">
      <c r="A55" s="48"/>
      <c r="B55" s="48"/>
      <c r="C55" s="48"/>
      <c r="D55" s="48"/>
      <c r="E55" s="48"/>
      <c r="F55" s="48"/>
      <c r="G55" s="48"/>
      <c r="H55" s="48"/>
      <c r="I55" s="48"/>
      <c r="J55" s="48"/>
      <c r="K55" s="48"/>
      <c r="L55" s="48"/>
      <c r="M55" s="48"/>
      <c r="N55" s="48"/>
    </row>
    <row r="56" spans="1:14" x14ac:dyDescent="0.3">
      <c r="A56" s="48"/>
      <c r="B56" s="48"/>
      <c r="C56" s="48"/>
      <c r="D56" s="48"/>
      <c r="E56" s="48"/>
      <c r="F56" s="48"/>
      <c r="G56" s="48"/>
      <c r="H56" s="48"/>
      <c r="I56" s="48"/>
      <c r="J56" s="48"/>
      <c r="K56" s="48"/>
      <c r="L56" s="48"/>
      <c r="M56" s="48"/>
      <c r="N56" s="48"/>
    </row>
    <row r="57" spans="1:14" x14ac:dyDescent="0.3">
      <c r="A57" s="48"/>
      <c r="B57" s="48"/>
      <c r="C57" s="48"/>
      <c r="D57" s="48"/>
      <c r="E57" s="48"/>
      <c r="F57" s="48"/>
      <c r="G57" s="48"/>
      <c r="H57" s="48"/>
      <c r="I57" s="48"/>
      <c r="J57" s="48"/>
      <c r="K57" s="48"/>
      <c r="L57" s="48"/>
      <c r="M57" s="48"/>
      <c r="N57" s="48"/>
    </row>
    <row r="58" spans="1:14" x14ac:dyDescent="0.3">
      <c r="A58" s="48"/>
      <c r="B58" s="48"/>
      <c r="C58" s="48"/>
      <c r="D58" s="48"/>
      <c r="E58" s="48"/>
      <c r="F58" s="48"/>
      <c r="G58" s="48"/>
      <c r="H58" s="48"/>
      <c r="I58" s="48"/>
      <c r="J58" s="48"/>
      <c r="K58" s="48"/>
      <c r="L58" s="48"/>
      <c r="M58" s="48"/>
      <c r="N58" s="48"/>
    </row>
    <row r="59" spans="1:14" x14ac:dyDescent="0.3">
      <c r="A59" s="48"/>
      <c r="B59" s="48"/>
      <c r="C59" s="48"/>
      <c r="D59" s="48"/>
      <c r="E59" s="48"/>
      <c r="F59" s="48"/>
      <c r="G59" s="48"/>
      <c r="H59" s="48"/>
      <c r="I59" s="48"/>
      <c r="J59" s="48"/>
      <c r="K59" s="48"/>
      <c r="L59" s="48"/>
      <c r="M59" s="48"/>
      <c r="N59" s="48"/>
    </row>
    <row r="60" spans="1:14" ht="15" thickBot="1" x14ac:dyDescent="0.35">
      <c r="A60" s="48"/>
      <c r="B60" s="48"/>
      <c r="C60" s="48"/>
      <c r="D60" s="48"/>
      <c r="E60" s="48"/>
      <c r="F60" s="48"/>
      <c r="G60" s="48"/>
      <c r="H60" s="48"/>
      <c r="I60" s="48"/>
      <c r="J60" s="48"/>
      <c r="K60" s="48"/>
      <c r="L60" s="48"/>
      <c r="M60" s="48"/>
      <c r="N60" s="48"/>
    </row>
    <row r="61" spans="1:14" ht="18.600000000000001" thickBot="1" x14ac:dyDescent="0.35">
      <c r="A61" s="48"/>
      <c r="B61" s="48"/>
      <c r="C61" s="48"/>
      <c r="D61" s="48"/>
      <c r="E61" s="48"/>
      <c r="F61" s="48"/>
      <c r="G61" s="48"/>
      <c r="H61" s="48"/>
      <c r="I61" s="48"/>
      <c r="J61" s="49"/>
      <c r="K61" s="110" t="s">
        <v>9512</v>
      </c>
      <c r="L61" s="111"/>
      <c r="M61" s="112"/>
      <c r="N61" s="49"/>
    </row>
    <row r="62" spans="1:14" ht="15.6" x14ac:dyDescent="0.3">
      <c r="A62" s="48"/>
      <c r="B62" s="48"/>
      <c r="C62" s="48"/>
      <c r="D62" s="48"/>
      <c r="E62" s="48"/>
      <c r="F62" s="48"/>
      <c r="G62" s="48"/>
      <c r="H62" s="48"/>
      <c r="I62" s="48"/>
      <c r="J62" s="53"/>
      <c r="K62" s="34" t="s">
        <v>9513</v>
      </c>
      <c r="L62" s="35"/>
      <c r="M62" s="36"/>
      <c r="N62" s="48"/>
    </row>
    <row r="63" spans="1:14" ht="14.4" customHeight="1" x14ac:dyDescent="0.3">
      <c r="A63" s="48"/>
      <c r="B63" s="48"/>
      <c r="C63" s="48"/>
      <c r="D63" s="48"/>
      <c r="E63" s="48"/>
      <c r="F63" s="48"/>
      <c r="G63" s="48"/>
      <c r="H63" s="48"/>
      <c r="I63" s="48"/>
      <c r="J63" s="54"/>
      <c r="K63" s="37" t="s">
        <v>9515</v>
      </c>
      <c r="L63" s="38"/>
      <c r="M63" s="39"/>
      <c r="N63" s="48"/>
    </row>
    <row r="64" spans="1:14" ht="14.4" customHeight="1" x14ac:dyDescent="0.3">
      <c r="A64" s="48"/>
      <c r="B64" s="48"/>
      <c r="C64" s="48"/>
      <c r="D64" s="48"/>
      <c r="E64" s="48"/>
      <c r="F64" s="48"/>
      <c r="G64" s="48"/>
      <c r="H64" s="48"/>
      <c r="I64" s="48"/>
      <c r="J64" s="48"/>
      <c r="K64" s="40"/>
      <c r="L64" s="41"/>
      <c r="M64" s="39"/>
      <c r="N64" s="48"/>
    </row>
    <row r="65" spans="1:14" ht="15.6" x14ac:dyDescent="0.3">
      <c r="A65" s="48"/>
      <c r="B65" s="48"/>
      <c r="C65" s="48"/>
      <c r="D65" s="48"/>
      <c r="E65" s="48"/>
      <c r="F65" s="48"/>
      <c r="G65" s="48"/>
      <c r="H65" s="48"/>
      <c r="I65" s="48"/>
      <c r="J65" s="53"/>
      <c r="K65" s="42" t="s">
        <v>9514</v>
      </c>
      <c r="L65" s="43"/>
      <c r="M65" s="44"/>
      <c r="N65" s="48"/>
    </row>
    <row r="66" spans="1:14" ht="14.4" customHeight="1" x14ac:dyDescent="0.3">
      <c r="A66" s="48"/>
      <c r="B66" s="48"/>
      <c r="C66" s="48"/>
      <c r="D66" s="48"/>
      <c r="E66" s="48"/>
      <c r="F66" s="48"/>
      <c r="G66" s="48"/>
      <c r="H66" s="48"/>
      <c r="I66" s="48"/>
      <c r="J66" s="54" t="s">
        <v>9132</v>
      </c>
      <c r="K66" s="37" t="s">
        <v>9516</v>
      </c>
      <c r="L66" s="38"/>
      <c r="M66" s="39"/>
      <c r="N66" s="48"/>
    </row>
    <row r="67" spans="1:14" ht="14.4" customHeight="1" x14ac:dyDescent="0.3">
      <c r="A67" s="48"/>
      <c r="B67" s="48"/>
      <c r="C67" s="48"/>
      <c r="D67" s="48"/>
      <c r="E67" s="48"/>
      <c r="F67" s="48"/>
      <c r="G67" s="48"/>
      <c r="H67" s="48"/>
      <c r="I67" s="48"/>
      <c r="J67" s="48"/>
      <c r="K67" s="40"/>
      <c r="L67" s="41"/>
      <c r="M67" s="39"/>
      <c r="N67" s="48"/>
    </row>
    <row r="68" spans="1:14" ht="15.6" x14ac:dyDescent="0.3">
      <c r="A68" s="48"/>
      <c r="B68" s="48"/>
      <c r="C68" s="48"/>
      <c r="D68" s="48"/>
      <c r="E68" s="48"/>
      <c r="F68" s="48"/>
      <c r="G68" s="48"/>
      <c r="H68" s="48"/>
      <c r="I68" s="48"/>
      <c r="J68" s="53" t="s">
        <v>9132</v>
      </c>
      <c r="K68" s="42" t="s">
        <v>9517</v>
      </c>
      <c r="L68" s="43"/>
      <c r="M68" s="44"/>
      <c r="N68" s="48"/>
    </row>
    <row r="69" spans="1:14" ht="14.4" customHeight="1" x14ac:dyDescent="0.3">
      <c r="A69" s="48"/>
      <c r="B69" s="48"/>
      <c r="C69" s="48"/>
      <c r="D69" s="48"/>
      <c r="E69" s="48"/>
      <c r="F69" s="48"/>
      <c r="G69" s="48"/>
      <c r="H69" s="48"/>
      <c r="I69" s="48"/>
      <c r="J69" s="54" t="s">
        <v>9132</v>
      </c>
      <c r="K69" s="37" t="s">
        <v>9518</v>
      </c>
      <c r="L69" s="38"/>
      <c r="M69" s="39"/>
      <c r="N69" s="48"/>
    </row>
    <row r="70" spans="1:14" ht="14.4" customHeight="1" x14ac:dyDescent="0.3">
      <c r="A70" s="48"/>
      <c r="B70" s="48"/>
      <c r="C70" s="48"/>
      <c r="D70" s="48"/>
      <c r="E70" s="48"/>
      <c r="F70" s="48"/>
      <c r="G70" s="48"/>
      <c r="H70" s="48"/>
      <c r="I70" s="48"/>
      <c r="J70" s="48" t="s">
        <v>9132</v>
      </c>
      <c r="K70" s="40"/>
      <c r="L70" s="41"/>
      <c r="M70" s="39"/>
      <c r="N70" s="48"/>
    </row>
    <row r="71" spans="1:14" ht="15.6" x14ac:dyDescent="0.3">
      <c r="A71" s="48"/>
      <c r="B71" s="48"/>
      <c r="C71" s="48"/>
      <c r="D71" s="48"/>
      <c r="E71" s="48"/>
      <c r="F71" s="48"/>
      <c r="G71" s="48"/>
      <c r="H71" s="48"/>
      <c r="I71" s="48"/>
      <c r="J71" s="53" t="s">
        <v>9132</v>
      </c>
      <c r="K71" s="42" t="s">
        <v>9519</v>
      </c>
      <c r="L71" s="43"/>
      <c r="M71" s="39"/>
      <c r="N71" s="48"/>
    </row>
    <row r="72" spans="1:14" ht="14.4" customHeight="1" x14ac:dyDescent="0.3">
      <c r="A72" s="48"/>
      <c r="B72" s="48"/>
      <c r="C72" s="48"/>
      <c r="D72" s="48"/>
      <c r="E72" s="48"/>
      <c r="F72" s="48"/>
      <c r="G72" s="48"/>
      <c r="H72" s="48"/>
      <c r="I72" s="48"/>
      <c r="J72" s="54" t="s">
        <v>9132</v>
      </c>
      <c r="K72" s="37" t="s">
        <v>9520</v>
      </c>
      <c r="L72" s="38"/>
      <c r="M72" s="39"/>
      <c r="N72" s="48"/>
    </row>
    <row r="73" spans="1:14" ht="14.4" customHeight="1" x14ac:dyDescent="0.3">
      <c r="A73" s="48"/>
      <c r="B73" s="48"/>
      <c r="C73" s="48"/>
      <c r="D73" s="48"/>
      <c r="E73" s="48"/>
      <c r="F73" s="48"/>
      <c r="G73" s="48"/>
      <c r="H73" s="48"/>
      <c r="I73" s="48"/>
      <c r="J73" s="48" t="s">
        <v>9132</v>
      </c>
      <c r="K73" s="40"/>
      <c r="L73" s="41"/>
      <c r="M73" s="39"/>
      <c r="N73" s="48"/>
    </row>
    <row r="74" spans="1:14" ht="16.2" thickBot="1" x14ac:dyDescent="0.35">
      <c r="A74" s="48"/>
      <c r="B74" s="48"/>
      <c r="C74" s="48"/>
      <c r="D74" s="48"/>
      <c r="E74" s="48"/>
      <c r="F74" s="48"/>
      <c r="G74" s="48"/>
      <c r="H74" s="48"/>
      <c r="I74" s="48"/>
      <c r="J74" s="53" t="s">
        <v>9132</v>
      </c>
      <c r="K74" s="45" t="s">
        <v>9521</v>
      </c>
      <c r="L74" s="46"/>
      <c r="M74" s="47"/>
      <c r="N74" s="48"/>
    </row>
    <row r="75" spans="1:14" ht="14.4" customHeight="1" x14ac:dyDescent="0.3">
      <c r="A75" s="48"/>
      <c r="B75" s="48"/>
      <c r="C75" s="48"/>
      <c r="D75" s="48"/>
      <c r="E75" s="48"/>
      <c r="F75" s="48"/>
      <c r="G75" s="48"/>
      <c r="H75" s="48"/>
      <c r="I75" s="48"/>
      <c r="J75" s="48" t="s">
        <v>9132</v>
      </c>
      <c r="K75" s="55"/>
      <c r="L75" s="55"/>
      <c r="M75" s="55"/>
      <c r="N75" s="48"/>
    </row>
    <row r="76" spans="1:14" ht="14.4" customHeight="1" x14ac:dyDescent="0.3">
      <c r="A76" s="48"/>
      <c r="B76" s="48"/>
      <c r="C76" s="48"/>
      <c r="D76" s="48"/>
      <c r="E76" s="48"/>
      <c r="F76" s="48"/>
      <c r="G76" s="48"/>
      <c r="H76" s="48"/>
      <c r="I76" s="48"/>
      <c r="J76" s="48"/>
      <c r="K76" s="55"/>
      <c r="L76" s="55"/>
      <c r="M76" s="55"/>
      <c r="N76" s="48"/>
    </row>
    <row r="77" spans="1:14" x14ac:dyDescent="0.3">
      <c r="A77" s="48"/>
      <c r="B77" s="48"/>
      <c r="C77" s="48"/>
      <c r="D77" s="48"/>
      <c r="E77" s="48"/>
      <c r="F77" s="48"/>
      <c r="G77" s="48"/>
      <c r="H77" s="48"/>
      <c r="I77" s="48"/>
      <c r="J77" s="48"/>
      <c r="K77" s="48"/>
      <c r="L77" s="48"/>
      <c r="M77" s="48"/>
      <c r="N77" s="48"/>
    </row>
    <row r="78" spans="1:14" ht="18" customHeight="1" x14ac:dyDescent="0.3">
      <c r="A78" s="113" t="s">
        <v>9522</v>
      </c>
      <c r="B78" s="113"/>
      <c r="C78" s="113"/>
      <c r="D78" s="113"/>
      <c r="E78" s="113"/>
      <c r="F78" s="113"/>
      <c r="G78" s="113"/>
      <c r="H78" s="113"/>
      <c r="I78" s="113"/>
      <c r="J78" s="113"/>
      <c r="K78" s="113"/>
      <c r="L78" s="113"/>
      <c r="M78" s="113"/>
      <c r="N78" s="113"/>
    </row>
    <row r="79" spans="1:14" x14ac:dyDescent="0.3">
      <c r="A79" s="33"/>
      <c r="B79" s="33"/>
      <c r="C79" s="33"/>
      <c r="D79" s="33"/>
      <c r="E79" s="33"/>
      <c r="F79" s="33"/>
      <c r="G79" s="33"/>
      <c r="H79" s="33"/>
      <c r="I79" s="33"/>
      <c r="J79" s="33"/>
      <c r="K79" s="33"/>
      <c r="L79" s="33"/>
      <c r="M79" s="33"/>
      <c r="N79" s="33"/>
    </row>
    <row r="80" spans="1:14" x14ac:dyDescent="0.3">
      <c r="A80" s="33"/>
      <c r="B80" s="33"/>
      <c r="C80" s="33"/>
      <c r="D80" s="33"/>
      <c r="E80" s="33"/>
      <c r="F80" s="33"/>
      <c r="G80" s="33"/>
      <c r="H80" s="33"/>
      <c r="I80" s="33"/>
      <c r="J80" s="33"/>
      <c r="K80" s="33"/>
      <c r="L80" s="33"/>
      <c r="M80" s="33"/>
      <c r="N80" s="33"/>
    </row>
    <row r="91" spans="1:2" hidden="1" x14ac:dyDescent="0.3"/>
    <row r="92" spans="1:2" hidden="1" x14ac:dyDescent="0.3"/>
    <row r="93" spans="1:2" hidden="1" x14ac:dyDescent="0.3"/>
    <row r="94" spans="1:2" hidden="1" x14ac:dyDescent="0.3">
      <c r="A94" s="8" t="s">
        <v>7814</v>
      </c>
      <c r="B94" t="s">
        <v>9472</v>
      </c>
    </row>
    <row r="95" spans="1:2" hidden="1" x14ac:dyDescent="0.3">
      <c r="A95" s="5" t="s">
        <v>967</v>
      </c>
      <c r="B95" s="2">
        <v>177962.022028654</v>
      </c>
    </row>
    <row r="96" spans="1:2" hidden="1" x14ac:dyDescent="0.3">
      <c r="A96" s="5" t="s">
        <v>9044</v>
      </c>
      <c r="B96" s="2">
        <v>84301.918816324978</v>
      </c>
    </row>
    <row r="97" spans="1:2" hidden="1" x14ac:dyDescent="0.3">
      <c r="A97" s="5" t="s">
        <v>36</v>
      </c>
      <c r="B97" s="2">
        <v>47522.432407705674</v>
      </c>
    </row>
    <row r="98" spans="1:2" hidden="1" x14ac:dyDescent="0.3">
      <c r="A98" s="5" t="s">
        <v>9047</v>
      </c>
      <c r="B98" s="2">
        <v>26180.224405626126</v>
      </c>
    </row>
    <row r="99" spans="1:2" hidden="1" x14ac:dyDescent="0.3">
      <c r="A99" s="5" t="s">
        <v>42</v>
      </c>
      <c r="B99" s="2">
        <v>6898.0428373499999</v>
      </c>
    </row>
    <row r="100" spans="1:2" hidden="1" x14ac:dyDescent="0.3">
      <c r="A100" s="5" t="s">
        <v>52</v>
      </c>
      <c r="B100" s="2">
        <v>6886.6703331000026</v>
      </c>
    </row>
    <row r="101" spans="1:2" hidden="1" x14ac:dyDescent="0.3">
      <c r="A101" s="5" t="s">
        <v>4428</v>
      </c>
      <c r="B101" s="2">
        <v>6746.2462974999999</v>
      </c>
    </row>
    <row r="102" spans="1:2" hidden="1" x14ac:dyDescent="0.3">
      <c r="A102" s="5" t="s">
        <v>184</v>
      </c>
      <c r="B102" s="2">
        <v>3864.5039131214994</v>
      </c>
    </row>
    <row r="103" spans="1:2" hidden="1" x14ac:dyDescent="0.3">
      <c r="A103" s="5" t="s">
        <v>273</v>
      </c>
      <c r="B103" s="2">
        <v>2959.2503675000003</v>
      </c>
    </row>
    <row r="104" spans="1:2" hidden="1" x14ac:dyDescent="0.3">
      <c r="A104" s="5" t="s">
        <v>454</v>
      </c>
      <c r="B104" s="2">
        <v>1465.8054317500003</v>
      </c>
    </row>
    <row r="105" spans="1:2" hidden="1" x14ac:dyDescent="0.3">
      <c r="A105" s="5" t="s">
        <v>1197</v>
      </c>
      <c r="B105" s="2">
        <v>1090.5703738</v>
      </c>
    </row>
    <row r="106" spans="1:2" hidden="1" x14ac:dyDescent="0.3">
      <c r="A106" s="5" t="s">
        <v>919</v>
      </c>
      <c r="B106" s="2">
        <v>153.38965015000002</v>
      </c>
    </row>
    <row r="107" spans="1:2" hidden="1" x14ac:dyDescent="0.3">
      <c r="A107" s="5" t="s">
        <v>955</v>
      </c>
      <c r="B107" s="2">
        <v>37.981285079999999</v>
      </c>
    </row>
    <row r="108" spans="1:2" hidden="1" x14ac:dyDescent="0.3">
      <c r="A108" s="5" t="s">
        <v>9046</v>
      </c>
      <c r="B108" s="2">
        <v>0</v>
      </c>
    </row>
    <row r="109" spans="1:2" hidden="1" x14ac:dyDescent="0.3">
      <c r="A109" s="5" t="s">
        <v>9045</v>
      </c>
      <c r="B109" s="2">
        <v>0</v>
      </c>
    </row>
    <row r="110" spans="1:2" hidden="1" x14ac:dyDescent="0.3">
      <c r="A110" s="5" t="s">
        <v>8959</v>
      </c>
      <c r="B110" s="2">
        <v>366069.05814766232</v>
      </c>
    </row>
    <row r="111" spans="1:2" hidden="1" x14ac:dyDescent="0.3"/>
    <row r="112" spans="1:2" hidden="1" x14ac:dyDescent="0.3"/>
    <row r="113" spans="1:2" hidden="1" x14ac:dyDescent="0.3"/>
    <row r="114" spans="1:2" hidden="1" x14ac:dyDescent="0.3">
      <c r="A114" s="8" t="s">
        <v>7816</v>
      </c>
      <c r="B114" s="32" t="s">
        <v>9472</v>
      </c>
    </row>
    <row r="115" spans="1:2" hidden="1" x14ac:dyDescent="0.3">
      <c r="A115" s="5">
        <v>2015</v>
      </c>
      <c r="B115" s="2">
        <v>83235.42931681429</v>
      </c>
    </row>
    <row r="116" spans="1:2" hidden="1" x14ac:dyDescent="0.3">
      <c r="A116" s="5">
        <v>2016</v>
      </c>
      <c r="B116" s="2">
        <v>36738.357775406424</v>
      </c>
    </row>
    <row r="117" spans="1:2" hidden="1" x14ac:dyDescent="0.3">
      <c r="A117" s="5">
        <v>2017</v>
      </c>
      <c r="B117" s="2">
        <v>100090.60694429649</v>
      </c>
    </row>
    <row r="118" spans="1:2" hidden="1" x14ac:dyDescent="0.3">
      <c r="A118" s="5">
        <v>2018</v>
      </c>
      <c r="B118" s="2">
        <v>49159.62535571144</v>
      </c>
    </row>
    <row r="119" spans="1:2" hidden="1" x14ac:dyDescent="0.3">
      <c r="A119" s="5">
        <v>2019</v>
      </c>
      <c r="B119" s="2">
        <v>93100.200228433096</v>
      </c>
    </row>
    <row r="120" spans="1:2" hidden="1" x14ac:dyDescent="0.3">
      <c r="A120" s="5">
        <v>2020</v>
      </c>
      <c r="B120" s="2">
        <v>3744.8385270007002</v>
      </c>
    </row>
    <row r="121" spans="1:2" hidden="1" x14ac:dyDescent="0.3">
      <c r="A121" s="5" t="s">
        <v>8959</v>
      </c>
      <c r="B121" s="2">
        <v>366069.05814766238</v>
      </c>
    </row>
    <row r="122" spans="1:2" hidden="1" x14ac:dyDescent="0.3"/>
    <row r="123" spans="1:2" hidden="1" x14ac:dyDescent="0.3"/>
    <row r="124" spans="1:2" hidden="1" x14ac:dyDescent="0.3">
      <c r="A124" s="8" t="s">
        <v>9033</v>
      </c>
      <c r="B124" t="s">
        <v>9032</v>
      </c>
    </row>
    <row r="125" spans="1:2" hidden="1" x14ac:dyDescent="0.3">
      <c r="A125" s="5" t="s">
        <v>2129</v>
      </c>
      <c r="B125" s="2">
        <v>116322.63392124149</v>
      </c>
    </row>
    <row r="126" spans="1:2" hidden="1" x14ac:dyDescent="0.3">
      <c r="A126" s="5" t="s">
        <v>55</v>
      </c>
      <c r="B126" s="2">
        <v>98314.067868140919</v>
      </c>
    </row>
    <row r="127" spans="1:2" hidden="1" x14ac:dyDescent="0.3">
      <c r="A127" s="5" t="s">
        <v>9037</v>
      </c>
      <c r="B127" s="2">
        <v>47788.917332337696</v>
      </c>
    </row>
    <row r="128" spans="1:2" hidden="1" x14ac:dyDescent="0.3">
      <c r="A128" s="5" t="s">
        <v>50</v>
      </c>
      <c r="B128" s="2">
        <v>36718.879477964772</v>
      </c>
    </row>
    <row r="129" spans="1:2" hidden="1" x14ac:dyDescent="0.3">
      <c r="A129" s="5" t="s">
        <v>28</v>
      </c>
      <c r="B129" s="2">
        <v>34281.135398668259</v>
      </c>
    </row>
    <row r="130" spans="1:2" hidden="1" x14ac:dyDescent="0.3">
      <c r="A130" s="5" t="s">
        <v>1701</v>
      </c>
      <c r="B130" s="2">
        <v>11041.801375474752</v>
      </c>
    </row>
    <row r="131" spans="1:2" hidden="1" x14ac:dyDescent="0.3">
      <c r="A131" s="5" t="s">
        <v>142</v>
      </c>
      <c r="B131" s="2">
        <v>10327.615834200005</v>
      </c>
    </row>
    <row r="132" spans="1:2" hidden="1" x14ac:dyDescent="0.3">
      <c r="A132" s="5" t="s">
        <v>105</v>
      </c>
      <c r="B132" s="2">
        <v>3622.2433726500008</v>
      </c>
    </row>
    <row r="133" spans="1:2" hidden="1" x14ac:dyDescent="0.3">
      <c r="A133" s="5" t="s">
        <v>9039</v>
      </c>
      <c r="B133" s="2">
        <v>3577.3003875000004</v>
      </c>
    </row>
    <row r="134" spans="1:2" hidden="1" x14ac:dyDescent="0.3">
      <c r="A134" s="5" t="s">
        <v>9038</v>
      </c>
      <c r="B134" s="2">
        <v>1716.0108420787501</v>
      </c>
    </row>
    <row r="135" spans="1:2" hidden="1" x14ac:dyDescent="0.3">
      <c r="A135" s="5" t="s">
        <v>9034</v>
      </c>
      <c r="B135" s="2">
        <v>1076.1037806300001</v>
      </c>
    </row>
    <row r="136" spans="1:2" hidden="1" x14ac:dyDescent="0.3">
      <c r="A136" s="5" t="s">
        <v>317</v>
      </c>
      <c r="B136" s="2">
        <v>775.44163999999989</v>
      </c>
    </row>
    <row r="137" spans="1:2" hidden="1" x14ac:dyDescent="0.3">
      <c r="A137" s="5" t="s">
        <v>9035</v>
      </c>
      <c r="B137" s="2">
        <v>363.24834250000004</v>
      </c>
    </row>
    <row r="138" spans="1:2" hidden="1" x14ac:dyDescent="0.3">
      <c r="A138" s="5" t="s">
        <v>9036</v>
      </c>
      <c r="B138" s="2">
        <v>112.5733965</v>
      </c>
    </row>
    <row r="139" spans="1:2" hidden="1" x14ac:dyDescent="0.3">
      <c r="A139" s="5" t="s">
        <v>337</v>
      </c>
      <c r="B139" s="2">
        <v>31.085177775694</v>
      </c>
    </row>
    <row r="140" spans="1:2" hidden="1" x14ac:dyDescent="0.3">
      <c r="A140" s="5" t="s">
        <v>8959</v>
      </c>
      <c r="B140" s="2">
        <v>366069.05814766232</v>
      </c>
    </row>
    <row r="141" spans="1:2" hidden="1" x14ac:dyDescent="0.3"/>
    <row r="142" spans="1:2" hidden="1" x14ac:dyDescent="0.3"/>
    <row r="143" spans="1:2" hidden="1" x14ac:dyDescent="0.3"/>
    <row r="144" spans="1:2" hidden="1" x14ac:dyDescent="0.3"/>
    <row r="145" hidden="1" x14ac:dyDescent="0.3"/>
  </sheetData>
  <mergeCells count="20">
    <mergeCell ref="K61:M61"/>
    <mergeCell ref="A78:N78"/>
    <mergeCell ref="K11:M11"/>
    <mergeCell ref="B13:I13"/>
    <mergeCell ref="B53:I53"/>
    <mergeCell ref="B30:I30"/>
    <mergeCell ref="B11:D11"/>
    <mergeCell ref="E11:G11"/>
    <mergeCell ref="H11:J11"/>
    <mergeCell ref="A1:N3"/>
    <mergeCell ref="A4:N4"/>
    <mergeCell ref="A5:N5"/>
    <mergeCell ref="K7:M8"/>
    <mergeCell ref="K9:M10"/>
    <mergeCell ref="H9:J10"/>
    <mergeCell ref="H7:J8"/>
    <mergeCell ref="E9:G10"/>
    <mergeCell ref="E7:G8"/>
    <mergeCell ref="B9:D10"/>
    <mergeCell ref="B7:D8"/>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DFE4C9-3577-446A-B0D5-E6097937D4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Sector Analysis</vt:lpstr>
      <vt:lpstr>City Analysis</vt:lpstr>
      <vt:lpstr>Investor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2026-06-08T08:37:33Z</dcterms:modified>
</cp:coreProperties>
</file>