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2"/>
  </bookViews>
  <sheets>
    <sheet name="RA 1" sheetId="3" r:id="rId1"/>
    <sheet name="RA 2" sheetId="2" r:id="rId2"/>
    <sheet name="RA 3" sheetId="1" r:id="rId3"/>
  </sheets>
  <definedNames>
    <definedName name="_xlnm.Print_Area" localSheetId="0">'RA 1'!$A$1:$R$43</definedName>
    <definedName name="_xlnm.Print_Area" localSheetId="1">'RA 2'!$A$1:$M$45</definedName>
    <definedName name="_xlnm.Print_Area" localSheetId="2">'RA 3'!$A$1:$R$46</definedName>
  </definedNames>
  <calcPr calcId="144525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12" i="1"/>
  <c r="N12" i="1"/>
  <c r="N15" i="1"/>
  <c r="M17" i="1"/>
  <c r="N17" i="1"/>
  <c r="M18" i="1"/>
  <c r="N18" i="1"/>
  <c r="M19" i="1"/>
  <c r="N19" i="1"/>
  <c r="M20" i="1"/>
  <c r="N20" i="1"/>
  <c r="M22" i="1"/>
  <c r="N22" i="1"/>
  <c r="M23" i="1"/>
  <c r="N23" i="1"/>
  <c r="M25" i="1"/>
  <c r="N25" i="1"/>
  <c r="M26" i="1"/>
  <c r="N26" i="1"/>
  <c r="M27" i="1"/>
  <c r="N27" i="1"/>
  <c r="M29" i="1"/>
  <c r="N29" i="1"/>
  <c r="M30" i="1"/>
  <c r="N30" i="1"/>
  <c r="M32" i="1"/>
  <c r="N32" i="1"/>
  <c r="M33" i="1"/>
  <c r="N33" i="1"/>
  <c r="K33" i="1"/>
  <c r="K29" i="1"/>
  <c r="K25" i="1"/>
  <c r="J24" i="2" l="1"/>
  <c r="K24" i="2"/>
  <c r="F23" i="2"/>
  <c r="J23" i="2" s="1"/>
  <c r="F17" i="2"/>
  <c r="F14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O15" i="3" l="1"/>
  <c r="N15" i="3"/>
  <c r="I15" i="3"/>
  <c r="F15" i="3"/>
  <c r="J15" i="3" s="1"/>
  <c r="D15" i="3"/>
  <c r="H15" i="3" s="1"/>
  <c r="O14" i="3"/>
  <c r="N14" i="3"/>
  <c r="M14" i="3"/>
  <c r="Q14" i="3" s="1"/>
  <c r="J14" i="3"/>
  <c r="I14" i="3"/>
  <c r="H14" i="3"/>
  <c r="O13" i="3"/>
  <c r="N13" i="3"/>
  <c r="M13" i="3"/>
  <c r="J13" i="3"/>
  <c r="I13" i="3"/>
  <c r="H13" i="3"/>
  <c r="O12" i="3"/>
  <c r="N12" i="3"/>
  <c r="M12" i="3"/>
  <c r="Q12" i="3" s="1"/>
  <c r="J12" i="3"/>
  <c r="I12" i="3"/>
  <c r="H12" i="3"/>
  <c r="O11" i="3"/>
  <c r="N11" i="3"/>
  <c r="M11" i="3"/>
  <c r="Q11" i="3" s="1"/>
  <c r="J11" i="3"/>
  <c r="I11" i="3"/>
  <c r="H11" i="3"/>
  <c r="O10" i="3"/>
  <c r="O16" i="3" s="1"/>
  <c r="M10" i="3"/>
  <c r="J10" i="3"/>
  <c r="H10" i="3"/>
  <c r="E10" i="3"/>
  <c r="N10" i="3" s="1"/>
  <c r="N16" i="3" s="1"/>
  <c r="L24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D23" i="2"/>
  <c r="D22" i="2"/>
  <c r="G21" i="2"/>
  <c r="D19" i="2"/>
  <c r="G18" i="2"/>
  <c r="D16" i="2"/>
  <c r="D13" i="2"/>
  <c r="I10" i="2"/>
  <c r="H10" i="2"/>
  <c r="J32" i="1"/>
  <c r="I32" i="1"/>
  <c r="H32" i="1"/>
  <c r="L31" i="1"/>
  <c r="C31" i="1"/>
  <c r="J30" i="1"/>
  <c r="I30" i="1"/>
  <c r="H30" i="1"/>
  <c r="L28" i="1"/>
  <c r="J28" i="1"/>
  <c r="I28" i="1"/>
  <c r="H28" i="1"/>
  <c r="J26" i="1"/>
  <c r="I26" i="1"/>
  <c r="H26" i="1"/>
  <c r="L24" i="1"/>
  <c r="J24" i="1"/>
  <c r="I24" i="1"/>
  <c r="H24" i="1"/>
  <c r="J23" i="1"/>
  <c r="I23" i="1"/>
  <c r="H23" i="1"/>
  <c r="L21" i="1"/>
  <c r="C21" i="1"/>
  <c r="J19" i="1"/>
  <c r="I19" i="1"/>
  <c r="H19" i="1"/>
  <c r="J18" i="1"/>
  <c r="I18" i="1"/>
  <c r="H18" i="1"/>
  <c r="L16" i="1"/>
  <c r="D16" i="1"/>
  <c r="C16" i="1"/>
  <c r="J15" i="1"/>
  <c r="I15" i="1"/>
  <c r="D15" i="1"/>
  <c r="H15" i="1" s="1"/>
  <c r="L13" i="1"/>
  <c r="C13" i="1"/>
  <c r="J12" i="1"/>
  <c r="I12" i="1"/>
  <c r="H12" i="1"/>
  <c r="L11" i="1"/>
  <c r="O10" i="1"/>
  <c r="N10" i="1"/>
  <c r="M10" i="1"/>
  <c r="J10" i="1"/>
  <c r="I10" i="1"/>
  <c r="H10" i="1"/>
  <c r="M28" i="1" l="1"/>
  <c r="N28" i="1"/>
  <c r="M13" i="1"/>
  <c r="N13" i="1"/>
  <c r="M24" i="1"/>
  <c r="N24" i="1"/>
  <c r="M31" i="1"/>
  <c r="N31" i="1"/>
  <c r="H34" i="1"/>
  <c r="M15" i="1"/>
  <c r="S15" i="1"/>
  <c r="J34" i="1"/>
  <c r="N11" i="1"/>
  <c r="N34" i="1" s="1"/>
  <c r="O34" i="1"/>
  <c r="M11" i="1"/>
  <c r="M16" i="1"/>
  <c r="N16" i="1"/>
  <c r="M21" i="1"/>
  <c r="N21" i="1"/>
  <c r="J16" i="3"/>
  <c r="H16" i="3"/>
  <c r="Q13" i="3"/>
  <c r="I10" i="3"/>
  <c r="I16" i="3" s="1"/>
  <c r="M15" i="3"/>
  <c r="Q15" i="3" s="1"/>
  <c r="I34" i="1"/>
  <c r="P10" i="3"/>
  <c r="P11" i="3"/>
  <c r="P12" i="3"/>
  <c r="P13" i="3"/>
  <c r="P14" i="3"/>
  <c r="Q10" i="3"/>
  <c r="I24" i="2"/>
  <c r="H24" i="2"/>
  <c r="Q34" i="1" l="1"/>
  <c r="M34" i="1"/>
  <c r="P34" i="1"/>
  <c r="P15" i="3"/>
  <c r="P16" i="3" s="1"/>
  <c r="Q16" i="3"/>
  <c r="M16" i="3"/>
</calcChain>
</file>

<file path=xl/sharedStrings.xml><?xml version="1.0" encoding="utf-8"?>
<sst xmlns="http://schemas.openxmlformats.org/spreadsheetml/2006/main" count="211" uniqueCount="92">
  <si>
    <t>Comparison Chart</t>
  </si>
  <si>
    <t>Bill Name:-Bunker Hopper</t>
  </si>
  <si>
    <t>Bill No RA 3</t>
  </si>
  <si>
    <t>SHREE  NAKODA PIPE IMPEX Ltd TILDA
Summary of (Bunker Hopper ) RA3</t>
  </si>
  <si>
    <t>S.no</t>
  </si>
  <si>
    <t>DESCRIPTION</t>
  </si>
  <si>
    <t>Unit</t>
  </si>
  <si>
    <t>AGI QTY.</t>
  </si>
  <si>
    <t>NAKODA QTY.</t>
  </si>
  <si>
    <t>ARCHCONS
QTY.</t>
  </si>
  <si>
    <t>Rate</t>
  </si>
  <si>
    <t>AGI
Amount</t>
  </si>
  <si>
    <t>NAKODA
Amount</t>
  </si>
  <si>
    <t>ARCHCONS 
Amount</t>
  </si>
  <si>
    <t>Archons</t>
  </si>
  <si>
    <t>AGI Amount</t>
  </si>
  <si>
    <t>NAKODA Amount</t>
  </si>
  <si>
    <t>Archons Amount</t>
  </si>
  <si>
    <t>DIFF Amount</t>
  </si>
  <si>
    <t>Ref</t>
  </si>
  <si>
    <t xml:space="preserve">WITH Nakoda </t>
  </si>
  <si>
    <t>WITH Archons</t>
  </si>
  <si>
    <t>m3</t>
  </si>
  <si>
    <t>RA3</t>
  </si>
  <si>
    <t>EARTH EXCAVATION WORK 3-6</t>
  </si>
  <si>
    <t>BACK FILLING WORK 0-3</t>
  </si>
  <si>
    <t>BACK FILLING WORK 3-6</t>
  </si>
  <si>
    <t xml:space="preserve"> WATERING &amp; CONSOLIDATING WORK 0-3</t>
  </si>
  <si>
    <t xml:space="preserve"> WATERING &amp; CONSOLIDATING WORK 3-6</t>
  </si>
  <si>
    <t>SAND FILLING WORK</t>
  </si>
  <si>
    <t>P C C WORK 0-3</t>
  </si>
  <si>
    <t>P C C WORK 3-6</t>
  </si>
  <si>
    <t>RCC 0-3</t>
  </si>
  <si>
    <t>RCC 3-6</t>
  </si>
  <si>
    <t>Shuttering 0-3</t>
  </si>
  <si>
    <t>m2</t>
  </si>
  <si>
    <t>Shuttering 3-6</t>
  </si>
  <si>
    <t>REINFORCEMENT WORK 0-3</t>
  </si>
  <si>
    <t>MT</t>
  </si>
  <si>
    <t>REINFORCEMENT WORK 3-6</t>
  </si>
  <si>
    <t>MS FOUNDATION BOLT FIXING</t>
  </si>
  <si>
    <t>Providing &amp; Fixing Water Bar</t>
  </si>
  <si>
    <t>RM</t>
  </si>
  <si>
    <t>*</t>
  </si>
  <si>
    <t>Total</t>
  </si>
  <si>
    <t>Abhishek Acharya</t>
  </si>
  <si>
    <t>Billing Engineer</t>
  </si>
  <si>
    <t>Nakoda Pipe Impex Pvt Ltd</t>
  </si>
  <si>
    <t>Mukesh Lilhare</t>
  </si>
  <si>
    <t>Site Incharge</t>
  </si>
  <si>
    <t>AGI</t>
  </si>
  <si>
    <t>H.O.D (Civil)</t>
  </si>
  <si>
    <t>Naokda pipe Impex Pvt Ltd</t>
  </si>
  <si>
    <t>Bill Name:- hopper &amp; Bunker</t>
  </si>
  <si>
    <t>Bill No RA 2</t>
  </si>
  <si>
    <t>ARCHCONS Quantity</t>
  </si>
  <si>
    <t>ARCHCONS Amount</t>
  </si>
  <si>
    <t>WITH ARCHCONS</t>
  </si>
  <si>
    <t>WITH NAKODA</t>
  </si>
  <si>
    <t>Excavation</t>
  </si>
  <si>
    <t>RA2</t>
  </si>
  <si>
    <t>Watering and compaction</t>
  </si>
  <si>
    <t>PCC</t>
  </si>
  <si>
    <t>Shutterng 0-3</t>
  </si>
  <si>
    <t>Shutterng 3-6</t>
  </si>
  <si>
    <t>Steel work 0-3</t>
  </si>
  <si>
    <t>Steel work 3-6</t>
  </si>
  <si>
    <t>MS Angle fixing</t>
  </si>
  <si>
    <t xml:space="preserve">Water Bar </t>
  </si>
  <si>
    <t>RMT</t>
  </si>
  <si>
    <t xml:space="preserve">SHREE  NAKODA PIPE IMPEX Ltd TILDA
</t>
  </si>
  <si>
    <t>Bill No RA 1</t>
  </si>
  <si>
    <t>RA1</t>
  </si>
  <si>
    <t>RCC</t>
  </si>
  <si>
    <t xml:space="preserve">Shutterng </t>
  </si>
  <si>
    <t>Steel work</t>
  </si>
  <si>
    <t>Mahesh Wandre</t>
  </si>
  <si>
    <t xml:space="preserve">Abhishek Acharya </t>
  </si>
  <si>
    <t>Billing engineer</t>
  </si>
  <si>
    <t xml:space="preserve">Nakoda Pipe Impex Pvt Ltd </t>
  </si>
  <si>
    <t>Division:Common</t>
  </si>
  <si>
    <t>Division:- Ferro, GI, Power</t>
  </si>
  <si>
    <t>Assistant Project Manager {CiviL}</t>
  </si>
  <si>
    <t>Assistant Project Manager {Civil}</t>
  </si>
  <si>
    <t>EARTH EXCAVATION WORK 0-3 {By Archon's}</t>
  </si>
  <si>
    <t xml:space="preserve"> WATERING &amp; CONSOLIDATING WORK 3-6 {by Archon's}</t>
  </si>
  <si>
    <t>P C C WORK 0-3 {By Archon's}</t>
  </si>
  <si>
    <t>P C C WORK 3-6 {by Archon's}</t>
  </si>
  <si>
    <t>RCC 3-6 {By Archon's}</t>
  </si>
  <si>
    <t>Shuttering 0-3 {By Archon's}</t>
  </si>
  <si>
    <t>Shuttering 3-6 {By Archon's}</t>
  </si>
  <si>
    <t>BACK FILLING WORK 3-6 {By Archon's}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</si>
</sst>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26"/>
      <color theme="0"/>
      <name val="Arial Black"/>
      <family val="2"/>
    </font>
    <font>
      <i/>
      <sz val="11"/>
      <color theme="0"/>
      <name val="Algerian"/>
      <family val="5"/>
    </font>
    <font>
      <b/>
      <i/>
      <sz val="10"/>
      <color theme="0"/>
      <name val="Arial"/>
      <family val="2"/>
    </font>
    <font>
      <b/>
      <i/>
      <sz val="12"/>
      <color theme="0"/>
      <name val="Arial Black"/>
      <family val="2"/>
    </font>
    <font>
      <b/>
      <i/>
      <sz val="11"/>
      <color theme="1"/>
      <name val="Calibri"/>
      <family val="2"/>
      <scheme val="minor"/>
    </font>
    <font>
      <b/>
      <i/>
      <sz val="13"/>
      <name val="Algerian"/>
      <family val="5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3"/>
      <color theme="0"/>
      <name val="Algerian"/>
      <family val="5"/>
    </font>
    <font>
      <b/>
      <sz val="10"/>
      <color theme="0"/>
      <name val="Arial"/>
      <family val="2"/>
    </font>
    <font>
      <b/>
      <i/>
      <sz val="13"/>
      <color theme="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i/>
      <sz val="11"/>
      <color theme="1"/>
      <name val="Artifakt Element Heavy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thin">
        <color auto="1"/>
      </left>
      <right style="thin">
        <color auto="1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0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5" xfId="0" applyFont="1" applyBorder="1"/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/>
    </xf>
    <xf numFmtId="0" fontId="10" fillId="2" borderId="9" xfId="0" applyFont="1" applyFill="1" applyBorder="1"/>
    <xf numFmtId="0" fontId="9" fillId="2" borderId="8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6" fillId="0" borderId="3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17" fontId="3" fillId="0" borderId="0" xfId="0" applyNumberFormat="1" applyFont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3" borderId="12" xfId="0" applyFont="1" applyFill="1" applyBorder="1"/>
    <xf numFmtId="0" fontId="13" fillId="3" borderId="12" xfId="0" applyFont="1" applyFill="1" applyBorder="1" applyAlignment="1">
      <alignment horizontal="right" wrapText="1"/>
    </xf>
    <xf numFmtId="0" fontId="4" fillId="0" borderId="12" xfId="0" applyFont="1" applyBorder="1"/>
    <xf numFmtId="0" fontId="4" fillId="3" borderId="12" xfId="0" applyFont="1" applyFill="1" applyBorder="1"/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4" fillId="0" borderId="0" xfId="0" applyFont="1"/>
    <xf numFmtId="17" fontId="4" fillId="0" borderId="0" xfId="0" applyNumberFormat="1" applyFont="1"/>
    <xf numFmtId="0" fontId="4" fillId="0" borderId="13" xfId="0" applyFont="1" applyBorder="1"/>
    <xf numFmtId="0" fontId="13" fillId="3" borderId="13" xfId="0" applyFont="1" applyFill="1" applyBorder="1"/>
    <xf numFmtId="0" fontId="4" fillId="3" borderId="13" xfId="0" applyFont="1" applyFill="1" applyBorder="1"/>
    <xf numFmtId="0" fontId="13" fillId="3" borderId="13" xfId="0" applyFont="1" applyFill="1" applyBorder="1" applyAlignment="1">
      <alignment horizontal="right" wrapText="1"/>
    </xf>
    <xf numFmtId="0" fontId="4" fillId="0" borderId="14" xfId="0" applyFont="1" applyBorder="1"/>
    <xf numFmtId="0" fontId="13" fillId="3" borderId="14" xfId="0" applyFont="1" applyFill="1" applyBorder="1"/>
    <xf numFmtId="0" fontId="4" fillId="3" borderId="14" xfId="0" applyFont="1" applyFill="1" applyBorder="1"/>
    <xf numFmtId="0" fontId="13" fillId="3" borderId="14" xfId="0" applyFont="1" applyFill="1" applyBorder="1" applyAlignment="1">
      <alignment horizontal="right" wrapText="1"/>
    </xf>
    <xf numFmtId="0" fontId="2" fillId="2" borderId="2" xfId="0" applyFont="1" applyFill="1" applyBorder="1"/>
    <xf numFmtId="0" fontId="18" fillId="2" borderId="2" xfId="0" applyFont="1" applyFill="1" applyBorder="1" applyAlignment="1">
      <alignment horizontal="right" vertical="center"/>
    </xf>
    <xf numFmtId="0" fontId="18" fillId="2" borderId="2" xfId="0" applyFont="1" applyFill="1" applyBorder="1" applyAlignment="1">
      <alignment horizontal="righ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7" fillId="2" borderId="10" xfId="0" applyFont="1" applyFill="1" applyBorder="1"/>
    <xf numFmtId="0" fontId="2" fillId="2" borderId="9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 wrapText="1"/>
    </xf>
    <xf numFmtId="0" fontId="19" fillId="0" borderId="15" xfId="0" applyFont="1" applyFill="1" applyBorder="1"/>
    <xf numFmtId="0" fontId="20" fillId="2" borderId="9" xfId="0" applyFont="1" applyFill="1" applyBorder="1"/>
    <xf numFmtId="0" fontId="18" fillId="2" borderId="9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top"/>
    </xf>
    <xf numFmtId="0" fontId="13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4" fillId="0" borderId="15" xfId="0" applyFont="1" applyBorder="1"/>
    <xf numFmtId="0" fontId="6" fillId="0" borderId="4" xfId="0" applyFont="1" applyFill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top" wrapText="1"/>
    </xf>
    <xf numFmtId="0" fontId="16" fillId="2" borderId="9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3"/>
  <sheetViews>
    <sheetView view="pageBreakPreview" topLeftCell="A22" zoomScaleNormal="100" zoomScaleSheetLayoutView="100" workbookViewId="0">
      <selection activeCell="R42" sqref="R42"/>
    </sheetView>
  </sheetViews>
  <sheetFormatPr defaultRowHeight="15" x14ac:dyDescent="0.25"/>
  <cols>
    <col min="1" max="1" width="7" customWidth="1"/>
    <col min="2" max="2" width="29.14062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18" s="13" customFormat="1" ht="15.75" customHeight="1" thickTop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14" customFormat="1" ht="15.75" customHeight="1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18" ht="15.75" thickTop="1" x14ac:dyDescent="0.25"/>
    <row r="5" spans="1:18" ht="18" x14ac:dyDescent="0.3">
      <c r="A5" s="65" t="s">
        <v>53</v>
      </c>
      <c r="B5" s="6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8.75" thickBot="1" x14ac:dyDescent="0.35">
      <c r="A6" s="65" t="s">
        <v>71</v>
      </c>
      <c r="B6" s="6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s="58" customFormat="1" ht="19.5" thickTop="1" thickBot="1" x14ac:dyDescent="0.3">
      <c r="A7" s="66" t="s">
        <v>70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s="55" customFormat="1" ht="39.75" thickTop="1" thickBot="1" x14ac:dyDescent="0.25">
      <c r="A8" s="16" t="s">
        <v>4</v>
      </c>
      <c r="B8" s="16" t="s">
        <v>5</v>
      </c>
      <c r="C8" s="16" t="s">
        <v>6</v>
      </c>
      <c r="D8" s="16" t="s">
        <v>7</v>
      </c>
      <c r="E8" s="16" t="s">
        <v>8</v>
      </c>
      <c r="F8" s="16" t="s">
        <v>9</v>
      </c>
      <c r="G8" s="16" t="s">
        <v>10</v>
      </c>
      <c r="H8" s="16" t="s">
        <v>11</v>
      </c>
      <c r="I8" s="16" t="s">
        <v>12</v>
      </c>
      <c r="J8" s="16" t="s">
        <v>13</v>
      </c>
      <c r="K8" s="16" t="s">
        <v>55</v>
      </c>
      <c r="L8" s="16" t="s">
        <v>10</v>
      </c>
      <c r="M8" s="16" t="s">
        <v>15</v>
      </c>
      <c r="N8" s="16" t="s">
        <v>16</v>
      </c>
      <c r="O8" s="16" t="s">
        <v>56</v>
      </c>
      <c r="P8" s="68" t="s">
        <v>18</v>
      </c>
      <c r="Q8" s="68"/>
      <c r="R8" s="16" t="s">
        <v>19</v>
      </c>
    </row>
    <row r="9" spans="1:18" s="61" customFormat="1" ht="39.75" thickTop="1" thickBot="1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 t="s">
        <v>57</v>
      </c>
      <c r="Q9" s="60" t="s">
        <v>58</v>
      </c>
      <c r="R9" s="59"/>
    </row>
    <row r="10" spans="1:18" s="29" customFormat="1" ht="13.5" thickTop="1" x14ac:dyDescent="0.2">
      <c r="A10" s="39">
        <v>1</v>
      </c>
      <c r="B10" s="39" t="s">
        <v>59</v>
      </c>
      <c r="C10" s="39" t="s">
        <v>22</v>
      </c>
      <c r="D10" s="40">
        <v>1084.546</v>
      </c>
      <c r="E10" s="40">
        <f>D10</f>
        <v>1084.546</v>
      </c>
      <c r="F10" s="40">
        <v>1084.7760000000001</v>
      </c>
      <c r="G10" s="40">
        <v>160</v>
      </c>
      <c r="H10" s="40">
        <f t="shared" ref="H10:H15" si="0">G10*D10</f>
        <v>173527.36000000002</v>
      </c>
      <c r="I10" s="40">
        <f t="shared" ref="I10:I15" si="1">G10*E10</f>
        <v>173527.36000000002</v>
      </c>
      <c r="J10" s="40">
        <f t="shared" ref="J10:J15" si="2">F10*G10</f>
        <v>173564.16</v>
      </c>
      <c r="K10" s="40">
        <v>1085</v>
      </c>
      <c r="L10" s="40">
        <v>160</v>
      </c>
      <c r="M10" s="40">
        <f>D10*L10</f>
        <v>173527.36000000002</v>
      </c>
      <c r="N10" s="40">
        <f>L10*E10</f>
        <v>173527.36000000002</v>
      </c>
      <c r="O10" s="40">
        <f>K10*L10</f>
        <v>173600</v>
      </c>
      <c r="P10" s="40">
        <f>M10-O10</f>
        <v>-72.639999999984866</v>
      </c>
      <c r="Q10" s="40">
        <f>M10-N10</f>
        <v>0</v>
      </c>
      <c r="R10" s="42" t="s">
        <v>72</v>
      </c>
    </row>
    <row r="11" spans="1:18" s="29" customFormat="1" ht="12.75" x14ac:dyDescent="0.2">
      <c r="A11" s="33">
        <v>2</v>
      </c>
      <c r="B11" s="33" t="s">
        <v>61</v>
      </c>
      <c r="C11" s="33" t="s">
        <v>22</v>
      </c>
      <c r="D11" s="31"/>
      <c r="E11" s="31"/>
      <c r="F11" s="31"/>
      <c r="G11" s="31">
        <v>85</v>
      </c>
      <c r="H11" s="31">
        <f t="shared" si="0"/>
        <v>0</v>
      </c>
      <c r="I11" s="31">
        <f t="shared" si="1"/>
        <v>0</v>
      </c>
      <c r="J11" s="31">
        <f t="shared" si="2"/>
        <v>0</v>
      </c>
      <c r="K11" s="31"/>
      <c r="L11" s="31">
        <v>60</v>
      </c>
      <c r="M11" s="31">
        <f t="shared" ref="M11:M15" si="3">D11*L11</f>
        <v>0</v>
      </c>
      <c r="N11" s="31">
        <f t="shared" ref="N11:N15" si="4">L11*E11</f>
        <v>0</v>
      </c>
      <c r="O11" s="31">
        <f t="shared" ref="O11:O15" si="5">K11*L11</f>
        <v>0</v>
      </c>
      <c r="P11" s="31">
        <f t="shared" ref="P11:P15" si="6">M11-O11</f>
        <v>0</v>
      </c>
      <c r="Q11" s="31">
        <f t="shared" ref="Q11:Q15" si="7">M11-N11</f>
        <v>0</v>
      </c>
      <c r="R11" s="32" t="s">
        <v>72</v>
      </c>
    </row>
    <row r="12" spans="1:18" s="29" customFormat="1" ht="12.75" x14ac:dyDescent="0.2">
      <c r="A12" s="33">
        <v>3</v>
      </c>
      <c r="B12" s="33" t="s">
        <v>62</v>
      </c>
      <c r="C12" s="33" t="s">
        <v>22</v>
      </c>
      <c r="D12" s="31">
        <v>9.7680000000000007</v>
      </c>
      <c r="E12" s="31">
        <v>9.7680000000000007</v>
      </c>
      <c r="F12" s="31">
        <v>9.7680000000000007</v>
      </c>
      <c r="G12" s="31">
        <v>2100</v>
      </c>
      <c r="H12" s="31">
        <f t="shared" si="0"/>
        <v>20512.800000000003</v>
      </c>
      <c r="I12" s="31">
        <f t="shared" si="1"/>
        <v>20512.800000000003</v>
      </c>
      <c r="J12" s="31">
        <f t="shared" si="2"/>
        <v>20512.800000000003</v>
      </c>
      <c r="K12" s="31">
        <v>9.7680000000000007</v>
      </c>
      <c r="L12" s="31">
        <v>2100</v>
      </c>
      <c r="M12" s="31">
        <f t="shared" si="3"/>
        <v>20512.800000000003</v>
      </c>
      <c r="N12" s="31">
        <f t="shared" si="4"/>
        <v>20512.800000000003</v>
      </c>
      <c r="O12" s="31">
        <f t="shared" si="5"/>
        <v>20512.800000000003</v>
      </c>
      <c r="P12" s="31">
        <f t="shared" si="6"/>
        <v>0</v>
      </c>
      <c r="Q12" s="31">
        <f t="shared" si="7"/>
        <v>0</v>
      </c>
      <c r="R12" s="32" t="s">
        <v>72</v>
      </c>
    </row>
    <row r="13" spans="1:18" s="29" customFormat="1" ht="12.75" x14ac:dyDescent="0.2">
      <c r="A13" s="33">
        <v>4</v>
      </c>
      <c r="B13" s="33" t="s">
        <v>73</v>
      </c>
      <c r="C13" s="33" t="s">
        <v>22</v>
      </c>
      <c r="D13" s="31">
        <v>50.735999999999997</v>
      </c>
      <c r="E13" s="31">
        <v>50.735999999999997</v>
      </c>
      <c r="F13" s="31">
        <v>50.735999999999997</v>
      </c>
      <c r="G13" s="31">
        <v>3350</v>
      </c>
      <c r="H13" s="31">
        <f t="shared" si="0"/>
        <v>169965.59999999998</v>
      </c>
      <c r="I13" s="31">
        <f t="shared" si="1"/>
        <v>169965.59999999998</v>
      </c>
      <c r="J13" s="31">
        <f t="shared" si="2"/>
        <v>169965.59999999998</v>
      </c>
      <c r="K13" s="31">
        <v>50.74</v>
      </c>
      <c r="L13" s="31">
        <v>3350</v>
      </c>
      <c r="M13" s="31">
        <f t="shared" si="3"/>
        <v>169965.59999999998</v>
      </c>
      <c r="N13" s="31">
        <f t="shared" si="4"/>
        <v>169965.59999999998</v>
      </c>
      <c r="O13" s="31">
        <f t="shared" si="5"/>
        <v>169979</v>
      </c>
      <c r="P13" s="31">
        <f t="shared" si="6"/>
        <v>-13.400000000023283</v>
      </c>
      <c r="Q13" s="31">
        <f t="shared" si="7"/>
        <v>0</v>
      </c>
      <c r="R13" s="32" t="s">
        <v>72</v>
      </c>
    </row>
    <row r="14" spans="1:18" s="29" customFormat="1" ht="12.75" x14ac:dyDescent="0.2">
      <c r="A14" s="33">
        <v>5</v>
      </c>
      <c r="B14" s="33" t="s">
        <v>74</v>
      </c>
      <c r="C14" s="33" t="s">
        <v>35</v>
      </c>
      <c r="D14" s="31">
        <v>142.4</v>
      </c>
      <c r="E14" s="31">
        <v>142.4</v>
      </c>
      <c r="F14" s="31">
        <v>142.4</v>
      </c>
      <c r="G14" s="31">
        <v>550</v>
      </c>
      <c r="H14" s="31">
        <f t="shared" si="0"/>
        <v>78320</v>
      </c>
      <c r="I14" s="31">
        <f t="shared" si="1"/>
        <v>78320</v>
      </c>
      <c r="J14" s="31">
        <f t="shared" si="2"/>
        <v>78320</v>
      </c>
      <c r="K14" s="31">
        <v>142.4</v>
      </c>
      <c r="L14" s="31">
        <v>550</v>
      </c>
      <c r="M14" s="31">
        <f t="shared" si="3"/>
        <v>78320</v>
      </c>
      <c r="N14" s="31">
        <f t="shared" si="4"/>
        <v>78320</v>
      </c>
      <c r="O14" s="31">
        <f t="shared" si="5"/>
        <v>78320</v>
      </c>
      <c r="P14" s="31">
        <f t="shared" si="6"/>
        <v>0</v>
      </c>
      <c r="Q14" s="31">
        <f t="shared" si="7"/>
        <v>0</v>
      </c>
      <c r="R14" s="32" t="s">
        <v>72</v>
      </c>
    </row>
    <row r="15" spans="1:18" s="29" customFormat="1" ht="13.5" thickBot="1" x14ac:dyDescent="0.25">
      <c r="A15" s="43">
        <v>6</v>
      </c>
      <c r="B15" s="43" t="s">
        <v>75</v>
      </c>
      <c r="C15" s="43" t="s">
        <v>38</v>
      </c>
      <c r="D15" s="44">
        <f>2218.22648/1000</f>
        <v>2.2182264799999998</v>
      </c>
      <c r="E15" s="44">
        <v>2.0219999999999998</v>
      </c>
      <c r="F15" s="44">
        <f>2218.22648/1000</f>
        <v>2.2182264799999998</v>
      </c>
      <c r="G15" s="44">
        <v>6600</v>
      </c>
      <c r="H15" s="44">
        <f t="shared" si="0"/>
        <v>14640.294767999998</v>
      </c>
      <c r="I15" s="44">
        <f t="shared" si="1"/>
        <v>13345.199999999999</v>
      </c>
      <c r="J15" s="44">
        <f t="shared" si="2"/>
        <v>14640.294767999998</v>
      </c>
      <c r="K15" s="44">
        <v>2.218</v>
      </c>
      <c r="L15" s="44">
        <v>6600</v>
      </c>
      <c r="M15" s="44">
        <f t="shared" si="3"/>
        <v>14640.294767999998</v>
      </c>
      <c r="N15" s="44">
        <f t="shared" si="4"/>
        <v>13345.199999999999</v>
      </c>
      <c r="O15" s="44">
        <f t="shared" si="5"/>
        <v>14638.8</v>
      </c>
      <c r="P15" s="44">
        <f t="shared" si="6"/>
        <v>1.4947679999986576</v>
      </c>
      <c r="Q15" s="44">
        <f t="shared" si="7"/>
        <v>1295.094767999999</v>
      </c>
      <c r="R15" s="46" t="s">
        <v>72</v>
      </c>
    </row>
    <row r="16" spans="1:18" s="15" customFormat="1" ht="18" thickTop="1" thickBot="1" x14ac:dyDescent="0.3">
      <c r="A16" s="56"/>
      <c r="B16" s="56"/>
      <c r="C16" s="56"/>
      <c r="D16" s="56"/>
      <c r="E16" s="56"/>
      <c r="F16" s="56"/>
      <c r="G16" s="56"/>
      <c r="H16" s="56">
        <f>SUM(H10:H15)</f>
        <v>456966.05476800003</v>
      </c>
      <c r="I16" s="56">
        <f>SUM(I10:I15)</f>
        <v>455670.96</v>
      </c>
      <c r="J16" s="56">
        <f>SUM(J10:J15)</f>
        <v>457002.85476800002</v>
      </c>
      <c r="K16" s="56"/>
      <c r="L16" s="56"/>
      <c r="M16" s="56">
        <f>SUM(M10:M15)</f>
        <v>456966.05476800003</v>
      </c>
      <c r="N16" s="56">
        <f>SUM(N10:N15)</f>
        <v>455670.96</v>
      </c>
      <c r="O16" s="56">
        <f>SUM(O10:O15)</f>
        <v>457050.6</v>
      </c>
      <c r="P16" s="56">
        <f>SUM(P10:P15)</f>
        <v>-84.545232000009491</v>
      </c>
      <c r="Q16" s="56">
        <f>SUM(Q10:Q15)</f>
        <v>1295.094767999999</v>
      </c>
      <c r="R16" s="57"/>
    </row>
    <row r="17" ht="15.75" thickTop="1" x14ac:dyDescent="0.25"/>
    <row r="40" spans="1:18" s="63" customFormat="1" ht="17.25" x14ac:dyDescent="0.35">
      <c r="A40" s="63" t="s">
        <v>77</v>
      </c>
      <c r="R40" s="64" t="s">
        <v>76</v>
      </c>
    </row>
    <row r="41" spans="1:18" s="63" customFormat="1" ht="17.25" x14ac:dyDescent="0.35">
      <c r="A41" s="63" t="s">
        <v>78</v>
      </c>
      <c r="R41" s="64" t="s">
        <v>82</v>
      </c>
    </row>
    <row r="42" spans="1:18" s="63" customFormat="1" ht="17.25" x14ac:dyDescent="0.35">
      <c r="A42" s="63" t="s">
        <v>80</v>
      </c>
      <c r="R42" s="64" t="s">
        <v>81</v>
      </c>
    </row>
    <row r="43" spans="1:18" s="63" customFormat="1" ht="17.25" x14ac:dyDescent="0.35">
      <c r="A43" s="63" t="s">
        <v>79</v>
      </c>
      <c r="R43" s="64" t="s">
        <v>79</v>
      </c>
    </row>
  </sheetData>
  <mergeCells count="5">
    <mergeCell ref="A5:B5"/>
    <mergeCell ref="A6:B6"/>
    <mergeCell ref="A7:R7"/>
    <mergeCell ref="P8:Q8"/>
    <mergeCell ref="A1:R2"/>
  </mergeCells>
  <printOptions horizontalCentered="1"/>
  <pageMargins left="0" right="0" top="0.25" bottom="0.2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5"/>
  <sheetViews>
    <sheetView view="pageBreakPreview" topLeftCell="A4" zoomScaleNormal="100" zoomScaleSheetLayoutView="100" workbookViewId="0">
      <selection activeCell="I28" sqref="I28"/>
    </sheetView>
  </sheetViews>
  <sheetFormatPr defaultRowHeight="15" x14ac:dyDescent="0.25"/>
  <cols>
    <col min="1" max="1" width="7" customWidth="1"/>
    <col min="2" max="2" width="31.42578125" customWidth="1"/>
    <col min="3" max="3" width="9.28515625" customWidth="1"/>
    <col min="4" max="12" width="13.28515625" customWidth="1"/>
    <col min="13" max="13" width="12.140625" customWidth="1"/>
  </cols>
  <sheetData>
    <row r="1" spans="1:18" s="13" customFormat="1" ht="15.75" customHeight="1" thickTop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35"/>
      <c r="O1" s="35"/>
      <c r="P1" s="35"/>
      <c r="Q1" s="35"/>
      <c r="R1" s="35"/>
    </row>
    <row r="2" spans="1:18" s="14" customFormat="1" ht="15.75" customHeight="1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6"/>
      <c r="O2" s="36"/>
      <c r="P2" s="36"/>
      <c r="Q2" s="36"/>
      <c r="R2" s="36"/>
    </row>
    <row r="3" spans="1:18" ht="15.75" thickTop="1" x14ac:dyDescent="0.25"/>
    <row r="5" spans="1:18" s="30" customFormat="1" ht="12.75" x14ac:dyDescent="0.2">
      <c r="A5" s="71" t="s">
        <v>53</v>
      </c>
      <c r="B5" s="71"/>
      <c r="C5" s="37"/>
      <c r="D5" s="37"/>
      <c r="E5" s="37"/>
      <c r="F5" s="37"/>
      <c r="G5" s="37"/>
      <c r="H5" s="37"/>
      <c r="I5" s="37"/>
      <c r="J5" s="37"/>
      <c r="K5" s="37"/>
      <c r="L5" s="37"/>
      <c r="M5" s="38">
        <v>45017</v>
      </c>
    </row>
    <row r="6" spans="1:18" s="30" customFormat="1" ht="13.5" thickBot="1" x14ac:dyDescent="0.25">
      <c r="A6" s="71" t="s">
        <v>54</v>
      </c>
      <c r="B6" s="71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8" s="52" customFormat="1" ht="20.100000000000001" customHeight="1" thickTop="1" thickBot="1" x14ac:dyDescent="0.3">
      <c r="A7" s="66" t="s">
        <v>70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8" s="51" customFormat="1" ht="27" thickTop="1" thickBot="1" x14ac:dyDescent="0.25">
      <c r="A8" s="50" t="s">
        <v>4</v>
      </c>
      <c r="B8" s="50" t="s">
        <v>5</v>
      </c>
      <c r="C8" s="50" t="s">
        <v>6</v>
      </c>
      <c r="D8" s="50" t="s">
        <v>7</v>
      </c>
      <c r="E8" s="50" t="s">
        <v>8</v>
      </c>
      <c r="F8" s="50" t="s">
        <v>9</v>
      </c>
      <c r="G8" s="50" t="s">
        <v>10</v>
      </c>
      <c r="H8" s="50" t="s">
        <v>15</v>
      </c>
      <c r="I8" s="50" t="s">
        <v>16</v>
      </c>
      <c r="J8" s="50" t="s">
        <v>56</v>
      </c>
      <c r="K8" s="72" t="s">
        <v>18</v>
      </c>
      <c r="L8" s="72"/>
      <c r="M8" s="50" t="s">
        <v>19</v>
      </c>
    </row>
    <row r="9" spans="1:18" s="54" customFormat="1" ht="27" thickTop="1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 t="s">
        <v>57</v>
      </c>
      <c r="L9" s="53" t="s">
        <v>58</v>
      </c>
      <c r="M9" s="53"/>
    </row>
    <row r="10" spans="1:18" ht="15.75" thickTop="1" x14ac:dyDescent="0.25">
      <c r="A10" s="39">
        <v>1</v>
      </c>
      <c r="B10" s="39" t="s">
        <v>59</v>
      </c>
      <c r="C10" s="39" t="s">
        <v>22</v>
      </c>
      <c r="D10" s="40"/>
      <c r="E10" s="40"/>
      <c r="F10" s="40"/>
      <c r="G10" s="40">
        <v>160</v>
      </c>
      <c r="H10" s="41">
        <f>D10*G10</f>
        <v>0</v>
      </c>
      <c r="I10" s="41">
        <f>G10*E10</f>
        <v>0</v>
      </c>
      <c r="J10" s="40">
        <f>G10*F10</f>
        <v>0</v>
      </c>
      <c r="K10" s="40">
        <f>H10-J10</f>
        <v>0</v>
      </c>
      <c r="L10" s="41">
        <f>H10-I10</f>
        <v>0</v>
      </c>
      <c r="M10" s="42" t="s">
        <v>60</v>
      </c>
    </row>
    <row r="11" spans="1:18" x14ac:dyDescent="0.25">
      <c r="A11" s="33">
        <v>2</v>
      </c>
      <c r="B11" s="33" t="s">
        <v>61</v>
      </c>
      <c r="C11" s="33" t="s">
        <v>22</v>
      </c>
      <c r="D11" s="31"/>
      <c r="E11" s="31"/>
      <c r="F11" s="31"/>
      <c r="G11" s="31">
        <v>60</v>
      </c>
      <c r="H11" s="34">
        <f t="shared" ref="H11:H23" si="0">D11*G11</f>
        <v>0</v>
      </c>
      <c r="I11" s="34">
        <f t="shared" ref="I11:I23" si="1">G11*E11</f>
        <v>0</v>
      </c>
      <c r="J11" s="40">
        <f t="shared" ref="J11:J23" si="2">G11*F11</f>
        <v>0</v>
      </c>
      <c r="K11" s="31">
        <f t="shared" ref="K11:K23" si="3">H11-J11</f>
        <v>0</v>
      </c>
      <c r="L11" s="34">
        <f t="shared" ref="L11:L23" si="4">H11-I11</f>
        <v>0</v>
      </c>
      <c r="M11" s="32" t="s">
        <v>60</v>
      </c>
    </row>
    <row r="12" spans="1:18" x14ac:dyDescent="0.25">
      <c r="A12" s="33">
        <v>3</v>
      </c>
      <c r="B12" s="33" t="s">
        <v>62</v>
      </c>
      <c r="C12" s="33" t="s">
        <v>22</v>
      </c>
      <c r="D12" s="31"/>
      <c r="E12" s="31"/>
      <c r="F12" s="31"/>
      <c r="G12" s="31">
        <v>2100</v>
      </c>
      <c r="H12" s="34">
        <f t="shared" si="0"/>
        <v>0</v>
      </c>
      <c r="I12" s="34">
        <f t="shared" si="1"/>
        <v>0</v>
      </c>
      <c r="J12" s="40">
        <f t="shared" si="2"/>
        <v>0</v>
      </c>
      <c r="K12" s="31">
        <f t="shared" si="3"/>
        <v>0</v>
      </c>
      <c r="L12" s="34">
        <f t="shared" si="4"/>
        <v>0</v>
      </c>
      <c r="M12" s="32" t="s">
        <v>60</v>
      </c>
    </row>
    <row r="13" spans="1:18" x14ac:dyDescent="0.25">
      <c r="A13" s="33">
        <v>4</v>
      </c>
      <c r="B13" s="33" t="s">
        <v>32</v>
      </c>
      <c r="C13" s="33" t="s">
        <v>22</v>
      </c>
      <c r="D13" s="31">
        <f>E13</f>
        <v>15.423999999999999</v>
      </c>
      <c r="E13" s="31">
        <v>15.423999999999999</v>
      </c>
      <c r="F13" s="31">
        <v>24.68</v>
      </c>
      <c r="G13" s="31">
        <v>3350</v>
      </c>
      <c r="H13" s="34">
        <f t="shared" si="0"/>
        <v>51670.400000000001</v>
      </c>
      <c r="I13" s="34">
        <f t="shared" si="1"/>
        <v>51670.400000000001</v>
      </c>
      <c r="J13" s="40">
        <f t="shared" si="2"/>
        <v>82678</v>
      </c>
      <c r="K13" s="31">
        <f t="shared" si="3"/>
        <v>-31007.599999999999</v>
      </c>
      <c r="L13" s="34">
        <f t="shared" si="4"/>
        <v>0</v>
      </c>
      <c r="M13" s="32" t="s">
        <v>60</v>
      </c>
    </row>
    <row r="14" spans="1:18" x14ac:dyDescent="0.25">
      <c r="A14" s="33">
        <v>5</v>
      </c>
      <c r="B14" s="33" t="s">
        <v>33</v>
      </c>
      <c r="C14" s="33" t="s">
        <v>22</v>
      </c>
      <c r="D14" s="31"/>
      <c r="E14" s="31">
        <v>9.26</v>
      </c>
      <c r="F14" s="31">
        <f>E14</f>
        <v>9.26</v>
      </c>
      <c r="G14" s="31">
        <v>3350</v>
      </c>
      <c r="H14" s="34">
        <f t="shared" si="0"/>
        <v>0</v>
      </c>
      <c r="I14" s="34">
        <f t="shared" si="1"/>
        <v>31021</v>
      </c>
      <c r="J14" s="40">
        <f t="shared" si="2"/>
        <v>31021</v>
      </c>
      <c r="K14" s="31">
        <f t="shared" si="3"/>
        <v>-31021</v>
      </c>
      <c r="L14" s="34">
        <f t="shared" si="4"/>
        <v>-31021</v>
      </c>
      <c r="M14" s="32" t="s">
        <v>60</v>
      </c>
    </row>
    <row r="15" spans="1:18" x14ac:dyDescent="0.25">
      <c r="A15" s="33">
        <v>6</v>
      </c>
      <c r="B15" s="33" t="s">
        <v>33</v>
      </c>
      <c r="C15" s="33" t="s">
        <v>22</v>
      </c>
      <c r="D15" s="31">
        <v>9.26</v>
      </c>
      <c r="E15" s="31"/>
      <c r="F15" s="31"/>
      <c r="G15" s="31">
        <v>3685</v>
      </c>
      <c r="H15" s="34">
        <f t="shared" si="0"/>
        <v>34123.1</v>
      </c>
      <c r="I15" s="34">
        <f t="shared" si="1"/>
        <v>0</v>
      </c>
      <c r="J15" s="40">
        <f t="shared" si="2"/>
        <v>0</v>
      </c>
      <c r="K15" s="31">
        <f t="shared" si="3"/>
        <v>34123.1</v>
      </c>
      <c r="L15" s="34">
        <f t="shared" si="4"/>
        <v>34123.1</v>
      </c>
      <c r="M15" s="32" t="s">
        <v>60</v>
      </c>
    </row>
    <row r="16" spans="1:18" x14ac:dyDescent="0.25">
      <c r="A16" s="33">
        <v>7</v>
      </c>
      <c r="B16" s="33" t="s">
        <v>63</v>
      </c>
      <c r="C16" s="33" t="s">
        <v>35</v>
      </c>
      <c r="D16" s="31">
        <f>E16</f>
        <v>96</v>
      </c>
      <c r="E16" s="31">
        <v>96</v>
      </c>
      <c r="F16" s="31">
        <v>149.52000000000001</v>
      </c>
      <c r="G16" s="31">
        <v>550</v>
      </c>
      <c r="H16" s="34">
        <f t="shared" si="0"/>
        <v>52800</v>
      </c>
      <c r="I16" s="34">
        <f t="shared" si="1"/>
        <v>52800</v>
      </c>
      <c r="J16" s="40">
        <f t="shared" si="2"/>
        <v>82236</v>
      </c>
      <c r="K16" s="31">
        <f t="shared" si="3"/>
        <v>-29436</v>
      </c>
      <c r="L16" s="34">
        <f t="shared" si="4"/>
        <v>0</v>
      </c>
      <c r="M16" s="32" t="s">
        <v>60</v>
      </c>
    </row>
    <row r="17" spans="1:16" x14ac:dyDescent="0.25">
      <c r="A17" s="33">
        <v>8</v>
      </c>
      <c r="B17" s="33" t="s">
        <v>64</v>
      </c>
      <c r="C17" s="33" t="s">
        <v>35</v>
      </c>
      <c r="D17" s="31"/>
      <c r="E17" s="31">
        <v>53.52</v>
      </c>
      <c r="F17" s="31">
        <f>E17</f>
        <v>53.52</v>
      </c>
      <c r="G17" s="31">
        <v>550</v>
      </c>
      <c r="H17" s="34">
        <f t="shared" si="0"/>
        <v>0</v>
      </c>
      <c r="I17" s="34">
        <f t="shared" si="1"/>
        <v>29436</v>
      </c>
      <c r="J17" s="40">
        <f t="shared" si="2"/>
        <v>29436</v>
      </c>
      <c r="K17" s="31">
        <f t="shared" si="3"/>
        <v>-29436</v>
      </c>
      <c r="L17" s="34">
        <f t="shared" si="4"/>
        <v>-29436</v>
      </c>
      <c r="M17" s="32" t="s">
        <v>60</v>
      </c>
    </row>
    <row r="18" spans="1:16" x14ac:dyDescent="0.25">
      <c r="A18" s="33">
        <v>9</v>
      </c>
      <c r="B18" s="33" t="s">
        <v>64</v>
      </c>
      <c r="C18" s="33" t="s">
        <v>35</v>
      </c>
      <c r="D18" s="31">
        <v>53.52</v>
      </c>
      <c r="E18" s="31"/>
      <c r="F18" s="31"/>
      <c r="G18" s="31">
        <f>G17+(G17*10%)</f>
        <v>605</v>
      </c>
      <c r="H18" s="34">
        <f t="shared" si="0"/>
        <v>32379.600000000002</v>
      </c>
      <c r="I18" s="34">
        <f t="shared" si="1"/>
        <v>0</v>
      </c>
      <c r="J18" s="40">
        <f t="shared" si="2"/>
        <v>0</v>
      </c>
      <c r="K18" s="31">
        <f t="shared" si="3"/>
        <v>32379.600000000002</v>
      </c>
      <c r="L18" s="34">
        <f t="shared" si="4"/>
        <v>32379.600000000002</v>
      </c>
      <c r="M18" s="32" t="s">
        <v>60</v>
      </c>
      <c r="P18" s="25"/>
    </row>
    <row r="19" spans="1:16" x14ac:dyDescent="0.25">
      <c r="A19" s="33">
        <v>10</v>
      </c>
      <c r="B19" s="33" t="s">
        <v>65</v>
      </c>
      <c r="C19" s="33" t="s">
        <v>38</v>
      </c>
      <c r="D19" s="31">
        <f>E19</f>
        <v>1.0710000000000002</v>
      </c>
      <c r="E19" s="31">
        <v>1.0710000000000002</v>
      </c>
      <c r="F19" s="31">
        <v>2.0299999999999998</v>
      </c>
      <c r="G19" s="31">
        <v>6600</v>
      </c>
      <c r="H19" s="34">
        <f t="shared" si="0"/>
        <v>7068.6000000000013</v>
      </c>
      <c r="I19" s="34">
        <f t="shared" si="1"/>
        <v>7068.6000000000013</v>
      </c>
      <c r="J19" s="40">
        <f t="shared" si="2"/>
        <v>13397.999999999998</v>
      </c>
      <c r="K19" s="31">
        <f t="shared" si="3"/>
        <v>-6329.3999999999969</v>
      </c>
      <c r="L19" s="34">
        <f t="shared" si="4"/>
        <v>0</v>
      </c>
      <c r="M19" s="32" t="s">
        <v>60</v>
      </c>
    </row>
    <row r="20" spans="1:16" x14ac:dyDescent="0.25">
      <c r="A20" s="33">
        <v>11</v>
      </c>
      <c r="B20" s="33" t="s">
        <v>66</v>
      </c>
      <c r="C20" s="33" t="s">
        <v>38</v>
      </c>
      <c r="D20" s="31"/>
      <c r="E20" s="31">
        <v>0.95699999999999996</v>
      </c>
      <c r="F20" s="31">
        <v>0.96</v>
      </c>
      <c r="G20" s="31">
        <v>6600</v>
      </c>
      <c r="H20" s="34">
        <f t="shared" si="0"/>
        <v>0</v>
      </c>
      <c r="I20" s="34">
        <f t="shared" si="1"/>
        <v>6316.2</v>
      </c>
      <c r="J20" s="40">
        <f t="shared" si="2"/>
        <v>6336</v>
      </c>
      <c r="K20" s="31">
        <f t="shared" si="3"/>
        <v>-6336</v>
      </c>
      <c r="L20" s="34">
        <f t="shared" si="4"/>
        <v>-6316.2</v>
      </c>
      <c r="M20" s="32" t="s">
        <v>60</v>
      </c>
    </row>
    <row r="21" spans="1:16" x14ac:dyDescent="0.25">
      <c r="A21" s="33">
        <v>12</v>
      </c>
      <c r="B21" s="33" t="s">
        <v>66</v>
      </c>
      <c r="C21" s="33" t="s">
        <v>38</v>
      </c>
      <c r="D21" s="31">
        <v>0.95699999999999996</v>
      </c>
      <c r="E21" s="31"/>
      <c r="F21" s="31"/>
      <c r="G21" s="31">
        <f>G20+(G20*10%)</f>
        <v>7260</v>
      </c>
      <c r="H21" s="34">
        <f t="shared" si="0"/>
        <v>6947.82</v>
      </c>
      <c r="I21" s="34">
        <f t="shared" si="1"/>
        <v>0</v>
      </c>
      <c r="J21" s="40">
        <f t="shared" si="2"/>
        <v>0</v>
      </c>
      <c r="K21" s="31">
        <f t="shared" si="3"/>
        <v>6947.82</v>
      </c>
      <c r="L21" s="34">
        <f t="shared" si="4"/>
        <v>6947.82</v>
      </c>
      <c r="M21" s="32" t="s">
        <v>60</v>
      </c>
    </row>
    <row r="22" spans="1:16" x14ac:dyDescent="0.25">
      <c r="A22" s="33">
        <v>13</v>
      </c>
      <c r="B22" s="33" t="s">
        <v>67</v>
      </c>
      <c r="C22" s="33" t="s">
        <v>38</v>
      </c>
      <c r="D22" s="31">
        <f>E22</f>
        <v>0.2</v>
      </c>
      <c r="E22" s="31">
        <v>0.2</v>
      </c>
      <c r="F22" s="31"/>
      <c r="G22" s="31">
        <v>13000</v>
      </c>
      <c r="H22" s="34">
        <f t="shared" si="0"/>
        <v>2600</v>
      </c>
      <c r="I22" s="34">
        <f t="shared" si="1"/>
        <v>2600</v>
      </c>
      <c r="J22" s="40">
        <f t="shared" si="2"/>
        <v>0</v>
      </c>
      <c r="K22" s="31">
        <f t="shared" si="3"/>
        <v>2600</v>
      </c>
      <c r="L22" s="34">
        <f t="shared" si="4"/>
        <v>0</v>
      </c>
      <c r="M22" s="32" t="s">
        <v>60</v>
      </c>
    </row>
    <row r="23" spans="1:16" ht="15.75" thickBot="1" x14ac:dyDescent="0.3">
      <c r="A23" s="43">
        <v>14</v>
      </c>
      <c r="B23" s="43" t="s">
        <v>68</v>
      </c>
      <c r="C23" s="43" t="s">
        <v>69</v>
      </c>
      <c r="D23" s="44">
        <f>E23</f>
        <v>43.2</v>
      </c>
      <c r="E23" s="44">
        <v>43.2</v>
      </c>
      <c r="F23" s="44">
        <f>E23</f>
        <v>43.2</v>
      </c>
      <c r="G23" s="44">
        <v>220</v>
      </c>
      <c r="H23" s="45">
        <f t="shared" si="0"/>
        <v>9504</v>
      </c>
      <c r="I23" s="45">
        <f t="shared" si="1"/>
        <v>9504</v>
      </c>
      <c r="J23" s="40">
        <f t="shared" si="2"/>
        <v>9504</v>
      </c>
      <c r="K23" s="44">
        <f t="shared" si="3"/>
        <v>0</v>
      </c>
      <c r="L23" s="45">
        <f t="shared" si="4"/>
        <v>0</v>
      </c>
      <c r="M23" s="46" t="s">
        <v>60</v>
      </c>
    </row>
    <row r="24" spans="1:16" s="47" customFormat="1" ht="18" thickTop="1" thickBot="1" x14ac:dyDescent="0.3">
      <c r="A24" s="48"/>
      <c r="B24" s="48"/>
      <c r="C24" s="48"/>
      <c r="D24" s="48"/>
      <c r="E24" s="48"/>
      <c r="F24" s="48"/>
      <c r="G24" s="48"/>
      <c r="H24" s="48">
        <f>SUM(H10:H23)</f>
        <v>197093.52000000002</v>
      </c>
      <c r="I24" s="48">
        <f>SUM(I10:I23)</f>
        <v>190416.2</v>
      </c>
      <c r="J24" s="48">
        <f t="shared" ref="J24:K24" si="5">SUM(J10:J23)</f>
        <v>254609</v>
      </c>
      <c r="K24" s="48">
        <f t="shared" si="5"/>
        <v>-57515.479999999989</v>
      </c>
      <c r="L24" s="48">
        <f>SUM(L10:L23)</f>
        <v>6677.3200000000006</v>
      </c>
      <c r="M24" s="49"/>
    </row>
    <row r="25" spans="1:16" ht="15.75" thickTop="1" x14ac:dyDescent="0.25"/>
    <row r="42" spans="1:13" ht="17.25" x14ac:dyDescent="0.35">
      <c r="A42" s="63" t="s">
        <v>77</v>
      </c>
      <c r="M42" s="64" t="s">
        <v>76</v>
      </c>
    </row>
    <row r="43" spans="1:13" ht="17.25" x14ac:dyDescent="0.35">
      <c r="A43" s="63" t="s">
        <v>78</v>
      </c>
      <c r="M43" s="64" t="s">
        <v>83</v>
      </c>
    </row>
    <row r="44" spans="1:13" ht="17.25" x14ac:dyDescent="0.35">
      <c r="A44" s="63" t="s">
        <v>80</v>
      </c>
      <c r="M44" s="64" t="s">
        <v>81</v>
      </c>
    </row>
    <row r="45" spans="1:13" ht="17.25" x14ac:dyDescent="0.35">
      <c r="A45" s="63" t="s">
        <v>79</v>
      </c>
      <c r="M45" s="64" t="s">
        <v>79</v>
      </c>
    </row>
  </sheetData>
  <mergeCells count="5">
    <mergeCell ref="A5:B5"/>
    <mergeCell ref="A6:B6"/>
    <mergeCell ref="A7:M7"/>
    <mergeCell ref="K8:L8"/>
    <mergeCell ref="A1:M2"/>
  </mergeCells>
  <printOptions horizontalCentered="1"/>
  <pageMargins left="0" right="0" top="0.25" bottom="0.2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view="pageBreakPreview" zoomScale="85" zoomScaleNormal="100" zoomScaleSheetLayoutView="85" workbookViewId="0">
      <selection activeCell="P37" sqref="P37"/>
    </sheetView>
  </sheetViews>
  <sheetFormatPr defaultRowHeight="15" x14ac:dyDescent="0.25"/>
  <cols>
    <col min="1" max="1" width="7" customWidth="1"/>
    <col min="2" max="2" width="50.2851562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21" s="13" customFormat="1" ht="15.75" thickTop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21" s="14" customFormat="1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21" ht="15.75" thickTop="1" x14ac:dyDescent="0.25"/>
    <row r="4" spans="1:21" x14ac:dyDescent="0.25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4">
        <v>45078</v>
      </c>
    </row>
    <row r="5" spans="1:21" x14ac:dyDescent="0.25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1" s="15" customFormat="1" ht="17.25" thickTop="1" thickBot="1" x14ac:dyDescent="0.3">
      <c r="A7" s="73" t="s">
        <v>3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21" s="13" customFormat="1" ht="39" thickTop="1" x14ac:dyDescent="0.25">
      <c r="A8" s="19" t="s">
        <v>4</v>
      </c>
      <c r="B8" s="19" t="s">
        <v>5</v>
      </c>
      <c r="C8" s="19" t="s">
        <v>6</v>
      </c>
      <c r="D8" s="19" t="s">
        <v>7</v>
      </c>
      <c r="E8" s="19" t="s">
        <v>8</v>
      </c>
      <c r="F8" s="19" t="s">
        <v>9</v>
      </c>
      <c r="G8" s="19" t="s">
        <v>10</v>
      </c>
      <c r="H8" s="19" t="s">
        <v>11</v>
      </c>
      <c r="I8" s="19" t="s">
        <v>12</v>
      </c>
      <c r="J8" s="19" t="s">
        <v>13</v>
      </c>
      <c r="K8" s="19" t="s">
        <v>14</v>
      </c>
      <c r="L8" s="19" t="s">
        <v>10</v>
      </c>
      <c r="M8" s="19" t="s">
        <v>15</v>
      </c>
      <c r="N8" s="19" t="s">
        <v>16</v>
      </c>
      <c r="O8" s="19" t="s">
        <v>17</v>
      </c>
      <c r="P8" s="75" t="s">
        <v>18</v>
      </c>
      <c r="Q8" s="75"/>
      <c r="R8" s="19" t="s">
        <v>19</v>
      </c>
    </row>
    <row r="9" spans="1:21" s="23" customFormat="1" ht="26.25" thickBot="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 t="s">
        <v>20</v>
      </c>
      <c r="Q9" s="22" t="s">
        <v>21</v>
      </c>
      <c r="R9" s="22"/>
    </row>
    <row r="10" spans="1:21" ht="15.75" thickTop="1" x14ac:dyDescent="0.25">
      <c r="A10" s="20">
        <v>1</v>
      </c>
      <c r="B10" s="20" t="s">
        <v>84</v>
      </c>
      <c r="C10" s="20" t="s">
        <v>22</v>
      </c>
      <c r="D10" s="21"/>
      <c r="E10" s="21"/>
      <c r="F10" s="21"/>
      <c r="G10" s="20">
        <v>160</v>
      </c>
      <c r="H10" s="21">
        <f>G10*D10</f>
        <v>0</v>
      </c>
      <c r="I10" s="21">
        <f>G10*E10</f>
        <v>0</v>
      </c>
      <c r="J10" s="21">
        <f>G10*F10</f>
        <v>0</v>
      </c>
      <c r="K10" s="21">
        <v>203.69</v>
      </c>
      <c r="L10" s="21">
        <v>18</v>
      </c>
      <c r="M10" s="21">
        <f>L10*D10</f>
        <v>0</v>
      </c>
      <c r="N10" s="21">
        <f>L10*E10</f>
        <v>0</v>
      </c>
      <c r="O10" s="21">
        <f>L10*K10</f>
        <v>3666.42</v>
      </c>
      <c r="P10" s="21">
        <f>M10-N10</f>
        <v>0</v>
      </c>
      <c r="Q10" s="21">
        <f>M10-O10</f>
        <v>-3666.42</v>
      </c>
      <c r="R10" s="20" t="s">
        <v>23</v>
      </c>
    </row>
    <row r="11" spans="1:21" x14ac:dyDescent="0.25">
      <c r="A11" s="2">
        <v>2</v>
      </c>
      <c r="B11" s="2" t="s">
        <v>24</v>
      </c>
      <c r="C11" s="2" t="s">
        <v>22</v>
      </c>
      <c r="D11" s="3">
        <v>203.55</v>
      </c>
      <c r="E11" s="3"/>
      <c r="F11" s="3"/>
      <c r="G11" s="2"/>
      <c r="H11" s="3"/>
      <c r="I11" s="3"/>
      <c r="J11" s="3"/>
      <c r="K11" s="3"/>
      <c r="L11" s="3">
        <f>L10+(L10*10%)</f>
        <v>19.8</v>
      </c>
      <c r="M11" s="21">
        <f t="shared" ref="M11:M33" si="0">L11*D11</f>
        <v>4030.2900000000004</v>
      </c>
      <c r="N11" s="21">
        <f t="shared" ref="N11:N33" si="1">L11*E11</f>
        <v>0</v>
      </c>
      <c r="O11" s="21">
        <f t="shared" ref="O11:O33" si="2">L11*K11</f>
        <v>0</v>
      </c>
      <c r="P11" s="21">
        <f t="shared" ref="P11:P33" si="3">M11-N11</f>
        <v>4030.2900000000004</v>
      </c>
      <c r="Q11" s="21">
        <f t="shared" ref="Q11:Q33" si="4">M11-O11</f>
        <v>4030.2900000000004</v>
      </c>
      <c r="R11" s="2" t="s">
        <v>23</v>
      </c>
    </row>
    <row r="12" spans="1:21" x14ac:dyDescent="0.25">
      <c r="A12" s="20">
        <v>3</v>
      </c>
      <c r="B12" s="2" t="s">
        <v>25</v>
      </c>
      <c r="C12" s="2" t="s">
        <v>22</v>
      </c>
      <c r="D12" s="3">
        <v>627.80500000000006</v>
      </c>
      <c r="E12" s="62">
        <v>411.32429999999977</v>
      </c>
      <c r="F12" s="3">
        <v>2504.6</v>
      </c>
      <c r="G12" s="2">
        <v>85</v>
      </c>
      <c r="H12" s="3">
        <f t="shared" ref="H12:H32" si="5">G12*D12</f>
        <v>53363.425000000003</v>
      </c>
      <c r="I12" s="3">
        <f t="shared" ref="I12:I32" si="6">G12*E12</f>
        <v>34962.565499999982</v>
      </c>
      <c r="J12" s="3">
        <f t="shared" ref="J12:J32" si="7">G12*F12</f>
        <v>212891</v>
      </c>
      <c r="K12" s="3">
        <v>921.72</v>
      </c>
      <c r="L12" s="3">
        <v>85</v>
      </c>
      <c r="M12" s="21">
        <f t="shared" si="0"/>
        <v>53363.425000000003</v>
      </c>
      <c r="N12" s="21">
        <f t="shared" si="1"/>
        <v>34962.565499999982</v>
      </c>
      <c r="O12" s="21">
        <f t="shared" si="2"/>
        <v>78346.2</v>
      </c>
      <c r="P12" s="21">
        <f t="shared" si="3"/>
        <v>18400.85950000002</v>
      </c>
      <c r="Q12" s="21">
        <f t="shared" si="4"/>
        <v>-24982.774999999994</v>
      </c>
      <c r="R12" s="20" t="s">
        <v>23</v>
      </c>
      <c r="T12" s="11"/>
    </row>
    <row r="13" spans="1:21" x14ac:dyDescent="0.25">
      <c r="A13" s="2">
        <v>4</v>
      </c>
      <c r="B13" s="2" t="s">
        <v>26</v>
      </c>
      <c r="C13" s="2" t="str">
        <f>C12</f>
        <v>m3</v>
      </c>
      <c r="D13" s="3">
        <v>293.68299999999999</v>
      </c>
      <c r="E13" s="3">
        <v>293.68299999999999</v>
      </c>
      <c r="F13" s="3"/>
      <c r="G13" s="2"/>
      <c r="H13" s="3"/>
      <c r="I13" s="3"/>
      <c r="J13" s="3"/>
      <c r="K13" s="3"/>
      <c r="L13" s="3">
        <f>L12+(L12*10%)</f>
        <v>93.5</v>
      </c>
      <c r="M13" s="21">
        <f t="shared" si="0"/>
        <v>27459.360499999999</v>
      </c>
      <c r="N13" s="21">
        <f t="shared" si="1"/>
        <v>27459.360499999999</v>
      </c>
      <c r="O13" s="21">
        <f t="shared" si="2"/>
        <v>0</v>
      </c>
      <c r="P13" s="21">
        <f t="shared" si="3"/>
        <v>0</v>
      </c>
      <c r="Q13" s="21">
        <f t="shared" si="4"/>
        <v>27459.360499999999</v>
      </c>
      <c r="R13" s="2" t="s">
        <v>23</v>
      </c>
      <c r="U13" s="12"/>
    </row>
    <row r="14" spans="1:21" x14ac:dyDescent="0.25">
      <c r="A14" s="20">
        <v>5</v>
      </c>
      <c r="B14" s="2" t="s">
        <v>91</v>
      </c>
      <c r="C14" s="2"/>
      <c r="D14" s="3"/>
      <c r="E14" s="3"/>
      <c r="F14" s="3"/>
      <c r="G14" s="2"/>
      <c r="H14" s="3"/>
      <c r="I14" s="3"/>
      <c r="J14" s="3"/>
      <c r="K14" s="3">
        <v>293.87</v>
      </c>
      <c r="L14" s="3">
        <v>8.5</v>
      </c>
      <c r="M14" s="21"/>
      <c r="N14" s="21"/>
      <c r="O14" s="21">
        <f t="shared" si="2"/>
        <v>2497.895</v>
      </c>
      <c r="P14" s="21">
        <f t="shared" si="3"/>
        <v>0</v>
      </c>
      <c r="Q14" s="21">
        <f t="shared" si="4"/>
        <v>-2497.895</v>
      </c>
      <c r="R14" s="20"/>
      <c r="U14" s="76"/>
    </row>
    <row r="15" spans="1:21" x14ac:dyDescent="0.25">
      <c r="A15" s="2">
        <v>6</v>
      </c>
      <c r="B15" s="2" t="s">
        <v>27</v>
      </c>
      <c r="C15" s="2" t="s">
        <v>22</v>
      </c>
      <c r="D15" s="3">
        <f>D12</f>
        <v>627.80500000000006</v>
      </c>
      <c r="E15" s="3"/>
      <c r="F15" s="3">
        <v>2504.6</v>
      </c>
      <c r="G15" s="2">
        <v>60</v>
      </c>
      <c r="H15" s="3">
        <f t="shared" si="5"/>
        <v>37668.300000000003</v>
      </c>
      <c r="I15" s="3">
        <f t="shared" si="6"/>
        <v>0</v>
      </c>
      <c r="J15" s="3">
        <f t="shared" si="7"/>
        <v>150276</v>
      </c>
      <c r="K15" s="3">
        <v>921.72</v>
      </c>
      <c r="L15" s="3">
        <v>60</v>
      </c>
      <c r="M15" s="21">
        <f t="shared" si="0"/>
        <v>37668.300000000003</v>
      </c>
      <c r="N15" s="21">
        <f t="shared" si="1"/>
        <v>0</v>
      </c>
      <c r="O15" s="21">
        <f t="shared" si="2"/>
        <v>55303.200000000004</v>
      </c>
      <c r="P15" s="21">
        <f t="shared" si="3"/>
        <v>37668.300000000003</v>
      </c>
      <c r="Q15" s="21">
        <f t="shared" si="4"/>
        <v>-17634.900000000001</v>
      </c>
      <c r="R15" s="20" t="s">
        <v>23</v>
      </c>
      <c r="S15">
        <f>E15-D15</f>
        <v>-627.80500000000006</v>
      </c>
    </row>
    <row r="16" spans="1:21" x14ac:dyDescent="0.25">
      <c r="A16" s="20">
        <v>7</v>
      </c>
      <c r="B16" s="2" t="s">
        <v>28</v>
      </c>
      <c r="C16" s="2" t="str">
        <f>C15</f>
        <v>m3</v>
      </c>
      <c r="D16" s="3">
        <f>D13</f>
        <v>293.68299999999999</v>
      </c>
      <c r="E16" s="3"/>
      <c r="F16" s="3"/>
      <c r="G16" s="2"/>
      <c r="H16" s="3"/>
      <c r="I16" s="3"/>
      <c r="J16" s="3"/>
      <c r="K16" s="3"/>
      <c r="L16" s="3">
        <f>L15+(L15*10%)</f>
        <v>66</v>
      </c>
      <c r="M16" s="21">
        <f t="shared" si="0"/>
        <v>19383.078000000001</v>
      </c>
      <c r="N16" s="21">
        <f t="shared" si="1"/>
        <v>0</v>
      </c>
      <c r="O16" s="21">
        <f t="shared" si="2"/>
        <v>0</v>
      </c>
      <c r="P16" s="21">
        <f t="shared" si="3"/>
        <v>19383.078000000001</v>
      </c>
      <c r="Q16" s="21">
        <f t="shared" si="4"/>
        <v>19383.078000000001</v>
      </c>
      <c r="R16" s="2" t="s">
        <v>23</v>
      </c>
    </row>
    <row r="17" spans="1:18" x14ac:dyDescent="0.25">
      <c r="A17" s="2">
        <v>8</v>
      </c>
      <c r="B17" s="2" t="s">
        <v>85</v>
      </c>
      <c r="C17" s="2"/>
      <c r="D17" s="3"/>
      <c r="E17" s="3"/>
      <c r="F17" s="3"/>
      <c r="G17" s="2"/>
      <c r="H17" s="3"/>
      <c r="I17" s="3"/>
      <c r="J17" s="3"/>
      <c r="K17" s="3">
        <v>293.87</v>
      </c>
      <c r="L17" s="3">
        <v>6</v>
      </c>
      <c r="M17" s="21">
        <f t="shared" si="0"/>
        <v>0</v>
      </c>
      <c r="N17" s="21">
        <f t="shared" si="1"/>
        <v>0</v>
      </c>
      <c r="O17" s="21">
        <f t="shared" si="2"/>
        <v>1763.22</v>
      </c>
      <c r="P17" s="21">
        <f t="shared" si="3"/>
        <v>0</v>
      </c>
      <c r="Q17" s="21">
        <f t="shared" si="4"/>
        <v>-1763.22</v>
      </c>
      <c r="R17" s="20" t="s">
        <v>23</v>
      </c>
    </row>
    <row r="18" spans="1:18" x14ac:dyDescent="0.25">
      <c r="A18" s="20">
        <v>9</v>
      </c>
      <c r="B18" s="2" t="s">
        <v>29</v>
      </c>
      <c r="C18" s="2" t="s">
        <v>22</v>
      </c>
      <c r="D18" s="3"/>
      <c r="E18" s="3"/>
      <c r="F18" s="3">
        <v>35.130000000000003</v>
      </c>
      <c r="G18" s="2">
        <v>700</v>
      </c>
      <c r="H18" s="3">
        <f t="shared" si="5"/>
        <v>0</v>
      </c>
      <c r="I18" s="3">
        <f t="shared" si="6"/>
        <v>0</v>
      </c>
      <c r="J18" s="3">
        <f t="shared" si="7"/>
        <v>24591</v>
      </c>
      <c r="K18" s="3"/>
      <c r="L18" s="3"/>
      <c r="M18" s="21">
        <f t="shared" si="0"/>
        <v>0</v>
      </c>
      <c r="N18" s="21">
        <f t="shared" si="1"/>
        <v>0</v>
      </c>
      <c r="O18" s="21">
        <f t="shared" si="2"/>
        <v>0</v>
      </c>
      <c r="P18" s="21">
        <f t="shared" si="3"/>
        <v>0</v>
      </c>
      <c r="Q18" s="21">
        <f t="shared" si="4"/>
        <v>0</v>
      </c>
      <c r="R18" s="2" t="s">
        <v>23</v>
      </c>
    </row>
    <row r="19" spans="1:18" x14ac:dyDescent="0.25">
      <c r="A19" s="2">
        <v>10</v>
      </c>
      <c r="B19" s="2" t="s">
        <v>30</v>
      </c>
      <c r="C19" s="2" t="s">
        <v>22</v>
      </c>
      <c r="D19" s="3">
        <v>5.798</v>
      </c>
      <c r="E19" s="3">
        <v>5.6630000000000003</v>
      </c>
      <c r="F19" s="3">
        <v>12.86</v>
      </c>
      <c r="G19" s="2">
        <v>2100</v>
      </c>
      <c r="H19" s="3">
        <f t="shared" si="5"/>
        <v>12175.8</v>
      </c>
      <c r="I19" s="3">
        <f t="shared" si="6"/>
        <v>11892.300000000001</v>
      </c>
      <c r="J19" s="3">
        <f t="shared" si="7"/>
        <v>27006</v>
      </c>
      <c r="K19" s="3"/>
      <c r="L19" s="3">
        <v>2100</v>
      </c>
      <c r="M19" s="21">
        <f t="shared" si="0"/>
        <v>12175.8</v>
      </c>
      <c r="N19" s="21">
        <f t="shared" si="1"/>
        <v>11892.300000000001</v>
      </c>
      <c r="O19" s="21">
        <f t="shared" si="2"/>
        <v>0</v>
      </c>
      <c r="P19" s="21">
        <f t="shared" si="3"/>
        <v>283.49999999999818</v>
      </c>
      <c r="Q19" s="21">
        <f t="shared" si="4"/>
        <v>12175.8</v>
      </c>
      <c r="R19" s="20" t="s">
        <v>23</v>
      </c>
    </row>
    <row r="20" spans="1:18" x14ac:dyDescent="0.25">
      <c r="A20" s="20">
        <v>11</v>
      </c>
      <c r="B20" s="2" t="s">
        <v>86</v>
      </c>
      <c r="C20" s="2"/>
      <c r="D20" s="3"/>
      <c r="E20" s="3"/>
      <c r="F20" s="3"/>
      <c r="G20" s="2"/>
      <c r="H20" s="3"/>
      <c r="I20" s="3"/>
      <c r="J20" s="3"/>
      <c r="K20" s="3">
        <v>5.8</v>
      </c>
      <c r="L20" s="3">
        <v>2500</v>
      </c>
      <c r="M20" s="21">
        <f t="shared" si="0"/>
        <v>0</v>
      </c>
      <c r="N20" s="21">
        <f t="shared" si="1"/>
        <v>0</v>
      </c>
      <c r="O20" s="21">
        <f t="shared" si="2"/>
        <v>14500</v>
      </c>
      <c r="P20" s="21">
        <f t="shared" si="3"/>
        <v>0</v>
      </c>
      <c r="Q20" s="21">
        <f t="shared" si="4"/>
        <v>-14500</v>
      </c>
      <c r="R20" s="2" t="s">
        <v>23</v>
      </c>
    </row>
    <row r="21" spans="1:18" x14ac:dyDescent="0.25">
      <c r="A21" s="2">
        <v>12</v>
      </c>
      <c r="B21" s="2" t="s">
        <v>31</v>
      </c>
      <c r="C21" s="2" t="str">
        <f>C19</f>
        <v>m3</v>
      </c>
      <c r="D21" s="3">
        <v>2.4</v>
      </c>
      <c r="E21" s="3"/>
      <c r="F21" s="3"/>
      <c r="G21" s="2"/>
      <c r="H21" s="3"/>
      <c r="I21" s="3"/>
      <c r="J21" s="3"/>
      <c r="K21" s="3"/>
      <c r="L21" s="3">
        <f>L19+(L19*10%)</f>
        <v>2310</v>
      </c>
      <c r="M21" s="21">
        <f t="shared" si="0"/>
        <v>5544</v>
      </c>
      <c r="N21" s="21">
        <f t="shared" si="1"/>
        <v>0</v>
      </c>
      <c r="O21" s="21">
        <f t="shared" si="2"/>
        <v>0</v>
      </c>
      <c r="P21" s="21">
        <f t="shared" si="3"/>
        <v>5544</v>
      </c>
      <c r="Q21" s="21">
        <f t="shared" si="4"/>
        <v>5544</v>
      </c>
      <c r="R21" s="20" t="s">
        <v>23</v>
      </c>
    </row>
    <row r="22" spans="1:18" x14ac:dyDescent="0.25">
      <c r="A22" s="20">
        <v>13</v>
      </c>
      <c r="B22" s="2" t="s">
        <v>87</v>
      </c>
      <c r="C22" s="2"/>
      <c r="D22" s="3"/>
      <c r="E22" s="3"/>
      <c r="F22" s="3"/>
      <c r="G22" s="2"/>
      <c r="H22" s="3"/>
      <c r="I22" s="3"/>
      <c r="J22" s="3"/>
      <c r="K22" s="3">
        <v>2.4</v>
      </c>
      <c r="L22" s="3">
        <v>250</v>
      </c>
      <c r="M22" s="21">
        <f t="shared" si="0"/>
        <v>0</v>
      </c>
      <c r="N22" s="21">
        <f t="shared" si="1"/>
        <v>0</v>
      </c>
      <c r="O22" s="21">
        <f t="shared" si="2"/>
        <v>600</v>
      </c>
      <c r="P22" s="21">
        <f t="shared" si="3"/>
        <v>0</v>
      </c>
      <c r="Q22" s="21">
        <f t="shared" si="4"/>
        <v>-600</v>
      </c>
      <c r="R22" s="2" t="s">
        <v>23</v>
      </c>
    </row>
    <row r="23" spans="1:18" x14ac:dyDescent="0.25">
      <c r="A23" s="2">
        <v>14</v>
      </c>
      <c r="B23" s="2" t="s">
        <v>32</v>
      </c>
      <c r="C23" s="2" t="s">
        <v>22</v>
      </c>
      <c r="D23" s="3">
        <v>53.158000000000001</v>
      </c>
      <c r="E23" s="3">
        <v>52.72890000000001</v>
      </c>
      <c r="F23" s="3">
        <v>53.85</v>
      </c>
      <c r="G23" s="2">
        <v>2600</v>
      </c>
      <c r="H23" s="3">
        <f t="shared" si="5"/>
        <v>138210.80000000002</v>
      </c>
      <c r="I23" s="3">
        <f t="shared" si="6"/>
        <v>137095.14000000001</v>
      </c>
      <c r="J23" s="3">
        <f t="shared" si="7"/>
        <v>140010</v>
      </c>
      <c r="K23" s="3">
        <v>50.79</v>
      </c>
      <c r="L23" s="3">
        <v>3350</v>
      </c>
      <c r="M23" s="21">
        <f t="shared" si="0"/>
        <v>178079.30000000002</v>
      </c>
      <c r="N23" s="21">
        <f t="shared" si="1"/>
        <v>176641.81500000003</v>
      </c>
      <c r="O23" s="21">
        <f t="shared" si="2"/>
        <v>170146.5</v>
      </c>
      <c r="P23" s="21">
        <f t="shared" si="3"/>
        <v>1437.484999999986</v>
      </c>
      <c r="Q23" s="21">
        <f t="shared" si="4"/>
        <v>7932.8000000000175</v>
      </c>
      <c r="R23" s="20" t="s">
        <v>23</v>
      </c>
    </row>
    <row r="24" spans="1:18" x14ac:dyDescent="0.25">
      <c r="A24" s="20">
        <v>15</v>
      </c>
      <c r="B24" s="2" t="s">
        <v>33</v>
      </c>
      <c r="C24" s="2" t="s">
        <v>22</v>
      </c>
      <c r="D24" s="3">
        <v>2.08</v>
      </c>
      <c r="E24" s="3">
        <v>2.08</v>
      </c>
      <c r="F24" s="3">
        <v>50.82</v>
      </c>
      <c r="G24" s="2">
        <v>2600</v>
      </c>
      <c r="H24" s="3">
        <f t="shared" si="5"/>
        <v>5408</v>
      </c>
      <c r="I24" s="3">
        <f t="shared" si="6"/>
        <v>5408</v>
      </c>
      <c r="J24" s="3">
        <f t="shared" si="7"/>
        <v>132132</v>
      </c>
      <c r="K24" s="3"/>
      <c r="L24" s="3">
        <f>L23+(L23*10%)</f>
        <v>3685</v>
      </c>
      <c r="M24" s="21">
        <f t="shared" si="0"/>
        <v>7664.8</v>
      </c>
      <c r="N24" s="21">
        <f t="shared" si="1"/>
        <v>7664.8</v>
      </c>
      <c r="O24" s="21">
        <f t="shared" si="2"/>
        <v>0</v>
      </c>
      <c r="P24" s="21">
        <f t="shared" si="3"/>
        <v>0</v>
      </c>
      <c r="Q24" s="21">
        <f t="shared" si="4"/>
        <v>7664.8</v>
      </c>
      <c r="R24" s="2" t="s">
        <v>23</v>
      </c>
    </row>
    <row r="25" spans="1:18" x14ac:dyDescent="0.25">
      <c r="A25" s="2">
        <v>16</v>
      </c>
      <c r="B25" s="2" t="s">
        <v>88</v>
      </c>
      <c r="C25" s="2"/>
      <c r="D25" s="3"/>
      <c r="E25" s="3"/>
      <c r="F25" s="3"/>
      <c r="G25" s="2"/>
      <c r="H25" s="3"/>
      <c r="I25" s="3"/>
      <c r="J25" s="3"/>
      <c r="K25" s="3">
        <f>E24</f>
        <v>2.08</v>
      </c>
      <c r="L25" s="3">
        <v>335</v>
      </c>
      <c r="M25" s="21">
        <f t="shared" si="0"/>
        <v>0</v>
      </c>
      <c r="N25" s="21">
        <f t="shared" si="1"/>
        <v>0</v>
      </c>
      <c r="O25" s="21">
        <f t="shared" si="2"/>
        <v>696.80000000000007</v>
      </c>
      <c r="P25" s="21">
        <f t="shared" si="3"/>
        <v>0</v>
      </c>
      <c r="Q25" s="21">
        <f t="shared" si="4"/>
        <v>-696.80000000000007</v>
      </c>
      <c r="R25" s="20" t="s">
        <v>23</v>
      </c>
    </row>
    <row r="26" spans="1:18" x14ac:dyDescent="0.25">
      <c r="A26" s="20">
        <v>17</v>
      </c>
      <c r="B26" s="4" t="s">
        <v>34</v>
      </c>
      <c r="C26" s="2" t="s">
        <v>35</v>
      </c>
      <c r="D26" s="3">
        <v>370.19400000000002</v>
      </c>
      <c r="E26" s="3">
        <v>358.202</v>
      </c>
      <c r="F26" s="3">
        <v>378.07</v>
      </c>
      <c r="G26" s="2">
        <v>400</v>
      </c>
      <c r="H26" s="3">
        <f t="shared" si="5"/>
        <v>148077.6</v>
      </c>
      <c r="I26" s="3">
        <f t="shared" si="6"/>
        <v>143280.79999999999</v>
      </c>
      <c r="J26" s="3">
        <f t="shared" si="7"/>
        <v>151228</v>
      </c>
      <c r="K26" s="3"/>
      <c r="L26" s="3">
        <v>550</v>
      </c>
      <c r="M26" s="21">
        <f t="shared" si="0"/>
        <v>203606.7</v>
      </c>
      <c r="N26" s="21">
        <f t="shared" si="1"/>
        <v>197011.1</v>
      </c>
      <c r="O26" s="21">
        <f t="shared" si="2"/>
        <v>0</v>
      </c>
      <c r="P26" s="21">
        <f t="shared" si="3"/>
        <v>6595.6000000000058</v>
      </c>
      <c r="Q26" s="21">
        <f t="shared" si="4"/>
        <v>203606.7</v>
      </c>
      <c r="R26" s="2" t="s">
        <v>23</v>
      </c>
    </row>
    <row r="27" spans="1:18" x14ac:dyDescent="0.25">
      <c r="A27" s="2">
        <v>18</v>
      </c>
      <c r="B27" s="4" t="s">
        <v>89</v>
      </c>
      <c r="C27" s="2"/>
      <c r="D27" s="3"/>
      <c r="E27" s="3"/>
      <c r="F27" s="3"/>
      <c r="G27" s="2"/>
      <c r="H27" s="3"/>
      <c r="I27" s="3"/>
      <c r="J27" s="3"/>
      <c r="K27" s="3">
        <v>332.35</v>
      </c>
      <c r="L27" s="3">
        <v>600</v>
      </c>
      <c r="M27" s="21">
        <f t="shared" si="0"/>
        <v>0</v>
      </c>
      <c r="N27" s="21">
        <f t="shared" si="1"/>
        <v>0</v>
      </c>
      <c r="O27" s="21">
        <f t="shared" si="2"/>
        <v>199410</v>
      </c>
      <c r="P27" s="21">
        <f t="shared" si="3"/>
        <v>0</v>
      </c>
      <c r="Q27" s="21">
        <f t="shared" si="4"/>
        <v>-199410</v>
      </c>
      <c r="R27" s="20" t="s">
        <v>23</v>
      </c>
    </row>
    <row r="28" spans="1:18" x14ac:dyDescent="0.25">
      <c r="A28" s="20">
        <v>19</v>
      </c>
      <c r="B28" s="5" t="s">
        <v>36</v>
      </c>
      <c r="C28" s="6" t="s">
        <v>35</v>
      </c>
      <c r="D28" s="7">
        <v>25.44</v>
      </c>
      <c r="E28" s="8">
        <v>25.439999999999991</v>
      </c>
      <c r="F28" s="6">
        <v>175.15</v>
      </c>
      <c r="G28" s="6">
        <v>400</v>
      </c>
      <c r="H28" s="8">
        <f t="shared" si="5"/>
        <v>10176</v>
      </c>
      <c r="I28" s="8">
        <f t="shared" si="6"/>
        <v>10175.999999999996</v>
      </c>
      <c r="J28" s="8">
        <f t="shared" si="7"/>
        <v>70060</v>
      </c>
      <c r="K28" s="8"/>
      <c r="L28" s="8">
        <f>L26+(L26*10%)</f>
        <v>605</v>
      </c>
      <c r="M28" s="21">
        <f t="shared" si="0"/>
        <v>15391.2</v>
      </c>
      <c r="N28" s="21">
        <f t="shared" si="1"/>
        <v>15391.199999999993</v>
      </c>
      <c r="O28" s="21">
        <f t="shared" si="2"/>
        <v>0</v>
      </c>
      <c r="P28" s="21">
        <f t="shared" si="3"/>
        <v>0</v>
      </c>
      <c r="Q28" s="21">
        <f t="shared" si="4"/>
        <v>15391.2</v>
      </c>
      <c r="R28" s="2" t="s">
        <v>23</v>
      </c>
    </row>
    <row r="29" spans="1:18" x14ac:dyDescent="0.25">
      <c r="A29" s="2">
        <v>20</v>
      </c>
      <c r="B29" s="5" t="s">
        <v>90</v>
      </c>
      <c r="C29" s="6"/>
      <c r="D29" s="7"/>
      <c r="E29" s="8"/>
      <c r="F29" s="6"/>
      <c r="G29" s="6"/>
      <c r="H29" s="8"/>
      <c r="I29" s="8"/>
      <c r="J29" s="8"/>
      <c r="K29" s="8">
        <f>E28</f>
        <v>25.439999999999991</v>
      </c>
      <c r="L29" s="8">
        <v>60</v>
      </c>
      <c r="M29" s="21">
        <f t="shared" si="0"/>
        <v>0</v>
      </c>
      <c r="N29" s="21">
        <f t="shared" si="1"/>
        <v>0</v>
      </c>
      <c r="O29" s="21">
        <f t="shared" si="2"/>
        <v>1526.3999999999994</v>
      </c>
      <c r="P29" s="21">
        <f t="shared" si="3"/>
        <v>0</v>
      </c>
      <c r="Q29" s="21">
        <f t="shared" si="4"/>
        <v>-1526.3999999999994</v>
      </c>
      <c r="R29" s="20" t="s">
        <v>23</v>
      </c>
    </row>
    <row r="30" spans="1:18" x14ac:dyDescent="0.25">
      <c r="A30" s="20">
        <v>21</v>
      </c>
      <c r="B30" s="2" t="s">
        <v>37</v>
      </c>
      <c r="C30" s="2" t="s">
        <v>38</v>
      </c>
      <c r="D30" s="3">
        <v>1.599</v>
      </c>
      <c r="E30" s="3">
        <v>1.5990000000000002</v>
      </c>
      <c r="F30" s="3">
        <v>5.99</v>
      </c>
      <c r="G30" s="2">
        <v>7000</v>
      </c>
      <c r="H30" s="3">
        <f t="shared" si="5"/>
        <v>11193</v>
      </c>
      <c r="I30" s="3">
        <f t="shared" si="6"/>
        <v>11193.000000000002</v>
      </c>
      <c r="J30" s="3">
        <f t="shared" si="7"/>
        <v>41930</v>
      </c>
      <c r="K30" s="3">
        <v>1.41</v>
      </c>
      <c r="L30" s="3">
        <v>6600</v>
      </c>
      <c r="M30" s="21">
        <f t="shared" si="0"/>
        <v>10553.4</v>
      </c>
      <c r="N30" s="21">
        <f t="shared" si="1"/>
        <v>10553.400000000001</v>
      </c>
      <c r="O30" s="21">
        <f t="shared" si="2"/>
        <v>9306</v>
      </c>
      <c r="P30" s="21">
        <f t="shared" si="3"/>
        <v>0</v>
      </c>
      <c r="Q30" s="21">
        <f t="shared" si="4"/>
        <v>1247.3999999999996</v>
      </c>
      <c r="R30" s="2" t="s">
        <v>23</v>
      </c>
    </row>
    <row r="31" spans="1:18" x14ac:dyDescent="0.25">
      <c r="A31" s="2">
        <v>22</v>
      </c>
      <c r="B31" s="2" t="s">
        <v>39</v>
      </c>
      <c r="C31" s="2" t="str">
        <f>C30</f>
        <v>MT</v>
      </c>
      <c r="D31" s="3">
        <v>0</v>
      </c>
      <c r="E31" s="3">
        <v>0</v>
      </c>
      <c r="F31" s="3"/>
      <c r="G31" s="2"/>
      <c r="H31" s="3"/>
      <c r="I31" s="3"/>
      <c r="J31" s="3"/>
      <c r="K31" s="3"/>
      <c r="L31" s="3">
        <f>L30+(L30*10%)</f>
        <v>7260</v>
      </c>
      <c r="M31" s="21">
        <f t="shared" si="0"/>
        <v>0</v>
      </c>
      <c r="N31" s="21">
        <f t="shared" si="1"/>
        <v>0</v>
      </c>
      <c r="O31" s="21">
        <f t="shared" si="2"/>
        <v>0</v>
      </c>
      <c r="P31" s="21">
        <f t="shared" si="3"/>
        <v>0</v>
      </c>
      <c r="Q31" s="21">
        <f t="shared" si="4"/>
        <v>0</v>
      </c>
      <c r="R31" s="20" t="s">
        <v>23</v>
      </c>
    </row>
    <row r="32" spans="1:18" x14ac:dyDescent="0.25">
      <c r="A32" s="20">
        <v>23</v>
      </c>
      <c r="B32" s="2" t="s">
        <v>40</v>
      </c>
      <c r="C32" s="2" t="s">
        <v>38</v>
      </c>
      <c r="D32" s="3">
        <v>0.92700000000000005</v>
      </c>
      <c r="E32" s="3">
        <v>0.92700000000000005</v>
      </c>
      <c r="F32" s="3">
        <v>0.61</v>
      </c>
      <c r="G32" s="2">
        <v>13000</v>
      </c>
      <c r="H32" s="3">
        <f t="shared" si="5"/>
        <v>12051</v>
      </c>
      <c r="I32" s="3">
        <f t="shared" si="6"/>
        <v>12051</v>
      </c>
      <c r="J32" s="3">
        <f t="shared" si="7"/>
        <v>7930</v>
      </c>
      <c r="K32" s="3">
        <v>0.93</v>
      </c>
      <c r="L32" s="3">
        <v>13000</v>
      </c>
      <c r="M32" s="21">
        <f t="shared" si="0"/>
        <v>12051</v>
      </c>
      <c r="N32" s="21">
        <f t="shared" si="1"/>
        <v>12051</v>
      </c>
      <c r="O32" s="21">
        <f t="shared" si="2"/>
        <v>12090</v>
      </c>
      <c r="P32" s="21">
        <f t="shared" si="3"/>
        <v>0</v>
      </c>
      <c r="Q32" s="21">
        <f t="shared" si="4"/>
        <v>-39</v>
      </c>
      <c r="R32" s="2" t="s">
        <v>23</v>
      </c>
    </row>
    <row r="33" spans="1:18" ht="15.75" thickBot="1" x14ac:dyDescent="0.3">
      <c r="A33" s="2">
        <v>24</v>
      </c>
      <c r="B33" s="9" t="s">
        <v>41</v>
      </c>
      <c r="C33" s="9" t="s">
        <v>42</v>
      </c>
      <c r="D33" s="10">
        <v>48.6</v>
      </c>
      <c r="E33" s="10">
        <v>48.6</v>
      </c>
      <c r="F33" s="10"/>
      <c r="G33" s="9"/>
      <c r="H33" s="10"/>
      <c r="I33" s="10"/>
      <c r="J33" s="10"/>
      <c r="K33" s="10">
        <f>E33</f>
        <v>48.6</v>
      </c>
      <c r="L33" s="10">
        <v>220</v>
      </c>
      <c r="M33" s="21">
        <f t="shared" si="0"/>
        <v>10692</v>
      </c>
      <c r="N33" s="21">
        <f t="shared" si="1"/>
        <v>10692</v>
      </c>
      <c r="O33" s="21">
        <f t="shared" si="2"/>
        <v>10692</v>
      </c>
      <c r="P33" s="21">
        <f t="shared" si="3"/>
        <v>0</v>
      </c>
      <c r="Q33" s="21">
        <f t="shared" si="4"/>
        <v>0</v>
      </c>
      <c r="R33" s="20" t="s">
        <v>23</v>
      </c>
    </row>
    <row r="34" spans="1:18" s="15" customFormat="1" ht="21" thickTop="1" thickBot="1" x14ac:dyDescent="0.45">
      <c r="A34" s="17" t="s">
        <v>43</v>
      </c>
      <c r="B34" s="18" t="s">
        <v>44</v>
      </c>
      <c r="C34" s="18"/>
      <c r="D34" s="18"/>
      <c r="E34" s="18"/>
      <c r="F34" s="18"/>
      <c r="G34" s="18"/>
      <c r="H34" s="18">
        <f>SUM(H10:H32)</f>
        <v>428323.92500000005</v>
      </c>
      <c r="I34" s="18">
        <f>SUM(I10:I32)</f>
        <v>366058.80550000002</v>
      </c>
      <c r="J34" s="18">
        <f>SUM(J10:J32)</f>
        <v>958054</v>
      </c>
      <c r="K34" s="18"/>
      <c r="L34" s="18"/>
      <c r="M34" s="18">
        <f>SUM(M10:M33)</f>
        <v>597662.65350000001</v>
      </c>
      <c r="N34" s="18">
        <f t="shared" ref="N34:Q34" si="8">SUM(N10:N33)</f>
        <v>504319.54100000003</v>
      </c>
      <c r="O34" s="18">
        <f t="shared" si="8"/>
        <v>560544.63500000001</v>
      </c>
      <c r="P34" s="18">
        <f t="shared" si="8"/>
        <v>93343.112500000017</v>
      </c>
      <c r="Q34" s="18">
        <f t="shared" si="8"/>
        <v>37118.01850000002</v>
      </c>
      <c r="R34" s="18"/>
    </row>
    <row r="35" spans="1:18" ht="15.75" thickTop="1" x14ac:dyDescent="0.25"/>
    <row r="44" spans="1:18" s="26" customFormat="1" x14ac:dyDescent="0.25">
      <c r="A44" s="26" t="s">
        <v>45</v>
      </c>
      <c r="K44" s="26" t="s">
        <v>48</v>
      </c>
      <c r="R44" s="27" t="s">
        <v>76</v>
      </c>
    </row>
    <row r="45" spans="1:18" s="26" customFormat="1" x14ac:dyDescent="0.25">
      <c r="A45" s="26" t="s">
        <v>46</v>
      </c>
      <c r="K45" s="26" t="s">
        <v>49</v>
      </c>
      <c r="R45" s="27" t="s">
        <v>51</v>
      </c>
    </row>
    <row r="46" spans="1:18" s="26" customFormat="1" x14ac:dyDescent="0.25">
      <c r="A46" s="26" t="s">
        <v>47</v>
      </c>
      <c r="K46" s="26" t="s">
        <v>50</v>
      </c>
      <c r="R46" s="27" t="s">
        <v>52</v>
      </c>
    </row>
  </sheetData>
  <mergeCells count="3">
    <mergeCell ref="A1:R2"/>
    <mergeCell ref="A7:R7"/>
    <mergeCell ref="P8:Q8"/>
  </mergeCells>
  <printOptions horizontalCentered="1"/>
  <pageMargins left="0" right="0" top="0.5" bottom="0.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 1</vt:lpstr>
      <vt:lpstr>RA 2</vt:lpstr>
      <vt:lpstr>RA 3</vt:lpstr>
      <vt:lpstr>'RA 1'!Print_Area</vt:lpstr>
      <vt:lpstr>'RA 2'!Print_Area</vt:lpstr>
      <vt:lpstr>'RA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2023-09-27T04:42:03Z</cp:lastPrinted>
  <dcterms:created xsi:type="dcterms:W3CDTF">2023-08-11T12:11:53Z</dcterms:created>
  <dcterms:modified xsi:type="dcterms:W3CDTF">2023-09-27T04:42:05Z</dcterms:modified>
</cp:coreProperties>
</file>