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5"/>
  </bookViews>
  <sheets>
    <sheet name="RA 1" sheetId="5" r:id="rId1"/>
    <sheet name="RA 2" sheetId="4" r:id="rId2"/>
    <sheet name="RA 3" sheetId="2" r:id="rId3"/>
    <sheet name="RA 4" sheetId="3" r:id="rId4"/>
    <sheet name="RA 5" sheetId="1" r:id="rId5"/>
    <sheet name="RA 6" sheetId="6" r:id="rId6"/>
    <sheet name="RA 7" sheetId="7" r:id="rId7"/>
  </sheets>
  <definedNames>
    <definedName name="_xlnm.Print_Area" localSheetId="1">'RA 2'!$A$1:$R$45</definedName>
    <definedName name="_xlnm.Print_Area" localSheetId="2">'RA 3'!$A$1:$R$38</definedName>
    <definedName name="_xlnm.Print_Area" localSheetId="3">'RA 4'!$A$1:$R$44</definedName>
    <definedName name="_xlnm.Print_Area" localSheetId="4">'RA 5'!$A$1:$M$45</definedName>
    <definedName name="_xlnm.Print_Area" localSheetId="5">'RA 6'!$A$1:$M$42</definedName>
    <definedName name="_xlnm.Print_Area" localSheetId="6">'RA 7'!$A$1:$M$43</definedName>
  </definedNames>
  <calcPr calcId="144525"/>
</workbook>
</file>

<file path=xl/calcChain.xml><?xml version="1.0" encoding="utf-8"?>
<calcChain xmlns="http://schemas.openxmlformats.org/spreadsheetml/2006/main">
  <c r="K10" i="6" l="1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H33" i="6" l="1"/>
  <c r="I33" i="6"/>
  <c r="J33" i="6"/>
  <c r="K33" i="6"/>
  <c r="L33" i="6"/>
  <c r="F31" i="6"/>
  <c r="F28" i="6"/>
  <c r="F32" i="6"/>
  <c r="F24" i="6"/>
  <c r="F20" i="6"/>
  <c r="F27" i="6"/>
  <c r="F17" i="6"/>
  <c r="F9" i="6"/>
  <c r="F14" i="6"/>
  <c r="F13" i="6"/>
  <c r="F10" i="6"/>
  <c r="M34" i="7" l="1"/>
  <c r="H33" i="7"/>
  <c r="K33" i="7" s="1"/>
  <c r="I33" i="7"/>
  <c r="J33" i="7"/>
  <c r="G31" i="7"/>
  <c r="H31" i="7" s="1"/>
  <c r="G30" i="7"/>
  <c r="H30" i="7" s="1"/>
  <c r="G29" i="7"/>
  <c r="J29" i="7" s="1"/>
  <c r="G25" i="7"/>
  <c r="H25" i="7" s="1"/>
  <c r="G24" i="7"/>
  <c r="H24" i="7" s="1"/>
  <c r="G20" i="7"/>
  <c r="J20" i="7" s="1"/>
  <c r="G19" i="7"/>
  <c r="H19" i="7" s="1"/>
  <c r="G18" i="7"/>
  <c r="I18" i="7" s="1"/>
  <c r="G14" i="7"/>
  <c r="I14" i="7" s="1"/>
  <c r="J32" i="7"/>
  <c r="I32" i="7"/>
  <c r="H32" i="7"/>
  <c r="I29" i="7"/>
  <c r="J28" i="7"/>
  <c r="I28" i="7"/>
  <c r="H28" i="7"/>
  <c r="J27" i="7"/>
  <c r="I27" i="7"/>
  <c r="H27" i="7"/>
  <c r="J26" i="7"/>
  <c r="I26" i="7"/>
  <c r="H26" i="7"/>
  <c r="I24" i="7"/>
  <c r="J23" i="7"/>
  <c r="I23" i="7"/>
  <c r="H23" i="7"/>
  <c r="J22" i="7"/>
  <c r="I22" i="7"/>
  <c r="H22" i="7"/>
  <c r="J21" i="7"/>
  <c r="I21" i="7"/>
  <c r="H21" i="7"/>
  <c r="J17" i="7"/>
  <c r="I17" i="7"/>
  <c r="H17" i="7"/>
  <c r="J16" i="7"/>
  <c r="I16" i="7"/>
  <c r="H16" i="7"/>
  <c r="J15" i="7"/>
  <c r="I15" i="7"/>
  <c r="H15" i="7"/>
  <c r="J13" i="7"/>
  <c r="I13" i="7"/>
  <c r="H13" i="7"/>
  <c r="J12" i="7"/>
  <c r="I12" i="7"/>
  <c r="H12" i="7"/>
  <c r="J11" i="7"/>
  <c r="I11" i="7"/>
  <c r="H11" i="7"/>
  <c r="J10" i="7"/>
  <c r="I10" i="7"/>
  <c r="H10" i="7"/>
  <c r="J9" i="7"/>
  <c r="I9" i="7"/>
  <c r="H9" i="7"/>
  <c r="J30" i="7" l="1"/>
  <c r="L30" i="7" s="1"/>
  <c r="L33" i="7"/>
  <c r="J25" i="7"/>
  <c r="J19" i="7"/>
  <c r="L19" i="7" s="1"/>
  <c r="I19" i="7"/>
  <c r="K19" i="7" s="1"/>
  <c r="I30" i="7"/>
  <c r="K30" i="7" s="1"/>
  <c r="L25" i="7"/>
  <c r="H14" i="7"/>
  <c r="H29" i="7"/>
  <c r="K29" i="7" s="1"/>
  <c r="J31" i="7"/>
  <c r="L31" i="7" s="1"/>
  <c r="I31" i="7"/>
  <c r="K31" i="7" s="1"/>
  <c r="I25" i="7"/>
  <c r="K25" i="7" s="1"/>
  <c r="J14" i="7"/>
  <c r="H18" i="7"/>
  <c r="K18" i="7" s="1"/>
  <c r="J24" i="7"/>
  <c r="J18" i="7"/>
  <c r="L21" i="7"/>
  <c r="L27" i="7"/>
  <c r="I20" i="7"/>
  <c r="H20" i="7"/>
  <c r="L20" i="7" s="1"/>
  <c r="K17" i="7"/>
  <c r="K22" i="7"/>
  <c r="K11" i="7"/>
  <c r="L13" i="7"/>
  <c r="L32" i="7"/>
  <c r="L17" i="7"/>
  <c r="L23" i="7"/>
  <c r="L9" i="7"/>
  <c r="L28" i="7"/>
  <c r="K15" i="7"/>
  <c r="K12" i="7"/>
  <c r="L10" i="7"/>
  <c r="L16" i="7"/>
  <c r="L22" i="7"/>
  <c r="L26" i="7"/>
  <c r="K28" i="7"/>
  <c r="L11" i="7"/>
  <c r="L15" i="7"/>
  <c r="L24" i="7"/>
  <c r="K24" i="7"/>
  <c r="L12" i="7"/>
  <c r="K9" i="7"/>
  <c r="K23" i="7"/>
  <c r="K26" i="7"/>
  <c r="K10" i="7"/>
  <c r="K13" i="7"/>
  <c r="K14" i="7"/>
  <c r="K16" i="7"/>
  <c r="K21" i="7"/>
  <c r="K27" i="7"/>
  <c r="K32" i="7"/>
  <c r="D32" i="6"/>
  <c r="D23" i="6"/>
  <c r="H23" i="6" s="1"/>
  <c r="I23" i="6"/>
  <c r="J23" i="6"/>
  <c r="C17" i="6"/>
  <c r="H17" i="6"/>
  <c r="I17" i="6"/>
  <c r="J17" i="6"/>
  <c r="H25" i="6"/>
  <c r="I25" i="6"/>
  <c r="J25" i="6"/>
  <c r="H21" i="6"/>
  <c r="I21" i="6"/>
  <c r="J21" i="6"/>
  <c r="H30" i="6"/>
  <c r="I30" i="6"/>
  <c r="J30" i="6"/>
  <c r="H29" i="6"/>
  <c r="I29" i="6"/>
  <c r="J29" i="6"/>
  <c r="I27" i="6"/>
  <c r="J27" i="6"/>
  <c r="C27" i="6"/>
  <c r="D26" i="6"/>
  <c r="D27" i="6" s="1"/>
  <c r="H27" i="6" s="1"/>
  <c r="H22" i="6"/>
  <c r="D13" i="6"/>
  <c r="D9" i="6"/>
  <c r="H32" i="6"/>
  <c r="I32" i="6"/>
  <c r="J32" i="6"/>
  <c r="H31" i="6"/>
  <c r="I31" i="6"/>
  <c r="J31" i="6"/>
  <c r="H26" i="6"/>
  <c r="I26" i="6"/>
  <c r="J26" i="6"/>
  <c r="I22" i="6"/>
  <c r="J22" i="6"/>
  <c r="H10" i="6"/>
  <c r="I10" i="6"/>
  <c r="J10" i="6"/>
  <c r="I34" i="7" l="1"/>
  <c r="J34" i="7"/>
  <c r="L14" i="7"/>
  <c r="H34" i="7"/>
  <c r="L29" i="7"/>
  <c r="L18" i="7"/>
  <c r="K20" i="7"/>
  <c r="K34" i="7" s="1"/>
  <c r="L34" i="7" l="1"/>
  <c r="J28" i="6"/>
  <c r="I28" i="6"/>
  <c r="H28" i="6"/>
  <c r="J24" i="6"/>
  <c r="I24" i="6"/>
  <c r="H24" i="6"/>
  <c r="J20" i="6"/>
  <c r="I20" i="6"/>
  <c r="H20" i="6"/>
  <c r="J19" i="6"/>
  <c r="I19" i="6"/>
  <c r="H19" i="6"/>
  <c r="J18" i="6"/>
  <c r="I18" i="6"/>
  <c r="H18" i="6"/>
  <c r="C18" i="6"/>
  <c r="C19" i="6" s="1"/>
  <c r="J16" i="6"/>
  <c r="I16" i="6"/>
  <c r="H16" i="6"/>
  <c r="C16" i="6"/>
  <c r="J15" i="6"/>
  <c r="I15" i="6"/>
  <c r="H15" i="6"/>
  <c r="J14" i="6"/>
  <c r="I14" i="6"/>
  <c r="H14" i="6"/>
  <c r="J13" i="6"/>
  <c r="I13" i="6"/>
  <c r="H13" i="6"/>
  <c r="J12" i="6"/>
  <c r="I12" i="6"/>
  <c r="H12" i="6"/>
  <c r="J11" i="6"/>
  <c r="I11" i="6"/>
  <c r="H11" i="6"/>
  <c r="J9" i="6"/>
  <c r="I9" i="6"/>
  <c r="H9" i="6"/>
  <c r="C22" i="6" l="1"/>
  <c r="C21" i="6"/>
  <c r="C20" i="6"/>
  <c r="C23" i="6" s="1"/>
  <c r="K9" i="6"/>
  <c r="L9" i="6"/>
  <c r="K17" i="3"/>
  <c r="E21" i="5"/>
  <c r="I21" i="5" s="1"/>
  <c r="F20" i="5"/>
  <c r="J20" i="5" s="1"/>
  <c r="E20" i="5"/>
  <c r="E19" i="5"/>
  <c r="F19" i="5" s="1"/>
  <c r="J19" i="5" s="1"/>
  <c r="F16" i="5"/>
  <c r="H21" i="5"/>
  <c r="I20" i="5"/>
  <c r="H20" i="5"/>
  <c r="H19" i="5"/>
  <c r="J18" i="5"/>
  <c r="I18" i="5"/>
  <c r="H18" i="5"/>
  <c r="K17" i="5"/>
  <c r="J17" i="5"/>
  <c r="I17" i="5"/>
  <c r="H17" i="5"/>
  <c r="C17" i="5"/>
  <c r="C19" i="5" s="1"/>
  <c r="J16" i="5"/>
  <c r="I16" i="5"/>
  <c r="H16" i="5"/>
  <c r="C16" i="5"/>
  <c r="J15" i="5"/>
  <c r="I15" i="5"/>
  <c r="H15" i="5"/>
  <c r="J14" i="5"/>
  <c r="I14" i="5"/>
  <c r="H14" i="5"/>
  <c r="J13" i="5"/>
  <c r="I13" i="5"/>
  <c r="H13" i="5"/>
  <c r="L13" i="5" s="1"/>
  <c r="J12" i="5"/>
  <c r="I12" i="5"/>
  <c r="H12" i="5"/>
  <c r="J11" i="5"/>
  <c r="I11" i="5"/>
  <c r="H11" i="5"/>
  <c r="J10" i="5"/>
  <c r="I10" i="5"/>
  <c r="H10" i="5"/>
  <c r="L20" i="5" l="1"/>
  <c r="L17" i="5"/>
  <c r="I19" i="5"/>
  <c r="F21" i="5"/>
  <c r="J21" i="5" s="1"/>
  <c r="L16" i="5"/>
  <c r="I22" i="5"/>
  <c r="L11" i="5"/>
  <c r="K10" i="5"/>
  <c r="K11" i="5"/>
  <c r="K13" i="5"/>
  <c r="L18" i="5"/>
  <c r="J22" i="5"/>
  <c r="L12" i="5"/>
  <c r="K19" i="5"/>
  <c r="L19" i="5"/>
  <c r="L15" i="5"/>
  <c r="K15" i="5"/>
  <c r="L14" i="5"/>
  <c r="K14" i="5"/>
  <c r="L21" i="5"/>
  <c r="K21" i="5"/>
  <c r="K16" i="5"/>
  <c r="C18" i="5"/>
  <c r="K18" i="5"/>
  <c r="K20" i="5"/>
  <c r="H22" i="5"/>
  <c r="L10" i="5"/>
  <c r="K12" i="5"/>
  <c r="M13" i="4"/>
  <c r="M22" i="3"/>
  <c r="E22" i="3"/>
  <c r="O21" i="3"/>
  <c r="N21" i="3"/>
  <c r="M21" i="3"/>
  <c r="J21" i="3"/>
  <c r="I21" i="3"/>
  <c r="H21" i="3"/>
  <c r="M20" i="3"/>
  <c r="J20" i="3"/>
  <c r="H20" i="3"/>
  <c r="E20" i="3"/>
  <c r="O19" i="3"/>
  <c r="N19" i="3"/>
  <c r="M19" i="3"/>
  <c r="J19" i="3"/>
  <c r="I19" i="3"/>
  <c r="H19" i="3"/>
  <c r="O18" i="3"/>
  <c r="N18" i="3"/>
  <c r="M18" i="3"/>
  <c r="J18" i="3"/>
  <c r="H18" i="3"/>
  <c r="E18" i="3"/>
  <c r="I18" i="3" s="1"/>
  <c r="O17" i="3"/>
  <c r="N17" i="3"/>
  <c r="M17" i="3"/>
  <c r="J17" i="3"/>
  <c r="I17" i="3"/>
  <c r="H17" i="3"/>
  <c r="O16" i="3"/>
  <c r="M16" i="3"/>
  <c r="J16" i="3"/>
  <c r="H16" i="3"/>
  <c r="E16" i="3"/>
  <c r="N16" i="3" s="1"/>
  <c r="O15" i="3"/>
  <c r="N15" i="3"/>
  <c r="M15" i="3"/>
  <c r="J15" i="3"/>
  <c r="I15" i="3"/>
  <c r="H15" i="3"/>
  <c r="O14" i="3"/>
  <c r="N14" i="3"/>
  <c r="M14" i="3"/>
  <c r="J14" i="3"/>
  <c r="I14" i="3"/>
  <c r="H14" i="3"/>
  <c r="O13" i="3"/>
  <c r="N13" i="3"/>
  <c r="M13" i="3"/>
  <c r="J13" i="3"/>
  <c r="I13" i="3"/>
  <c r="H13" i="3"/>
  <c r="O12" i="3"/>
  <c r="N12" i="3"/>
  <c r="M12" i="3"/>
  <c r="J12" i="3"/>
  <c r="I12" i="3"/>
  <c r="H12" i="3"/>
  <c r="O11" i="3"/>
  <c r="N11" i="3"/>
  <c r="M11" i="3"/>
  <c r="J11" i="3"/>
  <c r="I11" i="3"/>
  <c r="H11" i="3"/>
  <c r="N14" i="4"/>
  <c r="M14" i="4"/>
  <c r="J14" i="4"/>
  <c r="I14" i="4"/>
  <c r="H14" i="4"/>
  <c r="Q13" i="4"/>
  <c r="P13" i="4"/>
  <c r="N13" i="4"/>
  <c r="M12" i="4"/>
  <c r="J12" i="4"/>
  <c r="H12" i="4"/>
  <c r="E12" i="4"/>
  <c r="I12" i="4" s="1"/>
  <c r="M11" i="4"/>
  <c r="J11" i="4"/>
  <c r="H11" i="4"/>
  <c r="Q11" i="4" s="1"/>
  <c r="E11" i="4"/>
  <c r="I11" i="4" s="1"/>
  <c r="N10" i="4"/>
  <c r="M10" i="4"/>
  <c r="J10" i="4"/>
  <c r="I10" i="4"/>
  <c r="H10" i="4"/>
  <c r="N9" i="4"/>
  <c r="M9" i="4"/>
  <c r="J9" i="4"/>
  <c r="Q9" i="4" s="1"/>
  <c r="I9" i="4"/>
  <c r="H9" i="4"/>
  <c r="N8" i="4"/>
  <c r="M8" i="4"/>
  <c r="J8" i="4"/>
  <c r="I8" i="4"/>
  <c r="H8" i="4"/>
  <c r="P8" i="4" s="1"/>
  <c r="N7" i="4"/>
  <c r="M7" i="4"/>
  <c r="J7" i="4"/>
  <c r="I7" i="4"/>
  <c r="H7" i="4"/>
  <c r="H15" i="4" s="1"/>
  <c r="M23" i="3" l="1"/>
  <c r="P11" i="3"/>
  <c r="Q11" i="3"/>
  <c r="P13" i="3"/>
  <c r="Q13" i="3"/>
  <c r="P15" i="3"/>
  <c r="Q15" i="3"/>
  <c r="P17" i="3"/>
  <c r="Q17" i="3"/>
  <c r="N20" i="3"/>
  <c r="K20" i="3"/>
  <c r="O20" i="3" s="1"/>
  <c r="Q20" i="3" s="1"/>
  <c r="P21" i="3"/>
  <c r="Q21" i="3"/>
  <c r="Q22" i="3"/>
  <c r="H23" i="3"/>
  <c r="I16" i="3"/>
  <c r="P19" i="3"/>
  <c r="Q19" i="3"/>
  <c r="O23" i="3"/>
  <c r="P12" i="3"/>
  <c r="Q12" i="3"/>
  <c r="P14" i="3"/>
  <c r="Q14" i="3"/>
  <c r="J23" i="3"/>
  <c r="P16" i="3"/>
  <c r="Q16" i="3"/>
  <c r="P18" i="3"/>
  <c r="Q18" i="3"/>
  <c r="P20" i="3"/>
  <c r="N22" i="3"/>
  <c r="P22" i="3" s="1"/>
  <c r="P23" i="3" s="1"/>
  <c r="K22" i="3"/>
  <c r="O22" i="3" s="1"/>
  <c r="Q14" i="4"/>
  <c r="J15" i="4"/>
  <c r="P9" i="4"/>
  <c r="Q12" i="4"/>
  <c r="P14" i="4"/>
  <c r="Q8" i="4"/>
  <c r="Q10" i="4"/>
  <c r="M15" i="4"/>
  <c r="N11" i="4"/>
  <c r="N15" i="4" s="1"/>
  <c r="N12" i="4"/>
  <c r="L22" i="5"/>
  <c r="K22" i="5"/>
  <c r="I20" i="3"/>
  <c r="I23" i="3" s="1"/>
  <c r="I15" i="4"/>
  <c r="Q7" i="4"/>
  <c r="P10" i="4"/>
  <c r="P11" i="4"/>
  <c r="P12" i="4"/>
  <c r="P7" i="4"/>
  <c r="O21" i="2"/>
  <c r="M21" i="2"/>
  <c r="J21" i="2"/>
  <c r="H21" i="2"/>
  <c r="E21" i="2"/>
  <c r="I21" i="2" s="1"/>
  <c r="O20" i="2"/>
  <c r="M20" i="2"/>
  <c r="Q20" i="2" s="1"/>
  <c r="J20" i="2"/>
  <c r="H20" i="2"/>
  <c r="E20" i="2"/>
  <c r="I20" i="2" s="1"/>
  <c r="O19" i="2"/>
  <c r="M19" i="2"/>
  <c r="Q19" i="2" s="1"/>
  <c r="J19" i="2"/>
  <c r="H19" i="2"/>
  <c r="E19" i="2"/>
  <c r="N19" i="2" s="1"/>
  <c r="O18" i="2"/>
  <c r="M18" i="2"/>
  <c r="Q18" i="2" s="1"/>
  <c r="J18" i="2"/>
  <c r="H18" i="2"/>
  <c r="E18" i="2"/>
  <c r="I18" i="2" s="1"/>
  <c r="P18" i="2" s="1"/>
  <c r="O17" i="2"/>
  <c r="M17" i="2"/>
  <c r="Q17" i="2" s="1"/>
  <c r="J17" i="2"/>
  <c r="H17" i="2"/>
  <c r="E17" i="2"/>
  <c r="I17" i="2" s="1"/>
  <c r="O16" i="2"/>
  <c r="M16" i="2"/>
  <c r="Q16" i="2" s="1"/>
  <c r="J16" i="2"/>
  <c r="H16" i="2"/>
  <c r="E16" i="2"/>
  <c r="I16" i="2" s="1"/>
  <c r="O15" i="2"/>
  <c r="M15" i="2"/>
  <c r="J15" i="2"/>
  <c r="H15" i="2"/>
  <c r="E15" i="2"/>
  <c r="N15" i="2" s="1"/>
  <c r="O14" i="2"/>
  <c r="M14" i="2"/>
  <c r="Q14" i="2" s="1"/>
  <c r="J14" i="2"/>
  <c r="H14" i="2"/>
  <c r="E14" i="2"/>
  <c r="I14" i="2" s="1"/>
  <c r="O13" i="2"/>
  <c r="O22" i="2" s="1"/>
  <c r="N13" i="2"/>
  <c r="M13" i="2"/>
  <c r="K13" i="2"/>
  <c r="J13" i="2"/>
  <c r="I13" i="2"/>
  <c r="H13" i="2"/>
  <c r="P13" i="2" s="1"/>
  <c r="O12" i="2"/>
  <c r="N12" i="2"/>
  <c r="M12" i="2"/>
  <c r="J12" i="2"/>
  <c r="I12" i="2"/>
  <c r="H12" i="2"/>
  <c r="O11" i="2"/>
  <c r="N11" i="2"/>
  <c r="M11" i="2"/>
  <c r="J11" i="2"/>
  <c r="J22" i="2" s="1"/>
  <c r="I11" i="2"/>
  <c r="H11" i="2"/>
  <c r="N23" i="3" l="1"/>
  <c r="Q23" i="3"/>
  <c r="Q11" i="2"/>
  <c r="M22" i="2"/>
  <c r="Q13" i="2"/>
  <c r="Q12" i="2"/>
  <c r="Q15" i="2"/>
  <c r="N18" i="2"/>
  <c r="I19" i="2"/>
  <c r="P19" i="2" s="1"/>
  <c r="N20" i="2"/>
  <c r="N14" i="2"/>
  <c r="N22" i="2" s="1"/>
  <c r="I15" i="2"/>
  <c r="P15" i="2" s="1"/>
  <c r="N16" i="2"/>
  <c r="Q21" i="2"/>
  <c r="P15" i="4"/>
  <c r="Q15" i="4"/>
  <c r="P17" i="2"/>
  <c r="P21" i="2"/>
  <c r="P14" i="2"/>
  <c r="N17" i="2"/>
  <c r="N21" i="2"/>
  <c r="H22" i="2"/>
  <c r="P16" i="2"/>
  <c r="P11" i="2"/>
  <c r="P12" i="2"/>
  <c r="P20" i="2"/>
  <c r="I22" i="2" l="1"/>
  <c r="P22" i="2" s="1"/>
  <c r="Q22" i="2"/>
  <c r="D14" i="1" l="1"/>
  <c r="C16" i="1"/>
  <c r="H16" i="1"/>
  <c r="I16" i="1"/>
  <c r="J16" i="1"/>
  <c r="D21" i="1"/>
  <c r="D19" i="1"/>
  <c r="H18" i="1"/>
  <c r="I18" i="1"/>
  <c r="J18" i="1"/>
  <c r="D15" i="1"/>
  <c r="H11" i="1"/>
  <c r="I11" i="1"/>
  <c r="J11" i="1"/>
  <c r="H12" i="1"/>
  <c r="I12" i="1"/>
  <c r="J12" i="1"/>
  <c r="H10" i="1"/>
  <c r="I10" i="1"/>
  <c r="J10" i="1"/>
  <c r="C17" i="1"/>
  <c r="C18" i="1" s="1"/>
  <c r="H13" i="1"/>
  <c r="L13" i="1" s="1"/>
  <c r="I13" i="1"/>
  <c r="J13" i="1"/>
  <c r="L16" i="1" l="1"/>
  <c r="K16" i="1"/>
  <c r="K18" i="1"/>
  <c r="L18" i="1"/>
  <c r="K11" i="1"/>
  <c r="L11" i="1"/>
  <c r="L10" i="1"/>
  <c r="K12" i="1"/>
  <c r="K10" i="1"/>
  <c r="L12" i="1"/>
  <c r="K13" i="1"/>
  <c r="J21" i="1"/>
  <c r="I21" i="1"/>
  <c r="H21" i="1"/>
  <c r="J20" i="1"/>
  <c r="I20" i="1"/>
  <c r="J19" i="1"/>
  <c r="I19" i="1"/>
  <c r="C19" i="1"/>
  <c r="J17" i="1"/>
  <c r="I17" i="1"/>
  <c r="H17" i="1"/>
  <c r="J15" i="1"/>
  <c r="I15" i="1"/>
  <c r="H15" i="1"/>
  <c r="J14" i="1"/>
  <c r="I14" i="1"/>
  <c r="H14" i="1"/>
  <c r="L17" i="1" l="1"/>
  <c r="L21" i="1"/>
  <c r="L22" i="1" s="1"/>
  <c r="I22" i="1"/>
  <c r="K14" i="1"/>
  <c r="J22" i="1"/>
  <c r="K21" i="1"/>
  <c r="L15" i="1"/>
  <c r="K15" i="1"/>
  <c r="L14" i="1"/>
  <c r="K17" i="1"/>
  <c r="H19" i="1"/>
  <c r="H20" i="1"/>
  <c r="H22" i="1" l="1"/>
  <c r="L20" i="1"/>
  <c r="K20" i="1"/>
  <c r="L19" i="1"/>
  <c r="K19" i="1"/>
  <c r="K22" i="1" l="1"/>
</calcChain>
</file>

<file path=xl/sharedStrings.xml><?xml version="1.0" encoding="utf-8"?>
<sst xmlns="http://schemas.openxmlformats.org/spreadsheetml/2006/main" count="522" uniqueCount="118">
  <si>
    <t>Shree Nakoda Pipe Impex Pvt Ltd</t>
  </si>
  <si>
    <t>Comparison Chart</t>
  </si>
  <si>
    <t>Division:- S.I.D</t>
  </si>
  <si>
    <t>S.no</t>
  </si>
  <si>
    <t>DESCRIPTION</t>
  </si>
  <si>
    <t>Unit</t>
  </si>
  <si>
    <t>NAKODA QTY.</t>
  </si>
  <si>
    <t>ARCHCONS
QTY.</t>
  </si>
  <si>
    <t>Rate</t>
  </si>
  <si>
    <t>NAKODA
Amount</t>
  </si>
  <si>
    <t>ARCHCONS 
Amount</t>
  </si>
  <si>
    <t>DIFF Amount</t>
  </si>
  <si>
    <t>Ref</t>
  </si>
  <si>
    <t xml:space="preserve">WITH Nakoda </t>
  </si>
  <si>
    <t>WITH Archons</t>
  </si>
  <si>
    <t>Cum</t>
  </si>
  <si>
    <t>R/F Steelwork (0--3)</t>
  </si>
  <si>
    <t>MT</t>
  </si>
  <si>
    <t>Total</t>
  </si>
  <si>
    <t>Abhishek Acharya</t>
  </si>
  <si>
    <t>Billing Engineer</t>
  </si>
  <si>
    <t>Site Incharge</t>
  </si>
  <si>
    <t>Nakoda Pipe Impex Pvt Ltd</t>
  </si>
  <si>
    <t>RA 5</t>
  </si>
  <si>
    <t>Bill No RA 5</t>
  </si>
  <si>
    <t>Month - May 2023</t>
  </si>
  <si>
    <t>Bill Name:- Ferro</t>
  </si>
  <si>
    <r>
      <t xml:space="preserve">AGI </t>
    </r>
    <r>
      <rPr>
        <sz val="10"/>
        <color theme="0"/>
        <rFont val="Artifakt Element Heavy"/>
        <family val="2"/>
      </rPr>
      <t>Quantiy</t>
    </r>
  </si>
  <si>
    <t>AGI Amount</t>
  </si>
  <si>
    <t>Excavation (0--3)</t>
  </si>
  <si>
    <t>Backfilling</t>
  </si>
  <si>
    <t>Watering &amp; Consolidation</t>
  </si>
  <si>
    <t>Sand Filling</t>
  </si>
  <si>
    <t>PCC {3--6}</t>
  </si>
  <si>
    <t>RCC {0--3}</t>
  </si>
  <si>
    <t>Shuttering {0--3}</t>
  </si>
  <si>
    <t>SQM</t>
  </si>
  <si>
    <t>Mukesh Lilhare</t>
  </si>
  <si>
    <t>AG Infratech</t>
  </si>
  <si>
    <t>Excavation (3--6)</t>
  </si>
  <si>
    <t>Excavation (3--6){Claimed By AGI}</t>
  </si>
  <si>
    <t>PCC {3--6} {Claimed By AGI}</t>
  </si>
  <si>
    <t>PCC {0--3}</t>
  </si>
  <si>
    <t>Mahesh Wandre</t>
  </si>
  <si>
    <t>Assistant Prioject Manager</t>
  </si>
  <si>
    <t>Bill Name:- Ferro Alloys</t>
  </si>
  <si>
    <t>Bill No RA 3</t>
  </si>
  <si>
    <t>SHREE  NAKODA PIPE IMPEX Ltd TILDA
Summary of (Cooling Tower ) RA1</t>
  </si>
  <si>
    <t>AGI QTY.</t>
  </si>
  <si>
    <t>AGI
Amount</t>
  </si>
  <si>
    <t>Archons</t>
  </si>
  <si>
    <t>NAKODA Amount</t>
  </si>
  <si>
    <t>Archons Amount</t>
  </si>
  <si>
    <t>EARTH EXCAVATION WORK</t>
  </si>
  <si>
    <t>m3</t>
  </si>
  <si>
    <t>RA3</t>
  </si>
  <si>
    <t>BACK FILLING WORK</t>
  </si>
  <si>
    <t xml:space="preserve"> WATERING &amp; CONSOLIDATING WORK</t>
  </si>
  <si>
    <t>SAND FILLING WORK</t>
  </si>
  <si>
    <t>P C C WORK</t>
  </si>
  <si>
    <t>RCC FOOTING /COLUMN/BEAM WORK</t>
  </si>
  <si>
    <t>RCC WORK CIRCULAR FOUNDATION</t>
  </si>
  <si>
    <t>SHUTTERING FOOTING/COLUMN/BEAM WORK</t>
  </si>
  <si>
    <t>m2</t>
  </si>
  <si>
    <t xml:space="preserve">SHUTTERING WORK CIRCULAR FOUNDATION </t>
  </si>
  <si>
    <t>REINFORCEMENT WORK</t>
  </si>
  <si>
    <t>MS FOUNDATION BOLT FIXING</t>
  </si>
  <si>
    <t>*</t>
  </si>
  <si>
    <t>Bill No RA 2</t>
  </si>
  <si>
    <t>AGI Amount.</t>
  </si>
  <si>
    <t>NAKODA Amount.</t>
  </si>
  <si>
    <t>Excavation in all type of Soil</t>
  </si>
  <si>
    <t>RA1</t>
  </si>
  <si>
    <t>PCC upto  0.00 to +/- 3.00 meter from GL</t>
  </si>
  <si>
    <t>RCC upto +/- 3.00 meter from GL.</t>
  </si>
  <si>
    <t>Shuttering upto +/- 3meter from GL</t>
  </si>
  <si>
    <t>MS Bolt Fixing</t>
  </si>
  <si>
    <t>Reinforcement of steel upto +/- 0.0 to +/- 3.0 meter from ground level.</t>
  </si>
  <si>
    <t>Bill No RA 4</t>
  </si>
  <si>
    <t>Pocket fixng Work</t>
  </si>
  <si>
    <t>Nos</t>
  </si>
  <si>
    <t>RA4</t>
  </si>
  <si>
    <t>Bill No RA 1</t>
  </si>
  <si>
    <t>Division:- Ferro</t>
  </si>
  <si>
    <t>Month -February 2023</t>
  </si>
  <si>
    <t>RA 1</t>
  </si>
  <si>
    <t>Note</t>
  </si>
  <si>
    <t>Tally wont be possible for this as becouse rcc rate was taken 2650 previously</t>
  </si>
  <si>
    <t>Month - July 2023</t>
  </si>
  <si>
    <t>Bill No RA 6</t>
  </si>
  <si>
    <t>RA 6</t>
  </si>
  <si>
    <t>Soil Dressing</t>
  </si>
  <si>
    <t>RCC {3--6}</t>
  </si>
  <si>
    <t>Shuttering {3--6}</t>
  </si>
  <si>
    <t>R/F Steelwork (3--6)</t>
  </si>
  <si>
    <t>Shrinkomp grouting</t>
  </si>
  <si>
    <t>R/F Steelwork (0--3) {Claimed By AGI}</t>
  </si>
  <si>
    <t>R/F Steelwork (3--6) {Claimed By AGI}</t>
  </si>
  <si>
    <t>RCC {0--3} {Circular Claimed by AGI}</t>
  </si>
  <si>
    <t>Shuttering {0--3} {Circular Claimed by AGI}</t>
  </si>
  <si>
    <t>PCC {0--3} {Claimed By AGI}</t>
  </si>
  <si>
    <t>Assistant Project Manager</t>
  </si>
  <si>
    <t xml:space="preserve">Mukesh Lilhare </t>
  </si>
  <si>
    <t>AGI</t>
  </si>
  <si>
    <t>Bill No RA 7</t>
  </si>
  <si>
    <t>Division:- Ferro Alloys</t>
  </si>
  <si>
    <t>Month - August 2023</t>
  </si>
  <si>
    <t>RA 7</t>
  </si>
  <si>
    <t>RCC {6--9}</t>
  </si>
  <si>
    <t>RCC {9--12}</t>
  </si>
  <si>
    <t>Shuttering {6--9}</t>
  </si>
  <si>
    <t>Shuttering {9--12}</t>
  </si>
  <si>
    <t>R/F Steelwork (6--9)</t>
  </si>
  <si>
    <t>R/F Steelwork (9--12)</t>
  </si>
  <si>
    <t>Bolt Fixing of anchor and foundation Bolt</t>
  </si>
  <si>
    <r>
      <t>m</t>
    </r>
    <r>
      <rPr>
        <b/>
        <sz val="10"/>
        <rFont val="Calibri"/>
        <family val="2"/>
      </rPr>
      <t>²</t>
    </r>
  </si>
  <si>
    <r>
      <t>m</t>
    </r>
    <r>
      <rPr>
        <b/>
        <sz val="10"/>
        <rFont val="Calibri"/>
        <family val="2"/>
      </rPr>
      <t>³</t>
    </r>
  </si>
  <si>
    <t>Division:- Ferro Furnace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</si>
</sst>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Artifakt Element Heavy"/>
      <family val="2"/>
    </font>
    <font>
      <b/>
      <sz val="11"/>
      <name val="Artifakt Element Heavy"/>
      <family val="2"/>
    </font>
    <font>
      <b/>
      <sz val="10"/>
      <color theme="0"/>
      <name val="Artifakt Element Heavy"/>
      <family val="2"/>
    </font>
    <font>
      <b/>
      <sz val="10"/>
      <name val="Arial Black"/>
      <family val="2"/>
    </font>
    <font>
      <b/>
      <sz val="10"/>
      <name val="Bahnschrift SemiBold SemiConden"/>
      <family val="2"/>
    </font>
    <font>
      <sz val="10"/>
      <name val="Bahnschrift SemiBold SemiConden"/>
      <family val="2"/>
    </font>
    <font>
      <sz val="10"/>
      <color theme="0"/>
      <name val="Artifakt Element Heavy"/>
      <family val="2"/>
    </font>
    <font>
      <b/>
      <sz val="10"/>
      <color theme="0"/>
      <name val="Artifakt Element Black"/>
      <family val="2"/>
    </font>
    <font>
      <b/>
      <sz val="12"/>
      <color theme="0"/>
      <name val="Artifakt Element Black"/>
      <family val="2"/>
    </font>
    <font>
      <b/>
      <sz val="10"/>
      <name val="Arial"/>
      <family val="2"/>
    </font>
    <font>
      <b/>
      <sz val="10"/>
      <name val="Artifakt Element Black"/>
      <family val="2"/>
    </font>
    <font>
      <b/>
      <sz val="26"/>
      <name val="Arial Black"/>
      <family val="2"/>
    </font>
    <font>
      <b/>
      <sz val="11"/>
      <name val="Arial"/>
      <family val="2"/>
    </font>
    <font>
      <b/>
      <sz val="11"/>
      <name val="Artifakt Element Black"/>
      <family val="2"/>
    </font>
    <font>
      <sz val="11"/>
      <color theme="1"/>
      <name val="Artifakt Element Black"/>
      <family val="2"/>
    </font>
    <font>
      <sz val="11"/>
      <color rgb="FFFF0000"/>
      <name val="Artifakt Element Black"/>
      <family val="2"/>
    </font>
    <font>
      <sz val="11"/>
      <color rgb="FFFF0000"/>
      <name val="Algerian"/>
      <family val="5"/>
    </font>
    <font>
      <sz val="10"/>
      <name val="Bahnschrift SemiBold"/>
      <family val="2"/>
    </font>
    <font>
      <b/>
      <sz val="10"/>
      <name val="Bahnschrift SemiBold"/>
      <family val="2"/>
    </font>
    <font>
      <b/>
      <sz val="10"/>
      <color theme="0"/>
      <name val="Arial"/>
      <family val="2"/>
    </font>
    <font>
      <b/>
      <sz val="9"/>
      <name val="Artifakt Element Black"/>
      <family val="2"/>
    </font>
    <font>
      <b/>
      <sz val="10"/>
      <color theme="0"/>
      <name val="Arial Black"/>
      <family val="2"/>
    </font>
    <font>
      <b/>
      <sz val="9"/>
      <name val="Arial Black"/>
      <family val="2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tifakt Element Heavy"/>
      <family val="2"/>
    </font>
    <font>
      <b/>
      <sz val="10"/>
      <name val="Calibri"/>
      <family val="2"/>
    </font>
    <font>
      <b/>
      <sz val="11"/>
      <color theme="1"/>
      <name val="Artifakt Element Heavy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double">
        <color theme="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3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2" borderId="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/>
    <xf numFmtId="2" fontId="8" fillId="0" borderId="5" xfId="0" applyNumberFormat="1" applyFont="1" applyBorder="1"/>
    <xf numFmtId="0" fontId="8" fillId="0" borderId="5" xfId="0" applyFont="1" applyBorder="1"/>
    <xf numFmtId="0" fontId="8" fillId="0" borderId="6" xfId="0" applyFont="1" applyBorder="1"/>
    <xf numFmtId="0" fontId="7" fillId="0" borderId="6" xfId="0" applyFont="1" applyBorder="1"/>
    <xf numFmtId="0" fontId="5" fillId="2" borderId="5" xfId="0" applyFont="1" applyFill="1" applyBorder="1"/>
    <xf numFmtId="0" fontId="5" fillId="2" borderId="6" xfId="0" applyFont="1" applyFill="1" applyBorder="1"/>
    <xf numFmtId="43" fontId="5" fillId="2" borderId="6" xfId="1" applyFont="1" applyFill="1" applyBorder="1"/>
    <xf numFmtId="4" fontId="5" fillId="2" borderId="6" xfId="1" applyNumberFormat="1" applyFont="1" applyFill="1" applyBorder="1"/>
    <xf numFmtId="43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right"/>
    </xf>
    <xf numFmtId="0" fontId="11" fillId="2" borderId="0" xfId="0" applyFont="1" applyFill="1" applyBorder="1"/>
    <xf numFmtId="0" fontId="0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6" fillId="0" borderId="9" xfId="0" applyFont="1" applyBorder="1"/>
    <xf numFmtId="0" fontId="6" fillId="0" borderId="9" xfId="0" applyFont="1" applyFill="1" applyBorder="1" applyAlignment="1">
      <alignment horizontal="left" vertical="center" wrapText="1"/>
    </xf>
    <xf numFmtId="0" fontId="6" fillId="0" borderId="10" xfId="0" applyFont="1" applyBorder="1"/>
    <xf numFmtId="0" fontId="12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8" fillId="0" borderId="10" xfId="0" applyFont="1" applyBorder="1"/>
    <xf numFmtId="0" fontId="7" fillId="0" borderId="10" xfId="0" applyFont="1" applyBorder="1"/>
    <xf numFmtId="0" fontId="8" fillId="0" borderId="9" xfId="0" applyFont="1" applyBorder="1"/>
    <xf numFmtId="0" fontId="7" fillId="0" borderId="9" xfId="0" applyFont="1" applyBorder="1"/>
    <xf numFmtId="0" fontId="8" fillId="0" borderId="9" xfId="0" applyFont="1" applyFill="1" applyBorder="1" applyAlignment="1">
      <alignment vertical="center"/>
    </xf>
    <xf numFmtId="0" fontId="8" fillId="0" borderId="9" xfId="0" applyFont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12" fillId="0" borderId="10" xfId="0" applyFont="1" applyBorder="1" applyAlignment="1">
      <alignment horizontal="right"/>
    </xf>
    <xf numFmtId="0" fontId="12" fillId="0" borderId="9" xfId="0" applyFont="1" applyBorder="1" applyAlignment="1">
      <alignment horizontal="right"/>
    </xf>
    <xf numFmtId="0" fontId="12" fillId="0" borderId="9" xfId="0" applyFont="1" applyFill="1" applyBorder="1" applyAlignment="1">
      <alignment horizontal="right" vertical="center"/>
    </xf>
    <xf numFmtId="0" fontId="12" fillId="0" borderId="9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right" vertical="center" wrapText="1"/>
    </xf>
    <xf numFmtId="0" fontId="10" fillId="2" borderId="0" xfId="0" applyFont="1" applyFill="1" applyBorder="1" applyAlignment="1">
      <alignment horizontal="center" vertical="center" wrapText="1"/>
    </xf>
    <xf numFmtId="4" fontId="0" fillId="0" borderId="0" xfId="0" applyNumberFormat="1"/>
    <xf numFmtId="17" fontId="16" fillId="0" borderId="0" xfId="0" applyNumberFormat="1" applyFont="1"/>
    <xf numFmtId="0" fontId="5" fillId="2" borderId="4" xfId="0" applyFont="1" applyFill="1" applyBorder="1" applyAlignment="1">
      <alignment horizontal="center" vertical="center" wrapText="1"/>
    </xf>
    <xf numFmtId="0" fontId="15" fillId="0" borderId="0" xfId="0" applyFont="1" applyBorder="1"/>
    <xf numFmtId="0" fontId="22" fillId="2" borderId="0" xfId="0" applyFont="1" applyFill="1" applyBorder="1" applyAlignment="1">
      <alignment horizontal="center" vertical="center" wrapText="1"/>
    </xf>
    <xf numFmtId="17" fontId="15" fillId="0" borderId="0" xfId="0" applyNumberFormat="1" applyFont="1"/>
    <xf numFmtId="0" fontId="23" fillId="0" borderId="9" xfId="0" applyFont="1" applyBorder="1"/>
    <xf numFmtId="0" fontId="20" fillId="0" borderId="9" xfId="0" applyFont="1" applyBorder="1"/>
    <xf numFmtId="0" fontId="21" fillId="0" borderId="9" xfId="0" applyFont="1" applyBorder="1"/>
    <xf numFmtId="0" fontId="23" fillId="0" borderId="9" xfId="0" applyFont="1" applyBorder="1" applyAlignment="1">
      <alignment vertical="center"/>
    </xf>
    <xf numFmtId="0" fontId="23" fillId="0" borderId="9" xfId="0" applyFont="1" applyBorder="1" applyAlignment="1">
      <alignment wrapText="1"/>
    </xf>
    <xf numFmtId="0" fontId="23" fillId="0" borderId="9" xfId="0" applyFont="1" applyFill="1" applyBorder="1" applyAlignment="1">
      <alignment vertical="center"/>
    </xf>
    <xf numFmtId="0" fontId="23" fillId="0" borderId="9" xfId="0" applyFont="1" applyFill="1" applyBorder="1" applyAlignment="1">
      <alignment horizontal="left" vertical="center" wrapText="1"/>
    </xf>
    <xf numFmtId="0" fontId="20" fillId="0" borderId="9" xfId="0" applyFont="1" applyFill="1" applyBorder="1" applyAlignment="1">
      <alignment vertical="center"/>
    </xf>
    <xf numFmtId="0" fontId="20" fillId="0" borderId="9" xfId="0" applyFont="1" applyBorder="1" applyAlignment="1">
      <alignment vertical="center"/>
    </xf>
    <xf numFmtId="0" fontId="21" fillId="0" borderId="9" xfId="0" applyFont="1" applyFill="1" applyBorder="1" applyAlignment="1">
      <alignment vertical="center"/>
    </xf>
    <xf numFmtId="0" fontId="23" fillId="0" borderId="10" xfId="0" applyFont="1" applyBorder="1"/>
    <xf numFmtId="0" fontId="20" fillId="0" borderId="10" xfId="0" applyFont="1" applyBorder="1"/>
    <xf numFmtId="0" fontId="21" fillId="0" borderId="10" xfId="0" applyFont="1" applyBorder="1"/>
    <xf numFmtId="0" fontId="12" fillId="0" borderId="10" xfId="0" applyFont="1" applyBorder="1"/>
    <xf numFmtId="0" fontId="12" fillId="0" borderId="9" xfId="0" applyFont="1" applyBorder="1"/>
    <xf numFmtId="17" fontId="15" fillId="0" borderId="0" xfId="0" applyNumberFormat="1" applyFont="1" applyBorder="1"/>
    <xf numFmtId="0" fontId="0" fillId="0" borderId="0" xfId="0" applyFont="1" applyBorder="1"/>
    <xf numFmtId="0" fontId="24" fillId="2" borderId="0" xfId="0" applyFont="1" applyFill="1" applyBorder="1"/>
    <xf numFmtId="0" fontId="22" fillId="2" borderId="0" xfId="0" applyFont="1" applyFill="1" applyBorder="1"/>
    <xf numFmtId="0" fontId="25" fillId="0" borderId="10" xfId="0" applyFont="1" applyBorder="1"/>
    <xf numFmtId="0" fontId="25" fillId="0" borderId="9" xfId="0" applyFont="1" applyBorder="1"/>
    <xf numFmtId="2" fontId="8" fillId="0" borderId="6" xfId="0" applyNumberFormat="1" applyFont="1" applyBorder="1"/>
    <xf numFmtId="164" fontId="8" fillId="0" borderId="5" xfId="0" applyNumberFormat="1" applyFont="1" applyBorder="1"/>
    <xf numFmtId="164" fontId="8" fillId="0" borderId="6" xfId="0" applyNumberFormat="1" applyFont="1" applyBorder="1"/>
    <xf numFmtId="0" fontId="26" fillId="0" borderId="0" xfId="0" applyFont="1"/>
    <xf numFmtId="0" fontId="6" fillId="0" borderId="9" xfId="0" applyFont="1" applyBorder="1" applyAlignment="1">
      <alignment vertical="center" wrapText="1"/>
    </xf>
    <xf numFmtId="0" fontId="7" fillId="0" borderId="9" xfId="0" applyFont="1" applyBorder="1" applyAlignment="1">
      <alignment vertical="center"/>
    </xf>
    <xf numFmtId="0" fontId="12" fillId="0" borderId="9" xfId="0" applyFont="1" applyBorder="1" applyAlignment="1">
      <alignment horizontal="right" vertical="center"/>
    </xf>
    <xf numFmtId="0" fontId="0" fillId="0" borderId="0" xfId="0" applyAlignment="1">
      <alignment vertical="center"/>
    </xf>
    <xf numFmtId="2" fontId="8" fillId="0" borderId="5" xfId="0" applyNumberFormat="1" applyFont="1" applyFill="1" applyBorder="1"/>
    <xf numFmtId="0" fontId="8" fillId="0" borderId="5" xfId="0" applyFont="1" applyFill="1" applyBorder="1"/>
    <xf numFmtId="0" fontId="7" fillId="0" borderId="5" xfId="0" applyFont="1" applyFill="1" applyBorder="1"/>
    <xf numFmtId="2" fontId="8" fillId="0" borderId="5" xfId="0" applyNumberFormat="1" applyFont="1" applyFill="1" applyBorder="1" applyAlignment="1">
      <alignment vertical="center"/>
    </xf>
    <xf numFmtId="0" fontId="8" fillId="0" borderId="6" xfId="0" applyFont="1" applyFill="1" applyBorder="1"/>
    <xf numFmtId="0" fontId="7" fillId="0" borderId="6" xfId="0" applyFont="1" applyFill="1" applyBorder="1"/>
    <xf numFmtId="0" fontId="7" fillId="0" borderId="5" xfId="0" applyFont="1" applyBorder="1" applyAlignment="1">
      <alignment horizontal="right"/>
    </xf>
    <xf numFmtId="0" fontId="5" fillId="2" borderId="11" xfId="0" applyFont="1" applyFill="1" applyBorder="1" applyAlignment="1">
      <alignment horizontal="center" vertical="center" wrapText="1"/>
    </xf>
    <xf numFmtId="0" fontId="7" fillId="0" borderId="4" xfId="0" applyFont="1" applyBorder="1"/>
    <xf numFmtId="2" fontId="8" fillId="0" borderId="4" xfId="0" applyNumberFormat="1" applyFont="1" applyFill="1" applyBorder="1"/>
    <xf numFmtId="0" fontId="8" fillId="0" borderId="4" xfId="0" applyFont="1" applyFill="1" applyBorder="1"/>
    <xf numFmtId="0" fontId="7" fillId="0" borderId="4" xfId="0" applyFont="1" applyFill="1" applyBorder="1"/>
    <xf numFmtId="0" fontId="8" fillId="0" borderId="4" xfId="0" applyFont="1" applyBorder="1"/>
    <xf numFmtId="0" fontId="7" fillId="0" borderId="4" xfId="0" applyFont="1" applyBorder="1" applyAlignment="1">
      <alignment horizontal="right"/>
    </xf>
    <xf numFmtId="0" fontId="24" fillId="2" borderId="12" xfId="0" applyFont="1" applyFill="1" applyBorder="1" applyAlignment="1">
      <alignment horizontal="center" vertical="center" wrapText="1"/>
    </xf>
    <xf numFmtId="0" fontId="27" fillId="2" borderId="12" xfId="0" applyFont="1" applyFill="1" applyBorder="1"/>
    <xf numFmtId="0" fontId="28" fillId="0" borderId="0" xfId="0" applyFont="1" applyAlignment="1">
      <alignment horizontal="left"/>
    </xf>
    <xf numFmtId="0" fontId="5" fillId="2" borderId="11" xfId="0" applyFont="1" applyFill="1" applyBorder="1" applyAlignment="1">
      <alignment horizontal="center" vertical="center" wrapText="1"/>
    </xf>
    <xf numFmtId="2" fontId="8" fillId="0" borderId="6" xfId="0" applyNumberFormat="1" applyFont="1" applyFill="1" applyBorder="1"/>
    <xf numFmtId="0" fontId="5" fillId="0" borderId="0" xfId="0" applyFont="1" applyFill="1" applyBorder="1"/>
    <xf numFmtId="43" fontId="5" fillId="0" borderId="0" xfId="1" applyFont="1" applyFill="1" applyBorder="1"/>
    <xf numFmtId="0" fontId="0" fillId="0" borderId="0" xfId="0" applyFill="1"/>
    <xf numFmtId="0" fontId="28" fillId="0" borderId="0" xfId="0" applyFont="1"/>
    <xf numFmtId="0" fontId="30" fillId="0" borderId="0" xfId="0" applyFont="1"/>
    <xf numFmtId="0" fontId="30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wrapText="1"/>
    </xf>
    <xf numFmtId="0" fontId="19" fillId="0" borderId="0" xfId="0" applyFont="1" applyBorder="1" applyAlignment="1">
      <alignment horizontal="center"/>
    </xf>
    <xf numFmtId="0" fontId="22" fillId="2" borderId="0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wrapText="1"/>
    </xf>
    <xf numFmtId="0" fontId="18" fillId="0" borderId="6" xfId="0" applyFont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wrapText="1"/>
    </xf>
    <xf numFmtId="0" fontId="19" fillId="0" borderId="6" xfId="0" applyFont="1" applyBorder="1" applyAlignment="1">
      <alignment horizontal="center"/>
    </xf>
    <xf numFmtId="0" fontId="5" fillId="2" borderId="1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47"/>
  <sheetViews>
    <sheetView topLeftCell="A20" workbookViewId="0">
      <selection activeCell="A41" sqref="A41:XFD43"/>
    </sheetView>
  </sheetViews>
  <sheetFormatPr defaultRowHeight="15" x14ac:dyDescent="0.25"/>
  <cols>
    <col min="1" max="1" width="3.7109375" customWidth="1"/>
    <col min="2" max="2" width="41.42578125" customWidth="1"/>
    <col min="3" max="3" width="11.140625" customWidth="1"/>
    <col min="4" max="4" width="12.28515625" bestFit="1" customWidth="1"/>
    <col min="5" max="5" width="9.28515625" bestFit="1" customWidth="1"/>
    <col min="7" max="7" width="9.28515625" bestFit="1" customWidth="1"/>
    <col min="8" max="10" width="15.7109375" customWidth="1"/>
    <col min="11" max="11" width="15.5703125" customWidth="1"/>
    <col min="12" max="12" width="13.85546875" customWidth="1"/>
  </cols>
  <sheetData>
    <row r="1" spans="1:13" ht="18" thickBot="1" x14ac:dyDescent="0.4">
      <c r="A1" s="105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7"/>
    </row>
    <row r="2" spans="1:13" ht="17.2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7.2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7.25" x14ac:dyDescent="0.35">
      <c r="A4" s="2" t="s">
        <v>26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3" t="s">
        <v>84</v>
      </c>
    </row>
    <row r="5" spans="1:13" ht="17.25" x14ac:dyDescent="0.35">
      <c r="A5" s="2" t="s">
        <v>82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3" t="s">
        <v>1</v>
      </c>
    </row>
    <row r="6" spans="1:13" ht="17.25" x14ac:dyDescent="0.35">
      <c r="A6" s="2" t="s">
        <v>83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8" spans="1:13" ht="47.25" x14ac:dyDescent="0.25">
      <c r="A8" s="47" t="s">
        <v>3</v>
      </c>
      <c r="B8" s="47" t="s">
        <v>4</v>
      </c>
      <c r="C8" s="47" t="s">
        <v>5</v>
      </c>
      <c r="D8" s="47" t="s">
        <v>27</v>
      </c>
      <c r="E8" s="47" t="s">
        <v>6</v>
      </c>
      <c r="F8" s="47" t="s">
        <v>7</v>
      </c>
      <c r="G8" s="47" t="s">
        <v>8</v>
      </c>
      <c r="H8" s="47" t="s">
        <v>28</v>
      </c>
      <c r="I8" s="47" t="s">
        <v>9</v>
      </c>
      <c r="J8" s="47" t="s">
        <v>10</v>
      </c>
      <c r="K8" s="108" t="s">
        <v>11</v>
      </c>
      <c r="L8" s="108"/>
      <c r="M8" s="47" t="s">
        <v>12</v>
      </c>
    </row>
    <row r="9" spans="1:13" ht="30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 t="s">
        <v>13</v>
      </c>
      <c r="L9" s="5" t="s">
        <v>14</v>
      </c>
      <c r="M9" s="5"/>
    </row>
    <row r="10" spans="1:13" x14ac:dyDescent="0.25">
      <c r="A10" s="6">
        <v>1</v>
      </c>
      <c r="B10" s="6" t="s">
        <v>29</v>
      </c>
      <c r="C10" s="6" t="s">
        <v>15</v>
      </c>
      <c r="D10" s="7">
        <v>3383.38</v>
      </c>
      <c r="E10" s="7">
        <v>3040.3159999999998</v>
      </c>
      <c r="F10" s="8">
        <v>3046.23</v>
      </c>
      <c r="G10" s="6">
        <v>160</v>
      </c>
      <c r="H10" s="8">
        <f t="shared" ref="H10:H21" si="0">G10*D10</f>
        <v>541340.80000000005</v>
      </c>
      <c r="I10" s="8">
        <f t="shared" ref="I10:I21" si="1">G10*E10</f>
        <v>486450.55999999994</v>
      </c>
      <c r="J10" s="8">
        <f t="shared" ref="J10:J21" si="2">G10*F10</f>
        <v>487396.8</v>
      </c>
      <c r="K10" s="8">
        <f t="shared" ref="K10:K21" si="3">H10-I10</f>
        <v>54890.240000000107</v>
      </c>
      <c r="L10" s="8">
        <f t="shared" ref="L10:L21" si="4">H10-J10</f>
        <v>53944.000000000058</v>
      </c>
      <c r="M10" s="6" t="s">
        <v>85</v>
      </c>
    </row>
    <row r="11" spans="1:13" x14ac:dyDescent="0.25">
      <c r="A11" s="6">
        <v>1</v>
      </c>
      <c r="B11" s="6" t="s">
        <v>40</v>
      </c>
      <c r="C11" s="6" t="s">
        <v>15</v>
      </c>
      <c r="D11" s="7"/>
      <c r="E11" s="7"/>
      <c r="F11" s="8"/>
      <c r="G11" s="6">
        <v>16</v>
      </c>
      <c r="H11" s="8">
        <f t="shared" si="0"/>
        <v>0</v>
      </c>
      <c r="I11" s="8">
        <f t="shared" si="1"/>
        <v>0</v>
      </c>
      <c r="J11" s="8">
        <f t="shared" si="2"/>
        <v>0</v>
      </c>
      <c r="K11" s="8">
        <f t="shared" si="3"/>
        <v>0</v>
      </c>
      <c r="L11" s="8">
        <f t="shared" si="4"/>
        <v>0</v>
      </c>
      <c r="M11" s="6" t="s">
        <v>85</v>
      </c>
    </row>
    <row r="12" spans="1:13" x14ac:dyDescent="0.25">
      <c r="A12" s="6">
        <v>1</v>
      </c>
      <c r="B12" s="6" t="s">
        <v>39</v>
      </c>
      <c r="C12" s="6" t="s">
        <v>15</v>
      </c>
      <c r="D12" s="7"/>
      <c r="E12" s="7"/>
      <c r="F12" s="8"/>
      <c r="G12" s="6">
        <v>176</v>
      </c>
      <c r="H12" s="8">
        <f t="shared" si="0"/>
        <v>0</v>
      </c>
      <c r="I12" s="8">
        <f t="shared" si="1"/>
        <v>0</v>
      </c>
      <c r="J12" s="8">
        <f t="shared" si="2"/>
        <v>0</v>
      </c>
      <c r="K12" s="8">
        <f t="shared" si="3"/>
        <v>0</v>
      </c>
      <c r="L12" s="8">
        <f t="shared" si="4"/>
        <v>0</v>
      </c>
      <c r="M12" s="6" t="s">
        <v>85</v>
      </c>
    </row>
    <row r="13" spans="1:13" x14ac:dyDescent="0.25">
      <c r="A13" s="6">
        <v>2</v>
      </c>
      <c r="B13" s="6" t="s">
        <v>30</v>
      </c>
      <c r="C13" s="6" t="s">
        <v>15</v>
      </c>
      <c r="D13" s="7"/>
      <c r="E13" s="7"/>
      <c r="F13" s="8"/>
      <c r="G13" s="6">
        <v>85</v>
      </c>
      <c r="H13" s="8">
        <f t="shared" ref="H13" si="5">G13*D13</f>
        <v>0</v>
      </c>
      <c r="I13" s="8">
        <f t="shared" ref="I13" si="6">G13*E13</f>
        <v>0</v>
      </c>
      <c r="J13" s="8">
        <f t="shared" ref="J13" si="7">G13*F13</f>
        <v>0</v>
      </c>
      <c r="K13" s="8">
        <f t="shared" ref="K13" si="8">H13-I13</f>
        <v>0</v>
      </c>
      <c r="L13" s="8">
        <f t="shared" ref="L13" si="9">H13-J13</f>
        <v>0</v>
      </c>
      <c r="M13" s="6" t="s">
        <v>85</v>
      </c>
    </row>
    <row r="14" spans="1:13" x14ac:dyDescent="0.25">
      <c r="A14" s="6">
        <v>3</v>
      </c>
      <c r="B14" s="6" t="s">
        <v>31</v>
      </c>
      <c r="C14" s="6" t="s">
        <v>15</v>
      </c>
      <c r="D14" s="7"/>
      <c r="E14" s="7"/>
      <c r="F14" s="8"/>
      <c r="G14" s="6">
        <v>60</v>
      </c>
      <c r="H14" s="8">
        <f t="shared" si="0"/>
        <v>0</v>
      </c>
      <c r="I14" s="8">
        <f t="shared" si="1"/>
        <v>0</v>
      </c>
      <c r="J14" s="8">
        <f t="shared" si="2"/>
        <v>0</v>
      </c>
      <c r="K14" s="8">
        <f t="shared" si="3"/>
        <v>0</v>
      </c>
      <c r="L14" s="8">
        <f t="shared" si="4"/>
        <v>0</v>
      </c>
      <c r="M14" s="6" t="s">
        <v>85</v>
      </c>
    </row>
    <row r="15" spans="1:13" x14ac:dyDescent="0.25">
      <c r="A15" s="6">
        <v>4</v>
      </c>
      <c r="B15" s="6" t="s">
        <v>32</v>
      </c>
      <c r="C15" s="6" t="s">
        <v>15</v>
      </c>
      <c r="D15" s="7"/>
      <c r="E15" s="7"/>
      <c r="F15" s="8"/>
      <c r="G15" s="6">
        <v>700</v>
      </c>
      <c r="H15" s="8">
        <f t="shared" si="0"/>
        <v>0</v>
      </c>
      <c r="I15" s="8">
        <f t="shared" si="1"/>
        <v>0</v>
      </c>
      <c r="J15" s="8">
        <f t="shared" si="2"/>
        <v>0</v>
      </c>
      <c r="K15" s="8">
        <f t="shared" si="3"/>
        <v>0</v>
      </c>
      <c r="L15" s="8">
        <f t="shared" si="4"/>
        <v>0</v>
      </c>
      <c r="M15" s="6" t="s">
        <v>85</v>
      </c>
    </row>
    <row r="16" spans="1:13" x14ac:dyDescent="0.25">
      <c r="A16" s="6">
        <v>5</v>
      </c>
      <c r="B16" s="6" t="s">
        <v>42</v>
      </c>
      <c r="C16" s="6" t="str">
        <f>C14</f>
        <v>Cum</v>
      </c>
      <c r="D16" s="7">
        <v>57.39</v>
      </c>
      <c r="E16" s="7">
        <v>57.39</v>
      </c>
      <c r="F16" s="72">
        <f>E16</f>
        <v>57.39</v>
      </c>
      <c r="G16" s="10">
        <v>2100</v>
      </c>
      <c r="H16" s="8">
        <f t="shared" si="0"/>
        <v>120519</v>
      </c>
      <c r="I16" s="8">
        <f t="shared" si="1"/>
        <v>120519</v>
      </c>
      <c r="J16" s="8">
        <f t="shared" si="2"/>
        <v>120519</v>
      </c>
      <c r="K16" s="8">
        <f t="shared" si="3"/>
        <v>0</v>
      </c>
      <c r="L16" s="8">
        <f t="shared" si="4"/>
        <v>0</v>
      </c>
      <c r="M16" s="6" t="s">
        <v>85</v>
      </c>
    </row>
    <row r="17" spans="1:13" x14ac:dyDescent="0.25">
      <c r="A17" s="6">
        <v>5</v>
      </c>
      <c r="B17" s="6" t="s">
        <v>33</v>
      </c>
      <c r="C17" s="6" t="str">
        <f>C15</f>
        <v>Cum</v>
      </c>
      <c r="D17" s="7"/>
      <c r="E17" s="7"/>
      <c r="F17" s="9"/>
      <c r="G17" s="10">
        <v>2310</v>
      </c>
      <c r="H17" s="8">
        <f t="shared" si="0"/>
        <v>0</v>
      </c>
      <c r="I17" s="8">
        <f t="shared" si="1"/>
        <v>0</v>
      </c>
      <c r="J17" s="8">
        <f t="shared" si="2"/>
        <v>0</v>
      </c>
      <c r="K17" s="8">
        <f t="shared" si="3"/>
        <v>0</v>
      </c>
      <c r="L17" s="8">
        <f t="shared" si="4"/>
        <v>0</v>
      </c>
      <c r="M17" s="6" t="s">
        <v>85</v>
      </c>
    </row>
    <row r="18" spans="1:13" x14ac:dyDescent="0.25">
      <c r="A18" s="6">
        <v>5</v>
      </c>
      <c r="B18" s="6" t="s">
        <v>41</v>
      </c>
      <c r="C18" s="6" t="str">
        <f>C17</f>
        <v>Cum</v>
      </c>
      <c r="D18" s="7"/>
      <c r="E18" s="7"/>
      <c r="F18" s="9"/>
      <c r="G18" s="10">
        <v>210</v>
      </c>
      <c r="H18" s="8">
        <f t="shared" si="0"/>
        <v>0</v>
      </c>
      <c r="I18" s="8">
        <f t="shared" si="1"/>
        <v>0</v>
      </c>
      <c r="J18" s="8">
        <f t="shared" si="2"/>
        <v>0</v>
      </c>
      <c r="K18" s="8">
        <f t="shared" si="3"/>
        <v>0</v>
      </c>
      <c r="L18" s="8">
        <f t="shared" si="4"/>
        <v>0</v>
      </c>
      <c r="M18" s="6" t="s">
        <v>85</v>
      </c>
    </row>
    <row r="19" spans="1:13" x14ac:dyDescent="0.25">
      <c r="A19" s="6">
        <v>6</v>
      </c>
      <c r="B19" s="6" t="s">
        <v>34</v>
      </c>
      <c r="C19" s="6" t="str">
        <f>C17</f>
        <v>Cum</v>
      </c>
      <c r="D19" s="7">
        <v>222.15</v>
      </c>
      <c r="E19" s="7">
        <f t="shared" ref="E19:F21" si="10">D19</f>
        <v>222.15</v>
      </c>
      <c r="F19" s="72">
        <f t="shared" si="10"/>
        <v>222.15</v>
      </c>
      <c r="G19" s="10">
        <v>2600</v>
      </c>
      <c r="H19" s="8">
        <f t="shared" si="0"/>
        <v>577590</v>
      </c>
      <c r="I19" s="8">
        <f t="shared" si="1"/>
        <v>577590</v>
      </c>
      <c r="J19" s="8">
        <f t="shared" si="2"/>
        <v>577590</v>
      </c>
      <c r="K19" s="8">
        <f t="shared" si="3"/>
        <v>0</v>
      </c>
      <c r="L19" s="8">
        <f t="shared" si="4"/>
        <v>0</v>
      </c>
      <c r="M19" s="6" t="s">
        <v>85</v>
      </c>
    </row>
    <row r="20" spans="1:13" x14ac:dyDescent="0.25">
      <c r="A20" s="6">
        <v>7</v>
      </c>
      <c r="B20" s="6" t="s">
        <v>35</v>
      </c>
      <c r="C20" s="6" t="s">
        <v>36</v>
      </c>
      <c r="D20" s="7">
        <v>318.42</v>
      </c>
      <c r="E20" s="7">
        <f t="shared" si="10"/>
        <v>318.42</v>
      </c>
      <c r="F20" s="72">
        <f t="shared" si="10"/>
        <v>318.42</v>
      </c>
      <c r="G20" s="10">
        <v>400</v>
      </c>
      <c r="H20" s="8">
        <f t="shared" si="0"/>
        <v>127368</v>
      </c>
      <c r="I20" s="8">
        <f t="shared" si="1"/>
        <v>127368</v>
      </c>
      <c r="J20" s="8">
        <f t="shared" si="2"/>
        <v>127368</v>
      </c>
      <c r="K20" s="8">
        <f t="shared" si="3"/>
        <v>0</v>
      </c>
      <c r="L20" s="8">
        <f t="shared" si="4"/>
        <v>0</v>
      </c>
      <c r="M20" s="6" t="s">
        <v>85</v>
      </c>
    </row>
    <row r="21" spans="1:13" x14ac:dyDescent="0.25">
      <c r="A21" s="6">
        <v>8</v>
      </c>
      <c r="B21" s="6" t="s">
        <v>16</v>
      </c>
      <c r="C21" s="6" t="s">
        <v>17</v>
      </c>
      <c r="D21" s="73">
        <v>16.901</v>
      </c>
      <c r="E21" s="73">
        <f t="shared" si="10"/>
        <v>16.901</v>
      </c>
      <c r="F21" s="74">
        <f t="shared" si="10"/>
        <v>16.901</v>
      </c>
      <c r="G21" s="10">
        <v>7000</v>
      </c>
      <c r="H21" s="9">
        <f t="shared" si="0"/>
        <v>118307</v>
      </c>
      <c r="I21" s="9">
        <f t="shared" si="1"/>
        <v>118307</v>
      </c>
      <c r="J21" s="9">
        <f t="shared" si="2"/>
        <v>118307</v>
      </c>
      <c r="K21" s="9">
        <f t="shared" si="3"/>
        <v>0</v>
      </c>
      <c r="L21" s="9">
        <f t="shared" si="4"/>
        <v>0</v>
      </c>
      <c r="M21" s="6" t="s">
        <v>85</v>
      </c>
    </row>
    <row r="22" spans="1:13" ht="16.5" x14ac:dyDescent="0.35">
      <c r="A22" s="11"/>
      <c r="B22" s="12" t="s">
        <v>18</v>
      </c>
      <c r="C22" s="12"/>
      <c r="D22" s="12"/>
      <c r="E22" s="12"/>
      <c r="F22" s="12"/>
      <c r="G22" s="12"/>
      <c r="H22" s="13">
        <f>SUM(H10:H21)</f>
        <v>1485124.8</v>
      </c>
      <c r="I22" s="13">
        <f>SUM(I10:I21)</f>
        <v>1430234.56</v>
      </c>
      <c r="J22" s="13">
        <f>SUM(J10:J21)</f>
        <v>1431180.8</v>
      </c>
      <c r="K22" s="14">
        <f>SUM(K10:K21)</f>
        <v>54890.240000000107</v>
      </c>
      <c r="L22" s="14">
        <f>SUM(L10:L21)</f>
        <v>53944.000000000058</v>
      </c>
      <c r="M22" s="12"/>
    </row>
    <row r="28" spans="1:13" x14ac:dyDescent="0.25">
      <c r="H28" s="15"/>
    </row>
    <row r="33" spans="1:13" x14ac:dyDescent="0.25">
      <c r="B33" s="16"/>
      <c r="C33" s="16"/>
      <c r="D33" s="16"/>
      <c r="E33" s="16"/>
      <c r="F33" s="16"/>
      <c r="H33" s="16"/>
      <c r="I33" s="16"/>
      <c r="J33" s="16"/>
      <c r="K33" s="16"/>
      <c r="L33" s="16"/>
    </row>
    <row r="34" spans="1:13" x14ac:dyDescent="0.25">
      <c r="B34" s="16"/>
      <c r="C34" s="16"/>
      <c r="D34" s="16"/>
      <c r="E34" s="16"/>
      <c r="F34" s="16"/>
      <c r="H34" s="16"/>
      <c r="I34" s="16"/>
      <c r="J34" s="16"/>
      <c r="K34" s="16"/>
      <c r="L34" s="16"/>
    </row>
    <row r="35" spans="1:13" x14ac:dyDescent="0.25">
      <c r="B35" s="16"/>
      <c r="C35" s="16"/>
      <c r="D35" s="16"/>
      <c r="E35" s="16"/>
      <c r="F35" s="16"/>
      <c r="H35" s="16"/>
      <c r="I35" s="16"/>
      <c r="J35" s="16"/>
      <c r="K35" s="16"/>
      <c r="L35" s="16"/>
    </row>
    <row r="41" spans="1:13" x14ac:dyDescent="0.25">
      <c r="A41" s="16" t="s">
        <v>19</v>
      </c>
      <c r="F41" s="16" t="s">
        <v>37</v>
      </c>
      <c r="M41" s="17" t="s">
        <v>43</v>
      </c>
    </row>
    <row r="42" spans="1:13" x14ac:dyDescent="0.25">
      <c r="A42" s="16" t="s">
        <v>20</v>
      </c>
      <c r="F42" s="16" t="s">
        <v>21</v>
      </c>
      <c r="M42" s="17" t="s">
        <v>44</v>
      </c>
    </row>
    <row r="43" spans="1:13" x14ac:dyDescent="0.25">
      <c r="A43" s="16" t="s">
        <v>22</v>
      </c>
      <c r="F43" s="16" t="s">
        <v>38</v>
      </c>
      <c r="M43" s="17" t="s">
        <v>22</v>
      </c>
    </row>
    <row r="46" spans="1:13" x14ac:dyDescent="0.25">
      <c r="A46" s="75" t="s">
        <v>86</v>
      </c>
    </row>
    <row r="47" spans="1:13" x14ac:dyDescent="0.25">
      <c r="A47" s="75" t="s">
        <v>87</v>
      </c>
    </row>
  </sheetData>
  <mergeCells count="2">
    <mergeCell ref="A1:M1"/>
    <mergeCell ref="K8:L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45"/>
  <sheetViews>
    <sheetView view="pageBreakPreview" zoomScale="60" zoomScaleNormal="100" workbookViewId="0">
      <selection activeCell="N32" sqref="N32"/>
    </sheetView>
  </sheetViews>
  <sheetFormatPr defaultRowHeight="15" x14ac:dyDescent="0.25"/>
  <cols>
    <col min="1" max="1" width="7" customWidth="1"/>
    <col min="2" max="2" width="46.7109375" customWidth="1"/>
    <col min="3" max="3" width="9.28515625" customWidth="1"/>
    <col min="4" max="5" width="13.28515625" customWidth="1"/>
    <col min="6" max="10" width="0" hidden="1" customWidth="1"/>
    <col min="11" max="15" width="14" customWidth="1"/>
    <col min="16" max="16" width="11.28515625" customWidth="1"/>
    <col min="17" max="17" width="12" customWidth="1"/>
    <col min="18" max="18" width="12.140625" customWidth="1"/>
  </cols>
  <sheetData>
    <row r="1" spans="1:18" x14ac:dyDescent="0.25">
      <c r="A1" s="48" t="s">
        <v>45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66">
        <v>45047</v>
      </c>
    </row>
    <row r="2" spans="1:18" x14ac:dyDescent="0.25">
      <c r="A2" s="48" t="s">
        <v>68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1:18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</row>
    <row r="4" spans="1:18" ht="15.75" x14ac:dyDescent="0.25">
      <c r="A4" s="109" t="s">
        <v>47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</row>
    <row r="5" spans="1:18" ht="38.25" x14ac:dyDescent="0.25">
      <c r="A5" s="49" t="s">
        <v>3</v>
      </c>
      <c r="B5" s="49" t="s">
        <v>4</v>
      </c>
      <c r="C5" s="49" t="s">
        <v>5</v>
      </c>
      <c r="D5" s="49" t="s">
        <v>48</v>
      </c>
      <c r="E5" s="49" t="s">
        <v>6</v>
      </c>
      <c r="F5" s="49" t="s">
        <v>7</v>
      </c>
      <c r="G5" s="49" t="s">
        <v>8</v>
      </c>
      <c r="H5" s="49" t="s">
        <v>49</v>
      </c>
      <c r="I5" s="49" t="s">
        <v>9</v>
      </c>
      <c r="J5" s="49" t="s">
        <v>10</v>
      </c>
      <c r="K5" s="49" t="s">
        <v>50</v>
      </c>
      <c r="L5" s="49" t="s">
        <v>8</v>
      </c>
      <c r="M5" s="49" t="s">
        <v>69</v>
      </c>
      <c r="N5" s="49" t="s">
        <v>70</v>
      </c>
      <c r="O5" s="49" t="s">
        <v>50</v>
      </c>
      <c r="P5" s="111" t="s">
        <v>11</v>
      </c>
      <c r="Q5" s="111"/>
      <c r="R5" s="49" t="s">
        <v>12</v>
      </c>
    </row>
    <row r="6" spans="1:18" ht="26.25" thickBot="1" x14ac:dyDescent="0.3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 t="s">
        <v>13</v>
      </c>
      <c r="Q6" s="28" t="s">
        <v>14</v>
      </c>
      <c r="R6" s="28"/>
    </row>
    <row r="7" spans="1:18" ht="16.5" thickTop="1" x14ac:dyDescent="0.3">
      <c r="A7" s="70">
        <v>1</v>
      </c>
      <c r="B7" s="70" t="s">
        <v>71</v>
      </c>
      <c r="C7" s="70" t="s">
        <v>54</v>
      </c>
      <c r="D7" s="32"/>
      <c r="E7" s="32"/>
      <c r="F7" s="32">
        <v>342</v>
      </c>
      <c r="G7" s="33">
        <v>160</v>
      </c>
      <c r="H7" s="32">
        <f>G7*D7</f>
        <v>0</v>
      </c>
      <c r="I7" s="32">
        <f>G7*E7</f>
        <v>0</v>
      </c>
      <c r="J7" s="32">
        <f>G7*F7</f>
        <v>54720</v>
      </c>
      <c r="K7" s="32"/>
      <c r="L7" s="32">
        <v>160</v>
      </c>
      <c r="M7" s="32">
        <f>L7*D7</f>
        <v>0</v>
      </c>
      <c r="N7" s="32">
        <f>L7*E7</f>
        <v>0</v>
      </c>
      <c r="O7" s="32"/>
      <c r="P7" s="32">
        <f>H7-I7</f>
        <v>0</v>
      </c>
      <c r="Q7" s="32">
        <f>H7-J7</f>
        <v>-54720</v>
      </c>
      <c r="R7" s="64" t="s">
        <v>72</v>
      </c>
    </row>
    <row r="8" spans="1:18" ht="15.75" x14ac:dyDescent="0.3">
      <c r="A8" s="71">
        <v>2</v>
      </c>
      <c r="B8" s="71" t="s">
        <v>30</v>
      </c>
      <c r="C8" s="71" t="s">
        <v>54</v>
      </c>
      <c r="D8" s="34"/>
      <c r="E8" s="34"/>
      <c r="F8" s="34">
        <v>137</v>
      </c>
      <c r="G8" s="35">
        <v>85</v>
      </c>
      <c r="H8" s="34">
        <f t="shared" ref="H8:H14" si="0">G8*D8</f>
        <v>0</v>
      </c>
      <c r="I8" s="34">
        <f t="shared" ref="I8:I14" si="1">G8*E8</f>
        <v>0</v>
      </c>
      <c r="J8" s="34">
        <f t="shared" ref="J8:J14" si="2">G8*F8</f>
        <v>11645</v>
      </c>
      <c r="K8" s="34"/>
      <c r="L8" s="34">
        <v>85</v>
      </c>
      <c r="M8" s="34">
        <f t="shared" ref="M8:M14" si="3">L8*D8</f>
        <v>0</v>
      </c>
      <c r="N8" s="34">
        <f t="shared" ref="N8:N14" si="4">L8*E8</f>
        <v>0</v>
      </c>
      <c r="O8" s="34"/>
      <c r="P8" s="34">
        <f t="shared" ref="P8:P14" si="5">H8-I8</f>
        <v>0</v>
      </c>
      <c r="Q8" s="34">
        <f t="shared" ref="Q8:Q14" si="6">H8-J8</f>
        <v>-11645</v>
      </c>
      <c r="R8" s="65" t="s">
        <v>72</v>
      </c>
    </row>
    <row r="9" spans="1:18" ht="15.75" x14ac:dyDescent="0.3">
      <c r="A9" s="71">
        <v>3</v>
      </c>
      <c r="B9" s="71" t="s">
        <v>31</v>
      </c>
      <c r="C9" s="71" t="s">
        <v>54</v>
      </c>
      <c r="D9" s="34"/>
      <c r="E9" s="34"/>
      <c r="F9" s="34">
        <v>137</v>
      </c>
      <c r="G9" s="35">
        <v>60</v>
      </c>
      <c r="H9" s="34">
        <f t="shared" si="0"/>
        <v>0</v>
      </c>
      <c r="I9" s="34">
        <f t="shared" si="1"/>
        <v>0</v>
      </c>
      <c r="J9" s="34">
        <f t="shared" si="2"/>
        <v>8220</v>
      </c>
      <c r="K9" s="34"/>
      <c r="L9" s="34">
        <v>60</v>
      </c>
      <c r="M9" s="34">
        <f t="shared" si="3"/>
        <v>0</v>
      </c>
      <c r="N9" s="34">
        <f t="shared" si="4"/>
        <v>0</v>
      </c>
      <c r="O9" s="34"/>
      <c r="P9" s="34">
        <f t="shared" si="5"/>
        <v>0</v>
      </c>
      <c r="Q9" s="34">
        <f t="shared" si="6"/>
        <v>-8220</v>
      </c>
      <c r="R9" s="65" t="s">
        <v>72</v>
      </c>
    </row>
    <row r="10" spans="1:18" ht="15.75" x14ac:dyDescent="0.3">
      <c r="A10" s="71">
        <v>4</v>
      </c>
      <c r="B10" s="71" t="s">
        <v>73</v>
      </c>
      <c r="C10" s="71" t="s">
        <v>54</v>
      </c>
      <c r="D10" s="34"/>
      <c r="E10" s="34"/>
      <c r="F10" s="34">
        <v>12.3</v>
      </c>
      <c r="G10" s="35">
        <v>2100</v>
      </c>
      <c r="H10" s="34">
        <f t="shared" si="0"/>
        <v>0</v>
      </c>
      <c r="I10" s="34">
        <f t="shared" si="1"/>
        <v>0</v>
      </c>
      <c r="J10" s="34">
        <f t="shared" si="2"/>
        <v>25830</v>
      </c>
      <c r="K10" s="34"/>
      <c r="L10" s="34">
        <v>2100</v>
      </c>
      <c r="M10" s="34">
        <f t="shared" si="3"/>
        <v>0</v>
      </c>
      <c r="N10" s="34">
        <f t="shared" si="4"/>
        <v>0</v>
      </c>
      <c r="O10" s="34"/>
      <c r="P10" s="34">
        <f t="shared" si="5"/>
        <v>0</v>
      </c>
      <c r="Q10" s="34">
        <f t="shared" si="6"/>
        <v>-25830</v>
      </c>
      <c r="R10" s="65" t="s">
        <v>72</v>
      </c>
    </row>
    <row r="11" spans="1:18" ht="15.75" x14ac:dyDescent="0.3">
      <c r="A11" s="71">
        <v>5</v>
      </c>
      <c r="B11" s="71" t="s">
        <v>74</v>
      </c>
      <c r="C11" s="71" t="s">
        <v>54</v>
      </c>
      <c r="D11" s="34">
        <v>42.704974999999997</v>
      </c>
      <c r="E11" s="34">
        <f>D11</f>
        <v>42.704974999999997</v>
      </c>
      <c r="F11" s="34">
        <v>75</v>
      </c>
      <c r="G11" s="35">
        <v>2600</v>
      </c>
      <c r="H11" s="34">
        <f t="shared" si="0"/>
        <v>111032.935</v>
      </c>
      <c r="I11" s="34">
        <f t="shared" si="1"/>
        <v>111032.935</v>
      </c>
      <c r="J11" s="34">
        <f t="shared" si="2"/>
        <v>195000</v>
      </c>
      <c r="K11" s="34"/>
      <c r="L11" s="34">
        <v>2600</v>
      </c>
      <c r="M11" s="34">
        <f t="shared" si="3"/>
        <v>111032.935</v>
      </c>
      <c r="N11" s="34">
        <f t="shared" si="4"/>
        <v>111032.935</v>
      </c>
      <c r="O11" s="34"/>
      <c r="P11" s="34">
        <f t="shared" si="5"/>
        <v>0</v>
      </c>
      <c r="Q11" s="34">
        <f t="shared" si="6"/>
        <v>-83967.065000000002</v>
      </c>
      <c r="R11" s="65" t="s">
        <v>72</v>
      </c>
    </row>
    <row r="12" spans="1:18" ht="15.75" x14ac:dyDescent="0.3">
      <c r="A12" s="71">
        <v>6</v>
      </c>
      <c r="B12" s="71" t="s">
        <v>75</v>
      </c>
      <c r="C12" s="71" t="s">
        <v>63</v>
      </c>
      <c r="D12" s="34">
        <v>174.48579999999995</v>
      </c>
      <c r="E12" s="34">
        <f>D12</f>
        <v>174.48579999999995</v>
      </c>
      <c r="F12" s="34">
        <v>439</v>
      </c>
      <c r="G12" s="35">
        <v>400</v>
      </c>
      <c r="H12" s="34">
        <f t="shared" si="0"/>
        <v>69794.319999999978</v>
      </c>
      <c r="I12" s="34">
        <f t="shared" si="1"/>
        <v>69794.319999999978</v>
      </c>
      <c r="J12" s="34">
        <f t="shared" si="2"/>
        <v>175600</v>
      </c>
      <c r="K12" s="34"/>
      <c r="L12" s="34">
        <v>400</v>
      </c>
      <c r="M12" s="34">
        <f t="shared" si="3"/>
        <v>69794.319999999978</v>
      </c>
      <c r="N12" s="34">
        <f t="shared" si="4"/>
        <v>69794.319999999978</v>
      </c>
      <c r="O12" s="34"/>
      <c r="P12" s="34">
        <f t="shared" si="5"/>
        <v>0</v>
      </c>
      <c r="Q12" s="34">
        <f t="shared" si="6"/>
        <v>-105805.68000000002</v>
      </c>
      <c r="R12" s="65" t="s">
        <v>72</v>
      </c>
    </row>
    <row r="13" spans="1:18" ht="15.75" x14ac:dyDescent="0.3">
      <c r="A13" s="71">
        <v>7</v>
      </c>
      <c r="B13" s="71" t="s">
        <v>76</v>
      </c>
      <c r="C13" s="71" t="s">
        <v>17</v>
      </c>
      <c r="D13" s="34">
        <v>1.73</v>
      </c>
      <c r="E13" s="34">
        <v>1.73</v>
      </c>
      <c r="F13" s="34"/>
      <c r="G13" s="35"/>
      <c r="H13" s="34"/>
      <c r="I13" s="34"/>
      <c r="J13" s="34"/>
      <c r="K13" s="34"/>
      <c r="L13" s="34">
        <v>13000</v>
      </c>
      <c r="M13" s="34">
        <f t="shared" si="3"/>
        <v>22490</v>
      </c>
      <c r="N13" s="34">
        <f t="shared" si="4"/>
        <v>22490</v>
      </c>
      <c r="O13" s="34"/>
      <c r="P13" s="34">
        <f t="shared" si="5"/>
        <v>0</v>
      </c>
      <c r="Q13" s="34">
        <f t="shared" si="6"/>
        <v>0</v>
      </c>
      <c r="R13" s="65"/>
    </row>
    <row r="14" spans="1:18" ht="15.75" x14ac:dyDescent="0.3">
      <c r="A14" s="71">
        <v>8</v>
      </c>
      <c r="B14" s="71" t="s">
        <v>77</v>
      </c>
      <c r="C14" s="71" t="s">
        <v>17</v>
      </c>
      <c r="D14" s="34">
        <v>5.4729999999999999</v>
      </c>
      <c r="E14" s="34">
        <v>5.4729999999999999</v>
      </c>
      <c r="F14" s="34">
        <v>5.47</v>
      </c>
      <c r="G14" s="35">
        <v>7000</v>
      </c>
      <c r="H14" s="34">
        <f t="shared" si="0"/>
        <v>38311</v>
      </c>
      <c r="I14" s="34">
        <f t="shared" si="1"/>
        <v>38311</v>
      </c>
      <c r="J14" s="34">
        <f t="shared" si="2"/>
        <v>38290</v>
      </c>
      <c r="K14" s="34"/>
      <c r="L14" s="34">
        <v>7000</v>
      </c>
      <c r="M14" s="34">
        <f t="shared" si="3"/>
        <v>38311</v>
      </c>
      <c r="N14" s="34">
        <f t="shared" si="4"/>
        <v>38311</v>
      </c>
      <c r="O14" s="34"/>
      <c r="P14" s="34">
        <f t="shared" si="5"/>
        <v>0</v>
      </c>
      <c r="Q14" s="34">
        <f t="shared" si="6"/>
        <v>21</v>
      </c>
      <c r="R14" s="65" t="s">
        <v>72</v>
      </c>
    </row>
    <row r="15" spans="1:18" ht="15.75" x14ac:dyDescent="0.3">
      <c r="A15" s="68"/>
      <c r="B15" s="68" t="s">
        <v>18</v>
      </c>
      <c r="C15" s="68"/>
      <c r="D15" s="69"/>
      <c r="E15" s="69"/>
      <c r="F15" s="69"/>
      <c r="G15" s="69"/>
      <c r="H15" s="69">
        <f>SUM(H7:H14)</f>
        <v>219138.25499999998</v>
      </c>
      <c r="I15" s="69">
        <f>SUM(I7:I14)</f>
        <v>219138.25499999998</v>
      </c>
      <c r="J15" s="69">
        <f>SUM(J7:J14)</f>
        <v>509305</v>
      </c>
      <c r="K15" s="69"/>
      <c r="L15" s="69"/>
      <c r="M15" s="69">
        <f>SUM(M11:M14)</f>
        <v>241628.25499999998</v>
      </c>
      <c r="N15" s="69">
        <f>SUM(N11:N14)</f>
        <v>241628.25499999998</v>
      </c>
      <c r="O15" s="69"/>
      <c r="P15" s="69">
        <f>SUM(P7:P14)</f>
        <v>0</v>
      </c>
      <c r="Q15" s="69">
        <f>SUM(Q7:Q14)</f>
        <v>-290166.745</v>
      </c>
      <c r="R15" s="69"/>
    </row>
    <row r="16" spans="1:18" x14ac:dyDescent="0.25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</row>
    <row r="19" spans="14:14" x14ac:dyDescent="0.25">
      <c r="N19" s="45"/>
    </row>
    <row r="21" spans="14:14" x14ac:dyDescent="0.25">
      <c r="N21" s="45"/>
    </row>
    <row r="42" spans="1:18" ht="17.25" x14ac:dyDescent="0.35">
      <c r="K42" s="102"/>
    </row>
    <row r="43" spans="1:18" ht="17.25" x14ac:dyDescent="0.35">
      <c r="A43" s="16" t="s">
        <v>19</v>
      </c>
      <c r="F43" s="16" t="s">
        <v>37</v>
      </c>
      <c r="K43" s="102" t="s">
        <v>37</v>
      </c>
      <c r="R43" s="17" t="s">
        <v>43</v>
      </c>
    </row>
    <row r="44" spans="1:18" ht="17.25" x14ac:dyDescent="0.35">
      <c r="A44" s="16" t="s">
        <v>20</v>
      </c>
      <c r="F44" s="16" t="s">
        <v>21</v>
      </c>
      <c r="K44" s="102" t="s">
        <v>103</v>
      </c>
      <c r="R44" s="17" t="s">
        <v>44</v>
      </c>
    </row>
    <row r="45" spans="1:18" ht="17.25" x14ac:dyDescent="0.35">
      <c r="A45" s="16" t="s">
        <v>22</v>
      </c>
      <c r="F45" s="16" t="s">
        <v>38</v>
      </c>
      <c r="K45" s="102"/>
      <c r="R45" s="17" t="s">
        <v>22</v>
      </c>
    </row>
  </sheetData>
  <mergeCells count="2">
    <mergeCell ref="A4:R4"/>
    <mergeCell ref="P5:Q5"/>
  </mergeCells>
  <printOptions horizontalCentered="1"/>
  <pageMargins left="0" right="0" top="0.5" bottom="0.5" header="0.3" footer="0.3"/>
  <pageSetup paperSize="9" scale="73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38"/>
  <sheetViews>
    <sheetView view="pageBreakPreview" topLeftCell="A21" zoomScale="85" zoomScaleNormal="100" zoomScaleSheetLayoutView="85" workbookViewId="0">
      <selection activeCell="Q41" sqref="Q41"/>
    </sheetView>
  </sheetViews>
  <sheetFormatPr defaultRowHeight="15" x14ac:dyDescent="0.25"/>
  <cols>
    <col min="1" max="1" width="7" customWidth="1"/>
    <col min="2" max="2" width="46.7109375" customWidth="1"/>
    <col min="3" max="3" width="9.28515625" customWidth="1"/>
    <col min="4" max="5" width="13.28515625" customWidth="1"/>
    <col min="6" max="10" width="0" hidden="1" customWidth="1"/>
    <col min="11" max="15" width="14" customWidth="1"/>
    <col min="16" max="16" width="11.28515625" customWidth="1"/>
    <col min="17" max="17" width="12" customWidth="1"/>
    <col min="18" max="18" width="12.140625" customWidth="1"/>
  </cols>
  <sheetData>
    <row r="1" spans="1:18" ht="15.75" thickTop="1" x14ac:dyDescent="0.25">
      <c r="A1" s="112" t="s">
        <v>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</row>
    <row r="2" spans="1:18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</row>
    <row r="3" spans="1:18" ht="15.75" thickTop="1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8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8" s="24" customFormat="1" ht="17.25" x14ac:dyDescent="0.35">
      <c r="A5" s="23" t="s">
        <v>45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46">
        <v>44986</v>
      </c>
    </row>
    <row r="6" spans="1:18" s="24" customFormat="1" ht="17.25" x14ac:dyDescent="0.35">
      <c r="A6" s="23" t="s">
        <v>46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</row>
    <row r="7" spans="1:18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</row>
    <row r="8" spans="1:18" ht="17.25" x14ac:dyDescent="0.35">
      <c r="A8" s="114" t="s">
        <v>47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</row>
    <row r="9" spans="1:18" ht="47.25" x14ac:dyDescent="0.25">
      <c r="A9" s="18" t="s">
        <v>3</v>
      </c>
      <c r="B9" s="18" t="s">
        <v>4</v>
      </c>
      <c r="C9" s="18" t="s">
        <v>5</v>
      </c>
      <c r="D9" s="18" t="s">
        <v>48</v>
      </c>
      <c r="E9" s="18" t="s">
        <v>6</v>
      </c>
      <c r="F9" s="18" t="s">
        <v>7</v>
      </c>
      <c r="G9" s="18" t="s">
        <v>8</v>
      </c>
      <c r="H9" s="18" t="s">
        <v>49</v>
      </c>
      <c r="I9" s="18" t="s">
        <v>9</v>
      </c>
      <c r="J9" s="18" t="s">
        <v>10</v>
      </c>
      <c r="K9" s="18" t="s">
        <v>50</v>
      </c>
      <c r="L9" s="18" t="s">
        <v>8</v>
      </c>
      <c r="M9" s="18" t="s">
        <v>28</v>
      </c>
      <c r="N9" s="18" t="s">
        <v>51</v>
      </c>
      <c r="O9" s="18" t="s">
        <v>52</v>
      </c>
      <c r="P9" s="116" t="s">
        <v>11</v>
      </c>
      <c r="Q9" s="116"/>
      <c r="R9" s="43" t="s">
        <v>12</v>
      </c>
    </row>
    <row r="10" spans="1:18" ht="32.25" thickBot="1" x14ac:dyDescent="0.3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9" t="s">
        <v>13</v>
      </c>
      <c r="Q10" s="29" t="s">
        <v>14</v>
      </c>
      <c r="R10" s="28"/>
    </row>
    <row r="11" spans="1:18" ht="16.5" thickTop="1" x14ac:dyDescent="0.3">
      <c r="A11" s="27">
        <v>1</v>
      </c>
      <c r="B11" s="27" t="s">
        <v>53</v>
      </c>
      <c r="C11" s="27" t="s">
        <v>54</v>
      </c>
      <c r="D11" s="32">
        <v>0</v>
      </c>
      <c r="E11" s="32"/>
      <c r="F11" s="32"/>
      <c r="G11" s="33">
        <v>160</v>
      </c>
      <c r="H11" s="32">
        <f>G11*D11</f>
        <v>0</v>
      </c>
      <c r="I11" s="32">
        <f>G11*E11</f>
        <v>0</v>
      </c>
      <c r="J11" s="32">
        <f>G11*F11</f>
        <v>0</v>
      </c>
      <c r="K11" s="32"/>
      <c r="L11" s="32">
        <v>160</v>
      </c>
      <c r="M11" s="32">
        <f>L11*D11</f>
        <v>0</v>
      </c>
      <c r="N11" s="32">
        <f>L11*E11</f>
        <v>0</v>
      </c>
      <c r="O11" s="32">
        <f>L11*K11</f>
        <v>0</v>
      </c>
      <c r="P11" s="32">
        <f>H11-I11</f>
        <v>0</v>
      </c>
      <c r="Q11" s="32">
        <f>H11-J11</f>
        <v>0</v>
      </c>
      <c r="R11" s="39" t="s">
        <v>55</v>
      </c>
    </row>
    <row r="12" spans="1:18" ht="15.75" x14ac:dyDescent="0.3">
      <c r="A12" s="25">
        <v>2</v>
      </c>
      <c r="B12" s="25" t="s">
        <v>56</v>
      </c>
      <c r="C12" s="25" t="s">
        <v>54</v>
      </c>
      <c r="D12" s="34">
        <v>2842.7177175000002</v>
      </c>
      <c r="E12" s="34">
        <v>2539.0220025000003</v>
      </c>
      <c r="F12" s="34">
        <v>2504.6</v>
      </c>
      <c r="G12" s="35">
        <v>85</v>
      </c>
      <c r="H12" s="34">
        <f t="shared" ref="H12:H21" si="0">G12*D12</f>
        <v>241631.00598750002</v>
      </c>
      <c r="I12" s="34">
        <f t="shared" ref="I12:I21" si="1">G12*E12</f>
        <v>215816.87021250004</v>
      </c>
      <c r="J12" s="34">
        <f t="shared" ref="J12:J21" si="2">G12*F12</f>
        <v>212891</v>
      </c>
      <c r="K12" s="34">
        <v>2504.6</v>
      </c>
      <c r="L12" s="34">
        <v>85</v>
      </c>
      <c r="M12" s="34">
        <f t="shared" ref="M12:M21" si="3">L12*D12</f>
        <v>241631.00598750002</v>
      </c>
      <c r="N12" s="34">
        <f t="shared" ref="N12:N21" si="4">L12*E12</f>
        <v>215816.87021250004</v>
      </c>
      <c r="O12" s="34">
        <f t="shared" ref="O12:O21" si="5">L12*K12</f>
        <v>212891</v>
      </c>
      <c r="P12" s="34">
        <f t="shared" ref="P12:P22" si="6">H12-I12</f>
        <v>25814.135774999973</v>
      </c>
      <c r="Q12" s="34">
        <f>M12-O12</f>
        <v>28740.005987500015</v>
      </c>
      <c r="R12" s="40" t="s">
        <v>55</v>
      </c>
    </row>
    <row r="13" spans="1:18" ht="15.75" x14ac:dyDescent="0.3">
      <c r="A13" s="25">
        <v>3</v>
      </c>
      <c r="B13" s="25" t="s">
        <v>57</v>
      </c>
      <c r="C13" s="25" t="s">
        <v>54</v>
      </c>
      <c r="D13" s="34">
        <v>2842.7177175000002</v>
      </c>
      <c r="E13" s="34">
        <v>2539.0220025000003</v>
      </c>
      <c r="F13" s="34">
        <v>2504.6</v>
      </c>
      <c r="G13" s="35">
        <v>60</v>
      </c>
      <c r="H13" s="34">
        <f t="shared" si="0"/>
        <v>170563.06305</v>
      </c>
      <c r="I13" s="34">
        <f t="shared" si="1"/>
        <v>152341.32015000001</v>
      </c>
      <c r="J13" s="34">
        <f t="shared" si="2"/>
        <v>150276</v>
      </c>
      <c r="K13" s="34">
        <f>K12</f>
        <v>2504.6</v>
      </c>
      <c r="L13" s="34">
        <v>60</v>
      </c>
      <c r="M13" s="34">
        <f t="shared" si="3"/>
        <v>170563.06305</v>
      </c>
      <c r="N13" s="34">
        <f t="shared" si="4"/>
        <v>152341.32015000001</v>
      </c>
      <c r="O13" s="34">
        <f t="shared" si="5"/>
        <v>150276</v>
      </c>
      <c r="P13" s="34">
        <f t="shared" si="6"/>
        <v>18221.742899999983</v>
      </c>
      <c r="Q13" s="34">
        <f t="shared" ref="Q13:Q21" si="7">M13-O13</f>
        <v>20287.063049999997</v>
      </c>
      <c r="R13" s="40" t="s">
        <v>55</v>
      </c>
    </row>
    <row r="14" spans="1:18" ht="15.75" x14ac:dyDescent="0.3">
      <c r="A14" s="25">
        <v>4</v>
      </c>
      <c r="B14" s="25" t="s">
        <v>58</v>
      </c>
      <c r="C14" s="25" t="s">
        <v>54</v>
      </c>
      <c r="D14" s="34">
        <v>35.135999999999996</v>
      </c>
      <c r="E14" s="34">
        <f>D14</f>
        <v>35.135999999999996</v>
      </c>
      <c r="F14" s="34">
        <v>35.130000000000003</v>
      </c>
      <c r="G14" s="35">
        <v>700</v>
      </c>
      <c r="H14" s="34">
        <f t="shared" si="0"/>
        <v>24595.199999999997</v>
      </c>
      <c r="I14" s="34">
        <f t="shared" si="1"/>
        <v>24595.199999999997</v>
      </c>
      <c r="J14" s="34">
        <f t="shared" si="2"/>
        <v>24591</v>
      </c>
      <c r="K14" s="34">
        <v>35.130000000000003</v>
      </c>
      <c r="L14" s="34">
        <v>700</v>
      </c>
      <c r="M14" s="34">
        <f t="shared" si="3"/>
        <v>24595.199999999997</v>
      </c>
      <c r="N14" s="34">
        <f t="shared" si="4"/>
        <v>24595.199999999997</v>
      </c>
      <c r="O14" s="34">
        <f t="shared" si="5"/>
        <v>24591</v>
      </c>
      <c r="P14" s="34">
        <f t="shared" si="6"/>
        <v>0</v>
      </c>
      <c r="Q14" s="34">
        <f t="shared" si="7"/>
        <v>4.1999999999970896</v>
      </c>
      <c r="R14" s="40" t="s">
        <v>55</v>
      </c>
    </row>
    <row r="15" spans="1:18" ht="15.75" x14ac:dyDescent="0.3">
      <c r="A15" s="25">
        <v>5</v>
      </c>
      <c r="B15" s="25" t="s">
        <v>59</v>
      </c>
      <c r="C15" s="25" t="s">
        <v>54</v>
      </c>
      <c r="D15" s="34">
        <v>12.90625</v>
      </c>
      <c r="E15" s="34">
        <f t="shared" ref="E15:E21" si="8">D15</f>
        <v>12.90625</v>
      </c>
      <c r="F15" s="34">
        <v>12.86</v>
      </c>
      <c r="G15" s="35">
        <v>2100</v>
      </c>
      <c r="H15" s="34">
        <f t="shared" si="0"/>
        <v>27103.125</v>
      </c>
      <c r="I15" s="34">
        <f t="shared" si="1"/>
        <v>27103.125</v>
      </c>
      <c r="J15" s="34">
        <f t="shared" si="2"/>
        <v>27006</v>
      </c>
      <c r="K15" s="34">
        <v>12.86</v>
      </c>
      <c r="L15" s="34">
        <v>2100</v>
      </c>
      <c r="M15" s="34">
        <f t="shared" si="3"/>
        <v>27103.125</v>
      </c>
      <c r="N15" s="34">
        <f t="shared" si="4"/>
        <v>27103.125</v>
      </c>
      <c r="O15" s="34">
        <f t="shared" si="5"/>
        <v>27006</v>
      </c>
      <c r="P15" s="34">
        <f t="shared" si="6"/>
        <v>0</v>
      </c>
      <c r="Q15" s="34">
        <f t="shared" si="7"/>
        <v>97.125</v>
      </c>
      <c r="R15" s="40" t="s">
        <v>55</v>
      </c>
    </row>
    <row r="16" spans="1:18" ht="15.75" x14ac:dyDescent="0.3">
      <c r="A16" s="25">
        <v>6</v>
      </c>
      <c r="B16" s="25" t="s">
        <v>60</v>
      </c>
      <c r="C16" s="25" t="s">
        <v>54</v>
      </c>
      <c r="D16" s="34">
        <v>54.130875000000017</v>
      </c>
      <c r="E16" s="34">
        <f t="shared" si="8"/>
        <v>54.130875000000017</v>
      </c>
      <c r="F16" s="34">
        <v>53.85</v>
      </c>
      <c r="G16" s="35">
        <v>2600</v>
      </c>
      <c r="H16" s="34">
        <f t="shared" si="0"/>
        <v>140740.27500000005</v>
      </c>
      <c r="I16" s="34">
        <f t="shared" si="1"/>
        <v>140740.27500000005</v>
      </c>
      <c r="J16" s="34">
        <f t="shared" si="2"/>
        <v>140010</v>
      </c>
      <c r="K16" s="34">
        <v>53.85</v>
      </c>
      <c r="L16" s="34">
        <v>2600</v>
      </c>
      <c r="M16" s="34">
        <f t="shared" si="3"/>
        <v>140740.27500000005</v>
      </c>
      <c r="N16" s="34">
        <f t="shared" si="4"/>
        <v>140740.27500000005</v>
      </c>
      <c r="O16" s="34">
        <f t="shared" si="5"/>
        <v>140010</v>
      </c>
      <c r="P16" s="34">
        <f t="shared" si="6"/>
        <v>0</v>
      </c>
      <c r="Q16" s="34">
        <f t="shared" si="7"/>
        <v>730.27500000005239</v>
      </c>
      <c r="R16" s="40" t="s">
        <v>55</v>
      </c>
    </row>
    <row r="17" spans="1:18" ht="15.75" x14ac:dyDescent="0.3">
      <c r="A17" s="25">
        <v>7</v>
      </c>
      <c r="B17" s="25" t="s">
        <v>61</v>
      </c>
      <c r="C17" s="25" t="s">
        <v>54</v>
      </c>
      <c r="D17" s="34">
        <v>50.82</v>
      </c>
      <c r="E17" s="34">
        <f t="shared" si="8"/>
        <v>50.82</v>
      </c>
      <c r="F17" s="34">
        <v>50.82</v>
      </c>
      <c r="G17" s="35">
        <v>2600</v>
      </c>
      <c r="H17" s="34">
        <f t="shared" si="0"/>
        <v>132132</v>
      </c>
      <c r="I17" s="34">
        <f t="shared" si="1"/>
        <v>132132</v>
      </c>
      <c r="J17" s="34">
        <f t="shared" si="2"/>
        <v>132132</v>
      </c>
      <c r="K17" s="34">
        <v>50.82</v>
      </c>
      <c r="L17" s="34">
        <v>2600</v>
      </c>
      <c r="M17" s="34">
        <f t="shared" si="3"/>
        <v>132132</v>
      </c>
      <c r="N17" s="34">
        <f t="shared" si="4"/>
        <v>132132</v>
      </c>
      <c r="O17" s="34">
        <f t="shared" si="5"/>
        <v>132132</v>
      </c>
      <c r="P17" s="34">
        <f t="shared" si="6"/>
        <v>0</v>
      </c>
      <c r="Q17" s="34">
        <f t="shared" si="7"/>
        <v>0</v>
      </c>
      <c r="R17" s="40" t="s">
        <v>55</v>
      </c>
    </row>
    <row r="18" spans="1:18" s="79" customFormat="1" ht="30" x14ac:dyDescent="0.25">
      <c r="A18" s="30">
        <v>8</v>
      </c>
      <c r="B18" s="76" t="s">
        <v>62</v>
      </c>
      <c r="C18" s="30" t="s">
        <v>63</v>
      </c>
      <c r="D18" s="37">
        <v>381.85749999999996</v>
      </c>
      <c r="E18" s="37">
        <f t="shared" si="8"/>
        <v>381.85749999999996</v>
      </c>
      <c r="F18" s="37">
        <v>378.07</v>
      </c>
      <c r="G18" s="77">
        <v>400</v>
      </c>
      <c r="H18" s="37">
        <f t="shared" si="0"/>
        <v>152742.99999999997</v>
      </c>
      <c r="I18" s="37">
        <f t="shared" si="1"/>
        <v>152742.99999999997</v>
      </c>
      <c r="J18" s="37">
        <f t="shared" si="2"/>
        <v>151228</v>
      </c>
      <c r="K18" s="37">
        <v>378.07</v>
      </c>
      <c r="L18" s="37">
        <v>400</v>
      </c>
      <c r="M18" s="37">
        <f t="shared" si="3"/>
        <v>152742.99999999997</v>
      </c>
      <c r="N18" s="37">
        <f t="shared" si="4"/>
        <v>152742.99999999997</v>
      </c>
      <c r="O18" s="37">
        <f t="shared" si="5"/>
        <v>151228</v>
      </c>
      <c r="P18" s="37">
        <f t="shared" si="6"/>
        <v>0</v>
      </c>
      <c r="Q18" s="37">
        <f t="shared" si="7"/>
        <v>1514.9999999999709</v>
      </c>
      <c r="R18" s="78" t="s">
        <v>55</v>
      </c>
    </row>
    <row r="19" spans="1:18" ht="30" x14ac:dyDescent="0.25">
      <c r="A19" s="31">
        <v>9</v>
      </c>
      <c r="B19" s="26" t="s">
        <v>64</v>
      </c>
      <c r="C19" s="31" t="s">
        <v>63</v>
      </c>
      <c r="D19" s="36">
        <v>175.15199999999999</v>
      </c>
      <c r="E19" s="37">
        <f t="shared" si="8"/>
        <v>175.15199999999999</v>
      </c>
      <c r="F19" s="38">
        <v>175.15</v>
      </c>
      <c r="G19" s="38">
        <v>400</v>
      </c>
      <c r="H19" s="37">
        <f t="shared" si="0"/>
        <v>70060.799999999988</v>
      </c>
      <c r="I19" s="37">
        <f t="shared" si="1"/>
        <v>70060.799999999988</v>
      </c>
      <c r="J19" s="37">
        <f t="shared" si="2"/>
        <v>70060</v>
      </c>
      <c r="K19" s="37">
        <v>175.15</v>
      </c>
      <c r="L19" s="37">
        <v>400</v>
      </c>
      <c r="M19" s="37">
        <f t="shared" si="3"/>
        <v>70060.799999999988</v>
      </c>
      <c r="N19" s="37">
        <f t="shared" si="4"/>
        <v>70060.799999999988</v>
      </c>
      <c r="O19" s="37">
        <f t="shared" si="5"/>
        <v>70060</v>
      </c>
      <c r="P19" s="37">
        <f t="shared" si="6"/>
        <v>0</v>
      </c>
      <c r="Q19" s="34">
        <f t="shared" si="7"/>
        <v>0.79999999998835847</v>
      </c>
      <c r="R19" s="41" t="s">
        <v>55</v>
      </c>
    </row>
    <row r="20" spans="1:18" ht="15.75" x14ac:dyDescent="0.3">
      <c r="A20" s="25">
        <v>10</v>
      </c>
      <c r="B20" s="25" t="s">
        <v>65</v>
      </c>
      <c r="C20" s="25" t="s">
        <v>17</v>
      </c>
      <c r="D20" s="34">
        <v>5.99</v>
      </c>
      <c r="E20" s="34">
        <f t="shared" si="8"/>
        <v>5.99</v>
      </c>
      <c r="F20" s="34">
        <v>5.99</v>
      </c>
      <c r="G20" s="35">
        <v>7000</v>
      </c>
      <c r="H20" s="34">
        <f t="shared" si="0"/>
        <v>41930</v>
      </c>
      <c r="I20" s="34">
        <f t="shared" si="1"/>
        <v>41930</v>
      </c>
      <c r="J20" s="34">
        <f t="shared" si="2"/>
        <v>41930</v>
      </c>
      <c r="K20" s="34">
        <v>5.99</v>
      </c>
      <c r="L20" s="34">
        <v>7000</v>
      </c>
      <c r="M20" s="34">
        <f t="shared" si="3"/>
        <v>41930</v>
      </c>
      <c r="N20" s="34">
        <f t="shared" si="4"/>
        <v>41930</v>
      </c>
      <c r="O20" s="34">
        <f t="shared" si="5"/>
        <v>41930</v>
      </c>
      <c r="P20" s="34">
        <f t="shared" si="6"/>
        <v>0</v>
      </c>
      <c r="Q20" s="34">
        <f t="shared" si="7"/>
        <v>0</v>
      </c>
      <c r="R20" s="40" t="s">
        <v>55</v>
      </c>
    </row>
    <row r="21" spans="1:18" ht="15.75" x14ac:dyDescent="0.3">
      <c r="A21" s="25">
        <v>11</v>
      </c>
      <c r="B21" s="25" t="s">
        <v>66</v>
      </c>
      <c r="C21" s="25" t="s">
        <v>17</v>
      </c>
      <c r="D21" s="34">
        <v>0.61363999999999996</v>
      </c>
      <c r="E21" s="34">
        <f t="shared" si="8"/>
        <v>0.61363999999999996</v>
      </c>
      <c r="F21" s="34">
        <v>0.61</v>
      </c>
      <c r="G21" s="35">
        <v>13000</v>
      </c>
      <c r="H21" s="34">
        <f t="shared" si="0"/>
        <v>7977.32</v>
      </c>
      <c r="I21" s="34">
        <f t="shared" si="1"/>
        <v>7977.32</v>
      </c>
      <c r="J21" s="34">
        <f t="shared" si="2"/>
        <v>7930</v>
      </c>
      <c r="K21" s="34">
        <v>0.61</v>
      </c>
      <c r="L21" s="34">
        <v>13000</v>
      </c>
      <c r="M21" s="34">
        <f t="shared" si="3"/>
        <v>7977.32</v>
      </c>
      <c r="N21" s="34">
        <f t="shared" si="4"/>
        <v>7977.32</v>
      </c>
      <c r="O21" s="34">
        <f t="shared" si="5"/>
        <v>7930</v>
      </c>
      <c r="P21" s="34">
        <f t="shared" si="6"/>
        <v>0</v>
      </c>
      <c r="Q21" s="34">
        <f t="shared" si="7"/>
        <v>47.319999999999709</v>
      </c>
      <c r="R21" s="42" t="s">
        <v>55</v>
      </c>
    </row>
    <row r="22" spans="1:18" ht="18.75" x14ac:dyDescent="0.4">
      <c r="A22" s="19" t="s">
        <v>67</v>
      </c>
      <c r="B22" s="20" t="s">
        <v>18</v>
      </c>
      <c r="C22" s="20"/>
      <c r="D22" s="20"/>
      <c r="E22" s="20"/>
      <c r="F22" s="20"/>
      <c r="G22" s="20"/>
      <c r="H22" s="20">
        <f>SUM(H11:H21)</f>
        <v>1009475.7890374999</v>
      </c>
      <c r="I22" s="20">
        <f>SUM(I11:I21)</f>
        <v>965439.91036250012</v>
      </c>
      <c r="J22" s="20">
        <f>SUM(J11:J21)</f>
        <v>958054</v>
      </c>
      <c r="K22" s="20"/>
      <c r="L22" s="20"/>
      <c r="M22" s="20">
        <f>SUM(M11:M21)</f>
        <v>1009475.7890374999</v>
      </c>
      <c r="N22" s="20">
        <f>SUM(N11:N21)</f>
        <v>965439.91036250012</v>
      </c>
      <c r="O22" s="20">
        <f>SUM(O11:O21)</f>
        <v>958054</v>
      </c>
      <c r="P22" s="20">
        <f t="shared" si="6"/>
        <v>44035.878674999811</v>
      </c>
      <c r="Q22" s="20">
        <f t="shared" ref="Q22" si="9">H22-J22</f>
        <v>51421.789037499926</v>
      </c>
      <c r="R22" s="20"/>
    </row>
    <row r="26" spans="1:18" x14ac:dyDescent="0.25">
      <c r="N26" s="45"/>
    </row>
    <row r="29" spans="1:18" x14ac:dyDescent="0.25">
      <c r="N29" s="45"/>
    </row>
    <row r="36" spans="1:18" ht="17.25" x14ac:dyDescent="0.35">
      <c r="A36" s="16" t="s">
        <v>19</v>
      </c>
      <c r="F36" s="16" t="s">
        <v>37</v>
      </c>
      <c r="K36" s="102" t="s">
        <v>37</v>
      </c>
      <c r="R36" s="17" t="s">
        <v>43</v>
      </c>
    </row>
    <row r="37" spans="1:18" ht="17.25" x14ac:dyDescent="0.35">
      <c r="A37" s="16" t="s">
        <v>20</v>
      </c>
      <c r="F37" s="16" t="s">
        <v>21</v>
      </c>
      <c r="K37" s="102" t="s">
        <v>103</v>
      </c>
      <c r="R37" s="17" t="s">
        <v>44</v>
      </c>
    </row>
    <row r="38" spans="1:18" ht="17.25" x14ac:dyDescent="0.35">
      <c r="A38" s="16" t="s">
        <v>22</v>
      </c>
      <c r="F38" s="16" t="s">
        <v>38</v>
      </c>
      <c r="K38" s="102"/>
      <c r="R38" s="17" t="s">
        <v>22</v>
      </c>
    </row>
  </sheetData>
  <mergeCells count="3">
    <mergeCell ref="A1:R2"/>
    <mergeCell ref="A8:R8"/>
    <mergeCell ref="P9:Q9"/>
  </mergeCells>
  <printOptions horizontalCentered="1"/>
  <pageMargins left="0" right="0" top="0.75" bottom="0.75" header="0.3" footer="0.3"/>
  <pageSetup paperSize="9" scale="73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44"/>
  <sheetViews>
    <sheetView view="pageBreakPreview" topLeftCell="A13" zoomScale="85" zoomScaleNormal="100" zoomScaleSheetLayoutView="85" workbookViewId="0">
      <selection activeCell="M29" sqref="M29"/>
    </sheetView>
  </sheetViews>
  <sheetFormatPr defaultRowHeight="15" x14ac:dyDescent="0.25"/>
  <cols>
    <col min="1" max="1" width="7" customWidth="1"/>
    <col min="2" max="2" width="46.7109375" customWidth="1"/>
    <col min="3" max="3" width="9.28515625" customWidth="1"/>
    <col min="4" max="5" width="13.28515625" customWidth="1"/>
    <col min="6" max="10" width="0" hidden="1" customWidth="1"/>
    <col min="11" max="15" width="14" customWidth="1"/>
    <col min="16" max="16" width="11.28515625" customWidth="1"/>
    <col min="17" max="17" width="12" customWidth="1"/>
    <col min="18" max="18" width="12.140625" customWidth="1"/>
  </cols>
  <sheetData>
    <row r="1" spans="1:18" ht="15.75" thickTop="1" x14ac:dyDescent="0.25">
      <c r="A1" s="112" t="s">
        <v>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</row>
    <row r="2" spans="1:18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</row>
    <row r="3" spans="1:18" ht="15.75" thickTop="1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8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8" x14ac:dyDescent="0.25">
      <c r="A5" s="22" t="s">
        <v>45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50">
        <v>45047</v>
      </c>
    </row>
    <row r="6" spans="1:18" x14ac:dyDescent="0.25">
      <c r="A6" s="22" t="s">
        <v>78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</row>
    <row r="7" spans="1:18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</row>
    <row r="8" spans="1:18" ht="15.75" x14ac:dyDescent="0.25">
      <c r="A8" s="117" t="s">
        <v>47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</row>
    <row r="9" spans="1:18" ht="47.25" x14ac:dyDescent="0.25">
      <c r="A9" s="44" t="s">
        <v>3</v>
      </c>
      <c r="B9" s="44" t="s">
        <v>4</v>
      </c>
      <c r="C9" s="44" t="s">
        <v>5</v>
      </c>
      <c r="D9" s="44" t="s">
        <v>48</v>
      </c>
      <c r="E9" s="44" t="s">
        <v>6</v>
      </c>
      <c r="F9" s="44" t="s">
        <v>7</v>
      </c>
      <c r="G9" s="44" t="s">
        <v>8</v>
      </c>
      <c r="H9" s="44" t="s">
        <v>49</v>
      </c>
      <c r="I9" s="44" t="s">
        <v>9</v>
      </c>
      <c r="J9" s="44" t="s">
        <v>10</v>
      </c>
      <c r="K9" s="44" t="s">
        <v>50</v>
      </c>
      <c r="L9" s="44" t="s">
        <v>8</v>
      </c>
      <c r="M9" s="44" t="s">
        <v>28</v>
      </c>
      <c r="N9" s="44" t="s">
        <v>51</v>
      </c>
      <c r="O9" s="44" t="s">
        <v>52</v>
      </c>
      <c r="P9" s="116" t="s">
        <v>11</v>
      </c>
      <c r="Q9" s="116"/>
      <c r="R9" s="44" t="s">
        <v>12</v>
      </c>
    </row>
    <row r="10" spans="1:18" ht="32.25" thickBot="1" x14ac:dyDescent="0.3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9" t="s">
        <v>13</v>
      </c>
      <c r="Q10" s="29" t="s">
        <v>14</v>
      </c>
      <c r="R10" s="28"/>
    </row>
    <row r="11" spans="1:18" ht="16.5" thickTop="1" x14ac:dyDescent="0.3">
      <c r="A11" s="61">
        <v>1</v>
      </c>
      <c r="B11" s="61" t="s">
        <v>53</v>
      </c>
      <c r="C11" s="61" t="s">
        <v>54</v>
      </c>
      <c r="D11" s="62">
        <v>0</v>
      </c>
      <c r="E11" s="62"/>
      <c r="F11" s="62"/>
      <c r="G11" s="63">
        <v>160</v>
      </c>
      <c r="H11" s="62">
        <f>G11*D11</f>
        <v>0</v>
      </c>
      <c r="I11" s="62">
        <f>G11*E11</f>
        <v>0</v>
      </c>
      <c r="J11" s="62">
        <f>G11*F11</f>
        <v>0</v>
      </c>
      <c r="K11" s="62"/>
      <c r="L11" s="62">
        <v>160</v>
      </c>
      <c r="M11" s="62">
        <f>L11*D11</f>
        <v>0</v>
      </c>
      <c r="N11" s="62">
        <f>L11*E11</f>
        <v>0</v>
      </c>
      <c r="O11" s="62">
        <f>L11*K11</f>
        <v>0</v>
      </c>
      <c r="P11" s="62">
        <f>M11-N11</f>
        <v>0</v>
      </c>
      <c r="Q11" s="62">
        <f>M11-O11</f>
        <v>0</v>
      </c>
      <c r="R11" s="64" t="s">
        <v>81</v>
      </c>
    </row>
    <row r="12" spans="1:18" ht="15.75" x14ac:dyDescent="0.3">
      <c r="A12" s="51">
        <v>2</v>
      </c>
      <c r="B12" s="51" t="s">
        <v>56</v>
      </c>
      <c r="C12" s="51" t="s">
        <v>54</v>
      </c>
      <c r="D12" s="52"/>
      <c r="E12" s="52"/>
      <c r="F12" s="52">
        <v>2504.6</v>
      </c>
      <c r="G12" s="53">
        <v>85</v>
      </c>
      <c r="H12" s="52">
        <f t="shared" ref="H12:H21" si="0">G12*D12</f>
        <v>0</v>
      </c>
      <c r="I12" s="52">
        <f t="shared" ref="I12:I21" si="1">G12*E12</f>
        <v>0</v>
      </c>
      <c r="J12" s="52">
        <f t="shared" ref="J12:J21" si="2">G12*F12</f>
        <v>212891</v>
      </c>
      <c r="K12" s="52"/>
      <c r="L12" s="52">
        <v>85</v>
      </c>
      <c r="M12" s="52">
        <f t="shared" ref="M12:M22" si="3">L12*D12</f>
        <v>0</v>
      </c>
      <c r="N12" s="52">
        <f t="shared" ref="N12:N22" si="4">L12*E12</f>
        <v>0</v>
      </c>
      <c r="O12" s="52">
        <f t="shared" ref="O12:O22" si="5">L12*K12</f>
        <v>0</v>
      </c>
      <c r="P12" s="62">
        <f t="shared" ref="P12:P22" si="6">M12-N12</f>
        <v>0</v>
      </c>
      <c r="Q12" s="62">
        <f t="shared" ref="Q12:Q22" si="7">M12-O12</f>
        <v>0</v>
      </c>
      <c r="R12" s="65" t="s">
        <v>81</v>
      </c>
    </row>
    <row r="13" spans="1:18" ht="15.75" x14ac:dyDescent="0.3">
      <c r="A13" s="51">
        <v>3</v>
      </c>
      <c r="B13" s="51" t="s">
        <v>57</v>
      </c>
      <c r="C13" s="51" t="s">
        <v>54</v>
      </c>
      <c r="D13" s="52"/>
      <c r="E13" s="52"/>
      <c r="F13" s="52">
        <v>2504.6</v>
      </c>
      <c r="G13" s="53">
        <v>60</v>
      </c>
      <c r="H13" s="52">
        <f t="shared" si="0"/>
        <v>0</v>
      </c>
      <c r="I13" s="52">
        <f t="shared" si="1"/>
        <v>0</v>
      </c>
      <c r="J13" s="52">
        <f t="shared" si="2"/>
        <v>150276</v>
      </c>
      <c r="K13" s="52"/>
      <c r="L13" s="52">
        <v>60</v>
      </c>
      <c r="M13" s="52">
        <f t="shared" si="3"/>
        <v>0</v>
      </c>
      <c r="N13" s="52">
        <f t="shared" si="4"/>
        <v>0</v>
      </c>
      <c r="O13" s="52">
        <f t="shared" si="5"/>
        <v>0</v>
      </c>
      <c r="P13" s="62">
        <f t="shared" si="6"/>
        <v>0</v>
      </c>
      <c r="Q13" s="62">
        <f t="shared" si="7"/>
        <v>0</v>
      </c>
      <c r="R13" s="65" t="s">
        <v>81</v>
      </c>
    </row>
    <row r="14" spans="1:18" ht="15.75" x14ac:dyDescent="0.3">
      <c r="A14" s="51">
        <v>4</v>
      </c>
      <c r="B14" s="51" t="s">
        <v>58</v>
      </c>
      <c r="C14" s="51" t="s">
        <v>54</v>
      </c>
      <c r="D14" s="52"/>
      <c r="E14" s="52"/>
      <c r="F14" s="52">
        <v>35.130000000000003</v>
      </c>
      <c r="G14" s="53">
        <v>700</v>
      </c>
      <c r="H14" s="52">
        <f t="shared" si="0"/>
        <v>0</v>
      </c>
      <c r="I14" s="52">
        <f t="shared" si="1"/>
        <v>0</v>
      </c>
      <c r="J14" s="52">
        <f t="shared" si="2"/>
        <v>24591</v>
      </c>
      <c r="K14" s="52"/>
      <c r="L14" s="52">
        <v>700</v>
      </c>
      <c r="M14" s="52">
        <f t="shared" si="3"/>
        <v>0</v>
      </c>
      <c r="N14" s="52">
        <f t="shared" si="4"/>
        <v>0</v>
      </c>
      <c r="O14" s="52">
        <f t="shared" si="5"/>
        <v>0</v>
      </c>
      <c r="P14" s="62">
        <f t="shared" si="6"/>
        <v>0</v>
      </c>
      <c r="Q14" s="62">
        <f t="shared" si="7"/>
        <v>0</v>
      </c>
      <c r="R14" s="65" t="s">
        <v>81</v>
      </c>
    </row>
    <row r="15" spans="1:18" ht="15.75" x14ac:dyDescent="0.3">
      <c r="A15" s="51">
        <v>5</v>
      </c>
      <c r="B15" s="51" t="s">
        <v>59</v>
      </c>
      <c r="C15" s="51" t="s">
        <v>54</v>
      </c>
      <c r="D15" s="52"/>
      <c r="E15" s="52"/>
      <c r="F15" s="52">
        <v>12.86</v>
      </c>
      <c r="G15" s="53">
        <v>2100</v>
      </c>
      <c r="H15" s="52">
        <f t="shared" si="0"/>
        <v>0</v>
      </c>
      <c r="I15" s="52">
        <f t="shared" si="1"/>
        <v>0</v>
      </c>
      <c r="J15" s="52">
        <f t="shared" si="2"/>
        <v>27006</v>
      </c>
      <c r="K15" s="52"/>
      <c r="L15" s="52">
        <v>2100</v>
      </c>
      <c r="M15" s="52">
        <f t="shared" si="3"/>
        <v>0</v>
      </c>
      <c r="N15" s="52">
        <f t="shared" si="4"/>
        <v>0</v>
      </c>
      <c r="O15" s="52">
        <f t="shared" si="5"/>
        <v>0</v>
      </c>
      <c r="P15" s="62">
        <f t="shared" si="6"/>
        <v>0</v>
      </c>
      <c r="Q15" s="62">
        <f t="shared" si="7"/>
        <v>0</v>
      </c>
      <c r="R15" s="65" t="s">
        <v>81</v>
      </c>
    </row>
    <row r="16" spans="1:18" ht="15.75" x14ac:dyDescent="0.3">
      <c r="A16" s="51">
        <v>6</v>
      </c>
      <c r="B16" s="51" t="s">
        <v>60</v>
      </c>
      <c r="C16" s="51" t="s">
        <v>54</v>
      </c>
      <c r="D16" s="52">
        <v>17.649999999999999</v>
      </c>
      <c r="E16" s="52">
        <f>D16</f>
        <v>17.649999999999999</v>
      </c>
      <c r="F16" s="52">
        <v>53.85</v>
      </c>
      <c r="G16" s="53">
        <v>2600</v>
      </c>
      <c r="H16" s="52">
        <f t="shared" si="0"/>
        <v>45889.999999999993</v>
      </c>
      <c r="I16" s="52">
        <f t="shared" si="1"/>
        <v>45889.999999999993</v>
      </c>
      <c r="J16" s="52">
        <f t="shared" si="2"/>
        <v>140010</v>
      </c>
      <c r="K16" s="52">
        <v>17.64</v>
      </c>
      <c r="L16" s="52">
        <v>2600</v>
      </c>
      <c r="M16" s="52">
        <f t="shared" si="3"/>
        <v>45889.999999999993</v>
      </c>
      <c r="N16" s="52">
        <f t="shared" si="4"/>
        <v>45889.999999999993</v>
      </c>
      <c r="O16" s="52">
        <f t="shared" si="5"/>
        <v>45864</v>
      </c>
      <c r="P16" s="62">
        <f t="shared" si="6"/>
        <v>0</v>
      </c>
      <c r="Q16" s="62">
        <f t="shared" si="7"/>
        <v>25.999999999992724</v>
      </c>
      <c r="R16" s="65" t="s">
        <v>81</v>
      </c>
    </row>
    <row r="17" spans="1:18" ht="15.75" x14ac:dyDescent="0.3">
      <c r="A17" s="51">
        <v>7</v>
      </c>
      <c r="B17" s="51" t="s">
        <v>61</v>
      </c>
      <c r="C17" s="51" t="s">
        <v>54</v>
      </c>
      <c r="D17" s="52">
        <v>81.91</v>
      </c>
      <c r="E17" s="52"/>
      <c r="F17" s="52">
        <v>50.82</v>
      </c>
      <c r="G17" s="53">
        <v>2600</v>
      </c>
      <c r="H17" s="52">
        <f t="shared" si="0"/>
        <v>212966</v>
      </c>
      <c r="I17" s="52">
        <f t="shared" si="1"/>
        <v>0</v>
      </c>
      <c r="J17" s="52">
        <f t="shared" si="2"/>
        <v>132132</v>
      </c>
      <c r="K17" s="52">
        <f>D17</f>
        <v>81.91</v>
      </c>
      <c r="L17" s="52">
        <v>750</v>
      </c>
      <c r="M17" s="52">
        <f t="shared" si="3"/>
        <v>61432.5</v>
      </c>
      <c r="N17" s="52">
        <f t="shared" si="4"/>
        <v>0</v>
      </c>
      <c r="O17" s="52">
        <f t="shared" si="5"/>
        <v>61432.5</v>
      </c>
      <c r="P17" s="62">
        <f t="shared" si="6"/>
        <v>61432.5</v>
      </c>
      <c r="Q17" s="62">
        <f t="shared" si="7"/>
        <v>0</v>
      </c>
      <c r="R17" s="65" t="s">
        <v>81</v>
      </c>
    </row>
    <row r="18" spans="1:18" ht="15.75" x14ac:dyDescent="0.3">
      <c r="A18" s="54">
        <v>8</v>
      </c>
      <c r="B18" s="55" t="s">
        <v>62</v>
      </c>
      <c r="C18" s="51" t="s">
        <v>63</v>
      </c>
      <c r="D18" s="52">
        <v>121.56</v>
      </c>
      <c r="E18" s="52">
        <f>D18</f>
        <v>121.56</v>
      </c>
      <c r="F18" s="52">
        <v>378.07</v>
      </c>
      <c r="G18" s="53">
        <v>400</v>
      </c>
      <c r="H18" s="52">
        <f t="shared" si="0"/>
        <v>48624</v>
      </c>
      <c r="I18" s="52">
        <f t="shared" si="1"/>
        <v>48624</v>
      </c>
      <c r="J18" s="52">
        <f t="shared" si="2"/>
        <v>151228</v>
      </c>
      <c r="K18" s="52">
        <v>121.52</v>
      </c>
      <c r="L18" s="52">
        <v>400</v>
      </c>
      <c r="M18" s="52">
        <f t="shared" si="3"/>
        <v>48624</v>
      </c>
      <c r="N18" s="52">
        <f t="shared" si="4"/>
        <v>48624</v>
      </c>
      <c r="O18" s="52">
        <f t="shared" si="5"/>
        <v>48608</v>
      </c>
      <c r="P18" s="62">
        <f t="shared" si="6"/>
        <v>0</v>
      </c>
      <c r="Q18" s="62">
        <f t="shared" si="7"/>
        <v>16</v>
      </c>
      <c r="R18" s="65" t="s">
        <v>81</v>
      </c>
    </row>
    <row r="19" spans="1:18" x14ac:dyDescent="0.25">
      <c r="A19" s="56">
        <v>9</v>
      </c>
      <c r="B19" s="57" t="s">
        <v>64</v>
      </c>
      <c r="C19" s="56" t="s">
        <v>63</v>
      </c>
      <c r="D19" s="58">
        <v>189.92</v>
      </c>
      <c r="E19" s="59"/>
      <c r="F19" s="60">
        <v>175.15</v>
      </c>
      <c r="G19" s="60">
        <v>400</v>
      </c>
      <c r="H19" s="59">
        <f t="shared" si="0"/>
        <v>75968</v>
      </c>
      <c r="I19" s="59">
        <f t="shared" si="1"/>
        <v>0</v>
      </c>
      <c r="J19" s="59">
        <f t="shared" si="2"/>
        <v>70060</v>
      </c>
      <c r="K19" s="59">
        <v>189.12</v>
      </c>
      <c r="L19" s="59">
        <v>150</v>
      </c>
      <c r="M19" s="52">
        <f t="shared" si="3"/>
        <v>28487.999999999996</v>
      </c>
      <c r="N19" s="59">
        <f t="shared" si="4"/>
        <v>0</v>
      </c>
      <c r="O19" s="59">
        <f t="shared" si="5"/>
        <v>28368</v>
      </c>
      <c r="P19" s="62">
        <f t="shared" si="6"/>
        <v>28487.999999999996</v>
      </c>
      <c r="Q19" s="62">
        <f t="shared" si="7"/>
        <v>119.99999999999636</v>
      </c>
      <c r="R19" s="65" t="s">
        <v>81</v>
      </c>
    </row>
    <row r="20" spans="1:18" ht="15.75" x14ac:dyDescent="0.3">
      <c r="A20" s="51">
        <v>10</v>
      </c>
      <c r="B20" s="51" t="s">
        <v>65</v>
      </c>
      <c r="C20" s="51" t="s">
        <v>17</v>
      </c>
      <c r="D20" s="52">
        <v>1.89</v>
      </c>
      <c r="E20" s="52">
        <f>D20</f>
        <v>1.89</v>
      </c>
      <c r="F20" s="52">
        <v>5.99</v>
      </c>
      <c r="G20" s="53">
        <v>7000</v>
      </c>
      <c r="H20" s="52">
        <f t="shared" si="0"/>
        <v>13230</v>
      </c>
      <c r="I20" s="52">
        <f t="shared" si="1"/>
        <v>13230</v>
      </c>
      <c r="J20" s="52">
        <f t="shared" si="2"/>
        <v>41930</v>
      </c>
      <c r="K20" s="52">
        <f>E20</f>
        <v>1.89</v>
      </c>
      <c r="L20" s="52">
        <v>7000</v>
      </c>
      <c r="M20" s="52">
        <f t="shared" si="3"/>
        <v>13230</v>
      </c>
      <c r="N20" s="52">
        <f t="shared" si="4"/>
        <v>13230</v>
      </c>
      <c r="O20" s="52">
        <f t="shared" si="5"/>
        <v>13230</v>
      </c>
      <c r="P20" s="62">
        <f t="shared" si="6"/>
        <v>0</v>
      </c>
      <c r="Q20" s="62">
        <f t="shared" si="7"/>
        <v>0</v>
      </c>
      <c r="R20" s="65" t="s">
        <v>81</v>
      </c>
    </row>
    <row r="21" spans="1:18" ht="15.75" x14ac:dyDescent="0.3">
      <c r="A21" s="51">
        <v>11</v>
      </c>
      <c r="B21" s="51" t="s">
        <v>66</v>
      </c>
      <c r="C21" s="51" t="s">
        <v>17</v>
      </c>
      <c r="D21" s="52"/>
      <c r="E21" s="52"/>
      <c r="F21" s="52">
        <v>0.61</v>
      </c>
      <c r="G21" s="53">
        <v>13000</v>
      </c>
      <c r="H21" s="52">
        <f t="shared" si="0"/>
        <v>0</v>
      </c>
      <c r="I21" s="52">
        <f t="shared" si="1"/>
        <v>0</v>
      </c>
      <c r="J21" s="52">
        <f t="shared" si="2"/>
        <v>7930</v>
      </c>
      <c r="K21" s="52"/>
      <c r="L21" s="52">
        <v>13000</v>
      </c>
      <c r="M21" s="52">
        <f t="shared" si="3"/>
        <v>0</v>
      </c>
      <c r="N21" s="52">
        <f t="shared" si="4"/>
        <v>0</v>
      </c>
      <c r="O21" s="52">
        <f t="shared" si="5"/>
        <v>0</v>
      </c>
      <c r="P21" s="62">
        <f t="shared" si="6"/>
        <v>0</v>
      </c>
      <c r="Q21" s="62">
        <f t="shared" si="7"/>
        <v>0</v>
      </c>
      <c r="R21" s="65" t="s">
        <v>81</v>
      </c>
    </row>
    <row r="22" spans="1:18" ht="15.75" x14ac:dyDescent="0.3">
      <c r="A22" s="51">
        <v>12</v>
      </c>
      <c r="B22" s="51" t="s">
        <v>79</v>
      </c>
      <c r="C22" s="51" t="s">
        <v>80</v>
      </c>
      <c r="D22" s="52">
        <v>45</v>
      </c>
      <c r="E22" s="52">
        <f>D22</f>
        <v>45</v>
      </c>
      <c r="F22" s="52"/>
      <c r="G22" s="53"/>
      <c r="H22" s="52"/>
      <c r="I22" s="52"/>
      <c r="J22" s="52"/>
      <c r="K22" s="52">
        <f>E22</f>
        <v>45</v>
      </c>
      <c r="L22" s="52">
        <v>500</v>
      </c>
      <c r="M22" s="52">
        <f t="shared" si="3"/>
        <v>22500</v>
      </c>
      <c r="N22" s="52">
        <f t="shared" si="4"/>
        <v>22500</v>
      </c>
      <c r="O22" s="52">
        <f t="shared" si="5"/>
        <v>22500</v>
      </c>
      <c r="P22" s="62">
        <f t="shared" si="6"/>
        <v>0</v>
      </c>
      <c r="Q22" s="62">
        <f t="shared" si="7"/>
        <v>0</v>
      </c>
      <c r="R22" s="65" t="s">
        <v>81</v>
      </c>
    </row>
    <row r="23" spans="1:18" ht="18.75" x14ac:dyDescent="0.4">
      <c r="A23" s="19" t="s">
        <v>67</v>
      </c>
      <c r="B23" s="20" t="s">
        <v>18</v>
      </c>
      <c r="C23" s="20"/>
      <c r="D23" s="20"/>
      <c r="E23" s="20"/>
      <c r="F23" s="20"/>
      <c r="G23" s="20"/>
      <c r="H23" s="20">
        <f>SUM(H11:H21)</f>
        <v>396678</v>
      </c>
      <c r="I23" s="20">
        <f>SUM(I11:I21)</f>
        <v>107744</v>
      </c>
      <c r="J23" s="20">
        <f>SUM(J11:J21)</f>
        <v>958054</v>
      </c>
      <c r="K23" s="20"/>
      <c r="L23" s="20"/>
      <c r="M23" s="20">
        <f>SUM(M11:M22)</f>
        <v>220164.5</v>
      </c>
      <c r="N23" s="20">
        <f>SUM(N11:N22)</f>
        <v>130244</v>
      </c>
      <c r="O23" s="20">
        <f>SUM(O11:O22)</f>
        <v>220002.5</v>
      </c>
      <c r="P23" s="20">
        <f>SUM(P11:P22)</f>
        <v>89920.5</v>
      </c>
      <c r="Q23" s="20">
        <f>SUM(Q11:Q22)</f>
        <v>161.99999999998909</v>
      </c>
      <c r="R23" s="20"/>
    </row>
    <row r="28" spans="1:18" x14ac:dyDescent="0.25">
      <c r="N28" s="45"/>
    </row>
    <row r="42" spans="1:18" ht="17.25" x14ac:dyDescent="0.35">
      <c r="A42" s="103" t="s">
        <v>19</v>
      </c>
      <c r="F42" s="16" t="s">
        <v>37</v>
      </c>
      <c r="K42" s="102" t="s">
        <v>37</v>
      </c>
      <c r="R42" s="104" t="s">
        <v>43</v>
      </c>
    </row>
    <row r="43" spans="1:18" ht="17.25" x14ac:dyDescent="0.35">
      <c r="A43" s="103" t="s">
        <v>20</v>
      </c>
      <c r="F43" s="16" t="s">
        <v>21</v>
      </c>
      <c r="K43" s="102" t="s">
        <v>103</v>
      </c>
      <c r="R43" s="104" t="s">
        <v>44</v>
      </c>
    </row>
    <row r="44" spans="1:18" ht="17.25" x14ac:dyDescent="0.35">
      <c r="A44" s="103" t="s">
        <v>22</v>
      </c>
      <c r="F44" s="16" t="s">
        <v>38</v>
      </c>
      <c r="K44" s="102"/>
      <c r="R44" s="104" t="s">
        <v>22</v>
      </c>
    </row>
  </sheetData>
  <mergeCells count="3">
    <mergeCell ref="A1:R2"/>
    <mergeCell ref="A8:R8"/>
    <mergeCell ref="P9:Q9"/>
  </mergeCells>
  <printOptions horizontalCentered="1"/>
  <pageMargins left="0" right="0" top="0.5" bottom="0.5" header="0.3" footer="0.3"/>
  <pageSetup paperSize="9" scale="73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44"/>
  <sheetViews>
    <sheetView view="pageBreakPreview" zoomScaleNormal="100" zoomScaleSheetLayoutView="100" workbookViewId="0">
      <selection activeCell="E30" sqref="E30"/>
    </sheetView>
  </sheetViews>
  <sheetFormatPr defaultRowHeight="15" x14ac:dyDescent="0.25"/>
  <cols>
    <col min="1" max="1" width="3.7109375" customWidth="1"/>
    <col min="2" max="2" width="41.42578125" customWidth="1"/>
    <col min="3" max="3" width="11.140625" customWidth="1"/>
    <col min="4" max="4" width="12.28515625" bestFit="1" customWidth="1"/>
    <col min="5" max="5" width="9.28515625" bestFit="1" customWidth="1"/>
    <col min="7" max="7" width="9.28515625" bestFit="1" customWidth="1"/>
    <col min="8" max="8" width="15.5703125" bestFit="1" customWidth="1"/>
    <col min="9" max="9" width="14.5703125" customWidth="1"/>
    <col min="10" max="10" width="11.5703125" customWidth="1"/>
    <col min="11" max="11" width="15.5703125" customWidth="1"/>
    <col min="12" max="12" width="13.85546875" customWidth="1"/>
  </cols>
  <sheetData>
    <row r="1" spans="1:13" ht="18" thickBot="1" x14ac:dyDescent="0.4">
      <c r="A1" s="105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7"/>
    </row>
    <row r="2" spans="1:13" ht="17.2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7.2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7.25" x14ac:dyDescent="0.35">
      <c r="A4" s="2" t="s">
        <v>26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3" t="s">
        <v>25</v>
      </c>
    </row>
    <row r="5" spans="1:13" ht="17.25" x14ac:dyDescent="0.35">
      <c r="A5" s="2" t="s">
        <v>24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3" t="s">
        <v>1</v>
      </c>
    </row>
    <row r="6" spans="1:13" ht="17.25" x14ac:dyDescent="0.35">
      <c r="A6" s="2" t="s">
        <v>117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8" spans="1:13" ht="47.25" x14ac:dyDescent="0.25">
      <c r="A8" s="4" t="s">
        <v>3</v>
      </c>
      <c r="B8" s="4" t="s">
        <v>4</v>
      </c>
      <c r="C8" s="4" t="s">
        <v>5</v>
      </c>
      <c r="D8" s="4" t="s">
        <v>27</v>
      </c>
      <c r="E8" s="4" t="s">
        <v>6</v>
      </c>
      <c r="F8" s="4" t="s">
        <v>7</v>
      </c>
      <c r="G8" s="4" t="s">
        <v>8</v>
      </c>
      <c r="H8" s="4" t="s">
        <v>28</v>
      </c>
      <c r="I8" s="4" t="s">
        <v>9</v>
      </c>
      <c r="J8" s="4" t="s">
        <v>10</v>
      </c>
      <c r="K8" s="108" t="s">
        <v>11</v>
      </c>
      <c r="L8" s="108"/>
      <c r="M8" s="4" t="s">
        <v>12</v>
      </c>
    </row>
    <row r="9" spans="1:13" ht="30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 t="s">
        <v>13</v>
      </c>
      <c r="L9" s="5" t="s">
        <v>14</v>
      </c>
      <c r="M9" s="5"/>
    </row>
    <row r="10" spans="1:13" x14ac:dyDescent="0.25">
      <c r="A10" s="6">
        <v>1</v>
      </c>
      <c r="B10" s="6" t="s">
        <v>29</v>
      </c>
      <c r="C10" s="6" t="s">
        <v>15</v>
      </c>
      <c r="D10" s="7">
        <v>418.93</v>
      </c>
      <c r="E10" s="7">
        <v>323.39</v>
      </c>
      <c r="F10" s="8"/>
      <c r="G10" s="6">
        <v>160</v>
      </c>
      <c r="H10" s="8">
        <f t="shared" ref="H10:H21" si="0">G10*D10</f>
        <v>67028.800000000003</v>
      </c>
      <c r="I10" s="8">
        <f t="shared" ref="I10:I21" si="1">G10*E10</f>
        <v>51742.399999999994</v>
      </c>
      <c r="J10" s="8">
        <f t="shared" ref="J10:J21" si="2">G10*F10</f>
        <v>0</v>
      </c>
      <c r="K10" s="8">
        <f t="shared" ref="K10:K21" si="3">H10-I10</f>
        <v>15286.400000000009</v>
      </c>
      <c r="L10" s="8">
        <f t="shared" ref="L10:L21" si="4">H10-J10</f>
        <v>67028.800000000003</v>
      </c>
      <c r="M10" s="6" t="s">
        <v>23</v>
      </c>
    </row>
    <row r="11" spans="1:13" x14ac:dyDescent="0.25">
      <c r="A11" s="6">
        <v>1</v>
      </c>
      <c r="B11" s="6" t="s">
        <v>40</v>
      </c>
      <c r="C11" s="6" t="s">
        <v>15</v>
      </c>
      <c r="D11" s="7">
        <v>94.61</v>
      </c>
      <c r="E11" s="7"/>
      <c r="F11" s="8"/>
      <c r="G11" s="6">
        <v>16</v>
      </c>
      <c r="H11" s="8">
        <f t="shared" ref="H11" si="5">G11*D11</f>
        <v>1513.76</v>
      </c>
      <c r="I11" s="8">
        <f t="shared" ref="I11" si="6">G11*E11</f>
        <v>0</v>
      </c>
      <c r="J11" s="8">
        <f t="shared" ref="J11" si="7">G11*F11</f>
        <v>0</v>
      </c>
      <c r="K11" s="8">
        <f t="shared" ref="K11" si="8">H11-I11</f>
        <v>1513.76</v>
      </c>
      <c r="L11" s="8">
        <f t="shared" ref="L11" si="9">H11-J11</f>
        <v>1513.76</v>
      </c>
      <c r="M11" s="6" t="s">
        <v>23</v>
      </c>
    </row>
    <row r="12" spans="1:13" x14ac:dyDescent="0.25">
      <c r="A12" s="6">
        <v>1</v>
      </c>
      <c r="B12" s="6" t="s">
        <v>39</v>
      </c>
      <c r="C12" s="6" t="s">
        <v>15</v>
      </c>
      <c r="D12" s="7"/>
      <c r="E12" s="7">
        <v>94.61</v>
      </c>
      <c r="F12" s="8"/>
      <c r="G12" s="6">
        <v>176</v>
      </c>
      <c r="H12" s="8">
        <f t="shared" ref="H12" si="10">G12*D12</f>
        <v>0</v>
      </c>
      <c r="I12" s="8">
        <f t="shared" ref="I12" si="11">G12*E12</f>
        <v>16651.36</v>
      </c>
      <c r="J12" s="8">
        <f t="shared" ref="J12" si="12">G12*F12</f>
        <v>0</v>
      </c>
      <c r="K12" s="8">
        <f t="shared" ref="K12" si="13">H12-I12</f>
        <v>-16651.36</v>
      </c>
      <c r="L12" s="8">
        <f t="shared" ref="L12" si="14">H12-J12</f>
        <v>0</v>
      </c>
      <c r="M12" s="6" t="s">
        <v>23</v>
      </c>
    </row>
    <row r="13" spans="1:13" x14ac:dyDescent="0.25">
      <c r="A13" s="6">
        <v>2</v>
      </c>
      <c r="B13" s="6" t="s">
        <v>30</v>
      </c>
      <c r="C13" s="6" t="s">
        <v>15</v>
      </c>
      <c r="D13" s="7">
        <v>422.93</v>
      </c>
      <c r="E13" s="7">
        <v>94.61</v>
      </c>
      <c r="F13" s="8"/>
      <c r="G13" s="6">
        <v>85</v>
      </c>
      <c r="H13" s="8">
        <f t="shared" ref="H13" si="15">G13*D13</f>
        <v>35949.050000000003</v>
      </c>
      <c r="I13" s="8">
        <f t="shared" ref="I13" si="16">G13*E13</f>
        <v>8041.85</v>
      </c>
      <c r="J13" s="8">
        <f t="shared" ref="J13" si="17">G13*F13</f>
        <v>0</v>
      </c>
      <c r="K13" s="8">
        <f t="shared" ref="K13" si="18">H13-I13</f>
        <v>27907.200000000004</v>
      </c>
      <c r="L13" s="8">
        <f t="shared" ref="L13" si="19">H13-J13</f>
        <v>35949.050000000003</v>
      </c>
      <c r="M13" s="6" t="s">
        <v>23</v>
      </c>
    </row>
    <row r="14" spans="1:13" x14ac:dyDescent="0.25">
      <c r="A14" s="6">
        <v>3</v>
      </c>
      <c r="B14" s="6" t="s">
        <v>31</v>
      </c>
      <c r="C14" s="6" t="s">
        <v>15</v>
      </c>
      <c r="D14" s="7">
        <f>D13</f>
        <v>422.93</v>
      </c>
      <c r="E14" s="7">
        <v>125.55932250000023</v>
      </c>
      <c r="F14" s="8"/>
      <c r="G14" s="6">
        <v>60</v>
      </c>
      <c r="H14" s="8">
        <f t="shared" si="0"/>
        <v>25375.8</v>
      </c>
      <c r="I14" s="8">
        <f t="shared" si="1"/>
        <v>7533.5593500000141</v>
      </c>
      <c r="J14" s="8">
        <f t="shared" si="2"/>
        <v>0</v>
      </c>
      <c r="K14" s="8">
        <f t="shared" si="3"/>
        <v>17842.240649999985</v>
      </c>
      <c r="L14" s="8">
        <f t="shared" si="4"/>
        <v>25375.8</v>
      </c>
      <c r="M14" s="6" t="s">
        <v>23</v>
      </c>
    </row>
    <row r="15" spans="1:13" x14ac:dyDescent="0.25">
      <c r="A15" s="6">
        <v>4</v>
      </c>
      <c r="B15" s="6" t="s">
        <v>32</v>
      </c>
      <c r="C15" s="6" t="s">
        <v>15</v>
      </c>
      <c r="D15" s="7">
        <f>E15</f>
        <v>63.41</v>
      </c>
      <c r="E15" s="7">
        <v>63.41</v>
      </c>
      <c r="F15" s="8"/>
      <c r="G15" s="6">
        <v>700</v>
      </c>
      <c r="H15" s="8">
        <f t="shared" si="0"/>
        <v>44387</v>
      </c>
      <c r="I15" s="8">
        <f t="shared" si="1"/>
        <v>44387</v>
      </c>
      <c r="J15" s="8">
        <f t="shared" si="2"/>
        <v>0</v>
      </c>
      <c r="K15" s="8">
        <f t="shared" si="3"/>
        <v>0</v>
      </c>
      <c r="L15" s="8">
        <f t="shared" si="4"/>
        <v>44387</v>
      </c>
      <c r="M15" s="6" t="s">
        <v>23</v>
      </c>
    </row>
    <row r="16" spans="1:13" x14ac:dyDescent="0.25">
      <c r="A16" s="6">
        <v>5</v>
      </c>
      <c r="B16" s="6" t="s">
        <v>42</v>
      </c>
      <c r="C16" s="6" t="str">
        <f>C14</f>
        <v>Cum</v>
      </c>
      <c r="D16" s="7">
        <v>3.84</v>
      </c>
      <c r="E16" s="7"/>
      <c r="F16" s="9"/>
      <c r="G16" s="10">
        <v>2100</v>
      </c>
      <c r="H16" s="8">
        <f t="shared" ref="H16" si="20">G16*D16</f>
        <v>8064</v>
      </c>
      <c r="I16" s="8">
        <f t="shared" ref="I16" si="21">G16*E16</f>
        <v>0</v>
      </c>
      <c r="J16" s="8">
        <f t="shared" ref="J16" si="22">G16*F16</f>
        <v>0</v>
      </c>
      <c r="K16" s="8">
        <f t="shared" ref="K16" si="23">H16-I16</f>
        <v>8064</v>
      </c>
      <c r="L16" s="8">
        <f t="shared" ref="L16" si="24">H16-J16</f>
        <v>8064</v>
      </c>
      <c r="M16" s="6" t="s">
        <v>23</v>
      </c>
    </row>
    <row r="17" spans="1:13" x14ac:dyDescent="0.25">
      <c r="A17" s="6">
        <v>5</v>
      </c>
      <c r="B17" s="6" t="s">
        <v>33</v>
      </c>
      <c r="C17" s="6" t="str">
        <f>C15</f>
        <v>Cum</v>
      </c>
      <c r="D17" s="7"/>
      <c r="E17" s="7">
        <v>4.0991341991341992</v>
      </c>
      <c r="F17" s="9"/>
      <c r="G17" s="10">
        <v>2310</v>
      </c>
      <c r="H17" s="8">
        <f t="shared" si="0"/>
        <v>0</v>
      </c>
      <c r="I17" s="8">
        <f t="shared" si="1"/>
        <v>9469</v>
      </c>
      <c r="J17" s="8">
        <f t="shared" si="2"/>
        <v>0</v>
      </c>
      <c r="K17" s="8">
        <f t="shared" si="3"/>
        <v>-9469</v>
      </c>
      <c r="L17" s="8">
        <f t="shared" si="4"/>
        <v>0</v>
      </c>
      <c r="M17" s="6" t="s">
        <v>23</v>
      </c>
    </row>
    <row r="18" spans="1:13" x14ac:dyDescent="0.25">
      <c r="A18" s="6">
        <v>5</v>
      </c>
      <c r="B18" s="6" t="s">
        <v>41</v>
      </c>
      <c r="C18" s="6" t="str">
        <f>C17</f>
        <v>Cum</v>
      </c>
      <c r="D18" s="7">
        <v>45.09</v>
      </c>
      <c r="E18" s="7"/>
      <c r="F18" s="9"/>
      <c r="G18" s="10">
        <v>210</v>
      </c>
      <c r="H18" s="8">
        <f t="shared" ref="H18" si="25">G18*D18</f>
        <v>9468.9000000000015</v>
      </c>
      <c r="I18" s="8">
        <f t="shared" ref="I18" si="26">G18*E18</f>
        <v>0</v>
      </c>
      <c r="J18" s="8">
        <f t="shared" ref="J18" si="27">G18*F18</f>
        <v>0</v>
      </c>
      <c r="K18" s="8">
        <f t="shared" ref="K18" si="28">H18-I18</f>
        <v>9468.9000000000015</v>
      </c>
      <c r="L18" s="8">
        <f t="shared" ref="L18" si="29">H18-J18</f>
        <v>9468.9000000000015</v>
      </c>
      <c r="M18" s="6" t="s">
        <v>23</v>
      </c>
    </row>
    <row r="19" spans="1:13" x14ac:dyDescent="0.25">
      <c r="A19" s="6">
        <v>6</v>
      </c>
      <c r="B19" s="6" t="s">
        <v>34</v>
      </c>
      <c r="C19" s="6" t="str">
        <f>C17</f>
        <v>Cum</v>
      </c>
      <c r="D19" s="7">
        <f>E19</f>
        <v>5.84</v>
      </c>
      <c r="E19" s="7">
        <v>5.84</v>
      </c>
      <c r="F19" s="9"/>
      <c r="G19" s="10">
        <v>2600</v>
      </c>
      <c r="H19" s="8">
        <f t="shared" si="0"/>
        <v>15184</v>
      </c>
      <c r="I19" s="8">
        <f t="shared" si="1"/>
        <v>15184</v>
      </c>
      <c r="J19" s="8">
        <f t="shared" si="2"/>
        <v>0</v>
      </c>
      <c r="K19" s="8">
        <f t="shared" si="3"/>
        <v>0</v>
      </c>
      <c r="L19" s="8">
        <f t="shared" si="4"/>
        <v>15184</v>
      </c>
      <c r="M19" s="6" t="s">
        <v>23</v>
      </c>
    </row>
    <row r="20" spans="1:13" x14ac:dyDescent="0.25">
      <c r="A20" s="6">
        <v>7</v>
      </c>
      <c r="B20" s="6" t="s">
        <v>35</v>
      </c>
      <c r="C20" s="6" t="s">
        <v>36</v>
      </c>
      <c r="D20" s="7">
        <v>55.89</v>
      </c>
      <c r="E20" s="7">
        <v>48.811042400000133</v>
      </c>
      <c r="F20" s="9"/>
      <c r="G20" s="10">
        <v>400</v>
      </c>
      <c r="H20" s="8">
        <f t="shared" si="0"/>
        <v>22356</v>
      </c>
      <c r="I20" s="8">
        <f t="shared" si="1"/>
        <v>19524.416960000053</v>
      </c>
      <c r="J20" s="8">
        <f t="shared" si="2"/>
        <v>0</v>
      </c>
      <c r="K20" s="8">
        <f t="shared" si="3"/>
        <v>2831.5830399999468</v>
      </c>
      <c r="L20" s="8">
        <f t="shared" si="4"/>
        <v>22356</v>
      </c>
      <c r="M20" s="6" t="s">
        <v>23</v>
      </c>
    </row>
    <row r="21" spans="1:13" x14ac:dyDescent="0.25">
      <c r="A21" s="6">
        <v>8</v>
      </c>
      <c r="B21" s="6" t="s">
        <v>114</v>
      </c>
      <c r="C21" s="6" t="s">
        <v>17</v>
      </c>
      <c r="D21" s="7">
        <f>E21</f>
        <v>0.48</v>
      </c>
      <c r="E21" s="7">
        <v>0.48</v>
      </c>
      <c r="F21" s="9"/>
      <c r="G21" s="10">
        <v>13000</v>
      </c>
      <c r="H21" s="9">
        <f t="shared" si="0"/>
        <v>6240</v>
      </c>
      <c r="I21" s="9">
        <f t="shared" si="1"/>
        <v>6240</v>
      </c>
      <c r="J21" s="9">
        <f t="shared" si="2"/>
        <v>0</v>
      </c>
      <c r="K21" s="9">
        <f t="shared" si="3"/>
        <v>0</v>
      </c>
      <c r="L21" s="9">
        <f t="shared" si="4"/>
        <v>6240</v>
      </c>
      <c r="M21" s="6" t="s">
        <v>23</v>
      </c>
    </row>
    <row r="22" spans="1:13" ht="16.5" x14ac:dyDescent="0.35">
      <c r="A22" s="11"/>
      <c r="B22" s="12" t="s">
        <v>18</v>
      </c>
      <c r="C22" s="12"/>
      <c r="D22" s="12"/>
      <c r="E22" s="12"/>
      <c r="F22" s="12"/>
      <c r="G22" s="12"/>
      <c r="H22" s="13">
        <f>SUM(H10:H21)</f>
        <v>235567.31</v>
      </c>
      <c r="I22" s="13">
        <f>SUM(I10:I21)</f>
        <v>178773.58631000007</v>
      </c>
      <c r="J22" s="13">
        <f>SUM(J10:J21)</f>
        <v>0</v>
      </c>
      <c r="K22" s="14">
        <f>SUM(K10:K21)</f>
        <v>56793.723689999941</v>
      </c>
      <c r="L22" s="14">
        <f>SUM(L10:L21)</f>
        <v>235567.31</v>
      </c>
      <c r="M22" s="12"/>
    </row>
    <row r="25" spans="1:13" x14ac:dyDescent="0.25">
      <c r="I25" s="15"/>
    </row>
    <row r="28" spans="1:13" x14ac:dyDescent="0.25">
      <c r="H28" s="15"/>
    </row>
    <row r="33" spans="1:13" x14ac:dyDescent="0.25">
      <c r="B33" s="16"/>
      <c r="C33" s="16"/>
      <c r="D33" s="16"/>
      <c r="E33" s="16"/>
      <c r="F33" s="16"/>
      <c r="H33" s="16"/>
      <c r="I33" s="16"/>
      <c r="J33" s="16"/>
      <c r="K33" s="16"/>
      <c r="L33" s="16"/>
    </row>
    <row r="34" spans="1:13" x14ac:dyDescent="0.25">
      <c r="B34" s="16"/>
      <c r="C34" s="16"/>
      <c r="D34" s="16"/>
      <c r="E34" s="16"/>
      <c r="F34" s="16"/>
      <c r="H34" s="16"/>
      <c r="I34" s="16"/>
      <c r="J34" s="16"/>
      <c r="K34" s="16"/>
      <c r="L34" s="16"/>
    </row>
    <row r="35" spans="1:13" x14ac:dyDescent="0.25">
      <c r="B35" s="16"/>
      <c r="C35" s="16"/>
      <c r="D35" s="16"/>
      <c r="E35" s="16"/>
      <c r="F35" s="16"/>
      <c r="H35" s="16"/>
      <c r="I35" s="16"/>
      <c r="J35" s="16"/>
      <c r="K35" s="16"/>
      <c r="L35" s="16"/>
    </row>
    <row r="42" spans="1:13" x14ac:dyDescent="0.25">
      <c r="A42" s="16" t="s">
        <v>19</v>
      </c>
      <c r="F42" s="16" t="s">
        <v>37</v>
      </c>
      <c r="M42" s="17" t="s">
        <v>43</v>
      </c>
    </row>
    <row r="43" spans="1:13" x14ac:dyDescent="0.25">
      <c r="A43" s="16" t="s">
        <v>20</v>
      </c>
      <c r="F43" s="16" t="s">
        <v>21</v>
      </c>
      <c r="M43" s="17" t="s">
        <v>44</v>
      </c>
    </row>
    <row r="44" spans="1:13" x14ac:dyDescent="0.25">
      <c r="A44" s="16" t="s">
        <v>22</v>
      </c>
      <c r="F44" s="16" t="s">
        <v>38</v>
      </c>
      <c r="M44" s="17" t="s">
        <v>22</v>
      </c>
    </row>
  </sheetData>
  <mergeCells count="2">
    <mergeCell ref="A1:M1"/>
    <mergeCell ref="K8:L8"/>
  </mergeCells>
  <printOptions horizontalCentered="1"/>
  <pageMargins left="0" right="0" top="0.25" bottom="0.25" header="0.3" footer="0.3"/>
  <pageSetup paperSize="9" scale="77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view="pageBreakPreview" topLeftCell="A19" zoomScaleNormal="100" zoomScaleSheetLayoutView="100" workbookViewId="0">
      <selection activeCell="L33" sqref="L33"/>
    </sheetView>
  </sheetViews>
  <sheetFormatPr defaultRowHeight="15" x14ac:dyDescent="0.25"/>
  <cols>
    <col min="1" max="1" width="3.7109375" customWidth="1"/>
    <col min="2" max="2" width="41.42578125" customWidth="1"/>
    <col min="3" max="3" width="11.140625" customWidth="1"/>
    <col min="4" max="4" width="12.28515625" bestFit="1" customWidth="1"/>
    <col min="5" max="5" width="9.28515625" bestFit="1" customWidth="1"/>
    <col min="7" max="7" width="9.28515625" bestFit="1" customWidth="1"/>
    <col min="8" max="10" width="15.7109375" customWidth="1"/>
    <col min="11" max="11" width="15.5703125" customWidth="1"/>
    <col min="12" max="12" width="13.85546875" customWidth="1"/>
  </cols>
  <sheetData>
    <row r="1" spans="1:13" ht="18" thickBot="1" x14ac:dyDescent="0.4">
      <c r="A1" s="105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7"/>
    </row>
    <row r="2" spans="1:13" ht="17.2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7.25" x14ac:dyDescent="0.35">
      <c r="A3" s="2" t="s">
        <v>26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 t="s">
        <v>88</v>
      </c>
    </row>
    <row r="4" spans="1:13" ht="17.25" x14ac:dyDescent="0.35">
      <c r="A4" s="2" t="s">
        <v>89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3" t="s">
        <v>1</v>
      </c>
    </row>
    <row r="5" spans="1:13" ht="17.25" x14ac:dyDescent="0.35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7" spans="1:13" ht="48" thickBot="1" x14ac:dyDescent="0.3">
      <c r="A7" s="87" t="s">
        <v>3</v>
      </c>
      <c r="B7" s="87" t="s">
        <v>4</v>
      </c>
      <c r="C7" s="87" t="s">
        <v>5</v>
      </c>
      <c r="D7" s="87" t="s">
        <v>27</v>
      </c>
      <c r="E7" s="87" t="s">
        <v>6</v>
      </c>
      <c r="F7" s="87" t="s">
        <v>7</v>
      </c>
      <c r="G7" s="87" t="s">
        <v>8</v>
      </c>
      <c r="H7" s="87" t="s">
        <v>28</v>
      </c>
      <c r="I7" s="87" t="s">
        <v>9</v>
      </c>
      <c r="J7" s="87" t="s">
        <v>10</v>
      </c>
      <c r="K7" s="119" t="s">
        <v>11</v>
      </c>
      <c r="L7" s="119"/>
      <c r="M7" s="87" t="s">
        <v>12</v>
      </c>
    </row>
    <row r="8" spans="1:13" s="95" customFormat="1" ht="30.75" thickTop="1" x14ac:dyDescent="0.25">
      <c r="A8" s="94"/>
      <c r="B8" s="94"/>
      <c r="C8" s="94"/>
      <c r="D8" s="94"/>
      <c r="E8" s="94"/>
      <c r="F8" s="94"/>
      <c r="G8" s="94"/>
      <c r="H8" s="94"/>
      <c r="I8" s="94"/>
      <c r="J8" s="94"/>
      <c r="K8" s="94" t="s">
        <v>13</v>
      </c>
      <c r="L8" s="94" t="s">
        <v>14</v>
      </c>
      <c r="M8" s="94"/>
    </row>
    <row r="9" spans="1:13" x14ac:dyDescent="0.25">
      <c r="A9" s="88">
        <v>1</v>
      </c>
      <c r="B9" s="88" t="s">
        <v>91</v>
      </c>
      <c r="C9" s="88" t="s">
        <v>15</v>
      </c>
      <c r="D9" s="89">
        <f>E9</f>
        <v>508.07</v>
      </c>
      <c r="E9" s="89">
        <v>508.07</v>
      </c>
      <c r="F9" s="89">
        <f>E9</f>
        <v>508.07</v>
      </c>
      <c r="G9" s="91">
        <v>25</v>
      </c>
      <c r="H9" s="90">
        <f t="shared" ref="H9:H28" si="0">G9*D9</f>
        <v>12701.75</v>
      </c>
      <c r="I9" s="90">
        <f t="shared" ref="I9:I28" si="1">G9*E9</f>
        <v>12701.75</v>
      </c>
      <c r="J9" s="92">
        <f t="shared" ref="J9:J28" si="2">G9*F9</f>
        <v>12701.75</v>
      </c>
      <c r="K9" s="92">
        <f t="shared" ref="K9:K28" si="3">H9-I9</f>
        <v>0</v>
      </c>
      <c r="L9" s="92">
        <f t="shared" ref="L9:L28" si="4">H9-J9</f>
        <v>0</v>
      </c>
      <c r="M9" s="93" t="s">
        <v>90</v>
      </c>
    </row>
    <row r="10" spans="1:13" x14ac:dyDescent="0.25">
      <c r="A10" s="6">
        <v>2</v>
      </c>
      <c r="B10" s="6" t="s">
        <v>29</v>
      </c>
      <c r="C10" s="6" t="s">
        <v>15</v>
      </c>
      <c r="D10" s="80">
        <v>175.2</v>
      </c>
      <c r="E10" s="80">
        <v>149.27995000000001</v>
      </c>
      <c r="F10" s="80">
        <f>D10</f>
        <v>175.2</v>
      </c>
      <c r="G10" s="82">
        <v>180</v>
      </c>
      <c r="H10" s="81">
        <f t="shared" ref="H10" si="5">G10*D10</f>
        <v>31535.999999999996</v>
      </c>
      <c r="I10" s="81">
        <f t="shared" ref="I10" si="6">G10*E10</f>
        <v>26870.391000000003</v>
      </c>
      <c r="J10" s="8">
        <f t="shared" ref="J10" si="7">G10*F10</f>
        <v>31535.999999999996</v>
      </c>
      <c r="K10" s="92">
        <f t="shared" ref="K10:K32" si="8">H10-I10</f>
        <v>4665.6089999999931</v>
      </c>
      <c r="L10" s="92">
        <f t="shared" ref="L10:L32" si="9">H10-J10</f>
        <v>0</v>
      </c>
      <c r="M10" s="86" t="s">
        <v>90</v>
      </c>
    </row>
    <row r="11" spans="1:13" x14ac:dyDescent="0.25">
      <c r="A11" s="88">
        <v>3</v>
      </c>
      <c r="B11" s="6" t="s">
        <v>40</v>
      </c>
      <c r="C11" s="6" t="s">
        <v>15</v>
      </c>
      <c r="D11" s="80"/>
      <c r="E11" s="80"/>
      <c r="F11" s="81"/>
      <c r="G11" s="82">
        <v>16</v>
      </c>
      <c r="H11" s="81">
        <f t="shared" si="0"/>
        <v>0</v>
      </c>
      <c r="I11" s="81">
        <f t="shared" si="1"/>
        <v>0</v>
      </c>
      <c r="J11" s="8">
        <f t="shared" si="2"/>
        <v>0</v>
      </c>
      <c r="K11" s="92">
        <f t="shared" si="8"/>
        <v>0</v>
      </c>
      <c r="L11" s="92">
        <f t="shared" si="9"/>
        <v>0</v>
      </c>
      <c r="M11" s="86" t="s">
        <v>90</v>
      </c>
    </row>
    <row r="12" spans="1:13" x14ac:dyDescent="0.25">
      <c r="A12" s="6">
        <v>4</v>
      </c>
      <c r="B12" s="6" t="s">
        <v>39</v>
      </c>
      <c r="C12" s="6" t="s">
        <v>15</v>
      </c>
      <c r="D12" s="80"/>
      <c r="E12" s="80"/>
      <c r="F12" s="81"/>
      <c r="G12" s="82">
        <v>176</v>
      </c>
      <c r="H12" s="81">
        <f t="shared" si="0"/>
        <v>0</v>
      </c>
      <c r="I12" s="81">
        <f t="shared" si="1"/>
        <v>0</v>
      </c>
      <c r="J12" s="8">
        <f t="shared" si="2"/>
        <v>0</v>
      </c>
      <c r="K12" s="92">
        <f t="shared" si="8"/>
        <v>0</v>
      </c>
      <c r="L12" s="92">
        <f t="shared" si="9"/>
        <v>0</v>
      </c>
      <c r="M12" s="86" t="s">
        <v>90</v>
      </c>
    </row>
    <row r="13" spans="1:13" x14ac:dyDescent="0.25">
      <c r="A13" s="88">
        <v>5</v>
      </c>
      <c r="B13" s="6" t="s">
        <v>30</v>
      </c>
      <c r="C13" s="6" t="s">
        <v>15</v>
      </c>
      <c r="D13" s="80">
        <f>E13</f>
        <v>83.85</v>
      </c>
      <c r="E13" s="80">
        <v>83.85</v>
      </c>
      <c r="F13" s="80">
        <f>E13</f>
        <v>83.85</v>
      </c>
      <c r="G13" s="82">
        <v>85</v>
      </c>
      <c r="H13" s="81">
        <f t="shared" si="0"/>
        <v>7127.2499999999991</v>
      </c>
      <c r="I13" s="81">
        <f t="shared" si="1"/>
        <v>7127.2499999999991</v>
      </c>
      <c r="J13" s="8">
        <f t="shared" si="2"/>
        <v>7127.2499999999991</v>
      </c>
      <c r="K13" s="92">
        <f t="shared" si="8"/>
        <v>0</v>
      </c>
      <c r="L13" s="92">
        <f t="shared" si="9"/>
        <v>0</v>
      </c>
      <c r="M13" s="86" t="s">
        <v>90</v>
      </c>
    </row>
    <row r="14" spans="1:13" x14ac:dyDescent="0.25">
      <c r="A14" s="6">
        <v>6</v>
      </c>
      <c r="B14" s="6" t="s">
        <v>31</v>
      </c>
      <c r="C14" s="6" t="s">
        <v>15</v>
      </c>
      <c r="D14" s="80">
        <v>131.97</v>
      </c>
      <c r="E14" s="80"/>
      <c r="F14" s="80">
        <f>D14</f>
        <v>131.97</v>
      </c>
      <c r="G14" s="82">
        <v>60</v>
      </c>
      <c r="H14" s="81">
        <f t="shared" si="0"/>
        <v>7918.2</v>
      </c>
      <c r="I14" s="81">
        <f t="shared" si="1"/>
        <v>0</v>
      </c>
      <c r="J14" s="8">
        <f t="shared" si="2"/>
        <v>7918.2</v>
      </c>
      <c r="K14" s="92">
        <f t="shared" si="8"/>
        <v>7918.2</v>
      </c>
      <c r="L14" s="92">
        <f t="shared" si="9"/>
        <v>0</v>
      </c>
      <c r="M14" s="86" t="s">
        <v>90</v>
      </c>
    </row>
    <row r="15" spans="1:13" x14ac:dyDescent="0.25">
      <c r="A15" s="88">
        <v>7</v>
      </c>
      <c r="B15" s="6" t="s">
        <v>32</v>
      </c>
      <c r="C15" s="6" t="s">
        <v>15</v>
      </c>
      <c r="D15" s="80"/>
      <c r="E15" s="80"/>
      <c r="F15" s="81"/>
      <c r="G15" s="82">
        <v>700</v>
      </c>
      <c r="H15" s="81">
        <f t="shared" si="0"/>
        <v>0</v>
      </c>
      <c r="I15" s="81">
        <f t="shared" si="1"/>
        <v>0</v>
      </c>
      <c r="J15" s="8">
        <f t="shared" si="2"/>
        <v>0</v>
      </c>
      <c r="K15" s="92">
        <f t="shared" si="8"/>
        <v>0</v>
      </c>
      <c r="L15" s="92">
        <f t="shared" si="9"/>
        <v>0</v>
      </c>
      <c r="M15" s="86" t="s">
        <v>90</v>
      </c>
    </row>
    <row r="16" spans="1:13" x14ac:dyDescent="0.25">
      <c r="A16" s="6">
        <v>8</v>
      </c>
      <c r="B16" s="6" t="s">
        <v>42</v>
      </c>
      <c r="C16" s="6" t="str">
        <f>C14</f>
        <v>Cum</v>
      </c>
      <c r="D16" s="83"/>
      <c r="E16" s="83">
        <v>-14.13625</v>
      </c>
      <c r="F16" s="84"/>
      <c r="G16" s="85">
        <v>2100</v>
      </c>
      <c r="H16" s="81">
        <f t="shared" si="0"/>
        <v>0</v>
      </c>
      <c r="I16" s="81">
        <f t="shared" si="1"/>
        <v>-29686.125</v>
      </c>
      <c r="J16" s="8">
        <f t="shared" si="2"/>
        <v>0</v>
      </c>
      <c r="K16" s="92">
        <f t="shared" si="8"/>
        <v>29686.125</v>
      </c>
      <c r="L16" s="92">
        <f t="shared" si="9"/>
        <v>0</v>
      </c>
      <c r="M16" s="86" t="s">
        <v>90</v>
      </c>
    </row>
    <row r="17" spans="1:13" x14ac:dyDescent="0.25">
      <c r="A17" s="88">
        <v>9</v>
      </c>
      <c r="B17" s="6" t="s">
        <v>100</v>
      </c>
      <c r="C17" s="6" t="str">
        <f>C15</f>
        <v>Cum</v>
      </c>
      <c r="D17" s="80">
        <v>51.72</v>
      </c>
      <c r="E17" s="80"/>
      <c r="F17" s="98">
        <f>D17</f>
        <v>51.72</v>
      </c>
      <c r="G17" s="85">
        <v>2300</v>
      </c>
      <c r="H17" s="81">
        <f t="shared" ref="H17" si="10">G17*D17</f>
        <v>118956</v>
      </c>
      <c r="I17" s="81">
        <f t="shared" ref="I17" si="11">G17*E17</f>
        <v>0</v>
      </c>
      <c r="J17" s="8">
        <f t="shared" ref="J17" si="12">G17*F17</f>
        <v>118956</v>
      </c>
      <c r="K17" s="92">
        <f t="shared" si="8"/>
        <v>118956</v>
      </c>
      <c r="L17" s="92">
        <f t="shared" si="9"/>
        <v>0</v>
      </c>
      <c r="M17" s="86" t="s">
        <v>90</v>
      </c>
    </row>
    <row r="18" spans="1:13" x14ac:dyDescent="0.25">
      <c r="A18" s="6">
        <v>10</v>
      </c>
      <c r="B18" s="6" t="s">
        <v>33</v>
      </c>
      <c r="C18" s="6" t="str">
        <f>C15</f>
        <v>Cum</v>
      </c>
      <c r="D18" s="80"/>
      <c r="E18" s="80">
        <v>51.72</v>
      </c>
      <c r="F18" s="84"/>
      <c r="G18" s="85">
        <v>2310</v>
      </c>
      <c r="H18" s="81">
        <f t="shared" si="0"/>
        <v>0</v>
      </c>
      <c r="I18" s="81">
        <f t="shared" si="1"/>
        <v>119473.2</v>
      </c>
      <c r="J18" s="8">
        <f t="shared" si="2"/>
        <v>0</v>
      </c>
      <c r="K18" s="92">
        <f t="shared" si="8"/>
        <v>-119473.2</v>
      </c>
      <c r="L18" s="92">
        <f t="shared" si="9"/>
        <v>0</v>
      </c>
      <c r="M18" s="86" t="s">
        <v>90</v>
      </c>
    </row>
    <row r="19" spans="1:13" x14ac:dyDescent="0.25">
      <c r="A19" s="88">
        <v>11</v>
      </c>
      <c r="B19" s="6" t="s">
        <v>41</v>
      </c>
      <c r="C19" s="6" t="str">
        <f>C18</f>
        <v>Cum</v>
      </c>
      <c r="D19" s="80"/>
      <c r="E19" s="80"/>
      <c r="F19" s="84"/>
      <c r="G19" s="85">
        <v>210</v>
      </c>
      <c r="H19" s="81">
        <f t="shared" si="0"/>
        <v>0</v>
      </c>
      <c r="I19" s="81">
        <f t="shared" si="1"/>
        <v>0</v>
      </c>
      <c r="J19" s="8">
        <f t="shared" si="2"/>
        <v>0</v>
      </c>
      <c r="K19" s="92">
        <f t="shared" si="8"/>
        <v>0</v>
      </c>
      <c r="L19" s="92">
        <f t="shared" si="9"/>
        <v>0</v>
      </c>
      <c r="M19" s="86" t="s">
        <v>90</v>
      </c>
    </row>
    <row r="20" spans="1:13" x14ac:dyDescent="0.25">
      <c r="A20" s="6">
        <v>12</v>
      </c>
      <c r="B20" s="6" t="s">
        <v>34</v>
      </c>
      <c r="C20" s="6" t="str">
        <f>C18</f>
        <v>Cum</v>
      </c>
      <c r="D20" s="80">
        <v>4.43</v>
      </c>
      <c r="E20" s="80">
        <v>61.648926499999995</v>
      </c>
      <c r="F20" s="98">
        <f>D20+57.22</f>
        <v>61.65</v>
      </c>
      <c r="G20" s="85">
        <v>2750</v>
      </c>
      <c r="H20" s="81">
        <f t="shared" si="0"/>
        <v>12182.5</v>
      </c>
      <c r="I20" s="81">
        <f t="shared" si="1"/>
        <v>169534.54787499999</v>
      </c>
      <c r="J20" s="8">
        <f t="shared" si="2"/>
        <v>169537.5</v>
      </c>
      <c r="K20" s="92">
        <f t="shared" si="8"/>
        <v>-157352.04787499999</v>
      </c>
      <c r="L20" s="92">
        <f t="shared" si="9"/>
        <v>-157355</v>
      </c>
      <c r="M20" s="86" t="s">
        <v>90</v>
      </c>
    </row>
    <row r="21" spans="1:13" x14ac:dyDescent="0.25">
      <c r="A21" s="88">
        <v>13</v>
      </c>
      <c r="B21" s="6" t="s">
        <v>98</v>
      </c>
      <c r="C21" s="6" t="str">
        <f>C19</f>
        <v>Cum</v>
      </c>
      <c r="D21" s="80">
        <v>57.22</v>
      </c>
      <c r="E21" s="80"/>
      <c r="F21" s="84"/>
      <c r="G21" s="85">
        <v>3350</v>
      </c>
      <c r="H21" s="81">
        <f t="shared" ref="H21" si="13">G21*D21</f>
        <v>191687</v>
      </c>
      <c r="I21" s="81">
        <f t="shared" ref="I21" si="14">G21*E21</f>
        <v>0</v>
      </c>
      <c r="J21" s="8">
        <f t="shared" ref="J21" si="15">G21*F21</f>
        <v>0</v>
      </c>
      <c r="K21" s="92">
        <f t="shared" si="8"/>
        <v>191687</v>
      </c>
      <c r="L21" s="92">
        <f t="shared" si="9"/>
        <v>191687</v>
      </c>
      <c r="M21" s="86" t="s">
        <v>90</v>
      </c>
    </row>
    <row r="22" spans="1:13" x14ac:dyDescent="0.25">
      <c r="A22" s="6">
        <v>14</v>
      </c>
      <c r="B22" s="6" t="s">
        <v>92</v>
      </c>
      <c r="C22" s="6" t="str">
        <f>C19</f>
        <v>Cum</v>
      </c>
      <c r="D22" s="80"/>
      <c r="E22" s="80">
        <v>52.213499999999996</v>
      </c>
      <c r="F22" s="84">
        <v>52.21</v>
      </c>
      <c r="G22" s="85">
        <v>3025</v>
      </c>
      <c r="H22" s="81">
        <f t="shared" ref="H22" si="16">G22*D22</f>
        <v>0</v>
      </c>
      <c r="I22" s="81">
        <f t="shared" ref="I22" si="17">G22*E22</f>
        <v>157945.83749999999</v>
      </c>
      <c r="J22" s="8">
        <f t="shared" ref="J22" si="18">G22*F22</f>
        <v>157935.25</v>
      </c>
      <c r="K22" s="92">
        <f t="shared" si="8"/>
        <v>-157945.83749999999</v>
      </c>
      <c r="L22" s="92">
        <f t="shared" si="9"/>
        <v>-157935.25</v>
      </c>
      <c r="M22" s="86" t="s">
        <v>90</v>
      </c>
    </row>
    <row r="23" spans="1:13" x14ac:dyDescent="0.25">
      <c r="A23" s="88">
        <v>15</v>
      </c>
      <c r="B23" s="6" t="s">
        <v>92</v>
      </c>
      <c r="C23" s="6" t="str">
        <f>C20</f>
        <v>Cum</v>
      </c>
      <c r="D23" s="80">
        <f>E22</f>
        <v>52.213499999999996</v>
      </c>
      <c r="E23" s="80"/>
      <c r="F23" s="84"/>
      <c r="G23" s="85">
        <v>3300</v>
      </c>
      <c r="H23" s="81">
        <f t="shared" ref="H23" si="19">G23*D23</f>
        <v>172304.55</v>
      </c>
      <c r="I23" s="81">
        <f t="shared" ref="I23" si="20">G23*E23</f>
        <v>0</v>
      </c>
      <c r="J23" s="8">
        <f t="shared" ref="J23" si="21">G23*F23</f>
        <v>0</v>
      </c>
      <c r="K23" s="92">
        <f t="shared" si="8"/>
        <v>172304.55</v>
      </c>
      <c r="L23" s="92">
        <f t="shared" si="9"/>
        <v>172304.55</v>
      </c>
      <c r="M23" s="86" t="s">
        <v>90</v>
      </c>
    </row>
    <row r="24" spans="1:13" x14ac:dyDescent="0.25">
      <c r="A24" s="6">
        <v>16</v>
      </c>
      <c r="B24" s="6" t="s">
        <v>35</v>
      </c>
      <c r="C24" s="6" t="s">
        <v>36</v>
      </c>
      <c r="D24" s="80">
        <v>12.72</v>
      </c>
      <c r="E24" s="80">
        <v>55.794659999999993</v>
      </c>
      <c r="F24" s="84">
        <f>18.74+55.79</f>
        <v>74.53</v>
      </c>
      <c r="G24" s="85">
        <v>400</v>
      </c>
      <c r="H24" s="81">
        <f t="shared" si="0"/>
        <v>5088</v>
      </c>
      <c r="I24" s="81">
        <f t="shared" si="1"/>
        <v>22317.863999999998</v>
      </c>
      <c r="J24" s="8">
        <f t="shared" si="2"/>
        <v>29812</v>
      </c>
      <c r="K24" s="92">
        <f t="shared" si="8"/>
        <v>-17229.863999999998</v>
      </c>
      <c r="L24" s="92">
        <f t="shared" si="9"/>
        <v>-24724</v>
      </c>
      <c r="M24" s="86" t="s">
        <v>90</v>
      </c>
    </row>
    <row r="25" spans="1:13" x14ac:dyDescent="0.25">
      <c r="A25" s="88">
        <v>17</v>
      </c>
      <c r="B25" s="6" t="s">
        <v>99</v>
      </c>
      <c r="C25" s="6" t="s">
        <v>36</v>
      </c>
      <c r="D25" s="80">
        <v>55.79</v>
      </c>
      <c r="E25" s="80"/>
      <c r="F25" s="84"/>
      <c r="G25" s="85">
        <v>550</v>
      </c>
      <c r="H25" s="81">
        <f t="shared" ref="H25" si="22">G25*D25</f>
        <v>30684.5</v>
      </c>
      <c r="I25" s="81">
        <f t="shared" ref="I25" si="23">G25*E25</f>
        <v>0</v>
      </c>
      <c r="J25" s="8">
        <f t="shared" ref="J25" si="24">G25*F25</f>
        <v>0</v>
      </c>
      <c r="K25" s="92">
        <f t="shared" si="8"/>
        <v>30684.5</v>
      </c>
      <c r="L25" s="92">
        <f t="shared" si="9"/>
        <v>30684.5</v>
      </c>
      <c r="M25" s="86" t="s">
        <v>90</v>
      </c>
    </row>
    <row r="26" spans="1:13" x14ac:dyDescent="0.25">
      <c r="A26" s="6">
        <v>18</v>
      </c>
      <c r="B26" s="6" t="s">
        <v>93</v>
      </c>
      <c r="C26" s="6" t="s">
        <v>36</v>
      </c>
      <c r="D26" s="80">
        <f>364.98</f>
        <v>364.98</v>
      </c>
      <c r="E26" s="80">
        <v>364.97999999999996</v>
      </c>
      <c r="F26" s="84"/>
      <c r="G26" s="85">
        <v>440</v>
      </c>
      <c r="H26" s="81">
        <f t="shared" ref="H26" si="25">G26*D26</f>
        <v>160591.20000000001</v>
      </c>
      <c r="I26" s="81">
        <f t="shared" ref="I26" si="26">G26*E26</f>
        <v>160591.19999999998</v>
      </c>
      <c r="J26" s="8">
        <f t="shared" ref="J26" si="27">G26*F26</f>
        <v>0</v>
      </c>
      <c r="K26" s="92">
        <f t="shared" si="8"/>
        <v>0</v>
      </c>
      <c r="L26" s="92">
        <f t="shared" si="9"/>
        <v>160591.20000000001</v>
      </c>
      <c r="M26" s="86" t="s">
        <v>90</v>
      </c>
    </row>
    <row r="27" spans="1:13" x14ac:dyDescent="0.25">
      <c r="A27" s="88">
        <v>19</v>
      </c>
      <c r="B27" s="6" t="s">
        <v>93</v>
      </c>
      <c r="C27" s="6" t="str">
        <f>C26</f>
        <v>SQM</v>
      </c>
      <c r="D27" s="80">
        <f>D26</f>
        <v>364.98</v>
      </c>
      <c r="E27" s="80"/>
      <c r="F27" s="98">
        <f>D27</f>
        <v>364.98</v>
      </c>
      <c r="G27" s="85">
        <v>480</v>
      </c>
      <c r="H27" s="81">
        <f t="shared" ref="H27" si="28">G27*D27</f>
        <v>175190.40000000002</v>
      </c>
      <c r="I27" s="81">
        <f t="shared" ref="I27" si="29">G27*E27</f>
        <v>0</v>
      </c>
      <c r="J27" s="8">
        <f t="shared" ref="J27" si="30">G27*F27</f>
        <v>175190.40000000002</v>
      </c>
      <c r="K27" s="92">
        <f t="shared" si="8"/>
        <v>175190.40000000002</v>
      </c>
      <c r="L27" s="92">
        <f t="shared" si="9"/>
        <v>0</v>
      </c>
      <c r="M27" s="86" t="s">
        <v>90</v>
      </c>
    </row>
    <row r="28" spans="1:13" x14ac:dyDescent="0.25">
      <c r="A28" s="6">
        <v>20</v>
      </c>
      <c r="B28" s="6" t="s">
        <v>16</v>
      </c>
      <c r="C28" s="6" t="s">
        <v>17</v>
      </c>
      <c r="D28" s="80"/>
      <c r="E28" s="80">
        <v>1.33</v>
      </c>
      <c r="F28" s="98">
        <f>E28</f>
        <v>1.33</v>
      </c>
      <c r="G28" s="85">
        <v>8500</v>
      </c>
      <c r="H28" s="84">
        <f t="shared" si="0"/>
        <v>0</v>
      </c>
      <c r="I28" s="84">
        <f t="shared" si="1"/>
        <v>11305</v>
      </c>
      <c r="J28" s="9">
        <f t="shared" si="2"/>
        <v>11305</v>
      </c>
      <c r="K28" s="92">
        <f t="shared" si="8"/>
        <v>-11305</v>
      </c>
      <c r="L28" s="92">
        <f t="shared" si="9"/>
        <v>-11305</v>
      </c>
      <c r="M28" s="86" t="s">
        <v>90</v>
      </c>
    </row>
    <row r="29" spans="1:13" x14ac:dyDescent="0.25">
      <c r="A29" s="88">
        <v>21</v>
      </c>
      <c r="B29" s="6" t="s">
        <v>96</v>
      </c>
      <c r="C29" s="6" t="s">
        <v>17</v>
      </c>
      <c r="D29" s="80">
        <v>1.34</v>
      </c>
      <c r="E29" s="80"/>
      <c r="F29" s="98"/>
      <c r="G29" s="85">
        <v>9000</v>
      </c>
      <c r="H29" s="84">
        <f t="shared" ref="H29" si="31">G29*D29</f>
        <v>12060</v>
      </c>
      <c r="I29" s="84">
        <f t="shared" ref="I29" si="32">G29*E29</f>
        <v>0</v>
      </c>
      <c r="J29" s="9">
        <f t="shared" ref="J29" si="33">G29*F29</f>
        <v>0</v>
      </c>
      <c r="K29" s="92">
        <f t="shared" si="8"/>
        <v>12060</v>
      </c>
      <c r="L29" s="92">
        <f t="shared" si="9"/>
        <v>12060</v>
      </c>
      <c r="M29" s="86" t="s">
        <v>90</v>
      </c>
    </row>
    <row r="30" spans="1:13" x14ac:dyDescent="0.25">
      <c r="A30" s="6">
        <v>22</v>
      </c>
      <c r="B30" s="6" t="s">
        <v>97</v>
      </c>
      <c r="C30" s="6" t="s">
        <v>17</v>
      </c>
      <c r="D30" s="80">
        <v>5.72</v>
      </c>
      <c r="E30" s="80"/>
      <c r="F30" s="98"/>
      <c r="G30" s="85">
        <v>10800</v>
      </c>
      <c r="H30" s="84">
        <f t="shared" ref="H30" si="34">G30*D30</f>
        <v>61776</v>
      </c>
      <c r="I30" s="84">
        <f t="shared" ref="I30" si="35">G30*E30</f>
        <v>0</v>
      </c>
      <c r="J30" s="9">
        <f t="shared" ref="J30" si="36">G30*F30</f>
        <v>0</v>
      </c>
      <c r="K30" s="92">
        <f t="shared" si="8"/>
        <v>61776</v>
      </c>
      <c r="L30" s="92">
        <f t="shared" si="9"/>
        <v>61776</v>
      </c>
      <c r="M30" s="86" t="s">
        <v>90</v>
      </c>
    </row>
    <row r="31" spans="1:13" x14ac:dyDescent="0.25">
      <c r="A31" s="88">
        <v>23</v>
      </c>
      <c r="B31" s="6" t="s">
        <v>94</v>
      </c>
      <c r="C31" s="6" t="s">
        <v>17</v>
      </c>
      <c r="D31" s="80"/>
      <c r="E31" s="80">
        <v>5.72</v>
      </c>
      <c r="F31" s="98">
        <f>E31</f>
        <v>5.72</v>
      </c>
      <c r="G31" s="85">
        <v>9350</v>
      </c>
      <c r="H31" s="84">
        <f t="shared" ref="H31" si="37">G31*D31</f>
        <v>0</v>
      </c>
      <c r="I31" s="84">
        <f t="shared" ref="I31" si="38">G31*E31</f>
        <v>53482</v>
      </c>
      <c r="J31" s="9">
        <f t="shared" ref="J31" si="39">G31*F31</f>
        <v>53482</v>
      </c>
      <c r="K31" s="92">
        <f t="shared" si="8"/>
        <v>-53482</v>
      </c>
      <c r="L31" s="92">
        <f t="shared" si="9"/>
        <v>-53482</v>
      </c>
      <c r="M31" s="86" t="s">
        <v>90</v>
      </c>
    </row>
    <row r="32" spans="1:13" x14ac:dyDescent="0.25">
      <c r="A32" s="6">
        <v>24</v>
      </c>
      <c r="B32" s="6" t="s">
        <v>95</v>
      </c>
      <c r="C32" s="6" t="s">
        <v>17</v>
      </c>
      <c r="D32" s="80">
        <f>E32</f>
        <v>1.4269875000000001</v>
      </c>
      <c r="E32" s="80">
        <v>1.4269875000000001</v>
      </c>
      <c r="F32" s="98">
        <f>E32</f>
        <v>1.4269875000000001</v>
      </c>
      <c r="G32" s="85">
        <v>4100</v>
      </c>
      <c r="H32" s="84">
        <f t="shared" ref="H32" si="40">G32*D32</f>
        <v>5850.6487500000003</v>
      </c>
      <c r="I32" s="84">
        <f t="shared" ref="I32" si="41">G32*E32</f>
        <v>5850.6487500000003</v>
      </c>
      <c r="J32" s="9">
        <f t="shared" ref="J32" si="42">G32*F32</f>
        <v>5850.6487500000003</v>
      </c>
      <c r="K32" s="92">
        <f t="shared" si="8"/>
        <v>0</v>
      </c>
      <c r="L32" s="92">
        <f t="shared" si="9"/>
        <v>0</v>
      </c>
      <c r="M32" s="86" t="s">
        <v>90</v>
      </c>
    </row>
    <row r="33" spans="1:13" ht="16.5" x14ac:dyDescent="0.35">
      <c r="A33" s="11"/>
      <c r="B33" s="12" t="s">
        <v>18</v>
      </c>
      <c r="C33" s="12"/>
      <c r="D33" s="12"/>
      <c r="E33" s="12"/>
      <c r="F33" s="12"/>
      <c r="G33" s="12"/>
      <c r="H33" s="14">
        <f t="shared" ref="H33:K33" si="43">SUM(H9:H32)</f>
        <v>1005653.99875</v>
      </c>
      <c r="I33" s="14">
        <f t="shared" si="43"/>
        <v>717513.56412500003</v>
      </c>
      <c r="J33" s="14">
        <f t="shared" si="43"/>
        <v>781351.99875000003</v>
      </c>
      <c r="K33" s="14">
        <f t="shared" si="43"/>
        <v>288140.43462500005</v>
      </c>
      <c r="L33" s="14">
        <f>SUM(L9:L32)</f>
        <v>224302</v>
      </c>
      <c r="M33" s="12"/>
    </row>
    <row r="35" spans="1:13" x14ac:dyDescent="0.25">
      <c r="I35" s="15"/>
    </row>
    <row r="36" spans="1:13" x14ac:dyDescent="0.25">
      <c r="I36" s="15"/>
    </row>
    <row r="40" spans="1:13" ht="17.25" x14ac:dyDescent="0.35">
      <c r="A40" s="2" t="s">
        <v>19</v>
      </c>
      <c r="F40" s="96" t="s">
        <v>102</v>
      </c>
      <c r="M40" s="3" t="s">
        <v>43</v>
      </c>
    </row>
    <row r="41" spans="1:13" ht="17.25" x14ac:dyDescent="0.35">
      <c r="A41" s="2" t="s">
        <v>20</v>
      </c>
      <c r="F41" s="96" t="s">
        <v>21</v>
      </c>
      <c r="M41" s="3" t="s">
        <v>101</v>
      </c>
    </row>
    <row r="42" spans="1:13" ht="17.25" x14ac:dyDescent="0.35">
      <c r="A42" s="2" t="s">
        <v>22</v>
      </c>
      <c r="F42" s="96" t="s">
        <v>103</v>
      </c>
      <c r="M42" s="3" t="s">
        <v>22</v>
      </c>
    </row>
  </sheetData>
  <mergeCells count="2">
    <mergeCell ref="A1:M1"/>
    <mergeCell ref="K7:L7"/>
  </mergeCells>
  <printOptions horizontalCentered="1"/>
  <pageMargins left="0" right="0" top="0.25" bottom="0.25" header="0.3" footer="0.3"/>
  <pageSetup paperSize="9" scale="7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view="pageBreakPreview" topLeftCell="A7" zoomScaleNormal="100" zoomScaleSheetLayoutView="100" workbookViewId="0">
      <selection activeCell="I34" sqref="I34"/>
    </sheetView>
  </sheetViews>
  <sheetFormatPr defaultRowHeight="15" x14ac:dyDescent="0.25"/>
  <cols>
    <col min="1" max="1" width="3.7109375" customWidth="1"/>
    <col min="2" max="2" width="41.42578125" customWidth="1"/>
    <col min="3" max="3" width="11.140625" customWidth="1"/>
    <col min="4" max="4" width="12.28515625" bestFit="1" customWidth="1"/>
    <col min="5" max="5" width="9.28515625" bestFit="1" customWidth="1"/>
    <col min="7" max="7" width="9.28515625" bestFit="1" customWidth="1"/>
    <col min="8" max="8" width="15.5703125" bestFit="1" customWidth="1"/>
    <col min="9" max="9" width="14.5703125" customWidth="1"/>
    <col min="10" max="10" width="11.5703125" customWidth="1"/>
    <col min="11" max="11" width="15.5703125" customWidth="1"/>
    <col min="12" max="12" width="13.85546875" customWidth="1"/>
  </cols>
  <sheetData>
    <row r="1" spans="1:13" ht="18" thickBot="1" x14ac:dyDescent="0.4">
      <c r="A1" s="105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7"/>
    </row>
    <row r="2" spans="1:13" ht="17.2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7.25" x14ac:dyDescent="0.35">
      <c r="A3" s="2" t="s">
        <v>26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 t="s">
        <v>106</v>
      </c>
    </row>
    <row r="4" spans="1:13" ht="17.25" x14ac:dyDescent="0.35">
      <c r="A4" s="2" t="s">
        <v>104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3" t="s">
        <v>1</v>
      </c>
    </row>
    <row r="5" spans="1:13" ht="17.25" x14ac:dyDescent="0.35">
      <c r="A5" s="2" t="s">
        <v>105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7" spans="1:13" ht="48" thickBot="1" x14ac:dyDescent="0.3">
      <c r="A7" s="97" t="s">
        <v>3</v>
      </c>
      <c r="B7" s="97" t="s">
        <v>4</v>
      </c>
      <c r="C7" s="97" t="s">
        <v>5</v>
      </c>
      <c r="D7" s="97" t="s">
        <v>27</v>
      </c>
      <c r="E7" s="97" t="s">
        <v>6</v>
      </c>
      <c r="F7" s="97" t="s">
        <v>7</v>
      </c>
      <c r="G7" s="97" t="s">
        <v>8</v>
      </c>
      <c r="H7" s="97" t="s">
        <v>28</v>
      </c>
      <c r="I7" s="97" t="s">
        <v>9</v>
      </c>
      <c r="J7" s="97" t="s">
        <v>10</v>
      </c>
      <c r="K7" s="119" t="s">
        <v>11</v>
      </c>
      <c r="L7" s="119"/>
      <c r="M7" s="97" t="s">
        <v>12</v>
      </c>
    </row>
    <row r="8" spans="1:13" ht="30.75" thickTop="1" x14ac:dyDescent="0.25">
      <c r="A8" s="94"/>
      <c r="B8" s="94"/>
      <c r="C8" s="94"/>
      <c r="D8" s="94"/>
      <c r="E8" s="94"/>
      <c r="F8" s="94"/>
      <c r="G8" s="94"/>
      <c r="H8" s="94"/>
      <c r="I8" s="94"/>
      <c r="J8" s="94"/>
      <c r="K8" s="94" t="s">
        <v>13</v>
      </c>
      <c r="L8" s="94" t="s">
        <v>14</v>
      </c>
      <c r="M8" s="94"/>
    </row>
    <row r="9" spans="1:13" x14ac:dyDescent="0.25">
      <c r="A9" s="88">
        <v>1</v>
      </c>
      <c r="B9" s="88" t="s">
        <v>91</v>
      </c>
      <c r="C9" s="6" t="s">
        <v>116</v>
      </c>
      <c r="D9" s="89"/>
      <c r="E9" s="89"/>
      <c r="F9" s="90"/>
      <c r="G9" s="91">
        <v>25</v>
      </c>
      <c r="H9" s="90">
        <f t="shared" ref="H9:H32" si="0">G9*D9</f>
        <v>0</v>
      </c>
      <c r="I9" s="90">
        <f t="shared" ref="I9:I32" si="1">G9*E9</f>
        <v>0</v>
      </c>
      <c r="J9" s="92">
        <f t="shared" ref="J9:J32" si="2">G9*F9</f>
        <v>0</v>
      </c>
      <c r="K9" s="92">
        <f t="shared" ref="K9:K32" si="3">H9-I9</f>
        <v>0</v>
      </c>
      <c r="L9" s="92">
        <f t="shared" ref="L9:L32" si="4">H9-J9</f>
        <v>0</v>
      </c>
      <c r="M9" s="93" t="s">
        <v>107</v>
      </c>
    </row>
    <row r="10" spans="1:13" x14ac:dyDescent="0.25">
      <c r="A10" s="6">
        <v>2</v>
      </c>
      <c r="B10" s="6" t="s">
        <v>29</v>
      </c>
      <c r="C10" s="6" t="s">
        <v>116</v>
      </c>
      <c r="D10" s="80">
        <v>160.81645249999974</v>
      </c>
      <c r="E10" s="80">
        <v>66.806452499999523</v>
      </c>
      <c r="F10" s="81"/>
      <c r="G10" s="82">
        <v>180</v>
      </c>
      <c r="H10" s="81">
        <f t="shared" si="0"/>
        <v>28946.961449999952</v>
      </c>
      <c r="I10" s="81">
        <f t="shared" si="1"/>
        <v>12025.161449999914</v>
      </c>
      <c r="J10" s="8">
        <f t="shared" si="2"/>
        <v>0</v>
      </c>
      <c r="K10" s="8">
        <f t="shared" si="3"/>
        <v>16921.800000000039</v>
      </c>
      <c r="L10" s="8">
        <f t="shared" si="4"/>
        <v>28946.961449999952</v>
      </c>
      <c r="M10" s="93" t="s">
        <v>107</v>
      </c>
    </row>
    <row r="11" spans="1:13" x14ac:dyDescent="0.25">
      <c r="A11" s="6">
        <v>4</v>
      </c>
      <c r="B11" s="6" t="s">
        <v>39</v>
      </c>
      <c r="C11" s="6" t="s">
        <v>116</v>
      </c>
      <c r="D11" s="80"/>
      <c r="E11" s="80"/>
      <c r="F11" s="81"/>
      <c r="G11" s="82">
        <v>176</v>
      </c>
      <c r="H11" s="81">
        <f t="shared" si="0"/>
        <v>0</v>
      </c>
      <c r="I11" s="81">
        <f t="shared" si="1"/>
        <v>0</v>
      </c>
      <c r="J11" s="8">
        <f t="shared" si="2"/>
        <v>0</v>
      </c>
      <c r="K11" s="8">
        <f t="shared" si="3"/>
        <v>0</v>
      </c>
      <c r="L11" s="8">
        <f t="shared" si="4"/>
        <v>0</v>
      </c>
      <c r="M11" s="93" t="s">
        <v>107</v>
      </c>
    </row>
    <row r="12" spans="1:13" x14ac:dyDescent="0.25">
      <c r="A12" s="88">
        <v>5</v>
      </c>
      <c r="B12" s="6" t="s">
        <v>30</v>
      </c>
      <c r="C12" s="6" t="s">
        <v>116</v>
      </c>
      <c r="D12" s="80">
        <v>376.43645249999963</v>
      </c>
      <c r="E12" s="80">
        <v>376.43645249999963</v>
      </c>
      <c r="F12" s="81"/>
      <c r="G12" s="82">
        <v>85</v>
      </c>
      <c r="H12" s="81">
        <f t="shared" si="0"/>
        <v>31997.098462499969</v>
      </c>
      <c r="I12" s="81">
        <f t="shared" si="1"/>
        <v>31997.098462499969</v>
      </c>
      <c r="J12" s="8">
        <f t="shared" si="2"/>
        <v>0</v>
      </c>
      <c r="K12" s="8">
        <f t="shared" si="3"/>
        <v>0</v>
      </c>
      <c r="L12" s="8">
        <f t="shared" si="4"/>
        <v>31997.098462499969</v>
      </c>
      <c r="M12" s="93" t="s">
        <v>107</v>
      </c>
    </row>
    <row r="13" spans="1:13" x14ac:dyDescent="0.25">
      <c r="A13" s="6">
        <v>8</v>
      </c>
      <c r="B13" s="6" t="s">
        <v>42</v>
      </c>
      <c r="C13" s="6" t="s">
        <v>116</v>
      </c>
      <c r="D13" s="83">
        <v>59.026107500000009</v>
      </c>
      <c r="E13" s="83"/>
      <c r="F13" s="84"/>
      <c r="G13" s="85">
        <v>2300</v>
      </c>
      <c r="H13" s="81">
        <f t="shared" si="0"/>
        <v>135760.04725000003</v>
      </c>
      <c r="I13" s="81">
        <f t="shared" si="1"/>
        <v>0</v>
      </c>
      <c r="J13" s="8">
        <f t="shared" si="2"/>
        <v>0</v>
      </c>
      <c r="K13" s="8">
        <f t="shared" si="3"/>
        <v>135760.04725000003</v>
      </c>
      <c r="L13" s="8">
        <f t="shared" si="4"/>
        <v>135760.04725000003</v>
      </c>
      <c r="M13" s="93" t="s">
        <v>107</v>
      </c>
    </row>
    <row r="14" spans="1:13" x14ac:dyDescent="0.25">
      <c r="A14" s="88">
        <v>9</v>
      </c>
      <c r="B14" s="6" t="s">
        <v>33</v>
      </c>
      <c r="C14" s="6" t="s">
        <v>116</v>
      </c>
      <c r="D14" s="80"/>
      <c r="E14" s="80">
        <v>59.026107500000009</v>
      </c>
      <c r="F14" s="84"/>
      <c r="G14" s="85">
        <f>G13+(G13*10%)</f>
        <v>2530</v>
      </c>
      <c r="H14" s="81">
        <f t="shared" si="0"/>
        <v>0</v>
      </c>
      <c r="I14" s="81">
        <f t="shared" si="1"/>
        <v>149336.05197500001</v>
      </c>
      <c r="J14" s="8">
        <f t="shared" si="2"/>
        <v>0</v>
      </c>
      <c r="K14" s="8">
        <f t="shared" si="3"/>
        <v>-149336.05197500001</v>
      </c>
      <c r="L14" s="8">
        <f t="shared" si="4"/>
        <v>0</v>
      </c>
      <c r="M14" s="93" t="s">
        <v>107</v>
      </c>
    </row>
    <row r="15" spans="1:13" x14ac:dyDescent="0.25">
      <c r="A15" s="6">
        <v>10</v>
      </c>
      <c r="B15" s="6" t="s">
        <v>41</v>
      </c>
      <c r="C15" s="6" t="s">
        <v>116</v>
      </c>
      <c r="D15" s="80"/>
      <c r="E15" s="80"/>
      <c r="F15" s="84"/>
      <c r="G15" s="85">
        <v>210</v>
      </c>
      <c r="H15" s="81">
        <f t="shared" si="0"/>
        <v>0</v>
      </c>
      <c r="I15" s="81">
        <f t="shared" si="1"/>
        <v>0</v>
      </c>
      <c r="J15" s="8">
        <f t="shared" si="2"/>
        <v>0</v>
      </c>
      <c r="K15" s="8">
        <f t="shared" si="3"/>
        <v>0</v>
      </c>
      <c r="L15" s="8">
        <f t="shared" si="4"/>
        <v>0</v>
      </c>
      <c r="M15" s="93" t="s">
        <v>107</v>
      </c>
    </row>
    <row r="16" spans="1:13" x14ac:dyDescent="0.25">
      <c r="A16" s="88">
        <v>11</v>
      </c>
      <c r="B16" s="6" t="s">
        <v>34</v>
      </c>
      <c r="C16" s="6" t="s">
        <v>116</v>
      </c>
      <c r="D16" s="80">
        <v>64.62254999999999</v>
      </c>
      <c r="E16" s="80">
        <v>64.62254999999999</v>
      </c>
      <c r="F16" s="84"/>
      <c r="G16" s="85">
        <v>2750</v>
      </c>
      <c r="H16" s="81">
        <f t="shared" si="0"/>
        <v>177712.01249999998</v>
      </c>
      <c r="I16" s="81">
        <f t="shared" si="1"/>
        <v>177712.01249999998</v>
      </c>
      <c r="J16" s="8">
        <f t="shared" si="2"/>
        <v>0</v>
      </c>
      <c r="K16" s="8">
        <f t="shared" si="3"/>
        <v>0</v>
      </c>
      <c r="L16" s="8">
        <f t="shared" si="4"/>
        <v>177712.01249999998</v>
      </c>
      <c r="M16" s="93" t="s">
        <v>107</v>
      </c>
    </row>
    <row r="17" spans="1:13" x14ac:dyDescent="0.25">
      <c r="A17" s="6">
        <v>12</v>
      </c>
      <c r="B17" s="6" t="s">
        <v>98</v>
      </c>
      <c r="C17" s="6" t="s">
        <v>116</v>
      </c>
      <c r="D17" s="80">
        <v>57.220926499999997</v>
      </c>
      <c r="E17" s="80"/>
      <c r="F17" s="84"/>
      <c r="G17" s="85">
        <v>600</v>
      </c>
      <c r="H17" s="81">
        <f t="shared" si="0"/>
        <v>34332.555899999999</v>
      </c>
      <c r="I17" s="81">
        <f t="shared" si="1"/>
        <v>0</v>
      </c>
      <c r="J17" s="8">
        <f t="shared" si="2"/>
        <v>0</v>
      </c>
      <c r="K17" s="8">
        <f t="shared" si="3"/>
        <v>34332.555899999999</v>
      </c>
      <c r="L17" s="8">
        <f t="shared" si="4"/>
        <v>34332.555899999999</v>
      </c>
      <c r="M17" s="93" t="s">
        <v>107</v>
      </c>
    </row>
    <row r="18" spans="1:13" x14ac:dyDescent="0.25">
      <c r="A18" s="88">
        <v>13</v>
      </c>
      <c r="B18" s="6" t="s">
        <v>92</v>
      </c>
      <c r="C18" s="6" t="s">
        <v>116</v>
      </c>
      <c r="D18" s="80"/>
      <c r="E18" s="80"/>
      <c r="F18" s="84"/>
      <c r="G18" s="85">
        <f>G16+(G16*10%)</f>
        <v>3025</v>
      </c>
      <c r="H18" s="81">
        <f t="shared" si="0"/>
        <v>0</v>
      </c>
      <c r="I18" s="81">
        <f t="shared" si="1"/>
        <v>0</v>
      </c>
      <c r="J18" s="8">
        <f t="shared" si="2"/>
        <v>0</v>
      </c>
      <c r="K18" s="8">
        <f t="shared" si="3"/>
        <v>0</v>
      </c>
      <c r="L18" s="8">
        <f t="shared" si="4"/>
        <v>0</v>
      </c>
      <c r="M18" s="93" t="s">
        <v>107</v>
      </c>
    </row>
    <row r="19" spans="1:13" x14ac:dyDescent="0.25">
      <c r="A19" s="6">
        <v>14</v>
      </c>
      <c r="B19" s="6" t="s">
        <v>108</v>
      </c>
      <c r="C19" s="6" t="s">
        <v>116</v>
      </c>
      <c r="D19" s="80"/>
      <c r="E19" s="80"/>
      <c r="F19" s="84"/>
      <c r="G19" s="85">
        <f>G16+(G16*20%)</f>
        <v>3300</v>
      </c>
      <c r="H19" s="81">
        <f t="shared" si="0"/>
        <v>0</v>
      </c>
      <c r="I19" s="81">
        <f t="shared" si="1"/>
        <v>0</v>
      </c>
      <c r="J19" s="8">
        <f t="shared" si="2"/>
        <v>0</v>
      </c>
      <c r="K19" s="8">
        <f t="shared" si="3"/>
        <v>0</v>
      </c>
      <c r="L19" s="8">
        <f t="shared" si="4"/>
        <v>0</v>
      </c>
      <c r="M19" s="93" t="s">
        <v>107</v>
      </c>
    </row>
    <row r="20" spans="1:13" x14ac:dyDescent="0.25">
      <c r="A20" s="88">
        <v>15</v>
      </c>
      <c r="B20" s="6" t="s">
        <v>109</v>
      </c>
      <c r="C20" s="6" t="s">
        <v>116</v>
      </c>
      <c r="D20" s="80">
        <v>50.113500000000002</v>
      </c>
      <c r="E20" s="80">
        <v>50.113500000000002</v>
      </c>
      <c r="F20" s="84"/>
      <c r="G20" s="85">
        <f>G16+(G16*30%)</f>
        <v>3575</v>
      </c>
      <c r="H20" s="81">
        <f t="shared" ref="H20" si="5">G20*D20</f>
        <v>179155.76250000001</v>
      </c>
      <c r="I20" s="81">
        <f t="shared" ref="I20" si="6">G20*E20</f>
        <v>179155.76250000001</v>
      </c>
      <c r="J20" s="8">
        <f t="shared" ref="J20" si="7">G20*F20</f>
        <v>0</v>
      </c>
      <c r="K20" s="8">
        <f t="shared" ref="K20" si="8">H20-I20</f>
        <v>0</v>
      </c>
      <c r="L20" s="8">
        <f t="shared" ref="L20" si="9">H20-J20</f>
        <v>179155.76250000001</v>
      </c>
      <c r="M20" s="93" t="s">
        <v>107</v>
      </c>
    </row>
    <row r="21" spans="1:13" x14ac:dyDescent="0.25">
      <c r="A21" s="6">
        <v>16</v>
      </c>
      <c r="B21" s="6" t="s">
        <v>35</v>
      </c>
      <c r="C21" s="6" t="s">
        <v>115</v>
      </c>
      <c r="D21" s="80">
        <v>-15.690299999999752</v>
      </c>
      <c r="E21" s="80">
        <v>-15.690299999999752</v>
      </c>
      <c r="F21" s="84"/>
      <c r="G21" s="85">
        <v>400</v>
      </c>
      <c r="H21" s="81">
        <f t="shared" si="0"/>
        <v>-6276.1199999999008</v>
      </c>
      <c r="I21" s="81">
        <f t="shared" si="1"/>
        <v>-6276.1199999999008</v>
      </c>
      <c r="J21" s="8">
        <f t="shared" si="2"/>
        <v>0</v>
      </c>
      <c r="K21" s="8">
        <f t="shared" si="3"/>
        <v>0</v>
      </c>
      <c r="L21" s="8">
        <f t="shared" si="4"/>
        <v>-6276.1199999999008</v>
      </c>
      <c r="M21" s="93" t="s">
        <v>107</v>
      </c>
    </row>
    <row r="22" spans="1:13" x14ac:dyDescent="0.25">
      <c r="A22" s="88">
        <v>17</v>
      </c>
      <c r="B22" s="6" t="s">
        <v>99</v>
      </c>
      <c r="C22" s="6" t="s">
        <v>115</v>
      </c>
      <c r="D22" s="80">
        <v>55.794659999999993</v>
      </c>
      <c r="E22" s="80"/>
      <c r="F22" s="84"/>
      <c r="G22" s="85">
        <v>150</v>
      </c>
      <c r="H22" s="81">
        <f t="shared" si="0"/>
        <v>8369.1989999999987</v>
      </c>
      <c r="I22" s="81">
        <f t="shared" si="1"/>
        <v>0</v>
      </c>
      <c r="J22" s="8">
        <f t="shared" si="2"/>
        <v>0</v>
      </c>
      <c r="K22" s="8">
        <f t="shared" si="3"/>
        <v>8369.1989999999987</v>
      </c>
      <c r="L22" s="8">
        <f t="shared" si="4"/>
        <v>8369.1989999999987</v>
      </c>
      <c r="M22" s="93" t="s">
        <v>107</v>
      </c>
    </row>
    <row r="23" spans="1:13" x14ac:dyDescent="0.25">
      <c r="A23" s="6">
        <v>18</v>
      </c>
      <c r="B23" s="6" t="s">
        <v>93</v>
      </c>
      <c r="C23" s="6" t="s">
        <v>115</v>
      </c>
      <c r="D23" s="80"/>
      <c r="E23" s="80"/>
      <c r="F23" s="84"/>
      <c r="G23" s="85">
        <v>440</v>
      </c>
      <c r="H23" s="81">
        <f t="shared" si="0"/>
        <v>0</v>
      </c>
      <c r="I23" s="81">
        <f t="shared" si="1"/>
        <v>0</v>
      </c>
      <c r="J23" s="8">
        <f t="shared" si="2"/>
        <v>0</v>
      </c>
      <c r="K23" s="8">
        <f t="shared" si="3"/>
        <v>0</v>
      </c>
      <c r="L23" s="8">
        <f t="shared" si="4"/>
        <v>0</v>
      </c>
      <c r="M23" s="93" t="s">
        <v>107</v>
      </c>
    </row>
    <row r="24" spans="1:13" x14ac:dyDescent="0.25">
      <c r="A24" s="88">
        <v>19</v>
      </c>
      <c r="B24" s="6" t="s">
        <v>110</v>
      </c>
      <c r="C24" s="6" t="s">
        <v>115</v>
      </c>
      <c r="D24" s="80"/>
      <c r="E24" s="80"/>
      <c r="F24" s="84"/>
      <c r="G24" s="85">
        <f>G21+(G21*20%)</f>
        <v>480</v>
      </c>
      <c r="H24" s="81">
        <f t="shared" si="0"/>
        <v>0</v>
      </c>
      <c r="I24" s="81">
        <f t="shared" si="1"/>
        <v>0</v>
      </c>
      <c r="J24" s="8">
        <f t="shared" si="2"/>
        <v>0</v>
      </c>
      <c r="K24" s="8">
        <f t="shared" si="3"/>
        <v>0</v>
      </c>
      <c r="L24" s="8">
        <f t="shared" si="4"/>
        <v>0</v>
      </c>
      <c r="M24" s="93" t="s">
        <v>107</v>
      </c>
    </row>
    <row r="25" spans="1:13" x14ac:dyDescent="0.25">
      <c r="A25" s="6">
        <v>20</v>
      </c>
      <c r="B25" s="6" t="s">
        <v>111</v>
      </c>
      <c r="C25" s="6" t="s">
        <v>115</v>
      </c>
      <c r="D25" s="80">
        <v>350.97999999999996</v>
      </c>
      <c r="E25" s="80">
        <v>350.97999999999996</v>
      </c>
      <c r="F25" s="84"/>
      <c r="G25" s="85">
        <f>G21+(G21*30%)</f>
        <v>520</v>
      </c>
      <c r="H25" s="81">
        <f t="shared" ref="H25" si="10">G25*D25</f>
        <v>182509.59999999998</v>
      </c>
      <c r="I25" s="81">
        <f t="shared" ref="I25" si="11">G25*E25</f>
        <v>182509.59999999998</v>
      </c>
      <c r="J25" s="8">
        <f t="shared" ref="J25" si="12">G25*F25</f>
        <v>0</v>
      </c>
      <c r="K25" s="8">
        <f t="shared" ref="K25" si="13">H25-I25</f>
        <v>0</v>
      </c>
      <c r="L25" s="8">
        <f t="shared" ref="L25" si="14">H25-J25</f>
        <v>182509.59999999998</v>
      </c>
      <c r="M25" s="93" t="s">
        <v>107</v>
      </c>
    </row>
    <row r="26" spans="1:13" x14ac:dyDescent="0.25">
      <c r="A26" s="88">
        <v>21</v>
      </c>
      <c r="B26" s="6" t="s">
        <v>16</v>
      </c>
      <c r="C26" s="6" t="s">
        <v>17</v>
      </c>
      <c r="D26" s="80">
        <v>7.1833818000000011</v>
      </c>
      <c r="E26" s="80">
        <v>7.17</v>
      </c>
      <c r="F26" s="84"/>
      <c r="G26" s="85">
        <v>8500</v>
      </c>
      <c r="H26" s="84">
        <f t="shared" si="0"/>
        <v>61058.74530000001</v>
      </c>
      <c r="I26" s="84">
        <f t="shared" si="1"/>
        <v>60945</v>
      </c>
      <c r="J26" s="9">
        <f t="shared" si="2"/>
        <v>0</v>
      </c>
      <c r="K26" s="9">
        <f t="shared" si="3"/>
        <v>113.74530000000959</v>
      </c>
      <c r="L26" s="9">
        <f t="shared" si="4"/>
        <v>61058.74530000001</v>
      </c>
      <c r="M26" s="93" t="s">
        <v>107</v>
      </c>
    </row>
    <row r="27" spans="1:13" x14ac:dyDescent="0.25">
      <c r="A27" s="6">
        <v>22</v>
      </c>
      <c r="B27" s="6" t="s">
        <v>96</v>
      </c>
      <c r="C27" s="6" t="s">
        <v>17</v>
      </c>
      <c r="D27" s="80"/>
      <c r="E27" s="80"/>
      <c r="F27" s="84"/>
      <c r="G27" s="85">
        <v>9000</v>
      </c>
      <c r="H27" s="84">
        <f t="shared" si="0"/>
        <v>0</v>
      </c>
      <c r="I27" s="84">
        <f t="shared" si="1"/>
        <v>0</v>
      </c>
      <c r="J27" s="9">
        <f t="shared" si="2"/>
        <v>0</v>
      </c>
      <c r="K27" s="9">
        <f t="shared" si="3"/>
        <v>0</v>
      </c>
      <c r="L27" s="9">
        <f t="shared" si="4"/>
        <v>0</v>
      </c>
      <c r="M27" s="93" t="s">
        <v>107</v>
      </c>
    </row>
    <row r="28" spans="1:13" x14ac:dyDescent="0.25">
      <c r="A28" s="88">
        <v>23</v>
      </c>
      <c r="B28" s="6" t="s">
        <v>97</v>
      </c>
      <c r="C28" s="6" t="s">
        <v>17</v>
      </c>
      <c r="D28" s="80"/>
      <c r="E28" s="80"/>
      <c r="F28" s="84"/>
      <c r="G28" s="85">
        <v>10800</v>
      </c>
      <c r="H28" s="84">
        <f t="shared" si="0"/>
        <v>0</v>
      </c>
      <c r="I28" s="84">
        <f t="shared" si="1"/>
        <v>0</v>
      </c>
      <c r="J28" s="9">
        <f t="shared" si="2"/>
        <v>0</v>
      </c>
      <c r="K28" s="9">
        <f t="shared" si="3"/>
        <v>0</v>
      </c>
      <c r="L28" s="9">
        <f t="shared" si="4"/>
        <v>0</v>
      </c>
      <c r="M28" s="93" t="s">
        <v>107</v>
      </c>
    </row>
    <row r="29" spans="1:13" x14ac:dyDescent="0.25">
      <c r="A29" s="6">
        <v>24</v>
      </c>
      <c r="B29" s="6" t="s">
        <v>94</v>
      </c>
      <c r="C29" s="6" t="s">
        <v>17</v>
      </c>
      <c r="D29" s="80"/>
      <c r="E29" s="80"/>
      <c r="F29" s="84"/>
      <c r="G29" s="85">
        <f>G26+(G26*10%)</f>
        <v>9350</v>
      </c>
      <c r="H29" s="84">
        <f t="shared" si="0"/>
        <v>0</v>
      </c>
      <c r="I29" s="84">
        <f t="shared" si="1"/>
        <v>0</v>
      </c>
      <c r="J29" s="9">
        <f t="shared" si="2"/>
        <v>0</v>
      </c>
      <c r="K29" s="9">
        <f t="shared" si="3"/>
        <v>0</v>
      </c>
      <c r="L29" s="9">
        <f t="shared" si="4"/>
        <v>0</v>
      </c>
      <c r="M29" s="93" t="s">
        <v>107</v>
      </c>
    </row>
    <row r="30" spans="1:13" x14ac:dyDescent="0.25">
      <c r="A30" s="88">
        <v>25</v>
      </c>
      <c r="B30" s="6" t="s">
        <v>112</v>
      </c>
      <c r="C30" s="6" t="s">
        <v>17</v>
      </c>
      <c r="D30" s="80"/>
      <c r="E30" s="80"/>
      <c r="F30" s="84"/>
      <c r="G30" s="85">
        <f>G26+(G26*20%)</f>
        <v>10200</v>
      </c>
      <c r="H30" s="84">
        <f t="shared" ref="H30:H31" si="15">G30*D30</f>
        <v>0</v>
      </c>
      <c r="I30" s="84">
        <f t="shared" ref="I30:I31" si="16">G30*E30</f>
        <v>0</v>
      </c>
      <c r="J30" s="9">
        <f t="shared" ref="J30:J31" si="17">G30*F30</f>
        <v>0</v>
      </c>
      <c r="K30" s="9">
        <f t="shared" ref="K30:K31" si="18">H30-I30</f>
        <v>0</v>
      </c>
      <c r="L30" s="9">
        <f t="shared" ref="L30:L31" si="19">H30-J30</f>
        <v>0</v>
      </c>
      <c r="M30" s="93" t="s">
        <v>107</v>
      </c>
    </row>
    <row r="31" spans="1:13" x14ac:dyDescent="0.25">
      <c r="A31" s="6">
        <v>26</v>
      </c>
      <c r="B31" s="6" t="s">
        <v>113</v>
      </c>
      <c r="C31" s="6" t="s">
        <v>17</v>
      </c>
      <c r="D31" s="80">
        <v>5.4955778000000004</v>
      </c>
      <c r="E31" s="80">
        <v>5.5</v>
      </c>
      <c r="F31" s="84"/>
      <c r="G31" s="85">
        <f>G26+(G26*30%)</f>
        <v>11050</v>
      </c>
      <c r="H31" s="84">
        <f t="shared" si="15"/>
        <v>60726.134690000006</v>
      </c>
      <c r="I31" s="84">
        <f t="shared" si="16"/>
        <v>60775</v>
      </c>
      <c r="J31" s="9">
        <f t="shared" si="17"/>
        <v>0</v>
      </c>
      <c r="K31" s="9">
        <f t="shared" si="18"/>
        <v>-48.865309999993769</v>
      </c>
      <c r="L31" s="9">
        <f t="shared" si="19"/>
        <v>60726.134690000006</v>
      </c>
      <c r="M31" s="93" t="s">
        <v>107</v>
      </c>
    </row>
    <row r="32" spans="1:13" x14ac:dyDescent="0.25">
      <c r="A32" s="88">
        <v>27</v>
      </c>
      <c r="B32" s="6" t="s">
        <v>95</v>
      </c>
      <c r="C32" s="6" t="s">
        <v>54</v>
      </c>
      <c r="D32" s="80">
        <v>0.28899999999999998</v>
      </c>
      <c r="E32" s="80">
        <v>0.28899999999999998</v>
      </c>
      <c r="F32" s="84"/>
      <c r="G32" s="85">
        <v>4100</v>
      </c>
      <c r="H32" s="84">
        <f t="shared" si="0"/>
        <v>1184.8999999999999</v>
      </c>
      <c r="I32" s="84">
        <f t="shared" si="1"/>
        <v>1184.8999999999999</v>
      </c>
      <c r="J32" s="9">
        <f t="shared" si="2"/>
        <v>0</v>
      </c>
      <c r="K32" s="9">
        <f t="shared" si="3"/>
        <v>0</v>
      </c>
      <c r="L32" s="9">
        <f t="shared" si="4"/>
        <v>1184.8999999999999</v>
      </c>
      <c r="M32" s="93" t="s">
        <v>107</v>
      </c>
    </row>
    <row r="33" spans="1:13" x14ac:dyDescent="0.25">
      <c r="A33" s="6">
        <v>28</v>
      </c>
      <c r="B33" s="6" t="s">
        <v>114</v>
      </c>
      <c r="C33" s="6" t="s">
        <v>17</v>
      </c>
      <c r="D33" s="98">
        <v>0.71501999999999999</v>
      </c>
      <c r="E33" s="98">
        <v>0.71501999999999999</v>
      </c>
      <c r="F33" s="84"/>
      <c r="G33" s="85">
        <v>13000</v>
      </c>
      <c r="H33" s="84">
        <f t="shared" ref="H33" si="20">G33*D33</f>
        <v>9295.26</v>
      </c>
      <c r="I33" s="84">
        <f t="shared" ref="I33" si="21">G33*E33</f>
        <v>9295.26</v>
      </c>
      <c r="J33" s="9">
        <f t="shared" ref="J33" si="22">G33*F33</f>
        <v>0</v>
      </c>
      <c r="K33" s="9">
        <f t="shared" ref="K33" si="23">H33-I33</f>
        <v>0</v>
      </c>
      <c r="L33" s="9">
        <f t="shared" ref="L33" si="24">H33-J33</f>
        <v>9295.26</v>
      </c>
      <c r="M33" s="93" t="s">
        <v>107</v>
      </c>
    </row>
    <row r="34" spans="1:13" ht="16.5" x14ac:dyDescent="0.35">
      <c r="A34" s="11"/>
      <c r="B34" s="12" t="s">
        <v>18</v>
      </c>
      <c r="C34" s="12"/>
      <c r="D34" s="12"/>
      <c r="E34" s="12"/>
      <c r="F34" s="12"/>
      <c r="G34" s="12"/>
      <c r="H34" s="13">
        <f t="shared" ref="H34:M34" si="25">SUM(H9:H33)</f>
        <v>904772.15705250006</v>
      </c>
      <c r="I34" s="13">
        <f t="shared" si="25"/>
        <v>858659.72688749991</v>
      </c>
      <c r="J34" s="13">
        <f t="shared" si="25"/>
        <v>0</v>
      </c>
      <c r="K34" s="13">
        <f t="shared" si="25"/>
        <v>46112.430165000085</v>
      </c>
      <c r="L34" s="13">
        <f t="shared" si="25"/>
        <v>904772.15705250006</v>
      </c>
      <c r="M34" s="13">
        <f t="shared" si="25"/>
        <v>0</v>
      </c>
    </row>
    <row r="35" spans="1:13" s="101" customFormat="1" ht="16.5" x14ac:dyDescent="0.35">
      <c r="A35" s="99"/>
      <c r="B35" s="99"/>
      <c r="C35" s="99"/>
      <c r="D35" s="99"/>
      <c r="E35" s="99"/>
      <c r="F35" s="99"/>
      <c r="G35" s="99"/>
      <c r="H35" s="100"/>
      <c r="I35" s="100"/>
      <c r="J35" s="100"/>
      <c r="K35" s="100"/>
      <c r="L35" s="100"/>
      <c r="M35" s="100"/>
    </row>
    <row r="36" spans="1:13" s="101" customFormat="1" ht="16.5" x14ac:dyDescent="0.35">
      <c r="A36" s="99"/>
      <c r="B36" s="99"/>
      <c r="C36" s="99"/>
      <c r="D36" s="99"/>
      <c r="E36" s="99"/>
      <c r="F36" s="99"/>
      <c r="G36" s="99"/>
      <c r="H36" s="100"/>
      <c r="I36" s="100"/>
      <c r="J36" s="100"/>
      <c r="K36" s="100"/>
      <c r="L36" s="100"/>
      <c r="M36" s="100"/>
    </row>
    <row r="37" spans="1:13" s="101" customFormat="1" ht="16.5" x14ac:dyDescent="0.35">
      <c r="A37" s="99"/>
      <c r="B37" s="99"/>
      <c r="C37" s="99"/>
      <c r="D37" s="99"/>
      <c r="E37" s="99"/>
      <c r="F37" s="99"/>
      <c r="G37" s="99"/>
      <c r="H37" s="100"/>
      <c r="I37" s="100"/>
      <c r="J37" s="100"/>
      <c r="K37" s="100"/>
      <c r="L37" s="100"/>
      <c r="M37" s="100"/>
    </row>
    <row r="38" spans="1:13" s="101" customFormat="1" ht="16.5" x14ac:dyDescent="0.35">
      <c r="A38" s="99"/>
      <c r="B38" s="99"/>
      <c r="C38" s="99"/>
      <c r="D38" s="99"/>
      <c r="E38" s="99"/>
      <c r="F38" s="99"/>
      <c r="G38" s="99"/>
      <c r="H38" s="100"/>
      <c r="I38" s="100"/>
      <c r="J38" s="100"/>
      <c r="K38" s="100"/>
      <c r="L38" s="100"/>
      <c r="M38" s="100"/>
    </row>
    <row r="41" spans="1:13" ht="17.25" x14ac:dyDescent="0.35">
      <c r="A41" s="2" t="s">
        <v>19</v>
      </c>
      <c r="G41" s="96" t="s">
        <v>102</v>
      </c>
      <c r="M41" s="3" t="s">
        <v>43</v>
      </c>
    </row>
    <row r="42" spans="1:13" ht="17.25" x14ac:dyDescent="0.35">
      <c r="A42" s="2" t="s">
        <v>20</v>
      </c>
      <c r="G42" s="96" t="s">
        <v>21</v>
      </c>
      <c r="M42" s="3" t="s">
        <v>101</v>
      </c>
    </row>
    <row r="43" spans="1:13" ht="17.25" x14ac:dyDescent="0.35">
      <c r="A43" s="2" t="s">
        <v>22</v>
      </c>
      <c r="G43" s="96" t="s">
        <v>103</v>
      </c>
      <c r="M43" s="3" t="s">
        <v>22</v>
      </c>
    </row>
  </sheetData>
  <mergeCells count="2">
    <mergeCell ref="A1:M1"/>
    <mergeCell ref="K7:L7"/>
  </mergeCells>
  <printOptions horizontalCentered="1"/>
  <pageMargins left="0" right="0" top="0" bottom="0" header="0.3" footer="0.3"/>
  <pageSetup paperSize="9" scale="8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RA 1</vt:lpstr>
      <vt:lpstr>RA 2</vt:lpstr>
      <vt:lpstr>RA 3</vt:lpstr>
      <vt:lpstr>RA 4</vt:lpstr>
      <vt:lpstr>RA 5</vt:lpstr>
      <vt:lpstr>RA 6</vt:lpstr>
      <vt:lpstr>RA 7</vt:lpstr>
      <vt:lpstr>'RA 2'!Print_Area</vt:lpstr>
      <vt:lpstr>'RA 3'!Print_Area</vt:lpstr>
      <vt:lpstr>'RA 4'!Print_Area</vt:lpstr>
      <vt:lpstr>'RA 5'!Print_Area</vt:lpstr>
      <vt:lpstr>'RA 6'!Print_Area</vt:lpstr>
      <vt:lpstr>'RA 7'!Print_Area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2023-09-27T04:46:30Z</dcterms:modified>
</cp:coreProperties>
</file>