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RA 1" sheetId="2" r:id="rId1"/>
    <sheet name="RA 2" sheetId="3" r:id="rId2"/>
    <sheet name="RA 3" sheetId="4" r:id="rId3"/>
    <sheet name="RA 4" sheetId="1" r:id="rId4"/>
    <sheet name="RA 5" sheetId="5" r:id="rId5"/>
    <sheet name="RA 6" sheetId="6" r:id="rId6"/>
  </sheets>
  <definedNames>
    <definedName name="_xlnm.Print_Area" localSheetId="0">'RA 1'!$A$1:$M$37</definedName>
    <definedName name="_xlnm.Print_Area" localSheetId="1">'RA 2'!$A$1:$M$40</definedName>
    <definedName name="_xlnm.Print_Area" localSheetId="2">'RA 3'!$A$1:$M$37</definedName>
    <definedName name="_xlnm.Print_Area" localSheetId="3">'RA 4'!$A$1:$M$38</definedName>
    <definedName name="_xlnm.Print_Area" localSheetId="4">'RA 5'!$A$1:$M$38</definedName>
    <definedName name="_xlnm.Print_Area" localSheetId="5">'RA 6'!$A$1:$M$39</definedName>
  </definedNames>
  <calcPr calcId="144525"/>
</workbook>
</file>

<file path=xl/calcChain.xml><?xml version="1.0" encoding="utf-8"?>
<calcChain xmlns="http://schemas.openxmlformats.org/spreadsheetml/2006/main">
  <c r="J10" i="1" l="1"/>
  <c r="J11" i="1"/>
  <c r="J12" i="1"/>
  <c r="J13" i="1"/>
  <c r="E14" i="4" l="1"/>
  <c r="E13" i="3" l="1"/>
  <c r="E12" i="3"/>
  <c r="F23" i="2" l="1"/>
  <c r="I25" i="2"/>
  <c r="I23" i="2"/>
  <c r="F12" i="5" l="1"/>
  <c r="F13" i="5"/>
  <c r="F14" i="5"/>
  <c r="F15" i="5"/>
  <c r="F11" i="5"/>
  <c r="L11" i="6" l="1"/>
  <c r="L15" i="6"/>
  <c r="L10" i="6"/>
  <c r="J11" i="6"/>
  <c r="J12" i="6"/>
  <c r="L12" i="6" s="1"/>
  <c r="J13" i="6"/>
  <c r="L13" i="6" s="1"/>
  <c r="J14" i="6"/>
  <c r="L14" i="6" s="1"/>
  <c r="J15" i="6"/>
  <c r="J16" i="6"/>
  <c r="L16" i="6" s="1"/>
  <c r="J10" i="6"/>
  <c r="J17" i="6" l="1"/>
  <c r="L17" i="6"/>
  <c r="M17" i="6"/>
  <c r="I11" i="6"/>
  <c r="I12" i="6"/>
  <c r="I13" i="6"/>
  <c r="I14" i="6"/>
  <c r="I15" i="6"/>
  <c r="I16" i="6"/>
  <c r="I10" i="6"/>
  <c r="I17" i="6" s="1"/>
  <c r="H11" i="6"/>
  <c r="K11" i="6" s="1"/>
  <c r="H12" i="6"/>
  <c r="K12" i="6" s="1"/>
  <c r="H13" i="6"/>
  <c r="K13" i="6" s="1"/>
  <c r="H14" i="6"/>
  <c r="K14" i="6" s="1"/>
  <c r="H15" i="6"/>
  <c r="K15" i="6" s="1"/>
  <c r="H16" i="6"/>
  <c r="K16" i="6" s="1"/>
  <c r="H10" i="6"/>
  <c r="K10" i="6" s="1"/>
  <c r="K17" i="6" s="1"/>
  <c r="H17" i="6" l="1"/>
  <c r="H14" i="4"/>
  <c r="J15" i="4"/>
  <c r="I15" i="4"/>
  <c r="H15" i="4"/>
  <c r="L15" i="4" s="1"/>
  <c r="J14" i="4"/>
  <c r="I14" i="4"/>
  <c r="J13" i="4"/>
  <c r="H13" i="4"/>
  <c r="I13" i="4"/>
  <c r="J12" i="4"/>
  <c r="I12" i="4"/>
  <c r="K12" i="4" s="1"/>
  <c r="H12" i="4"/>
  <c r="L12" i="4" s="1"/>
  <c r="J15" i="5"/>
  <c r="H15" i="5"/>
  <c r="I15" i="5"/>
  <c r="J14" i="5"/>
  <c r="H14" i="5"/>
  <c r="I14" i="5"/>
  <c r="J13" i="5"/>
  <c r="H13" i="5"/>
  <c r="I13" i="5"/>
  <c r="J12" i="5"/>
  <c r="H12" i="5"/>
  <c r="I12" i="5"/>
  <c r="H11" i="5"/>
  <c r="H13" i="1"/>
  <c r="I13" i="1"/>
  <c r="H12" i="1"/>
  <c r="I12" i="1"/>
  <c r="K12" i="1" s="1"/>
  <c r="H11" i="1"/>
  <c r="I11" i="1"/>
  <c r="K11" i="1" s="1"/>
  <c r="H10" i="1"/>
  <c r="I10" i="1"/>
  <c r="K10" i="1" s="1"/>
  <c r="J9" i="1"/>
  <c r="H9" i="1"/>
  <c r="I9" i="1"/>
  <c r="J15" i="3"/>
  <c r="I15" i="3"/>
  <c r="K15" i="3" s="1"/>
  <c r="H15" i="3"/>
  <c r="L15" i="3" s="1"/>
  <c r="J14" i="3"/>
  <c r="I14" i="3"/>
  <c r="H14" i="3"/>
  <c r="J13" i="3"/>
  <c r="H13" i="3"/>
  <c r="I13" i="3"/>
  <c r="J12" i="3"/>
  <c r="H12" i="3"/>
  <c r="I12" i="3"/>
  <c r="J14" i="2"/>
  <c r="I14" i="2"/>
  <c r="D14" i="2"/>
  <c r="H14" i="2" s="1"/>
  <c r="K14" i="2" s="1"/>
  <c r="J13" i="2"/>
  <c r="I13" i="2"/>
  <c r="D13" i="2"/>
  <c r="H13" i="2" s="1"/>
  <c r="L13" i="2" s="1"/>
  <c r="J12" i="2"/>
  <c r="I12" i="2"/>
  <c r="D12" i="2"/>
  <c r="H12" i="2" s="1"/>
  <c r="K12" i="2" s="1"/>
  <c r="J11" i="2"/>
  <c r="H11" i="2"/>
  <c r="L11" i="2" s="1"/>
  <c r="E11" i="2"/>
  <c r="I11" i="2" s="1"/>
  <c r="I15" i="2" s="1"/>
  <c r="K15" i="2" s="1"/>
  <c r="J14" i="1" l="1"/>
  <c r="H16" i="5"/>
  <c r="I11" i="5"/>
  <c r="I16" i="5" s="1"/>
  <c r="J11" i="5"/>
  <c r="J16" i="5" s="1"/>
  <c r="L15" i="5"/>
  <c r="L13" i="5"/>
  <c r="L13" i="1"/>
  <c r="L11" i="1"/>
  <c r="L12" i="1"/>
  <c r="J16" i="4"/>
  <c r="L13" i="4"/>
  <c r="L13" i="3"/>
  <c r="J16" i="3"/>
  <c r="J15" i="2"/>
  <c r="K13" i="4"/>
  <c r="K15" i="4"/>
  <c r="H16" i="4"/>
  <c r="L14" i="4"/>
  <c r="K14" i="4"/>
  <c r="K16" i="4" s="1"/>
  <c r="I16" i="4"/>
  <c r="L10" i="1"/>
  <c r="K12" i="5"/>
  <c r="K14" i="5"/>
  <c r="L12" i="5"/>
  <c r="L14" i="5"/>
  <c r="K13" i="5"/>
  <c r="K15" i="5"/>
  <c r="L9" i="1"/>
  <c r="H14" i="1"/>
  <c r="K13" i="1"/>
  <c r="I14" i="1"/>
  <c r="K9" i="1"/>
  <c r="K14" i="1" s="1"/>
  <c r="L12" i="3"/>
  <c r="L16" i="3" s="1"/>
  <c r="L14" i="3"/>
  <c r="K13" i="3"/>
  <c r="K12" i="3"/>
  <c r="I16" i="3"/>
  <c r="H16" i="3"/>
  <c r="K14" i="3"/>
  <c r="L12" i="2"/>
  <c r="L14" i="2"/>
  <c r="K11" i="2"/>
  <c r="K13" i="2"/>
  <c r="K11" i="5" l="1"/>
  <c r="K16" i="5" s="1"/>
  <c r="K16" i="3"/>
  <c r="L14" i="1"/>
  <c r="L11" i="5"/>
  <c r="L16" i="5" s="1"/>
  <c r="L16" i="4"/>
  <c r="L15" i="2"/>
</calcChain>
</file>

<file path=xl/sharedStrings.xml><?xml version="1.0" encoding="utf-8"?>
<sst xmlns="http://schemas.openxmlformats.org/spreadsheetml/2006/main" count="243" uniqueCount="59">
  <si>
    <t>Bill Name:- Ferro Alloys</t>
  </si>
  <si>
    <t>Bill No RA 1</t>
  </si>
  <si>
    <t>SHREE  NAKODA PIPE IMPEX Ltd TILDA
Summary of (Cooling Tower ) RA1</t>
  </si>
  <si>
    <t>S.no</t>
  </si>
  <si>
    <t>DESCRIPTION</t>
  </si>
  <si>
    <t>Unit</t>
  </si>
  <si>
    <t>Vikas Quantity</t>
  </si>
  <si>
    <t>NAKODA QTY.</t>
  </si>
  <si>
    <t>ARCHCONS
QTY.</t>
  </si>
  <si>
    <t>Rate</t>
  </si>
  <si>
    <t>NAKODA
Amount</t>
  </si>
  <si>
    <t>ARCHCONS 
Amount</t>
  </si>
  <si>
    <t>DIFF Amount</t>
  </si>
  <si>
    <t>Ref</t>
  </si>
  <si>
    <t xml:space="preserve">WITH Nakoda </t>
  </si>
  <si>
    <t>WITH Archons</t>
  </si>
  <si>
    <t>FABRICATIONS BUILD UP</t>
  </si>
  <si>
    <t>MT</t>
  </si>
  <si>
    <t>RA1</t>
  </si>
  <si>
    <t>FABRICATIONS</t>
  </si>
  <si>
    <t xml:space="preserve">PAINTING </t>
  </si>
  <si>
    <t>ERECTION</t>
  </si>
  <si>
    <t>Total</t>
  </si>
  <si>
    <t>Bill No RA 2</t>
  </si>
  <si>
    <t>RA2</t>
  </si>
  <si>
    <t>FABRICATIONS  Truss</t>
  </si>
  <si>
    <t>Month - May 2023</t>
  </si>
  <si>
    <t>Bill No RA 4</t>
  </si>
  <si>
    <t>FABRICATIONS  RMH System</t>
  </si>
  <si>
    <t>ERECTION buit up</t>
  </si>
  <si>
    <t>Month - June 2023</t>
  </si>
  <si>
    <t>Bill No RA 5</t>
  </si>
  <si>
    <t>Shree Nakoda Pipe Impex Pvt Ltd</t>
  </si>
  <si>
    <t>Fabrications build up</t>
  </si>
  <si>
    <t>Ferro RA 5</t>
  </si>
  <si>
    <t>Erection Build Up</t>
  </si>
  <si>
    <t>Fabrications</t>
  </si>
  <si>
    <t>RA3</t>
  </si>
  <si>
    <t>Bill No RA 3</t>
  </si>
  <si>
    <t>Month :- April 2023</t>
  </si>
  <si>
    <t>Month:- March 2023</t>
  </si>
  <si>
    <t>Month:- Feb 2023</t>
  </si>
  <si>
    <t>Month:- May 2023</t>
  </si>
  <si>
    <t>Month:- June 2023</t>
  </si>
  <si>
    <t xml:space="preserve">Abhishek Acharya </t>
  </si>
  <si>
    <t>Billing Engineer</t>
  </si>
  <si>
    <t>Nakoda Pipe Impex Pvt Ltd</t>
  </si>
  <si>
    <t>S.B. Raju</t>
  </si>
  <si>
    <t>General Manager (Ferro Alloys)</t>
  </si>
  <si>
    <t>Month - July 2023</t>
  </si>
  <si>
    <t>Bill No RA 6</t>
  </si>
  <si>
    <t>Erection Built Up</t>
  </si>
  <si>
    <t>FABRICATIONS RMH System</t>
  </si>
  <si>
    <t>RA-6</t>
  </si>
  <si>
    <t>Erection value was 1st approved 46.46 for incomplete weilding and was sent to accounts but finalised as the amount same as vikas by instructions from patnaik sir</t>
  </si>
  <si>
    <t>Siraj Ansari</t>
  </si>
  <si>
    <t>Arsh Engineering</t>
  </si>
  <si>
    <t>Arsh Fabrications</t>
  </si>
  <si>
    <t>Siraj Ahmed Ansari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</si>
</sst>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name val="Arial"/>
      <family val="2"/>
    </font>
    <font>
      <b/>
      <i/>
      <sz val="10"/>
      <name val="Arial"/>
      <family val="2"/>
    </font>
    <font>
      <b/>
      <i/>
      <sz val="10"/>
      <color theme="0"/>
      <name val="Arial"/>
      <family val="2"/>
    </font>
    <font>
      <b/>
      <i/>
      <sz val="10"/>
      <color theme="0"/>
      <name val="Arial Black"/>
      <family val="2"/>
    </font>
    <font>
      <b/>
      <sz val="11"/>
      <name val="Artifakt Element Heavy"/>
      <family val="2"/>
    </font>
    <font>
      <b/>
      <sz val="11"/>
      <color rgb="FFFF0000"/>
      <name val="Artifakt Element Heavy"/>
      <family val="2"/>
    </font>
    <font>
      <b/>
      <sz val="10"/>
      <color theme="0"/>
      <name val="Artifakt Element Heavy"/>
      <family val="2"/>
    </font>
    <font>
      <b/>
      <sz val="10"/>
      <name val="Bahnschrift SemiBold SemiConden"/>
      <family val="2"/>
    </font>
    <font>
      <sz val="10"/>
      <name val="Bahnschrift SemiBold SemiConden"/>
      <family val="2"/>
    </font>
    <font>
      <sz val="11"/>
      <color theme="1"/>
      <name val="Artifakt Element Heavy"/>
      <family val="2"/>
    </font>
    <font>
      <b/>
      <sz val="11"/>
      <name val="Arial"/>
      <family val="2"/>
    </font>
    <font>
      <sz val="11"/>
      <color rgb="FFFF0000"/>
      <name val="Artifakt Element Heavy"/>
      <family val="2"/>
    </font>
    <font>
      <b/>
      <sz val="10"/>
      <name val="Artifakt Element Heavy"/>
      <family val="2"/>
    </font>
    <font>
      <sz val="11"/>
      <name val="Artifakt Element Heavy"/>
      <family val="2"/>
    </font>
    <font>
      <b/>
      <sz val="11"/>
      <color theme="1"/>
      <name val="Artifakt Element Heavy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/>
    <xf numFmtId="0" fontId="4" fillId="3" borderId="1" xfId="0" applyFont="1" applyFill="1" applyBorder="1"/>
    <xf numFmtId="0" fontId="6" fillId="0" borderId="0" xfId="0" applyFont="1"/>
    <xf numFmtId="0" fontId="6" fillId="0" borderId="0" xfId="0" applyFont="1" applyAlignment="1">
      <alignment horizontal="right"/>
    </xf>
    <xf numFmtId="0" fontId="8" fillId="3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/>
    <xf numFmtId="0" fontId="10" fillId="0" borderId="1" xfId="0" applyFont="1" applyBorder="1"/>
    <xf numFmtId="0" fontId="8" fillId="3" borderId="1" xfId="0" applyFont="1" applyFill="1" applyBorder="1"/>
    <xf numFmtId="0" fontId="8" fillId="3" borderId="6" xfId="0" applyFont="1" applyFill="1" applyBorder="1"/>
    <xf numFmtId="43" fontId="8" fillId="3" borderId="6" xfId="1" applyFont="1" applyFill="1" applyBorder="1"/>
    <xf numFmtId="0" fontId="11" fillId="0" borderId="0" xfId="0" applyFont="1"/>
    <xf numFmtId="0" fontId="8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8" fillId="3" borderId="1" xfId="0" applyNumberFormat="1" applyFont="1" applyFill="1" applyBorder="1"/>
    <xf numFmtId="0" fontId="12" fillId="0" borderId="0" xfId="0" applyFont="1"/>
    <xf numFmtId="0" fontId="0" fillId="0" borderId="0" xfId="0" applyFont="1"/>
    <xf numFmtId="0" fontId="14" fillId="2" borderId="1" xfId="0" applyFont="1" applyFill="1" applyBorder="1" applyAlignment="1">
      <alignment horizontal="center" vertical="center" wrapText="1"/>
    </xf>
    <xf numFmtId="0" fontId="15" fillId="2" borderId="0" xfId="0" applyFont="1" applyFill="1"/>
    <xf numFmtId="17" fontId="6" fillId="0" borderId="0" xfId="0" applyNumberFormat="1" applyFont="1"/>
    <xf numFmtId="164" fontId="10" fillId="0" borderId="1" xfId="0" applyNumberFormat="1" applyFont="1" applyBorder="1"/>
    <xf numFmtId="0" fontId="11" fillId="0" borderId="0" xfId="0" applyFont="1" applyAlignment="1">
      <alignment horizontal="right"/>
    </xf>
    <xf numFmtId="0" fontId="16" fillId="0" borderId="0" xfId="0" applyFont="1"/>
    <xf numFmtId="0" fontId="16" fillId="0" borderId="0" xfId="0" applyFont="1" applyAlignment="1">
      <alignment horizontal="right"/>
    </xf>
    <xf numFmtId="0" fontId="9" fillId="0" borderId="6" xfId="0" applyFont="1" applyBorder="1"/>
    <xf numFmtId="0" fontId="10" fillId="0" borderId="6" xfId="0" applyFont="1" applyBorder="1"/>
    <xf numFmtId="2" fontId="0" fillId="0" borderId="0" xfId="0" applyNumberFormat="1"/>
    <xf numFmtId="2" fontId="10" fillId="0" borderId="1" xfId="0" applyNumberFormat="1" applyFont="1" applyBorder="1"/>
    <xf numFmtId="43" fontId="0" fillId="0" borderId="0" xfId="0" applyNumberFormat="1"/>
    <xf numFmtId="4" fontId="0" fillId="0" borderId="0" xfId="0" applyNumberFormat="1"/>
    <xf numFmtId="0" fontId="0" fillId="0" borderId="0" xfId="0" applyFill="1"/>
    <xf numFmtId="2" fontId="0" fillId="0" borderId="0" xfId="0" applyNumberFormat="1" applyFill="1"/>
    <xf numFmtId="43" fontId="0" fillId="0" borderId="0" xfId="0" applyNumberFormat="1" applyFill="1"/>
    <xf numFmtId="4" fontId="0" fillId="0" borderId="0" xfId="0" applyNumberFormat="1" applyFill="1"/>
    <xf numFmtId="0" fontId="17" fillId="0" borderId="0" xfId="0" applyFont="1"/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3" borderId="5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6"/>
  <sheetViews>
    <sheetView view="pageBreakPreview" topLeftCell="A7" zoomScale="115" zoomScaleNormal="100" zoomScaleSheetLayoutView="115" workbookViewId="0">
      <selection activeCell="F23" sqref="F23"/>
    </sheetView>
  </sheetViews>
  <sheetFormatPr defaultRowHeight="15" x14ac:dyDescent="0.25"/>
  <cols>
    <col min="1" max="1" width="3.7109375" customWidth="1"/>
    <col min="2" max="2" width="31" customWidth="1"/>
    <col min="3" max="3" width="11.140625" customWidth="1"/>
    <col min="4" max="4" width="12.140625" bestFit="1" customWidth="1"/>
    <col min="8" max="8" width="12.85546875" bestFit="1" customWidth="1"/>
    <col min="9" max="9" width="13.28515625" bestFit="1" customWidth="1"/>
    <col min="10" max="10" width="9.42578125" customWidth="1"/>
    <col min="11" max="11" width="12.42578125" bestFit="1" customWidth="1"/>
    <col min="12" max="12" width="12.85546875" bestFit="1" customWidth="1"/>
  </cols>
  <sheetData>
    <row r="1" spans="1:13" s="15" customFormat="1" ht="17.25" x14ac:dyDescent="0.35">
      <c r="A1" s="39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5" spans="1:13" s="15" customFormat="1" ht="17.25" x14ac:dyDescent="0.35">
      <c r="A5" s="5" t="s">
        <v>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s="15" customFormat="1" ht="17.25" x14ac:dyDescent="0.35">
      <c r="A6" s="5" t="s">
        <v>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7.25" x14ac:dyDescent="0.35">
      <c r="A7" s="5" t="s">
        <v>41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9" spans="1:13" s="15" customFormat="1" ht="47.25" x14ac:dyDescent="0.35">
      <c r="A9" s="16" t="s">
        <v>3</v>
      </c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  <c r="H9" s="16" t="s">
        <v>6</v>
      </c>
      <c r="I9" s="16" t="s">
        <v>10</v>
      </c>
      <c r="J9" s="16" t="s">
        <v>11</v>
      </c>
      <c r="K9" s="41" t="s">
        <v>12</v>
      </c>
      <c r="L9" s="41"/>
      <c r="M9" s="16" t="s">
        <v>13</v>
      </c>
    </row>
    <row r="10" spans="1:13" s="15" customFormat="1" ht="31.5" x14ac:dyDescent="0.3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 t="s">
        <v>14</v>
      </c>
      <c r="L10" s="16" t="s">
        <v>15</v>
      </c>
      <c r="M10" s="16"/>
    </row>
    <row r="11" spans="1:13" x14ac:dyDescent="0.25">
      <c r="A11" s="10">
        <v>1</v>
      </c>
      <c r="B11" s="10" t="s">
        <v>16</v>
      </c>
      <c r="C11" s="10" t="s">
        <v>17</v>
      </c>
      <c r="D11" s="11"/>
      <c r="E11" s="11">
        <f>D11</f>
        <v>0</v>
      </c>
      <c r="F11" s="11"/>
      <c r="G11" s="10">
        <v>9300</v>
      </c>
      <c r="H11" s="11">
        <f>G11*D11</f>
        <v>0</v>
      </c>
      <c r="I11" s="11">
        <f>G11*E11</f>
        <v>0</v>
      </c>
      <c r="J11" s="11">
        <f>G11*F11</f>
        <v>0</v>
      </c>
      <c r="K11" s="11">
        <f>H11-I11</f>
        <v>0</v>
      </c>
      <c r="L11" s="11">
        <f>H11-J11</f>
        <v>0</v>
      </c>
      <c r="M11" s="10" t="s">
        <v>18</v>
      </c>
    </row>
    <row r="12" spans="1:13" x14ac:dyDescent="0.25">
      <c r="A12" s="10">
        <v>2</v>
      </c>
      <c r="B12" s="10" t="s">
        <v>19</v>
      </c>
      <c r="C12" s="10" t="s">
        <v>17</v>
      </c>
      <c r="D12" s="11">
        <f>E12</f>
        <v>123.88</v>
      </c>
      <c r="E12" s="11">
        <v>123.88</v>
      </c>
      <c r="F12" s="11">
        <v>123.76434</v>
      </c>
      <c r="G12" s="10">
        <v>5700</v>
      </c>
      <c r="H12" s="11">
        <f t="shared" ref="H12:H14" si="0">G12*D12</f>
        <v>706116</v>
      </c>
      <c r="I12" s="11">
        <f t="shared" ref="I12:I14" si="1">G12*E12</f>
        <v>706116</v>
      </c>
      <c r="J12" s="11">
        <f t="shared" ref="J12:J14" si="2">G12*F12</f>
        <v>705456.73800000001</v>
      </c>
      <c r="K12" s="11">
        <f t="shared" ref="K12:K14" si="3">H12-I12</f>
        <v>0</v>
      </c>
      <c r="L12" s="11">
        <f t="shared" ref="L12:L14" si="4">H12-J12</f>
        <v>659.26199999998789</v>
      </c>
      <c r="M12" s="10" t="s">
        <v>18</v>
      </c>
    </row>
    <row r="13" spans="1:13" x14ac:dyDescent="0.25">
      <c r="A13" s="10">
        <v>3</v>
      </c>
      <c r="B13" s="10" t="s">
        <v>20</v>
      </c>
      <c r="C13" s="10" t="s">
        <v>17</v>
      </c>
      <c r="D13" s="11">
        <f t="shared" ref="D13:D14" si="5">E13</f>
        <v>0</v>
      </c>
      <c r="E13" s="11"/>
      <c r="F13" s="11"/>
      <c r="G13" s="10"/>
      <c r="H13" s="11">
        <f t="shared" si="0"/>
        <v>0</v>
      </c>
      <c r="I13" s="11">
        <f t="shared" si="1"/>
        <v>0</v>
      </c>
      <c r="J13" s="11">
        <f t="shared" si="2"/>
        <v>0</v>
      </c>
      <c r="K13" s="11">
        <f t="shared" si="3"/>
        <v>0</v>
      </c>
      <c r="L13" s="11">
        <f t="shared" si="4"/>
        <v>0</v>
      </c>
      <c r="M13" s="10" t="s">
        <v>18</v>
      </c>
    </row>
    <row r="14" spans="1:13" x14ac:dyDescent="0.25">
      <c r="A14" s="10">
        <v>4</v>
      </c>
      <c r="B14" s="10" t="s">
        <v>21</v>
      </c>
      <c r="C14" s="10" t="s">
        <v>17</v>
      </c>
      <c r="D14" s="11">
        <f t="shared" si="5"/>
        <v>0.41</v>
      </c>
      <c r="E14" s="11">
        <v>0.41</v>
      </c>
      <c r="F14" s="11">
        <v>0.41343999999999997</v>
      </c>
      <c r="G14" s="10">
        <v>3800</v>
      </c>
      <c r="H14" s="11">
        <f t="shared" si="0"/>
        <v>1558</v>
      </c>
      <c r="I14" s="11">
        <f t="shared" si="1"/>
        <v>1558</v>
      </c>
      <c r="J14" s="11">
        <f t="shared" si="2"/>
        <v>1571.0719999999999</v>
      </c>
      <c r="K14" s="11">
        <f t="shared" si="3"/>
        <v>0</v>
      </c>
      <c r="L14" s="11">
        <f t="shared" si="4"/>
        <v>-13.071999999999889</v>
      </c>
      <c r="M14" s="10" t="s">
        <v>18</v>
      </c>
    </row>
    <row r="15" spans="1:13" s="15" customFormat="1" ht="17.25" x14ac:dyDescent="0.35">
      <c r="A15" s="12"/>
      <c r="B15" s="12" t="s">
        <v>22</v>
      </c>
      <c r="C15" s="12"/>
      <c r="D15" s="12"/>
      <c r="E15" s="12"/>
      <c r="F15" s="12"/>
      <c r="G15" s="12"/>
      <c r="H15" s="18">
        <v>707697.52</v>
      </c>
      <c r="I15" s="18">
        <f>SUM(I11:I14)</f>
        <v>707674</v>
      </c>
      <c r="J15" s="12">
        <f>SUM(J11:J14)</f>
        <v>707027.81</v>
      </c>
      <c r="K15" s="18">
        <f>H15-I15</f>
        <v>23.520000000018626</v>
      </c>
      <c r="L15" s="12">
        <f>SUM(L11:L14)</f>
        <v>646.189999999988</v>
      </c>
      <c r="M15" s="12"/>
    </row>
    <row r="23" spans="6:9" x14ac:dyDescent="0.25">
      <c r="F23" s="30">
        <f>E12+'RA 2'!E12+'RA 2'!E13+'RA 3'!E13+'RA 4'!E9+'RA 4'!E10+'RA 5'!E11+'RA 5'!E14+'RA 6'!E12+'RA 6'!E16+11.24+57.44</f>
        <v>420.63408256380001</v>
      </c>
      <c r="I23">
        <f>1160/5</f>
        <v>232</v>
      </c>
    </row>
    <row r="24" spans="6:9" x14ac:dyDescent="0.25">
      <c r="I24">
        <v>3</v>
      </c>
    </row>
    <row r="25" spans="6:9" x14ac:dyDescent="0.25">
      <c r="I25">
        <f>I24*I23</f>
        <v>696</v>
      </c>
    </row>
    <row r="26" spans="6:9" x14ac:dyDescent="0.25">
      <c r="I26" s="30"/>
    </row>
    <row r="34" spans="1:13" ht="17.25" x14ac:dyDescent="0.35">
      <c r="A34" s="26" t="s">
        <v>44</v>
      </c>
      <c r="B34" s="26"/>
      <c r="M34" s="27" t="s">
        <v>47</v>
      </c>
    </row>
    <row r="35" spans="1:13" ht="17.25" x14ac:dyDescent="0.35">
      <c r="A35" s="26" t="s">
        <v>45</v>
      </c>
      <c r="B35" s="26"/>
      <c r="M35" s="27" t="s">
        <v>48</v>
      </c>
    </row>
    <row r="36" spans="1:13" ht="17.25" x14ac:dyDescent="0.35">
      <c r="A36" s="26" t="s">
        <v>46</v>
      </c>
      <c r="B36" s="26"/>
      <c r="M36" s="27" t="s">
        <v>46</v>
      </c>
    </row>
  </sheetData>
  <mergeCells count="2">
    <mergeCell ref="A1:M1"/>
    <mergeCell ref="K9:L9"/>
  </mergeCells>
  <printOptions horizontalCentered="1"/>
  <pageMargins left="0" right="0" top="0.25" bottom="0.25" header="0.3" footer="0.3"/>
  <pageSetup paperSize="9" scale="92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40"/>
  <sheetViews>
    <sheetView view="pageBreakPreview" topLeftCell="A4" zoomScaleNormal="100" zoomScaleSheetLayoutView="100" workbookViewId="0">
      <selection activeCell="G26" sqref="G26"/>
    </sheetView>
  </sheetViews>
  <sheetFormatPr defaultRowHeight="15" x14ac:dyDescent="0.25"/>
  <cols>
    <col min="1" max="1" width="3.7109375" customWidth="1"/>
    <col min="2" max="2" width="31" customWidth="1"/>
    <col min="3" max="3" width="11.140625" customWidth="1"/>
    <col min="4" max="4" width="12.42578125" bestFit="1" customWidth="1"/>
    <col min="5" max="5" width="11.7109375" bestFit="1" customWidth="1"/>
    <col min="6" max="6" width="11.42578125" bestFit="1" customWidth="1"/>
    <col min="8" max="8" width="12.85546875" bestFit="1" customWidth="1"/>
    <col min="9" max="9" width="13.28515625" bestFit="1" customWidth="1"/>
    <col min="10" max="10" width="9.42578125" bestFit="1" customWidth="1"/>
    <col min="11" max="11" width="12.42578125" bestFit="1" customWidth="1"/>
    <col min="12" max="12" width="12.85546875" bestFit="1" customWidth="1"/>
  </cols>
  <sheetData>
    <row r="1" spans="1:13" s="15" customFormat="1" ht="17.25" x14ac:dyDescent="0.35">
      <c r="A1" s="39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6" spans="1:13" s="15" customFormat="1" ht="17.25" x14ac:dyDescent="0.35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s="15" customFormat="1" ht="17.25" x14ac:dyDescent="0.35">
      <c r="A7" s="5" t="s">
        <v>23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17.25" x14ac:dyDescent="0.35">
      <c r="A8" s="5" t="s">
        <v>40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10" spans="1:13" s="15" customFormat="1" ht="47.25" x14ac:dyDescent="0.35">
      <c r="A10" s="16" t="s">
        <v>3</v>
      </c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6</v>
      </c>
      <c r="I10" s="16" t="s">
        <v>10</v>
      </c>
      <c r="J10" s="16" t="s">
        <v>11</v>
      </c>
      <c r="K10" s="41" t="s">
        <v>12</v>
      </c>
      <c r="L10" s="41"/>
      <c r="M10" s="16" t="s">
        <v>13</v>
      </c>
    </row>
    <row r="11" spans="1:13" s="22" customFormat="1" ht="31.5" x14ac:dyDescent="0.3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 t="s">
        <v>14</v>
      </c>
      <c r="L11" s="21" t="s">
        <v>15</v>
      </c>
      <c r="M11" s="21"/>
    </row>
    <row r="12" spans="1:13" x14ac:dyDescent="0.25">
      <c r="A12" s="10">
        <v>1</v>
      </c>
      <c r="B12" s="10" t="s">
        <v>16</v>
      </c>
      <c r="C12" s="10" t="s">
        <v>17</v>
      </c>
      <c r="D12" s="24">
        <v>77.706464114999989</v>
      </c>
      <c r="E12" s="24">
        <f>D12</f>
        <v>77.706464114999989</v>
      </c>
      <c r="F12" s="24">
        <v>77.665809999999993</v>
      </c>
      <c r="G12" s="10">
        <v>9300</v>
      </c>
      <c r="H12" s="11">
        <f>G12*D12</f>
        <v>722670.11626949988</v>
      </c>
      <c r="I12" s="11">
        <f>G12*E12</f>
        <v>722670.11626949988</v>
      </c>
      <c r="J12" s="11">
        <f>G12*F12</f>
        <v>722292.03299999994</v>
      </c>
      <c r="K12" s="11">
        <f>H12-I12</f>
        <v>0</v>
      </c>
      <c r="L12" s="11">
        <f>H12-J12</f>
        <v>378.0832694999408</v>
      </c>
      <c r="M12" s="10" t="s">
        <v>24</v>
      </c>
    </row>
    <row r="13" spans="1:13" x14ac:dyDescent="0.25">
      <c r="A13" s="10">
        <v>2</v>
      </c>
      <c r="B13" s="10" t="s">
        <v>25</v>
      </c>
      <c r="C13" s="10" t="s">
        <v>17</v>
      </c>
      <c r="D13" s="24">
        <v>23.733288086799998</v>
      </c>
      <c r="E13" s="24">
        <f>D13</f>
        <v>23.733288086799998</v>
      </c>
      <c r="F13" s="24">
        <v>23.858509999999999</v>
      </c>
      <c r="G13" s="10">
        <v>5700</v>
      </c>
      <c r="H13" s="11">
        <f t="shared" ref="H13:H15" si="0">G13*D13</f>
        <v>135279.74209476</v>
      </c>
      <c r="I13" s="11">
        <f t="shared" ref="I13:I15" si="1">G13*E13</f>
        <v>135279.74209476</v>
      </c>
      <c r="J13" s="11">
        <f t="shared" ref="J13:J15" si="2">G13*F13</f>
        <v>135993.50699999998</v>
      </c>
      <c r="K13" s="11">
        <f t="shared" ref="K13:K15" si="3">H13-I13</f>
        <v>0</v>
      </c>
      <c r="L13" s="11">
        <f t="shared" ref="L13:L15" si="4">H13-J13</f>
        <v>-713.76490523997927</v>
      </c>
      <c r="M13" s="10" t="s">
        <v>24</v>
      </c>
    </row>
    <row r="14" spans="1:13" x14ac:dyDescent="0.25">
      <c r="A14" s="10">
        <v>3</v>
      </c>
      <c r="B14" s="10" t="s">
        <v>20</v>
      </c>
      <c r="C14" s="10" t="s">
        <v>17</v>
      </c>
      <c r="D14" s="11"/>
      <c r="E14" s="11"/>
      <c r="F14" s="11"/>
      <c r="G14" s="10"/>
      <c r="H14" s="11">
        <f t="shared" si="0"/>
        <v>0</v>
      </c>
      <c r="I14" s="11">
        <f t="shared" si="1"/>
        <v>0</v>
      </c>
      <c r="J14" s="11">
        <f t="shared" si="2"/>
        <v>0</v>
      </c>
      <c r="K14" s="11">
        <f t="shared" si="3"/>
        <v>0</v>
      </c>
      <c r="L14" s="11">
        <f t="shared" si="4"/>
        <v>0</v>
      </c>
      <c r="M14" s="10" t="s">
        <v>24</v>
      </c>
    </row>
    <row r="15" spans="1:13" x14ac:dyDescent="0.25">
      <c r="A15" s="10">
        <v>4</v>
      </c>
      <c r="B15" s="10" t="s">
        <v>21</v>
      </c>
      <c r="C15" s="10" t="s">
        <v>17</v>
      </c>
      <c r="D15" s="11"/>
      <c r="E15" s="11"/>
      <c r="F15" s="11"/>
      <c r="G15" s="10"/>
      <c r="H15" s="11">
        <f t="shared" si="0"/>
        <v>0</v>
      </c>
      <c r="I15" s="11">
        <f t="shared" si="1"/>
        <v>0</v>
      </c>
      <c r="J15" s="11">
        <f t="shared" si="2"/>
        <v>0</v>
      </c>
      <c r="K15" s="11">
        <f t="shared" si="3"/>
        <v>0</v>
      </c>
      <c r="L15" s="11">
        <f t="shared" si="4"/>
        <v>0</v>
      </c>
      <c r="M15" s="10" t="s">
        <v>24</v>
      </c>
    </row>
    <row r="16" spans="1:13" s="15" customFormat="1" ht="17.25" x14ac:dyDescent="0.35">
      <c r="A16" s="12"/>
      <c r="B16" s="12" t="s">
        <v>22</v>
      </c>
      <c r="C16" s="12"/>
      <c r="D16" s="12"/>
      <c r="E16" s="12"/>
      <c r="F16" s="12"/>
      <c r="G16" s="12"/>
      <c r="H16" s="18">
        <f>SUM(H12:H15)</f>
        <v>857949.85836425982</v>
      </c>
      <c r="I16" s="18">
        <f>SUM(I12:I15)</f>
        <v>857949.85836425982</v>
      </c>
      <c r="J16" s="12">
        <f>SUM(J12:J15)</f>
        <v>858285.53999999992</v>
      </c>
      <c r="K16" s="12">
        <f>SUM(K12:K15)</f>
        <v>0</v>
      </c>
      <c r="L16" s="12">
        <f>SUM(L12:L15)</f>
        <v>-335.68163574003847</v>
      </c>
      <c r="M16" s="12"/>
    </row>
    <row r="25" spans="9:9" x14ac:dyDescent="0.25">
      <c r="I25" s="30"/>
    </row>
    <row r="27" spans="9:9" x14ac:dyDescent="0.25">
      <c r="I27" s="30"/>
    </row>
    <row r="38" spans="1:13" ht="17.25" x14ac:dyDescent="0.35">
      <c r="A38" s="26" t="s">
        <v>44</v>
      </c>
      <c r="M38" s="27" t="s">
        <v>47</v>
      </c>
    </row>
    <row r="39" spans="1:13" ht="17.25" x14ac:dyDescent="0.35">
      <c r="A39" s="26" t="s">
        <v>45</v>
      </c>
      <c r="M39" s="27" t="s">
        <v>48</v>
      </c>
    </row>
    <row r="40" spans="1:13" ht="17.25" x14ac:dyDescent="0.35">
      <c r="A40" s="26" t="s">
        <v>46</v>
      </c>
      <c r="M40" s="27" t="s">
        <v>46</v>
      </c>
    </row>
  </sheetData>
  <mergeCells count="2">
    <mergeCell ref="A1:M1"/>
    <mergeCell ref="K10:L10"/>
  </mergeCells>
  <printOptions horizontalCentered="1"/>
  <pageMargins left="0" right="0" top="0.25" bottom="0.25" header="0.3" footer="0.3"/>
  <pageSetup paperSize="9" scale="85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37"/>
  <sheetViews>
    <sheetView view="pageBreakPreview" topLeftCell="A10" zoomScaleNormal="100" zoomScaleSheetLayoutView="100" workbookViewId="0">
      <selection activeCell="I16" sqref="I16"/>
    </sheetView>
  </sheetViews>
  <sheetFormatPr defaultRowHeight="15" x14ac:dyDescent="0.25"/>
  <cols>
    <col min="1" max="1" width="3.7109375" customWidth="1"/>
    <col min="2" max="2" width="31" customWidth="1"/>
    <col min="3" max="3" width="11.140625" customWidth="1"/>
    <col min="4" max="4" width="12.28515625" bestFit="1" customWidth="1"/>
    <col min="5" max="5" width="9.42578125" bestFit="1" customWidth="1"/>
    <col min="8" max="8" width="12.85546875" bestFit="1" customWidth="1"/>
    <col min="9" max="9" width="13.28515625" bestFit="1" customWidth="1"/>
    <col min="10" max="10" width="9.42578125" bestFit="1" customWidth="1"/>
    <col min="11" max="11" width="12.42578125" bestFit="1" customWidth="1"/>
    <col min="12" max="12" width="12.85546875" bestFit="1" customWidth="1"/>
  </cols>
  <sheetData>
    <row r="1" spans="1:13" ht="17.25" x14ac:dyDescent="0.35">
      <c r="A1" s="39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6" spans="1:13" ht="17.25" x14ac:dyDescent="0.35">
      <c r="A6" s="5" t="s">
        <v>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7.25" x14ac:dyDescent="0.35">
      <c r="A7" s="5" t="s">
        <v>38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ht="17.25" x14ac:dyDescent="0.35">
      <c r="A8" s="5" t="s">
        <v>39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10" spans="1:13" ht="47.25" x14ac:dyDescent="0.25">
      <c r="A10" s="16" t="s">
        <v>3</v>
      </c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6</v>
      </c>
      <c r="I10" s="16" t="s">
        <v>10</v>
      </c>
      <c r="J10" s="16" t="s">
        <v>11</v>
      </c>
      <c r="K10" s="41" t="s">
        <v>12</v>
      </c>
      <c r="L10" s="41"/>
      <c r="M10" s="16" t="s">
        <v>13</v>
      </c>
    </row>
    <row r="11" spans="1:13" ht="31.5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 t="s">
        <v>14</v>
      </c>
      <c r="L11" s="21" t="s">
        <v>15</v>
      </c>
      <c r="M11" s="21"/>
    </row>
    <row r="12" spans="1:13" x14ac:dyDescent="0.25">
      <c r="A12" s="10">
        <v>1</v>
      </c>
      <c r="B12" s="10" t="s">
        <v>16</v>
      </c>
      <c r="C12" s="10" t="s">
        <v>17</v>
      </c>
      <c r="D12" s="11"/>
      <c r="E12" s="11"/>
      <c r="F12" s="11"/>
      <c r="G12" s="10">
        <v>9300</v>
      </c>
      <c r="H12" s="11">
        <f>G12*D12</f>
        <v>0</v>
      </c>
      <c r="I12" s="11">
        <f>G12*E12</f>
        <v>0</v>
      </c>
      <c r="J12" s="11">
        <f>G12*F12</f>
        <v>0</v>
      </c>
      <c r="K12" s="11">
        <f>H12-I12</f>
        <v>0</v>
      </c>
      <c r="L12" s="11">
        <f>H12-J12</f>
        <v>0</v>
      </c>
      <c r="M12" s="10" t="s">
        <v>37</v>
      </c>
    </row>
    <row r="13" spans="1:13" x14ac:dyDescent="0.25">
      <c r="A13" s="10">
        <v>2</v>
      </c>
      <c r="B13" s="10" t="s">
        <v>25</v>
      </c>
      <c r="C13" s="10" t="s">
        <v>17</v>
      </c>
      <c r="D13" s="31">
        <v>34.666403699999996</v>
      </c>
      <c r="E13" s="31">
        <v>34.666403699999996</v>
      </c>
      <c r="F13" s="11">
        <v>34.99</v>
      </c>
      <c r="G13" s="10">
        <v>5700</v>
      </c>
      <c r="H13" s="11">
        <f t="shared" ref="H13:H15" si="0">G13*D13</f>
        <v>197598.50108999998</v>
      </c>
      <c r="I13" s="11">
        <f t="shared" ref="I13:I15" si="1">G13*E13</f>
        <v>197598.50108999998</v>
      </c>
      <c r="J13" s="11">
        <f t="shared" ref="J13:J15" si="2">G13*F13</f>
        <v>199443</v>
      </c>
      <c r="K13" s="11">
        <f t="shared" ref="K13:K15" si="3">H13-I13</f>
        <v>0</v>
      </c>
      <c r="L13" s="11">
        <f t="shared" ref="L13:L15" si="4">H13-J13</f>
        <v>-1844.4989100000239</v>
      </c>
      <c r="M13" s="10" t="s">
        <v>37</v>
      </c>
    </row>
    <row r="14" spans="1:13" x14ac:dyDescent="0.25">
      <c r="A14" s="10">
        <v>3</v>
      </c>
      <c r="B14" s="10" t="s">
        <v>20</v>
      </c>
      <c r="C14" s="10" t="s">
        <v>17</v>
      </c>
      <c r="D14" s="31">
        <v>34.666403699999996</v>
      </c>
      <c r="E14" s="31">
        <f>E13</f>
        <v>34.666403699999996</v>
      </c>
      <c r="F14" s="11">
        <v>34.99</v>
      </c>
      <c r="G14" s="10">
        <v>1400</v>
      </c>
      <c r="H14" s="11">
        <f t="shared" si="0"/>
        <v>48532.965179999992</v>
      </c>
      <c r="I14" s="11">
        <f t="shared" si="1"/>
        <v>48532.965179999992</v>
      </c>
      <c r="J14" s="11">
        <f t="shared" si="2"/>
        <v>48986</v>
      </c>
      <c r="K14" s="11">
        <f t="shared" si="3"/>
        <v>0</v>
      </c>
      <c r="L14" s="11">
        <f t="shared" si="4"/>
        <v>-453.03482000000804</v>
      </c>
      <c r="M14" s="10" t="s">
        <v>37</v>
      </c>
    </row>
    <row r="15" spans="1:13" x14ac:dyDescent="0.25">
      <c r="A15" s="10">
        <v>4</v>
      </c>
      <c r="B15" s="10" t="s">
        <v>21</v>
      </c>
      <c r="C15" s="10" t="s">
        <v>17</v>
      </c>
      <c r="D15" s="11"/>
      <c r="E15" s="11"/>
      <c r="F15" s="11"/>
      <c r="G15" s="10">
        <v>3800</v>
      </c>
      <c r="H15" s="11">
        <f t="shared" si="0"/>
        <v>0</v>
      </c>
      <c r="I15" s="11">
        <f t="shared" si="1"/>
        <v>0</v>
      </c>
      <c r="J15" s="11">
        <f t="shared" si="2"/>
        <v>0</v>
      </c>
      <c r="K15" s="11">
        <f t="shared" si="3"/>
        <v>0</v>
      </c>
      <c r="L15" s="11">
        <f t="shared" si="4"/>
        <v>0</v>
      </c>
      <c r="M15" s="10" t="s">
        <v>37</v>
      </c>
    </row>
    <row r="16" spans="1:13" ht="16.5" x14ac:dyDescent="0.35">
      <c r="A16" s="12"/>
      <c r="B16" s="12" t="s">
        <v>22</v>
      </c>
      <c r="C16" s="12"/>
      <c r="D16" s="12"/>
      <c r="E16" s="12"/>
      <c r="F16" s="12"/>
      <c r="G16" s="12"/>
      <c r="H16" s="18">
        <f>SUM(H12:H15)</f>
        <v>246131.46626999998</v>
      </c>
      <c r="I16" s="18">
        <f>SUM(I12:I15)</f>
        <v>246131.46626999998</v>
      </c>
      <c r="J16" s="12">
        <f>SUM(J12:J15)</f>
        <v>248429</v>
      </c>
      <c r="K16" s="12">
        <f>SUM(K12:K15)</f>
        <v>0</v>
      </c>
      <c r="L16" s="12">
        <f>SUM(L12:L15)</f>
        <v>-2297.5337300000319</v>
      </c>
      <c r="M16" s="12"/>
    </row>
    <row r="24" spans="9:9" x14ac:dyDescent="0.25">
      <c r="I24" s="30"/>
    </row>
    <row r="26" spans="9:9" x14ac:dyDescent="0.25">
      <c r="I26" s="35"/>
    </row>
    <row r="27" spans="9:9" x14ac:dyDescent="0.25">
      <c r="I27" s="30"/>
    </row>
    <row r="35" spans="1:13" s="26" customFormat="1" ht="17.25" x14ac:dyDescent="0.35">
      <c r="A35" s="26" t="s">
        <v>44</v>
      </c>
      <c r="F35" s="26" t="s">
        <v>55</v>
      </c>
      <c r="M35" s="27" t="s">
        <v>47</v>
      </c>
    </row>
    <row r="36" spans="1:13" s="26" customFormat="1" ht="17.25" x14ac:dyDescent="0.35">
      <c r="A36" s="26" t="s">
        <v>45</v>
      </c>
      <c r="F36" s="26" t="s">
        <v>56</v>
      </c>
      <c r="M36" s="27" t="s">
        <v>48</v>
      </c>
    </row>
    <row r="37" spans="1:13" s="26" customFormat="1" ht="17.25" x14ac:dyDescent="0.35">
      <c r="A37" s="26" t="s">
        <v>46</v>
      </c>
      <c r="M37" s="27" t="s">
        <v>46</v>
      </c>
    </row>
  </sheetData>
  <mergeCells count="2">
    <mergeCell ref="A1:M1"/>
    <mergeCell ref="K10:L10"/>
  </mergeCells>
  <printOptions horizontalCentered="1"/>
  <pageMargins left="0" right="0" top="0.25" bottom="0.25" header="0.3" footer="0.3"/>
  <pageSetup paperSize="9" scale="92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38"/>
  <sheetViews>
    <sheetView tabSelected="1" view="pageBreakPreview" zoomScaleNormal="100" zoomScaleSheetLayoutView="100" workbookViewId="0">
      <selection activeCell="H21" sqref="H21"/>
    </sheetView>
  </sheetViews>
  <sheetFormatPr defaultRowHeight="15" x14ac:dyDescent="0.25"/>
  <cols>
    <col min="1" max="1" width="3.7109375" customWidth="1"/>
    <col min="2" max="2" width="31" customWidth="1"/>
    <col min="3" max="3" width="11.140625" customWidth="1"/>
    <col min="4" max="4" width="12.140625" bestFit="1" customWidth="1"/>
    <col min="8" max="10" width="13.28515625" customWidth="1"/>
    <col min="11" max="11" width="12.5703125" customWidth="1"/>
    <col min="12" max="12" width="12.85546875" bestFit="1" customWidth="1"/>
  </cols>
  <sheetData>
    <row r="1" spans="1:14" s="15" customFormat="1" ht="17.25" x14ac:dyDescent="0.35">
      <c r="A1" s="39" t="s">
        <v>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</row>
    <row r="3" spans="1:14" s="20" customFormat="1" ht="17.25" x14ac:dyDescent="0.35">
      <c r="A3" s="5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6" t="s">
        <v>26</v>
      </c>
      <c r="N3" s="15"/>
    </row>
    <row r="4" spans="1:14" s="20" customFormat="1" ht="17.25" x14ac:dyDescent="0.35">
      <c r="A4" s="5" t="s">
        <v>27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4" ht="17.25" x14ac:dyDescent="0.35">
      <c r="A5" s="23" t="s">
        <v>42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</row>
    <row r="7" spans="1:14" s="15" customFormat="1" ht="47.25" x14ac:dyDescent="0.35">
      <c r="A7" s="16" t="s">
        <v>3</v>
      </c>
      <c r="B7" s="16" t="s">
        <v>4</v>
      </c>
      <c r="C7" s="16" t="s">
        <v>5</v>
      </c>
      <c r="D7" s="16" t="s">
        <v>6</v>
      </c>
      <c r="E7" s="16" t="s">
        <v>7</v>
      </c>
      <c r="F7" s="16" t="s">
        <v>8</v>
      </c>
      <c r="G7" s="16" t="s">
        <v>9</v>
      </c>
      <c r="H7" s="16" t="s">
        <v>6</v>
      </c>
      <c r="I7" s="16" t="s">
        <v>10</v>
      </c>
      <c r="J7" s="16" t="s">
        <v>11</v>
      </c>
      <c r="K7" s="41" t="s">
        <v>12</v>
      </c>
      <c r="L7" s="41"/>
      <c r="M7" s="16" t="s">
        <v>13</v>
      </c>
    </row>
    <row r="8" spans="1:14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17" t="s">
        <v>14</v>
      </c>
      <c r="L8" s="17" t="s">
        <v>15</v>
      </c>
      <c r="M8" s="2"/>
    </row>
    <row r="9" spans="1:14" x14ac:dyDescent="0.25">
      <c r="A9" s="10">
        <v>1</v>
      </c>
      <c r="B9" s="10" t="s">
        <v>16</v>
      </c>
      <c r="C9" s="10" t="s">
        <v>17</v>
      </c>
      <c r="D9" s="11">
        <v>3.98</v>
      </c>
      <c r="E9" s="31">
        <v>3.9760500000000003</v>
      </c>
      <c r="F9" s="31">
        <v>3.9765100000000002</v>
      </c>
      <c r="G9" s="10">
        <v>9300</v>
      </c>
      <c r="H9" s="11">
        <f>G9*D9</f>
        <v>37014</v>
      </c>
      <c r="I9" s="11">
        <f>G9*E9</f>
        <v>36977.264999999999</v>
      </c>
      <c r="J9" s="11">
        <f>G9*F9</f>
        <v>36981.543000000005</v>
      </c>
      <c r="K9" s="11">
        <f>H9-I9</f>
        <v>36.735000000000582</v>
      </c>
      <c r="L9" s="11">
        <f>H9-J9</f>
        <v>32.456999999994878</v>
      </c>
      <c r="M9" s="10"/>
    </row>
    <row r="10" spans="1:14" x14ac:dyDescent="0.25">
      <c r="A10" s="10">
        <v>2</v>
      </c>
      <c r="B10" s="10" t="s">
        <v>28</v>
      </c>
      <c r="C10" s="10" t="s">
        <v>17</v>
      </c>
      <c r="D10" s="11">
        <v>13</v>
      </c>
      <c r="E10" s="31">
        <v>12.996241520000003</v>
      </c>
      <c r="F10" s="11">
        <v>12.98</v>
      </c>
      <c r="G10" s="10">
        <v>8400</v>
      </c>
      <c r="H10" s="11">
        <f t="shared" ref="H10:H13" si="0">G10*D10</f>
        <v>109200</v>
      </c>
      <c r="I10" s="11">
        <f t="shared" ref="I10:I13" si="1">G10*E10</f>
        <v>109168.42876800003</v>
      </c>
      <c r="J10" s="11">
        <f t="shared" ref="J10:J13" si="2">G10*F10</f>
        <v>109032</v>
      </c>
      <c r="K10" s="11">
        <f t="shared" ref="K10:K13" si="3">H10-I10</f>
        <v>31.571231999972952</v>
      </c>
      <c r="L10" s="11">
        <f t="shared" ref="L10:L13" si="4">H10-J10</f>
        <v>168</v>
      </c>
      <c r="M10" s="10"/>
    </row>
    <row r="11" spans="1:14" x14ac:dyDescent="0.25">
      <c r="A11" s="10">
        <v>3</v>
      </c>
      <c r="B11" s="10" t="s">
        <v>20</v>
      </c>
      <c r="C11" s="10" t="s">
        <v>17</v>
      </c>
      <c r="D11" s="11">
        <v>142.44999999999999</v>
      </c>
      <c r="E11" s="31">
        <v>142.45228638699999</v>
      </c>
      <c r="F11" s="11">
        <v>142.32</v>
      </c>
      <c r="G11" s="10">
        <v>1400</v>
      </c>
      <c r="H11" s="11">
        <f t="shared" si="0"/>
        <v>199429.99999999997</v>
      </c>
      <c r="I11" s="11">
        <f t="shared" si="1"/>
        <v>199433.20094179999</v>
      </c>
      <c r="J11" s="11">
        <f t="shared" si="2"/>
        <v>199248</v>
      </c>
      <c r="K11" s="11">
        <f t="shared" si="3"/>
        <v>-3.2009418000234291</v>
      </c>
      <c r="L11" s="11">
        <f t="shared" si="4"/>
        <v>181.9999999999709</v>
      </c>
      <c r="M11" s="10"/>
    </row>
    <row r="12" spans="1:14" x14ac:dyDescent="0.25">
      <c r="A12" s="10">
        <v>4</v>
      </c>
      <c r="B12" s="10" t="s">
        <v>29</v>
      </c>
      <c r="C12" s="10" t="s">
        <v>17</v>
      </c>
      <c r="D12" s="11">
        <v>36.97</v>
      </c>
      <c r="E12" s="31">
        <v>36.967963338999994</v>
      </c>
      <c r="F12" s="11">
        <v>36.97</v>
      </c>
      <c r="G12" s="10">
        <v>6200</v>
      </c>
      <c r="H12" s="11">
        <f t="shared" si="0"/>
        <v>229214</v>
      </c>
      <c r="I12" s="11">
        <f t="shared" si="1"/>
        <v>229201.37270179996</v>
      </c>
      <c r="J12" s="11">
        <f t="shared" si="2"/>
        <v>229214</v>
      </c>
      <c r="K12" s="11">
        <f t="shared" si="3"/>
        <v>12.62729820003733</v>
      </c>
      <c r="L12" s="11">
        <f t="shared" si="4"/>
        <v>0</v>
      </c>
      <c r="M12" s="10"/>
    </row>
    <row r="13" spans="1:14" x14ac:dyDescent="0.25">
      <c r="A13" s="10">
        <v>5</v>
      </c>
      <c r="B13" s="10" t="s">
        <v>21</v>
      </c>
      <c r="C13" s="10" t="s">
        <v>17</v>
      </c>
      <c r="D13" s="11">
        <v>105.48</v>
      </c>
      <c r="E13" s="31">
        <v>105.48432006200001</v>
      </c>
      <c r="F13" s="11">
        <v>105.35</v>
      </c>
      <c r="G13" s="10">
        <v>3800</v>
      </c>
      <c r="H13" s="11">
        <f t="shared" si="0"/>
        <v>400824</v>
      </c>
      <c r="I13" s="11">
        <f t="shared" si="1"/>
        <v>400840.41623560002</v>
      </c>
      <c r="J13" s="11">
        <f t="shared" si="2"/>
        <v>400330</v>
      </c>
      <c r="K13" s="11">
        <f t="shared" si="3"/>
        <v>-16.41623560001608</v>
      </c>
      <c r="L13" s="11">
        <f t="shared" si="4"/>
        <v>494</v>
      </c>
      <c r="M13" s="10"/>
    </row>
    <row r="14" spans="1:14" ht="16.5" x14ac:dyDescent="0.35">
      <c r="A14" s="3"/>
      <c r="B14" s="3" t="s">
        <v>22</v>
      </c>
      <c r="C14" s="3"/>
      <c r="D14" s="4"/>
      <c r="E14" s="4"/>
      <c r="F14" s="4"/>
      <c r="G14" s="4"/>
      <c r="H14" s="18">
        <f>SUM(H9:H13)</f>
        <v>975682</v>
      </c>
      <c r="I14" s="18">
        <f>SUM(I9:I13)</f>
        <v>975620.6836472</v>
      </c>
      <c r="J14" s="12">
        <f>SUM(J9:J13)</f>
        <v>974805.54300000006</v>
      </c>
      <c r="K14" s="12">
        <f>SUM(K9:K13)</f>
        <v>61.316352799971355</v>
      </c>
      <c r="L14" s="12">
        <f>SUM(L9:L13)</f>
        <v>876.45699999996577</v>
      </c>
      <c r="M14" s="4"/>
    </row>
    <row r="20" spans="9:10" x14ac:dyDescent="0.25">
      <c r="J20" s="30"/>
    </row>
    <row r="24" spans="9:10" x14ac:dyDescent="0.25">
      <c r="I24" s="34"/>
    </row>
    <row r="25" spans="9:10" x14ac:dyDescent="0.25">
      <c r="I25" s="35"/>
    </row>
    <row r="31" spans="9:10" s="15" customFormat="1" ht="17.25" x14ac:dyDescent="0.35"/>
    <row r="32" spans="9:10" s="15" customFormat="1" ht="17.25" x14ac:dyDescent="0.35"/>
    <row r="33" spans="1:13" s="15" customFormat="1" ht="17.25" x14ac:dyDescent="0.35"/>
    <row r="36" spans="1:13" ht="17.25" x14ac:dyDescent="0.35">
      <c r="A36" s="15" t="s">
        <v>44</v>
      </c>
      <c r="F36" s="15" t="s">
        <v>55</v>
      </c>
      <c r="M36" s="25" t="s">
        <v>47</v>
      </c>
    </row>
    <row r="37" spans="1:13" ht="17.25" x14ac:dyDescent="0.35">
      <c r="A37" s="15" t="s">
        <v>45</v>
      </c>
      <c r="F37" s="15" t="s">
        <v>57</v>
      </c>
      <c r="M37" s="25" t="s">
        <v>48</v>
      </c>
    </row>
    <row r="38" spans="1:13" ht="17.25" x14ac:dyDescent="0.35">
      <c r="A38" s="15" t="s">
        <v>46</v>
      </c>
      <c r="M38" s="25" t="s">
        <v>46</v>
      </c>
    </row>
  </sheetData>
  <mergeCells count="2">
    <mergeCell ref="A1:M1"/>
    <mergeCell ref="K7:L7"/>
  </mergeCells>
  <printOptions horizontalCentered="1"/>
  <pageMargins left="0" right="0" top="0.25" bottom="0.25" header="0.3" footer="0.3"/>
  <pageSetup paperSize="9" scale="89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41"/>
  <sheetViews>
    <sheetView view="pageBreakPreview" zoomScale="115" zoomScaleNormal="100" zoomScaleSheetLayoutView="115" workbookViewId="0">
      <selection activeCell="A41" sqref="A41"/>
    </sheetView>
  </sheetViews>
  <sheetFormatPr defaultRowHeight="15" x14ac:dyDescent="0.25"/>
  <cols>
    <col min="1" max="1" width="3.7109375" customWidth="1"/>
    <col min="2" max="2" width="31" customWidth="1"/>
    <col min="3" max="3" width="11.140625" customWidth="1"/>
    <col min="4" max="4" width="12.28515625" bestFit="1" customWidth="1"/>
    <col min="5" max="6" width="10.140625" bestFit="1" customWidth="1"/>
    <col min="8" max="10" width="13.28515625" customWidth="1"/>
    <col min="11" max="11" width="12.42578125" bestFit="1" customWidth="1"/>
    <col min="12" max="12" width="12.85546875" bestFit="1" customWidth="1"/>
  </cols>
  <sheetData>
    <row r="1" spans="1:13" ht="18" thickBot="1" x14ac:dyDescent="0.4">
      <c r="A1" s="42" t="s">
        <v>32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5" spans="1:13" ht="17.25" x14ac:dyDescent="0.35">
      <c r="A5" s="5" t="s">
        <v>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 t="s">
        <v>30</v>
      </c>
    </row>
    <row r="6" spans="1:13" ht="18.75" customHeight="1" x14ac:dyDescent="0.35">
      <c r="A6" s="5" t="s">
        <v>31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7" spans="1:13" ht="18.75" customHeight="1" x14ac:dyDescent="0.35">
      <c r="A7" s="5" t="s">
        <v>43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</row>
    <row r="9" spans="1:13" ht="47.25" x14ac:dyDescent="0.25">
      <c r="A9" s="7" t="s">
        <v>3</v>
      </c>
      <c r="B9" s="7" t="s">
        <v>4</v>
      </c>
      <c r="C9" s="7" t="s">
        <v>5</v>
      </c>
      <c r="D9" s="7" t="s">
        <v>6</v>
      </c>
      <c r="E9" s="7" t="s">
        <v>7</v>
      </c>
      <c r="F9" s="7" t="s">
        <v>8</v>
      </c>
      <c r="G9" s="7" t="s">
        <v>9</v>
      </c>
      <c r="H9" s="7" t="s">
        <v>6</v>
      </c>
      <c r="I9" s="7" t="s">
        <v>10</v>
      </c>
      <c r="J9" s="7" t="s">
        <v>11</v>
      </c>
      <c r="K9" s="45" t="s">
        <v>12</v>
      </c>
      <c r="L9" s="45"/>
      <c r="M9" s="7" t="s">
        <v>13</v>
      </c>
    </row>
    <row r="10" spans="1:13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 t="s">
        <v>14</v>
      </c>
      <c r="L10" s="9" t="s">
        <v>15</v>
      </c>
      <c r="M10" s="9"/>
    </row>
    <row r="11" spans="1:13" x14ac:dyDescent="0.25">
      <c r="A11" s="10">
        <v>1</v>
      </c>
      <c r="B11" s="10" t="s">
        <v>33</v>
      </c>
      <c r="C11" s="10" t="s">
        <v>17</v>
      </c>
      <c r="D11" s="31">
        <v>9.9589800369999999</v>
      </c>
      <c r="E11" s="31">
        <v>9.9589800369999999</v>
      </c>
      <c r="F11" s="31">
        <f>E11</f>
        <v>9.9589800369999999</v>
      </c>
      <c r="G11" s="10">
        <v>9300</v>
      </c>
      <c r="H11" s="11">
        <f>G11*D11</f>
        <v>92618.514344099996</v>
      </c>
      <c r="I11" s="11">
        <f>G11*E11</f>
        <v>92618.514344099996</v>
      </c>
      <c r="J11" s="11">
        <f>G11*F11</f>
        <v>92618.514344099996</v>
      </c>
      <c r="K11" s="31">
        <f>H11-I11</f>
        <v>0</v>
      </c>
      <c r="L11" s="31">
        <f>H11-J11</f>
        <v>0</v>
      </c>
      <c r="M11" s="10" t="s">
        <v>34</v>
      </c>
    </row>
    <row r="12" spans="1:13" x14ac:dyDescent="0.25">
      <c r="A12" s="10">
        <v>2</v>
      </c>
      <c r="B12" s="10" t="s">
        <v>35</v>
      </c>
      <c r="C12" s="10" t="s">
        <v>17</v>
      </c>
      <c r="D12" s="31">
        <v>54.664403647000007</v>
      </c>
      <c r="E12" s="31">
        <v>54.664403647000007</v>
      </c>
      <c r="F12" s="31">
        <f t="shared" ref="F12:F15" si="0">E12</f>
        <v>54.664403647000007</v>
      </c>
      <c r="G12" s="10">
        <v>6200</v>
      </c>
      <c r="H12" s="11">
        <f t="shared" ref="H12:H15" si="1">G12*D12</f>
        <v>338919.30261140002</v>
      </c>
      <c r="I12" s="11">
        <f t="shared" ref="I12:I15" si="2">G12*E12</f>
        <v>338919.30261140002</v>
      </c>
      <c r="J12" s="11">
        <f t="shared" ref="J12:J15" si="3">G12*F12</f>
        <v>338919.30261140002</v>
      </c>
      <c r="K12" s="31">
        <f t="shared" ref="K12:K15" si="4">H12-I12</f>
        <v>0</v>
      </c>
      <c r="L12" s="31">
        <f t="shared" ref="L12:L15" si="5">H12-J12</f>
        <v>0</v>
      </c>
      <c r="M12" s="10" t="s">
        <v>34</v>
      </c>
    </row>
    <row r="13" spans="1:13" x14ac:dyDescent="0.25">
      <c r="A13" s="10">
        <v>3</v>
      </c>
      <c r="B13" s="10" t="s">
        <v>20</v>
      </c>
      <c r="C13" s="10" t="s">
        <v>17</v>
      </c>
      <c r="D13" s="31">
        <v>64.712809107000012</v>
      </c>
      <c r="E13" s="31">
        <v>64.712809107000012</v>
      </c>
      <c r="F13" s="31">
        <f t="shared" si="0"/>
        <v>64.712809107000012</v>
      </c>
      <c r="G13" s="10">
        <v>1400</v>
      </c>
      <c r="H13" s="11">
        <f t="shared" si="1"/>
        <v>90597.93274980002</v>
      </c>
      <c r="I13" s="11">
        <f t="shared" si="2"/>
        <v>90597.93274980002</v>
      </c>
      <c r="J13" s="11">
        <f t="shared" si="3"/>
        <v>90597.93274980002</v>
      </c>
      <c r="K13" s="31">
        <f t="shared" si="4"/>
        <v>0</v>
      </c>
      <c r="L13" s="31">
        <f t="shared" si="5"/>
        <v>0</v>
      </c>
      <c r="M13" s="10" t="s">
        <v>34</v>
      </c>
    </row>
    <row r="14" spans="1:13" x14ac:dyDescent="0.25">
      <c r="A14" s="10">
        <v>4</v>
      </c>
      <c r="B14" s="10" t="s">
        <v>36</v>
      </c>
      <c r="C14" s="10" t="s">
        <v>17</v>
      </c>
      <c r="D14" s="31">
        <v>19.590995105000001</v>
      </c>
      <c r="E14" s="31">
        <v>19.590995105000001</v>
      </c>
      <c r="F14" s="31">
        <f t="shared" si="0"/>
        <v>19.590995105000001</v>
      </c>
      <c r="G14" s="10">
        <v>5700</v>
      </c>
      <c r="H14" s="11">
        <f t="shared" si="1"/>
        <v>111668.6720985</v>
      </c>
      <c r="I14" s="11">
        <f t="shared" si="2"/>
        <v>111668.6720985</v>
      </c>
      <c r="J14" s="11">
        <f t="shared" si="3"/>
        <v>111668.6720985</v>
      </c>
      <c r="K14" s="31">
        <f t="shared" si="4"/>
        <v>0</v>
      </c>
      <c r="L14" s="31">
        <f t="shared" si="5"/>
        <v>0</v>
      </c>
      <c r="M14" s="10" t="s">
        <v>34</v>
      </c>
    </row>
    <row r="15" spans="1:13" x14ac:dyDescent="0.25">
      <c r="A15" s="10">
        <v>5</v>
      </c>
      <c r="B15" s="10" t="s">
        <v>21</v>
      </c>
      <c r="C15" s="10" t="s">
        <v>17</v>
      </c>
      <c r="D15" s="31">
        <v>10.04840546</v>
      </c>
      <c r="E15" s="31">
        <v>10.04840546</v>
      </c>
      <c r="F15" s="31">
        <f t="shared" si="0"/>
        <v>10.04840546</v>
      </c>
      <c r="G15" s="10">
        <v>3800</v>
      </c>
      <c r="H15" s="11">
        <f t="shared" si="1"/>
        <v>38183.940748000001</v>
      </c>
      <c r="I15" s="11">
        <f t="shared" si="2"/>
        <v>38183.940748000001</v>
      </c>
      <c r="J15" s="11">
        <f t="shared" si="3"/>
        <v>38183.940748000001</v>
      </c>
      <c r="K15" s="31">
        <f t="shared" si="4"/>
        <v>0</v>
      </c>
      <c r="L15" s="31">
        <f t="shared" si="5"/>
        <v>0</v>
      </c>
      <c r="M15" s="10" t="s">
        <v>34</v>
      </c>
    </row>
    <row r="16" spans="1:13" ht="16.5" x14ac:dyDescent="0.35">
      <c r="A16" s="12"/>
      <c r="B16" s="13" t="s">
        <v>22</v>
      </c>
      <c r="C16" s="13"/>
      <c r="D16" s="13"/>
      <c r="E16" s="13"/>
      <c r="F16" s="13"/>
      <c r="G16" s="13"/>
      <c r="H16" s="14">
        <f>SUM(H11:H15)</f>
        <v>671988.36255180009</v>
      </c>
      <c r="I16" s="14">
        <f>SUM(I11:I15)</f>
        <v>671988.36255180009</v>
      </c>
      <c r="J16" s="14">
        <f>SUM(J11:J15)</f>
        <v>671988.36255180009</v>
      </c>
      <c r="K16" s="14">
        <f>SUM(K11:K15)</f>
        <v>0</v>
      </c>
      <c r="L16" s="14">
        <f>SUM(L11:L15)</f>
        <v>0</v>
      </c>
      <c r="M16" s="13"/>
    </row>
    <row r="20" spans="9:9" x14ac:dyDescent="0.25">
      <c r="I20" s="32"/>
    </row>
    <row r="21" spans="9:9" s="38" customFormat="1" x14ac:dyDescent="0.25"/>
    <row r="24" spans="9:9" x14ac:dyDescent="0.25">
      <c r="I24" s="34"/>
    </row>
    <row r="25" spans="9:9" x14ac:dyDescent="0.25">
      <c r="I25" s="37"/>
    </row>
    <row r="36" spans="1:13" s="26" customFormat="1" ht="17.25" x14ac:dyDescent="0.35">
      <c r="A36" s="26" t="s">
        <v>44</v>
      </c>
      <c r="G36" s="26" t="s">
        <v>58</v>
      </c>
      <c r="M36" s="27" t="s">
        <v>47</v>
      </c>
    </row>
    <row r="37" spans="1:13" s="26" customFormat="1" ht="17.25" x14ac:dyDescent="0.35">
      <c r="A37" s="26" t="s">
        <v>45</v>
      </c>
      <c r="G37" s="26" t="s">
        <v>56</v>
      </c>
      <c r="M37" s="27" t="s">
        <v>48</v>
      </c>
    </row>
    <row r="38" spans="1:13" s="26" customFormat="1" ht="17.25" x14ac:dyDescent="0.35">
      <c r="A38" s="26" t="s">
        <v>46</v>
      </c>
      <c r="M38" s="27" t="s">
        <v>46</v>
      </c>
    </row>
    <row r="41" spans="1:13" x14ac:dyDescent="0.25">
      <c r="A41" s="38" t="s">
        <v>54</v>
      </c>
    </row>
  </sheetData>
  <mergeCells count="2">
    <mergeCell ref="A1:M1"/>
    <mergeCell ref="K9:L9"/>
  </mergeCells>
  <printOptions horizontalCentered="1"/>
  <pageMargins left="0" right="0" top="0.25" bottom="0.25" header="0.3" footer="0.3"/>
  <pageSetup paperSize="9" scale="88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39"/>
  <sheetViews>
    <sheetView view="pageBreakPreview" topLeftCell="A10" zoomScaleNormal="100" zoomScaleSheetLayoutView="100" workbookViewId="0">
      <selection activeCell="I24" sqref="I24"/>
    </sheetView>
  </sheetViews>
  <sheetFormatPr defaultRowHeight="15" x14ac:dyDescent="0.25"/>
  <cols>
    <col min="1" max="1" width="3.7109375" customWidth="1"/>
    <col min="2" max="2" width="31" customWidth="1"/>
    <col min="3" max="3" width="11.140625" customWidth="1"/>
    <col min="4" max="4" width="12.140625" bestFit="1" customWidth="1"/>
    <col min="8" max="10" width="13.28515625" customWidth="1"/>
    <col min="11" max="11" width="12.42578125" bestFit="1" customWidth="1"/>
    <col min="12" max="12" width="12.85546875" bestFit="1" customWidth="1"/>
  </cols>
  <sheetData>
    <row r="1" spans="1:13" ht="18" thickBot="1" x14ac:dyDescent="0.4">
      <c r="A1" s="42" t="s">
        <v>32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4"/>
    </row>
    <row r="5" spans="1:13" ht="17.25" x14ac:dyDescent="0.35">
      <c r="A5" s="5" t="s">
        <v>0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 t="s">
        <v>49</v>
      </c>
    </row>
    <row r="6" spans="1:13" ht="17.25" x14ac:dyDescent="0.35">
      <c r="A6" s="5" t="s">
        <v>50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</row>
    <row r="8" spans="1:13" ht="47.25" x14ac:dyDescent="0.25">
      <c r="A8" s="8" t="s">
        <v>3</v>
      </c>
      <c r="B8" s="8" t="s">
        <v>4</v>
      </c>
      <c r="C8" s="8" t="s">
        <v>5</v>
      </c>
      <c r="D8" s="8" t="s">
        <v>6</v>
      </c>
      <c r="E8" s="8" t="s">
        <v>7</v>
      </c>
      <c r="F8" s="8" t="s">
        <v>8</v>
      </c>
      <c r="G8" s="8" t="s">
        <v>9</v>
      </c>
      <c r="H8" s="8" t="s">
        <v>6</v>
      </c>
      <c r="I8" s="8" t="s">
        <v>10</v>
      </c>
      <c r="J8" s="8" t="s">
        <v>11</v>
      </c>
      <c r="K8" s="45" t="s">
        <v>12</v>
      </c>
      <c r="L8" s="45"/>
      <c r="M8" s="8" t="s">
        <v>13</v>
      </c>
    </row>
    <row r="9" spans="1:13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9" t="s">
        <v>14</v>
      </c>
      <c r="L9" s="9" t="s">
        <v>15</v>
      </c>
      <c r="M9" s="9"/>
    </row>
    <row r="10" spans="1:13" x14ac:dyDescent="0.25">
      <c r="A10" s="10">
        <v>1</v>
      </c>
      <c r="B10" s="28" t="s">
        <v>16</v>
      </c>
      <c r="C10" s="28" t="s">
        <v>17</v>
      </c>
      <c r="D10" s="29"/>
      <c r="E10" s="29"/>
      <c r="F10" s="29"/>
      <c r="G10" s="28">
        <v>9300</v>
      </c>
      <c r="H10" s="29">
        <f>G10*D10</f>
        <v>0</v>
      </c>
      <c r="I10" s="29">
        <f>G10*E10</f>
        <v>0</v>
      </c>
      <c r="J10" s="29">
        <f>G10*F10</f>
        <v>0</v>
      </c>
      <c r="K10" s="29">
        <f>H10-I10</f>
        <v>0</v>
      </c>
      <c r="L10" s="29">
        <f>H10-J10</f>
        <v>0</v>
      </c>
      <c r="M10" s="28" t="s">
        <v>53</v>
      </c>
    </row>
    <row r="11" spans="1:13" x14ac:dyDescent="0.25">
      <c r="A11" s="10">
        <v>2</v>
      </c>
      <c r="B11" s="28" t="s">
        <v>51</v>
      </c>
      <c r="C11" s="28" t="s">
        <v>17</v>
      </c>
      <c r="D11" s="29"/>
      <c r="E11" s="29"/>
      <c r="F11" s="29"/>
      <c r="G11" s="28">
        <v>6200</v>
      </c>
      <c r="H11" s="29">
        <f t="shared" ref="H11:H16" si="0">G11*D11</f>
        <v>0</v>
      </c>
      <c r="I11" s="29">
        <f t="shared" ref="I11:I16" si="1">G11*E11</f>
        <v>0</v>
      </c>
      <c r="J11" s="29">
        <f t="shared" ref="J11:J16" si="2">G11*F11</f>
        <v>0</v>
      </c>
      <c r="K11" s="29">
        <f t="shared" ref="K11:K16" si="3">H11-I11</f>
        <v>0</v>
      </c>
      <c r="L11" s="29">
        <f t="shared" ref="L11:L16" si="4">H11-J11</f>
        <v>0</v>
      </c>
      <c r="M11" s="28" t="s">
        <v>53</v>
      </c>
    </row>
    <row r="12" spans="1:13" x14ac:dyDescent="0.25">
      <c r="A12" s="10">
        <v>3</v>
      </c>
      <c r="B12" s="28" t="s">
        <v>19</v>
      </c>
      <c r="C12" s="28" t="s">
        <v>17</v>
      </c>
      <c r="D12" s="29">
        <v>32.94</v>
      </c>
      <c r="E12" s="29">
        <v>32.449420000000003</v>
      </c>
      <c r="F12" s="29">
        <v>32.447000000000003</v>
      </c>
      <c r="G12" s="28">
        <v>5700</v>
      </c>
      <c r="H12" s="29">
        <f t="shared" si="0"/>
        <v>187758</v>
      </c>
      <c r="I12" s="29">
        <f t="shared" si="1"/>
        <v>184961.69400000002</v>
      </c>
      <c r="J12" s="29">
        <f t="shared" si="2"/>
        <v>184947.90000000002</v>
      </c>
      <c r="K12" s="29">
        <f t="shared" si="3"/>
        <v>2796.3059999999823</v>
      </c>
      <c r="L12" s="29">
        <f t="shared" si="4"/>
        <v>2810.0999999999767</v>
      </c>
      <c r="M12" s="28" t="s">
        <v>53</v>
      </c>
    </row>
    <row r="13" spans="1:13" x14ac:dyDescent="0.25">
      <c r="A13" s="10">
        <v>4</v>
      </c>
      <c r="B13" s="28" t="s">
        <v>20</v>
      </c>
      <c r="C13" s="28" t="s">
        <v>17</v>
      </c>
      <c r="D13" s="29">
        <v>87.73</v>
      </c>
      <c r="E13" s="29">
        <v>87.245540000000005</v>
      </c>
      <c r="F13" s="29">
        <v>87.21</v>
      </c>
      <c r="G13" s="28">
        <v>1400</v>
      </c>
      <c r="H13" s="29">
        <f t="shared" si="0"/>
        <v>122822</v>
      </c>
      <c r="I13" s="29">
        <f t="shared" si="1"/>
        <v>122143.75600000001</v>
      </c>
      <c r="J13" s="29">
        <f t="shared" si="2"/>
        <v>122093.99999999999</v>
      </c>
      <c r="K13" s="29">
        <f t="shared" si="3"/>
        <v>678.2439999999915</v>
      </c>
      <c r="L13" s="29">
        <f t="shared" si="4"/>
        <v>728.00000000001455</v>
      </c>
      <c r="M13" s="28" t="s">
        <v>53</v>
      </c>
    </row>
    <row r="14" spans="1:13" x14ac:dyDescent="0.25">
      <c r="A14" s="10">
        <v>5</v>
      </c>
      <c r="B14" s="28" t="s">
        <v>21</v>
      </c>
      <c r="C14" s="28" t="s">
        <v>17</v>
      </c>
      <c r="D14" s="29">
        <v>110.84</v>
      </c>
      <c r="E14" s="29">
        <v>110.3617</v>
      </c>
      <c r="F14" s="29">
        <v>110.312</v>
      </c>
      <c r="G14" s="28">
        <v>3800</v>
      </c>
      <c r="H14" s="29">
        <f t="shared" si="0"/>
        <v>421192</v>
      </c>
      <c r="I14" s="29">
        <f t="shared" si="1"/>
        <v>419374.46</v>
      </c>
      <c r="J14" s="29">
        <f t="shared" si="2"/>
        <v>419185.6</v>
      </c>
      <c r="K14" s="29">
        <f t="shared" si="3"/>
        <v>1817.539999999979</v>
      </c>
      <c r="L14" s="29">
        <f t="shared" si="4"/>
        <v>2006.4000000000233</v>
      </c>
      <c r="M14" s="28" t="s">
        <v>53</v>
      </c>
    </row>
    <row r="15" spans="1:13" x14ac:dyDescent="0.25">
      <c r="A15" s="10">
        <v>6</v>
      </c>
      <c r="B15" s="28" t="s">
        <v>52</v>
      </c>
      <c r="C15" s="28" t="s">
        <v>17</v>
      </c>
      <c r="D15" s="29"/>
      <c r="E15" s="29"/>
      <c r="F15" s="29"/>
      <c r="G15" s="28">
        <v>8400</v>
      </c>
      <c r="H15" s="29">
        <f t="shared" si="0"/>
        <v>0</v>
      </c>
      <c r="I15" s="29">
        <f t="shared" si="1"/>
        <v>0</v>
      </c>
      <c r="J15" s="29">
        <f t="shared" si="2"/>
        <v>0</v>
      </c>
      <c r="K15" s="29">
        <f t="shared" si="3"/>
        <v>0</v>
      </c>
      <c r="L15" s="29">
        <f t="shared" si="4"/>
        <v>0</v>
      </c>
      <c r="M15" s="28" t="s">
        <v>53</v>
      </c>
    </row>
    <row r="16" spans="1:13" x14ac:dyDescent="0.25">
      <c r="A16" s="10">
        <v>7</v>
      </c>
      <c r="B16" s="28" t="s">
        <v>52</v>
      </c>
      <c r="C16" s="28" t="s">
        <v>17</v>
      </c>
      <c r="D16" s="29">
        <v>13</v>
      </c>
      <c r="E16" s="29">
        <v>12.99624</v>
      </c>
      <c r="F16" s="29">
        <v>12.976000000000001</v>
      </c>
      <c r="G16" s="28">
        <v>5600</v>
      </c>
      <c r="H16" s="29">
        <f t="shared" si="0"/>
        <v>72800</v>
      </c>
      <c r="I16" s="29">
        <f t="shared" si="1"/>
        <v>72778.944000000003</v>
      </c>
      <c r="J16" s="29">
        <f t="shared" si="2"/>
        <v>72665.600000000006</v>
      </c>
      <c r="K16" s="29">
        <f t="shared" si="3"/>
        <v>21.055999999996857</v>
      </c>
      <c r="L16" s="29">
        <f t="shared" si="4"/>
        <v>134.39999999999418</v>
      </c>
      <c r="M16" s="28" t="s">
        <v>53</v>
      </c>
    </row>
    <row r="17" spans="1:13" ht="16.5" x14ac:dyDescent="0.35">
      <c r="A17" s="12"/>
      <c r="B17" s="13" t="s">
        <v>22</v>
      </c>
      <c r="C17" s="13"/>
      <c r="D17" s="13"/>
      <c r="E17" s="13"/>
      <c r="F17" s="13"/>
      <c r="G17" s="13"/>
      <c r="H17" s="14">
        <f t="shared" ref="H17:M17" si="5">SUM(H10:H16)</f>
        <v>804572</v>
      </c>
      <c r="I17" s="14">
        <f t="shared" si="5"/>
        <v>799258.85400000005</v>
      </c>
      <c r="J17" s="14">
        <f t="shared" si="5"/>
        <v>798893.1</v>
      </c>
      <c r="K17" s="14">
        <f t="shared" si="5"/>
        <v>5313.1459999999497</v>
      </c>
      <c r="L17" s="14">
        <f t="shared" si="5"/>
        <v>5678.9000000000087</v>
      </c>
      <c r="M17" s="14">
        <f t="shared" si="5"/>
        <v>0</v>
      </c>
    </row>
    <row r="21" spans="1:13" x14ac:dyDescent="0.25">
      <c r="J21" s="32"/>
    </row>
    <row r="25" spans="1:13" x14ac:dyDescent="0.25">
      <c r="I25" s="36"/>
    </row>
    <row r="31" spans="1:13" x14ac:dyDescent="0.25">
      <c r="J31" s="32"/>
    </row>
    <row r="32" spans="1:13" x14ac:dyDescent="0.25">
      <c r="L32" s="33"/>
    </row>
    <row r="37" spans="1:13" ht="17.25" x14ac:dyDescent="0.35">
      <c r="A37" s="26" t="s">
        <v>44</v>
      </c>
      <c r="B37" s="26"/>
      <c r="C37" s="26"/>
      <c r="D37" s="26"/>
      <c r="E37" s="26"/>
      <c r="F37" s="26" t="s">
        <v>58</v>
      </c>
      <c r="G37" s="26"/>
      <c r="H37" s="26"/>
      <c r="I37" s="26"/>
      <c r="J37" s="26"/>
      <c r="K37" s="26"/>
      <c r="L37" s="26"/>
      <c r="M37" s="27" t="s">
        <v>47</v>
      </c>
    </row>
    <row r="38" spans="1:13" ht="17.25" x14ac:dyDescent="0.35">
      <c r="A38" s="26" t="s">
        <v>45</v>
      </c>
      <c r="B38" s="26"/>
      <c r="C38" s="26"/>
      <c r="D38" s="26"/>
      <c r="E38" s="26"/>
      <c r="F38" s="26" t="s">
        <v>56</v>
      </c>
      <c r="G38" s="26"/>
      <c r="H38" s="26"/>
      <c r="I38" s="26"/>
      <c r="J38" s="26"/>
      <c r="K38" s="26"/>
      <c r="L38" s="26"/>
      <c r="M38" s="27" t="s">
        <v>48</v>
      </c>
    </row>
    <row r="39" spans="1:13" ht="17.25" x14ac:dyDescent="0.35">
      <c r="A39" s="26" t="s">
        <v>46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7" t="s">
        <v>46</v>
      </c>
    </row>
  </sheetData>
  <mergeCells count="2">
    <mergeCell ref="A1:M1"/>
    <mergeCell ref="K8:L8"/>
  </mergeCells>
  <printOptions horizontalCentered="1"/>
  <pageMargins left="0" right="0" top="0.25" bottom="0.25" header="0.3" footer="0.3"/>
  <pageSetup paperSize="9" scale="8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RA 1</vt:lpstr>
      <vt:lpstr>RA 2</vt:lpstr>
      <vt:lpstr>RA 3</vt:lpstr>
      <vt:lpstr>RA 4</vt:lpstr>
      <vt:lpstr>RA 5</vt:lpstr>
      <vt:lpstr>RA 6</vt:lpstr>
      <vt:lpstr>'RA 1'!Print_Area</vt:lpstr>
      <vt:lpstr>'RA 2'!Print_Area</vt:lpstr>
      <vt:lpstr>'RA 3'!Print_Area</vt:lpstr>
      <vt:lpstr>'RA 4'!Print_Area</vt:lpstr>
      <vt:lpstr>'RA 5'!Print_Area</vt:lpstr>
      <vt:lpstr>'RA 6'!Print_Area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2023-09-27T05:32:15Z</dcterms:modified>
</cp:coreProperties>
</file>