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RA 1" sheetId="5" r:id="rId1"/>
    <sheet name="RA 2" sheetId="4" r:id="rId2"/>
    <sheet name="RA 3" sheetId="3" r:id="rId3"/>
    <sheet name="RA-4" sheetId="1" r:id="rId4"/>
    <sheet name="RA-5" sheetId="2" r:id="rId5"/>
    <sheet name="RA 6" sheetId="6" r:id="rId6"/>
  </sheets>
  <definedNames>
    <definedName name="_xlnm.Print_Area" localSheetId="1">'RA 2'!$A$1:$R$44</definedName>
    <definedName name="_xlnm.Print_Area" localSheetId="2">'RA 3'!$A$1:$R$46</definedName>
    <definedName name="_xlnm.Print_Area" localSheetId="5">'RA 6'!$A$1:$M$44</definedName>
    <definedName name="_xlnm.Print_Area" localSheetId="3">'RA-4'!$A$1:$M$50</definedName>
    <definedName name="_xlnm.Print_Area" localSheetId="4">'RA-5'!$A$1:$M$47</definedName>
  </definedNames>
  <calcPr calcId="144525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9" i="1"/>
  <c r="I30" i="1" l="1"/>
  <c r="J30" i="1"/>
  <c r="K30" i="1"/>
  <c r="L30" i="1"/>
  <c r="H30" i="1"/>
  <c r="H27" i="1"/>
  <c r="I27" i="1"/>
  <c r="J27" i="1"/>
  <c r="H28" i="1"/>
  <c r="I28" i="1"/>
  <c r="J28" i="1"/>
  <c r="H29" i="1"/>
  <c r="I29" i="1"/>
  <c r="J29" i="1"/>
  <c r="F22" i="1"/>
  <c r="F11" i="1"/>
  <c r="F14" i="1"/>
  <c r="F26" i="1"/>
  <c r="F29" i="2" l="1"/>
  <c r="D26" i="6" l="1"/>
  <c r="D24" i="6"/>
  <c r="D10" i="6"/>
  <c r="H10" i="6" s="1"/>
  <c r="J29" i="6"/>
  <c r="I29" i="6"/>
  <c r="H29" i="6"/>
  <c r="J28" i="6"/>
  <c r="I28" i="6"/>
  <c r="H28" i="6"/>
  <c r="L28" i="6" s="1"/>
  <c r="K27" i="6"/>
  <c r="J27" i="6"/>
  <c r="I27" i="6"/>
  <c r="H27" i="6"/>
  <c r="L27" i="6" s="1"/>
  <c r="J26" i="6"/>
  <c r="I26" i="6"/>
  <c r="H26" i="6"/>
  <c r="C26" i="6"/>
  <c r="J25" i="6"/>
  <c r="I25" i="6"/>
  <c r="H25" i="6"/>
  <c r="J24" i="6"/>
  <c r="I24" i="6"/>
  <c r="H24" i="6"/>
  <c r="J23" i="6"/>
  <c r="I23" i="6"/>
  <c r="K23" i="6" s="1"/>
  <c r="H23" i="6"/>
  <c r="J22" i="6"/>
  <c r="I22" i="6"/>
  <c r="H22" i="6"/>
  <c r="L22" i="6" s="1"/>
  <c r="G21" i="6"/>
  <c r="H21" i="6" s="1"/>
  <c r="C21" i="6"/>
  <c r="J20" i="6"/>
  <c r="I20" i="6"/>
  <c r="H20" i="6"/>
  <c r="L20" i="6" s="1"/>
  <c r="J19" i="6"/>
  <c r="G19" i="6"/>
  <c r="H19" i="6" s="1"/>
  <c r="C19" i="6"/>
  <c r="J18" i="6"/>
  <c r="I18" i="6"/>
  <c r="H18" i="6"/>
  <c r="J17" i="6"/>
  <c r="I17" i="6"/>
  <c r="K17" i="6" s="1"/>
  <c r="H17" i="6"/>
  <c r="C17" i="6"/>
  <c r="K16" i="6"/>
  <c r="J16" i="6"/>
  <c r="I16" i="6"/>
  <c r="H16" i="6"/>
  <c r="J15" i="6"/>
  <c r="I15" i="6"/>
  <c r="H15" i="6"/>
  <c r="C15" i="6"/>
  <c r="K14" i="6"/>
  <c r="J14" i="6"/>
  <c r="I14" i="6"/>
  <c r="H14" i="6"/>
  <c r="C14" i="6"/>
  <c r="J13" i="6"/>
  <c r="I13" i="6"/>
  <c r="H13" i="6"/>
  <c r="J12" i="6"/>
  <c r="I12" i="6"/>
  <c r="K12" i="6" s="1"/>
  <c r="H12" i="6"/>
  <c r="J11" i="6"/>
  <c r="I11" i="6"/>
  <c r="K11" i="6" s="1"/>
  <c r="H11" i="6"/>
  <c r="C11" i="6"/>
  <c r="J10" i="6"/>
  <c r="I10" i="6"/>
  <c r="J9" i="6"/>
  <c r="I9" i="6"/>
  <c r="H9" i="6"/>
  <c r="L9" i="6" s="1"/>
  <c r="L14" i="6" l="1"/>
  <c r="L16" i="6"/>
  <c r="L18" i="6"/>
  <c r="I21" i="6"/>
  <c r="L25" i="6"/>
  <c r="L26" i="6"/>
  <c r="L11" i="6"/>
  <c r="L12" i="6"/>
  <c r="L15" i="6"/>
  <c r="L17" i="6"/>
  <c r="I19" i="6"/>
  <c r="K19" i="6" s="1"/>
  <c r="J21" i="6"/>
  <c r="L23" i="6"/>
  <c r="L24" i="6"/>
  <c r="I30" i="6"/>
  <c r="K10" i="6"/>
  <c r="K13" i="6"/>
  <c r="K24" i="6"/>
  <c r="L21" i="6"/>
  <c r="K21" i="6"/>
  <c r="L29" i="6"/>
  <c r="K29" i="6"/>
  <c r="L19" i="6"/>
  <c r="L13" i="6"/>
  <c r="K25" i="6"/>
  <c r="K28" i="6"/>
  <c r="H30" i="6"/>
  <c r="L10" i="6"/>
  <c r="K9" i="6"/>
  <c r="K15" i="6"/>
  <c r="K18" i="6"/>
  <c r="K20" i="6"/>
  <c r="K22" i="6"/>
  <c r="K26" i="6"/>
  <c r="K17" i="3"/>
  <c r="K16" i="3"/>
  <c r="L30" i="6" l="1"/>
  <c r="K30" i="6"/>
  <c r="M8" i="4" l="1"/>
  <c r="M9" i="4"/>
  <c r="M10" i="4"/>
  <c r="M11" i="4"/>
  <c r="M12" i="4"/>
  <c r="M13" i="4"/>
  <c r="M14" i="4"/>
  <c r="M15" i="4"/>
  <c r="M16" i="4"/>
  <c r="O15" i="4"/>
  <c r="J16" i="4" l="1"/>
  <c r="H16" i="4"/>
  <c r="E16" i="4"/>
  <c r="Q15" i="4"/>
  <c r="J15" i="4"/>
  <c r="H15" i="4"/>
  <c r="J14" i="4"/>
  <c r="H14" i="4"/>
  <c r="E14" i="4"/>
  <c r="J13" i="4"/>
  <c r="H13" i="4"/>
  <c r="E13" i="4"/>
  <c r="N13" i="4" s="1"/>
  <c r="J12" i="4"/>
  <c r="H12" i="4"/>
  <c r="E12" i="4"/>
  <c r="J11" i="4"/>
  <c r="H11" i="4"/>
  <c r="E11" i="4"/>
  <c r="N11" i="4" s="1"/>
  <c r="J10" i="4"/>
  <c r="H10" i="4"/>
  <c r="E10" i="4"/>
  <c r="J9" i="4"/>
  <c r="H9" i="4"/>
  <c r="E9" i="4"/>
  <c r="N9" i="4" s="1"/>
  <c r="J8" i="4"/>
  <c r="H8" i="4"/>
  <c r="E8" i="4"/>
  <c r="I8" i="4" s="1"/>
  <c r="M7" i="4"/>
  <c r="M17" i="4" s="1"/>
  <c r="J7" i="4"/>
  <c r="H7" i="4"/>
  <c r="E7" i="4"/>
  <c r="N7" i="4" s="1"/>
  <c r="J14" i="5"/>
  <c r="N13" i="5"/>
  <c r="M13" i="5"/>
  <c r="J13" i="5"/>
  <c r="I13" i="5"/>
  <c r="H13" i="5"/>
  <c r="Q13" i="5" s="1"/>
  <c r="N12" i="5"/>
  <c r="M12" i="5"/>
  <c r="J12" i="5"/>
  <c r="I12" i="5"/>
  <c r="P12" i="5" s="1"/>
  <c r="H12" i="5"/>
  <c r="Q12" i="5" s="1"/>
  <c r="N11" i="5"/>
  <c r="M11" i="5"/>
  <c r="J11" i="5"/>
  <c r="I11" i="5"/>
  <c r="H11" i="5"/>
  <c r="Q11" i="5" s="1"/>
  <c r="N10" i="5"/>
  <c r="M10" i="5"/>
  <c r="J10" i="5"/>
  <c r="I10" i="5"/>
  <c r="H10" i="5"/>
  <c r="Q10" i="5" s="1"/>
  <c r="N9" i="5"/>
  <c r="M9" i="5"/>
  <c r="J9" i="5"/>
  <c r="Q9" i="5" s="1"/>
  <c r="I9" i="5"/>
  <c r="H9" i="5"/>
  <c r="P9" i="5" s="1"/>
  <c r="N8" i="5"/>
  <c r="M8" i="5"/>
  <c r="J8" i="5"/>
  <c r="I8" i="5"/>
  <c r="P8" i="5" s="1"/>
  <c r="H8" i="5"/>
  <c r="Q7" i="5"/>
  <c r="P7" i="5"/>
  <c r="P11" i="5" l="1"/>
  <c r="N15" i="5"/>
  <c r="J15" i="5"/>
  <c r="J17" i="4"/>
  <c r="M15" i="5"/>
  <c r="P10" i="4"/>
  <c r="N10" i="4"/>
  <c r="I15" i="4"/>
  <c r="N15" i="4"/>
  <c r="P16" i="4"/>
  <c r="N16" i="4"/>
  <c r="P12" i="4"/>
  <c r="N12" i="4"/>
  <c r="P8" i="4"/>
  <c r="N8" i="4"/>
  <c r="P14" i="4"/>
  <c r="N14" i="4"/>
  <c r="H17" i="4"/>
  <c r="Q17" i="4" s="1"/>
  <c r="I10" i="4"/>
  <c r="P15" i="4"/>
  <c r="I16" i="4"/>
  <c r="K7" i="4"/>
  <c r="P7" i="4"/>
  <c r="K9" i="4"/>
  <c r="O9" i="4" s="1"/>
  <c r="P9" i="4"/>
  <c r="K11" i="4"/>
  <c r="O11" i="4" s="1"/>
  <c r="P11" i="4"/>
  <c r="I12" i="4"/>
  <c r="K13" i="4"/>
  <c r="O13" i="4" s="1"/>
  <c r="P13" i="4"/>
  <c r="I14" i="4"/>
  <c r="K16" i="4"/>
  <c r="O16" i="4" s="1"/>
  <c r="I7" i="4"/>
  <c r="K8" i="4"/>
  <c r="O8" i="4" s="1"/>
  <c r="I9" i="4"/>
  <c r="K10" i="4"/>
  <c r="O10" i="4" s="1"/>
  <c r="I11" i="4"/>
  <c r="K12" i="4"/>
  <c r="O12" i="4" s="1"/>
  <c r="I13" i="4"/>
  <c r="K14" i="4"/>
  <c r="O14" i="4" s="1"/>
  <c r="Q8" i="5"/>
  <c r="Q15" i="5" s="1"/>
  <c r="P10" i="5"/>
  <c r="H15" i="5"/>
  <c r="P13" i="5"/>
  <c r="P15" i="5" s="1"/>
  <c r="I15" i="5"/>
  <c r="N17" i="4" l="1"/>
  <c r="Q13" i="4"/>
  <c r="Q11" i="4"/>
  <c r="Q12" i="4"/>
  <c r="Q8" i="4"/>
  <c r="Q7" i="4"/>
  <c r="O7" i="4"/>
  <c r="I17" i="4"/>
  <c r="P17" i="4" s="1"/>
  <c r="Q14" i="4"/>
  <c r="Q10" i="4"/>
  <c r="Q16" i="4"/>
  <c r="Q9" i="4"/>
  <c r="O17" i="4" l="1"/>
  <c r="O17" i="3" l="1"/>
  <c r="N17" i="3"/>
  <c r="D17" i="3"/>
  <c r="O16" i="3"/>
  <c r="N16" i="3"/>
  <c r="D16" i="3"/>
  <c r="Q16" i="3" s="1"/>
  <c r="O15" i="3"/>
  <c r="N15" i="3"/>
  <c r="D15" i="3"/>
  <c r="Q15" i="3" s="1"/>
  <c r="Q14" i="3"/>
  <c r="O14" i="3"/>
  <c r="N14" i="3"/>
  <c r="M14" i="3"/>
  <c r="Q13" i="3"/>
  <c r="O13" i="3"/>
  <c r="N13" i="3"/>
  <c r="M13" i="3"/>
  <c r="Q12" i="3"/>
  <c r="O12" i="3"/>
  <c r="N12" i="3"/>
  <c r="P12" i="3" s="1"/>
  <c r="M12" i="3"/>
  <c r="Q11" i="3"/>
  <c r="O11" i="3"/>
  <c r="N11" i="3"/>
  <c r="M11" i="3"/>
  <c r="Q10" i="3"/>
  <c r="O10" i="3"/>
  <c r="N10" i="3"/>
  <c r="M10" i="3"/>
  <c r="Q9" i="3"/>
  <c r="O9" i="3"/>
  <c r="N9" i="3"/>
  <c r="M9" i="3"/>
  <c r="Q8" i="3"/>
  <c r="O8" i="3"/>
  <c r="N8" i="3"/>
  <c r="M8" i="3"/>
  <c r="P8" i="3" s="1"/>
  <c r="M7" i="3"/>
  <c r="J7" i="3"/>
  <c r="J18" i="3" s="1"/>
  <c r="H7" i="3"/>
  <c r="H18" i="3" s="1"/>
  <c r="E7" i="3"/>
  <c r="K7" i="3" s="1"/>
  <c r="M17" i="3" l="1"/>
  <c r="P17" i="3" s="1"/>
  <c r="Q17" i="3"/>
  <c r="P9" i="3"/>
  <c r="P10" i="3"/>
  <c r="P11" i="3"/>
  <c r="P13" i="3"/>
  <c r="P14" i="3"/>
  <c r="O7" i="3"/>
  <c r="O18" i="3" s="1"/>
  <c r="Q7" i="3"/>
  <c r="Q18" i="3" s="1"/>
  <c r="I7" i="3"/>
  <c r="I18" i="3" s="1"/>
  <c r="N7" i="3"/>
  <c r="N18" i="3" s="1"/>
  <c r="M15" i="3"/>
  <c r="P15" i="3" s="1"/>
  <c r="M16" i="3"/>
  <c r="P16" i="3" s="1"/>
  <c r="P7" i="3" l="1"/>
  <c r="P18" i="3"/>
  <c r="M18" i="3"/>
  <c r="D29" i="2" l="1"/>
  <c r="H29" i="2" s="1"/>
  <c r="H25" i="2"/>
  <c r="I25" i="2"/>
  <c r="J25" i="2"/>
  <c r="H28" i="2"/>
  <c r="I28" i="2"/>
  <c r="J28" i="2"/>
  <c r="I29" i="2"/>
  <c r="J29" i="2"/>
  <c r="K25" i="2" l="1"/>
  <c r="L28" i="2"/>
  <c r="L25" i="2"/>
  <c r="K29" i="2"/>
  <c r="L29" i="2"/>
  <c r="K28" i="2"/>
  <c r="J27" i="2"/>
  <c r="I27" i="2"/>
  <c r="H27" i="2"/>
  <c r="J26" i="2"/>
  <c r="I26" i="2"/>
  <c r="H26" i="2"/>
  <c r="C26" i="2"/>
  <c r="J24" i="2"/>
  <c r="I24" i="2"/>
  <c r="H24" i="2"/>
  <c r="J23" i="2"/>
  <c r="I23" i="2"/>
  <c r="H23" i="2"/>
  <c r="J22" i="2"/>
  <c r="I22" i="2"/>
  <c r="H22" i="2"/>
  <c r="J21" i="2"/>
  <c r="G21" i="2"/>
  <c r="I21" i="2" s="1"/>
  <c r="C21" i="2"/>
  <c r="J20" i="2"/>
  <c r="I20" i="2"/>
  <c r="H20" i="2"/>
  <c r="H19" i="2"/>
  <c r="L19" i="2" s="1"/>
  <c r="G19" i="2"/>
  <c r="J19" i="2" s="1"/>
  <c r="C19" i="2"/>
  <c r="J18" i="2"/>
  <c r="I18" i="2"/>
  <c r="H18" i="2"/>
  <c r="J17" i="2"/>
  <c r="I17" i="2"/>
  <c r="H17" i="2"/>
  <c r="C17" i="2"/>
  <c r="J16" i="2"/>
  <c r="I16" i="2"/>
  <c r="H16" i="2"/>
  <c r="J15" i="2"/>
  <c r="I15" i="2"/>
  <c r="H15" i="2"/>
  <c r="C15" i="2"/>
  <c r="J14" i="2"/>
  <c r="I14" i="2"/>
  <c r="H14" i="2"/>
  <c r="C14" i="2"/>
  <c r="J13" i="2"/>
  <c r="I13" i="2"/>
  <c r="H13" i="2"/>
  <c r="J12" i="2"/>
  <c r="I12" i="2"/>
  <c r="H12" i="2"/>
  <c r="J11" i="2"/>
  <c r="I11" i="2"/>
  <c r="H11" i="2"/>
  <c r="C11" i="2"/>
  <c r="J10" i="2"/>
  <c r="I10" i="2"/>
  <c r="H10" i="2"/>
  <c r="J9" i="2"/>
  <c r="I9" i="2"/>
  <c r="H9" i="2"/>
  <c r="D10" i="1"/>
  <c r="H10" i="1" s="1"/>
  <c r="D11" i="1"/>
  <c r="D12" i="1"/>
  <c r="H12" i="1" s="1"/>
  <c r="D13" i="1"/>
  <c r="D14" i="1"/>
  <c r="H14" i="1" s="1"/>
  <c r="D15" i="1"/>
  <c r="D16" i="1"/>
  <c r="H16" i="1" s="1"/>
  <c r="D17" i="1"/>
  <c r="D18" i="1"/>
  <c r="H18" i="1" s="1"/>
  <c r="D19" i="1"/>
  <c r="D20" i="1"/>
  <c r="H20" i="1" s="1"/>
  <c r="D21" i="1"/>
  <c r="D22" i="1"/>
  <c r="H22" i="1" s="1"/>
  <c r="D23" i="1"/>
  <c r="D24" i="1"/>
  <c r="H24" i="1" s="1"/>
  <c r="D25" i="1"/>
  <c r="D26" i="1"/>
  <c r="H26" i="1" s="1"/>
  <c r="D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9" i="1"/>
  <c r="H11" i="1"/>
  <c r="H13" i="1"/>
  <c r="H15" i="1"/>
  <c r="H17" i="1"/>
  <c r="H19" i="1"/>
  <c r="H21" i="1"/>
  <c r="H23" i="1"/>
  <c r="H25" i="1"/>
  <c r="H9" i="1"/>
  <c r="G21" i="1"/>
  <c r="G19" i="1"/>
  <c r="C21" i="1"/>
  <c r="C19" i="1"/>
  <c r="L23" i="2" l="1"/>
  <c r="L24" i="2"/>
  <c r="K10" i="2"/>
  <c r="L18" i="2"/>
  <c r="L22" i="2"/>
  <c r="L16" i="2"/>
  <c r="K16" i="2"/>
  <c r="L17" i="2"/>
  <c r="K17" i="2"/>
  <c r="L13" i="2"/>
  <c r="K13" i="2"/>
  <c r="L14" i="2"/>
  <c r="K14" i="2"/>
  <c r="K15" i="2"/>
  <c r="L15" i="2"/>
  <c r="K12" i="2"/>
  <c r="L12" i="2"/>
  <c r="K27" i="2"/>
  <c r="L27" i="2"/>
  <c r="L11" i="2"/>
  <c r="K11" i="2"/>
  <c r="L20" i="2"/>
  <c r="K20" i="2"/>
  <c r="L26" i="2"/>
  <c r="K26" i="2"/>
  <c r="K9" i="2"/>
  <c r="I19" i="2"/>
  <c r="I30" i="2" s="1"/>
  <c r="K23" i="2"/>
  <c r="L9" i="2"/>
  <c r="H21" i="2"/>
  <c r="H30" i="2" s="1"/>
  <c r="L10" i="2"/>
  <c r="K18" i="2"/>
  <c r="K22" i="2"/>
  <c r="K24" i="2"/>
  <c r="L21" i="2" l="1"/>
  <c r="L30" i="2" s="1"/>
  <c r="K21" i="2"/>
  <c r="K19" i="2"/>
  <c r="K30" i="2" s="1"/>
  <c r="C25" i="1" l="1"/>
  <c r="C17" i="1"/>
  <c r="C14" i="1"/>
  <c r="C11" i="1"/>
  <c r="C15" i="1"/>
</calcChain>
</file>

<file path=xl/sharedStrings.xml><?xml version="1.0" encoding="utf-8"?>
<sst xmlns="http://schemas.openxmlformats.org/spreadsheetml/2006/main" count="410" uniqueCount="116">
  <si>
    <t>Comparision Chart</t>
  </si>
  <si>
    <t xml:space="preserve">Item </t>
  </si>
  <si>
    <t>AGI Quantity</t>
  </si>
  <si>
    <t>Nakoda Quantity</t>
  </si>
  <si>
    <t>Archons Quantity</t>
  </si>
  <si>
    <t>AGI Amount</t>
  </si>
  <si>
    <t>Nakoda Amount</t>
  </si>
  <si>
    <t>Archons Amount</t>
  </si>
  <si>
    <t>Difference Amount</t>
  </si>
  <si>
    <t>Ref</t>
  </si>
  <si>
    <t>With Nakoda</t>
  </si>
  <si>
    <t>With Archons</t>
  </si>
  <si>
    <t>m3</t>
  </si>
  <si>
    <t>PCC upto  0.00 to +/- 3.00 meter from GL</t>
  </si>
  <si>
    <t>Shuttering upto +/- 3meter from GL</t>
  </si>
  <si>
    <t>Shuttering upto +/- 3.00 to +/- 6.0 meter from GL</t>
  </si>
  <si>
    <t>m2</t>
  </si>
  <si>
    <t>RCC upto +/- 3.00 meter from GL.</t>
  </si>
  <si>
    <t>RCC upto +/- 3.00 to +/- 6.00 meter from GL</t>
  </si>
  <si>
    <t>Reinforcement of steel upto +/- 0.0 to +/- 3.0 meter from ground level.</t>
  </si>
  <si>
    <t>RA 4</t>
  </si>
  <si>
    <t>RA 5</t>
  </si>
  <si>
    <t>Bill Name:- Pipe Mill</t>
  </si>
  <si>
    <t>Bill No RA 4</t>
  </si>
  <si>
    <t>Rate</t>
  </si>
  <si>
    <t>RCC Cooling Tower</t>
  </si>
  <si>
    <t>Shuttering Cooling Tower</t>
  </si>
  <si>
    <t>Reinforcement of steel Cooling Tower</t>
  </si>
  <si>
    <t>MT</t>
  </si>
  <si>
    <t>Providing and fixing of PVC water bar 230</t>
  </si>
  <si>
    <t>Trimix flooring with vaccum dewatering including finishing power trowel</t>
  </si>
  <si>
    <t>Skilled Labour Supply-8 Hrs</t>
  </si>
  <si>
    <t>Un-Skilled Labour Supply-8 Hrs</t>
  </si>
  <si>
    <t>RM</t>
  </si>
  <si>
    <t>RCC Dismantling</t>
  </si>
  <si>
    <t>Brick Work 0--3 Mtr</t>
  </si>
  <si>
    <t>Plaster 0--3 Mtr</t>
  </si>
  <si>
    <t>Plaster 3--6 Mtr</t>
  </si>
  <si>
    <t>Brick Work 3--6 Mtr</t>
  </si>
  <si>
    <t xml:space="preserve">Abhishek Acharya </t>
  </si>
  <si>
    <t>Nakoda Pipe Impex Pvt Ltd</t>
  </si>
  <si>
    <t>Billing Engineer</t>
  </si>
  <si>
    <t>Site Incharge</t>
  </si>
  <si>
    <t>Mukesh Lilhare</t>
  </si>
  <si>
    <t>AGI</t>
  </si>
  <si>
    <t>Mahesh Wandre</t>
  </si>
  <si>
    <t>Bill No RA 5</t>
  </si>
  <si>
    <t>{Shrikomp} Grouting Work</t>
  </si>
  <si>
    <t>Pressure Grouting</t>
  </si>
  <si>
    <t>Skilled Labour Supply-8 Hrs {Rate Claimed by AGI}</t>
  </si>
  <si>
    <t>A.P.M</t>
  </si>
  <si>
    <t>Bill No RA 3</t>
  </si>
  <si>
    <t>Working Month- April 2023</t>
  </si>
  <si>
    <t>Bill Month- May 2023</t>
  </si>
  <si>
    <t>SHREE  NAKODA PIPE IMPEX Ltd TILDA
Summary of (Cooling Tower ) RA1</t>
  </si>
  <si>
    <t>S.no</t>
  </si>
  <si>
    <t>DESCRIPTION</t>
  </si>
  <si>
    <t>Unit</t>
  </si>
  <si>
    <t>AGI QTY.</t>
  </si>
  <si>
    <t>NAKODA QTY.</t>
  </si>
  <si>
    <t>ARCHCONS
QTY.</t>
  </si>
  <si>
    <t>AGI
Amount</t>
  </si>
  <si>
    <t>NAKODA
Amount</t>
  </si>
  <si>
    <t>ARCHCONS 
Amount</t>
  </si>
  <si>
    <t>WITH ARCHCONS</t>
  </si>
  <si>
    <t>NAKODA Amount</t>
  </si>
  <si>
    <t xml:space="preserve"> ARCHCONS Amount</t>
  </si>
  <si>
    <t>DIFF Amount</t>
  </si>
  <si>
    <t xml:space="preserve">WITH Nakoda </t>
  </si>
  <si>
    <t>WITH Archons</t>
  </si>
  <si>
    <t xml:space="preserve"> EARTH EXCAVATION WORK</t>
  </si>
  <si>
    <t>RA3</t>
  </si>
  <si>
    <t>BACK FILLING WORK</t>
  </si>
  <si>
    <t xml:space="preserve"> WATERING &amp; CONSOLIDATION WORK</t>
  </si>
  <si>
    <t>PCC WORK</t>
  </si>
  <si>
    <t>RCC WORK COOLING TOWER</t>
  </si>
  <si>
    <t>SHUTTERING WORK</t>
  </si>
  <si>
    <t>RCC WORK</t>
  </si>
  <si>
    <t>PROVIDING &amp; FIXING WATER BAR</t>
  </si>
  <si>
    <t>Mtr</t>
  </si>
  <si>
    <t>REINFORCEMENT WORK</t>
  </si>
  <si>
    <t>FLOORING FLOTER FINISH WORK</t>
  </si>
  <si>
    <t>SQM</t>
  </si>
  <si>
    <t>Pocket Fixing</t>
  </si>
  <si>
    <t>Nos</t>
  </si>
  <si>
    <t>*</t>
  </si>
  <si>
    <t>Total</t>
  </si>
  <si>
    <t>Bill No</t>
  </si>
  <si>
    <t>RA1</t>
  </si>
  <si>
    <t>Archon's Quantity</t>
  </si>
  <si>
    <t>DIFFERENCE Amount</t>
  </si>
  <si>
    <t>WITH NAKODA</t>
  </si>
  <si>
    <t>RA1 Pipe mill</t>
  </si>
  <si>
    <t>Excavation Work</t>
  </si>
  <si>
    <t>Watering &amp; Compaction Work</t>
  </si>
  <si>
    <t>PCC Work</t>
  </si>
  <si>
    <t>RCC Work (Cooling Tower)</t>
  </si>
  <si>
    <t>Shuttering Work ( Cooling Tower)</t>
  </si>
  <si>
    <t>Steel Work</t>
  </si>
  <si>
    <t>Bill No RA 2</t>
  </si>
  <si>
    <t>RA2</t>
  </si>
  <si>
    <t>SHUTTERING WORK COOLING TOWER</t>
  </si>
  <si>
    <r>
      <rPr>
        <b/>
        <sz val="10"/>
        <color theme="0"/>
        <rFont val="Artifakt Element Black"/>
        <family val="2"/>
      </rPr>
      <t>ARCHCONS
CREATION QTY.</t>
    </r>
  </si>
  <si>
    <r>
      <rPr>
        <b/>
        <sz val="10"/>
        <color theme="0"/>
        <rFont val="Artifakt Element Black"/>
        <family val="2"/>
      </rPr>
      <t>NAKODA
Amount</t>
    </r>
  </si>
  <si>
    <r>
      <rPr>
        <b/>
        <sz val="10"/>
        <color theme="0"/>
        <rFont val="Artifakt Element Black"/>
        <family val="2"/>
      </rPr>
      <t>ARCHCONS CREATION
Amount</t>
    </r>
  </si>
  <si>
    <r>
      <rPr>
        <b/>
        <sz val="12"/>
        <color rgb="FFFF0000"/>
        <rFont val="Artifakt Element Heavy"/>
        <family val="2"/>
      </rPr>
      <t xml:space="preserve">SHREE  NAKODA PIPE IMPEX Ltd TILDA
</t>
    </r>
    <r>
      <rPr>
        <b/>
        <sz val="12"/>
        <color rgb="FF16365D"/>
        <rFont val="Artifakt Element Heavy"/>
        <family val="2"/>
      </rPr>
      <t>Summary of ( PSB ) RA-03</t>
    </r>
  </si>
  <si>
    <t>RA 6</t>
  </si>
  <si>
    <t>Abhishek Acharya</t>
  </si>
  <si>
    <t>SNPIPL</t>
  </si>
  <si>
    <t>Manager {Civil}</t>
  </si>
  <si>
    <t>Cum</t>
  </si>
  <si>
    <t>RCC M/S Foundation Grouting work {BY Archon's}</t>
  </si>
  <si>
    <t>Plaster Work +3 {BY Archon's}</t>
  </si>
  <si>
    <t>Sqm</t>
  </si>
  <si>
    <t>Plaster Work +/-3 {By Archon's}</t>
  </si>
  <si>
    <t>RA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</si>
</sst>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0.0"/>
    <numFmt numFmtId="166" formatCode="0.00;[Red]0.00"/>
    <numFmt numFmtId="167" formatCode="_(* #,##0.0_);_(* \(#,##0.0\);_(* &quot;-&quot;??_);_(@_)"/>
    <numFmt numFmtId="168" formatCode="[$-F800]dddd\,\ mmmm\ dd\,\ yyyy"/>
    <numFmt numFmtId="169" formatCode="[$-409]mmmm\ d\,\ yyyy;@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Arial Black"/>
      <family val="2"/>
    </font>
    <font>
      <b/>
      <sz val="11"/>
      <name val="Arial"/>
      <family val="2"/>
    </font>
    <font>
      <b/>
      <sz val="10"/>
      <color theme="0"/>
      <name val="Artifakt Element Heavy"/>
      <family val="2"/>
    </font>
    <font>
      <b/>
      <sz val="10"/>
      <color theme="1"/>
      <name val="Bahnschrift SemiBold"/>
      <family val="2"/>
    </font>
    <font>
      <sz val="10"/>
      <color theme="1"/>
      <name val="Bahnschrift SemiBold"/>
      <family val="2"/>
    </font>
    <font>
      <b/>
      <sz val="12"/>
      <color theme="0"/>
      <name val="Artifakt Element Heavy"/>
      <family val="2"/>
    </font>
    <font>
      <sz val="11"/>
      <color theme="0"/>
      <name val="Calibri"/>
      <family val="2"/>
      <scheme val="minor"/>
    </font>
    <font>
      <sz val="11"/>
      <color rgb="FFFF0000"/>
      <name val="Algerian"/>
      <family val="5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 Black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 Black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2"/>
    </font>
    <font>
      <b/>
      <i/>
      <sz val="11"/>
      <name val="Arial"/>
      <family val="2"/>
    </font>
    <font>
      <b/>
      <sz val="10"/>
      <name val="Arial Black"/>
      <family val="2"/>
    </font>
    <font>
      <b/>
      <sz val="10"/>
      <name val="Bahnschrift SemiBold"/>
      <family val="2"/>
    </font>
    <font>
      <sz val="11"/>
      <name val="Bahnschrift SemiBold"/>
      <family val="2"/>
    </font>
    <font>
      <sz val="11"/>
      <color theme="1"/>
      <name val="Bahnschrift SemiBold"/>
      <family val="2"/>
    </font>
    <font>
      <sz val="10"/>
      <name val="Bahnschrift SemiBold"/>
      <family val="2"/>
    </font>
    <font>
      <b/>
      <sz val="10"/>
      <color theme="0"/>
      <name val="Artifakt Element Black"/>
      <family val="2"/>
    </font>
    <font>
      <b/>
      <sz val="14"/>
      <color theme="0"/>
      <name val="Artifakt Element Black"/>
      <family val="2"/>
    </font>
    <font>
      <sz val="11"/>
      <color theme="0"/>
      <name val="Artifakt Element Black"/>
      <family val="2"/>
    </font>
    <font>
      <b/>
      <sz val="10"/>
      <name val="Artifakt Element Black"/>
      <family val="2"/>
    </font>
    <font>
      <sz val="11"/>
      <color theme="1"/>
      <name val="Artifakt Element Black"/>
      <family val="2"/>
    </font>
    <font>
      <b/>
      <sz val="11"/>
      <color theme="0"/>
      <name val="Artifakt Element Black"/>
      <family val="2"/>
    </font>
    <font>
      <sz val="9"/>
      <name val="Artifakt Element Black"/>
      <family val="2"/>
    </font>
    <font>
      <b/>
      <sz val="9"/>
      <name val="Artifakt Element Black"/>
      <family val="2"/>
    </font>
    <font>
      <sz val="11"/>
      <name val="Artifakt Element Black"/>
      <family val="2"/>
    </font>
    <font>
      <sz val="10"/>
      <color theme="0"/>
      <name val="Artifakt Element Black"/>
      <family val="2"/>
    </font>
    <font>
      <sz val="10"/>
      <color theme="1"/>
      <name val="Artifakt Element Black"/>
      <family val="2"/>
    </font>
    <font>
      <sz val="11"/>
      <color theme="1"/>
      <name val="Artifakt Element Heavy"/>
      <family val="2"/>
    </font>
    <font>
      <b/>
      <sz val="12"/>
      <color rgb="FF000000"/>
      <name val="Artifakt Element Heavy"/>
      <family val="2"/>
    </font>
    <font>
      <b/>
      <sz val="12"/>
      <color rgb="FFFF0000"/>
      <name val="Artifakt Element Heavy"/>
      <family val="2"/>
    </font>
    <font>
      <b/>
      <sz val="12"/>
      <color rgb="FF16365D"/>
      <name val="Artifakt Element Heavy"/>
      <family val="2"/>
    </font>
    <font>
      <sz val="12"/>
      <color rgb="FF000000"/>
      <name val="Artifakt Element Heavy"/>
      <family val="2"/>
    </font>
    <font>
      <sz val="9"/>
      <color rgb="FF000000"/>
      <name val="Bahnschrift SemiCondensed"/>
      <family val="2"/>
    </font>
    <font>
      <sz val="11"/>
      <name val="Bahnschrift SemiCondensed"/>
      <family val="2"/>
    </font>
    <font>
      <sz val="10"/>
      <name val="Bahnschrift SemiCondensed"/>
      <family val="2"/>
    </font>
    <font>
      <sz val="10"/>
      <color rgb="FF000000"/>
      <name val="Bahnschrift SemiCondensed"/>
      <family val="2"/>
    </font>
    <font>
      <b/>
      <sz val="10"/>
      <color rgb="FF000000"/>
      <name val="Arial Black"/>
      <family val="2"/>
    </font>
    <font>
      <sz val="10"/>
      <name val="Arial Black"/>
      <family val="2"/>
    </font>
    <font>
      <b/>
      <sz val="12"/>
      <name val="Artifakt Element Black"/>
      <family val="2"/>
    </font>
    <font>
      <sz val="12"/>
      <color theme="1"/>
      <name val="Artifakt Element Black"/>
      <family val="2"/>
    </font>
    <font>
      <b/>
      <sz val="10"/>
      <color rgb="FF000000"/>
      <name val="Bahnschrif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8" fillId="0" borderId="0"/>
  </cellStyleXfs>
  <cellXfs count="117">
    <xf numFmtId="0" fontId="0" fillId="0" borderId="0" xfId="0"/>
    <xf numFmtId="0" fontId="0" fillId="0" borderId="0" xfId="0" applyFont="1"/>
    <xf numFmtId="0" fontId="3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0" borderId="4" xfId="0" applyFont="1" applyBorder="1"/>
    <xf numFmtId="0" fontId="5" fillId="0" borderId="4" xfId="0" applyFont="1" applyFill="1" applyBorder="1"/>
    <xf numFmtId="164" fontId="6" fillId="0" borderId="4" xfId="0" applyNumberFormat="1" applyFont="1" applyBorder="1"/>
    <xf numFmtId="0" fontId="6" fillId="0" borderId="4" xfId="0" applyFont="1" applyBorder="1"/>
    <xf numFmtId="164" fontId="6" fillId="0" borderId="4" xfId="0" applyNumberFormat="1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/>
    <xf numFmtId="17" fontId="3" fillId="0" borderId="0" xfId="0" applyNumberFormat="1" applyFo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/>
    <xf numFmtId="165" fontId="7" fillId="2" borderId="2" xfId="0" applyNumberFormat="1" applyFont="1" applyFill="1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8" fillId="2" borderId="0" xfId="0" applyFont="1" applyFill="1"/>
    <xf numFmtId="0" fontId="10" fillId="2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5" xfId="0" applyFont="1" applyBorder="1"/>
    <xf numFmtId="0" fontId="13" fillId="0" borderId="5" xfId="0" applyFont="1" applyBorder="1"/>
    <xf numFmtId="0" fontId="14" fillId="0" borderId="5" xfId="0" applyFont="1" applyBorder="1"/>
    <xf numFmtId="0" fontId="12" fillId="0" borderId="5" xfId="0" applyFont="1" applyFill="1" applyBorder="1"/>
    <xf numFmtId="0" fontId="14" fillId="0" borderId="5" xfId="0" applyFont="1" applyFill="1" applyBorder="1"/>
    <xf numFmtId="0" fontId="15" fillId="2" borderId="5" xfId="0" applyFont="1" applyFill="1" applyBorder="1" applyAlignment="1">
      <alignment horizontal="right"/>
    </xf>
    <xf numFmtId="0" fontId="15" fillId="2" borderId="5" xfId="0" applyFont="1" applyFill="1" applyBorder="1"/>
    <xf numFmtId="0" fontId="16" fillId="2" borderId="5" xfId="0" applyFont="1" applyFill="1" applyBorder="1"/>
    <xf numFmtId="0" fontId="11" fillId="0" borderId="0" xfId="0" applyFont="1"/>
    <xf numFmtId="0" fontId="23" fillId="0" borderId="0" xfId="0" applyFont="1"/>
    <xf numFmtId="0" fontId="25" fillId="0" borderId="10" xfId="0" applyFont="1" applyBorder="1"/>
    <xf numFmtId="0" fontId="26" fillId="0" borderId="10" xfId="0" applyFont="1" applyBorder="1"/>
    <xf numFmtId="0" fontId="27" fillId="0" borderId="0" xfId="0" applyFont="1"/>
    <xf numFmtId="0" fontId="25" fillId="0" borderId="8" xfId="0" applyFont="1" applyBorder="1"/>
    <xf numFmtId="0" fontId="26" fillId="0" borderId="8" xfId="0" applyFont="1" applyBorder="1"/>
    <xf numFmtId="0" fontId="25" fillId="0" borderId="8" xfId="0" applyFont="1" applyFill="1" applyBorder="1"/>
    <xf numFmtId="0" fontId="25" fillId="0" borderId="9" xfId="0" applyFont="1" applyBorder="1"/>
    <xf numFmtId="0" fontId="26" fillId="0" borderId="9" xfId="0" applyFont="1" applyBorder="1"/>
    <xf numFmtId="0" fontId="28" fillId="0" borderId="10" xfId="0" applyFont="1" applyBorder="1"/>
    <xf numFmtId="0" fontId="28" fillId="0" borderId="8" xfId="0" applyFont="1" applyBorder="1"/>
    <xf numFmtId="0" fontId="28" fillId="0" borderId="9" xfId="0" applyFont="1" applyBorder="1"/>
    <xf numFmtId="0" fontId="29" fillId="2" borderId="0" xfId="0" applyFont="1" applyFill="1" applyBorder="1" applyAlignment="1">
      <alignment horizontal="right"/>
    </xf>
    <xf numFmtId="0" fontId="29" fillId="2" borderId="0" xfId="0" applyFont="1" applyFill="1" applyBorder="1"/>
    <xf numFmtId="0" fontId="30" fillId="2" borderId="0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3" fillId="0" borderId="0" xfId="0" applyFont="1" applyBorder="1"/>
    <xf numFmtId="0" fontId="33" fillId="0" borderId="0" xfId="0" applyFont="1"/>
    <xf numFmtId="0" fontId="31" fillId="0" borderId="0" xfId="0" applyFont="1" applyFill="1" applyBorder="1"/>
    <xf numFmtId="4" fontId="34" fillId="2" borderId="0" xfId="2" applyNumberFormat="1" applyFont="1" applyFill="1" applyBorder="1" applyAlignment="1">
      <alignment horizontal="right" vertical="top" shrinkToFit="1"/>
    </xf>
    <xf numFmtId="43" fontId="34" fillId="2" borderId="0" xfId="1" applyFont="1" applyFill="1" applyBorder="1" applyAlignment="1">
      <alignment horizontal="right" vertical="top" shrinkToFit="1"/>
    </xf>
    <xf numFmtId="0" fontId="35" fillId="0" borderId="0" xfId="2" applyFont="1" applyFill="1" applyBorder="1" applyAlignment="1">
      <alignment horizontal="left" wrapText="1"/>
    </xf>
    <xf numFmtId="0" fontId="36" fillId="0" borderId="0" xfId="2" applyFont="1" applyFill="1" applyBorder="1" applyAlignment="1">
      <alignment horizontal="left" vertical="top" wrapText="1"/>
    </xf>
    <xf numFmtId="0" fontId="37" fillId="0" borderId="0" xfId="0" applyFont="1" applyFill="1"/>
    <xf numFmtId="0" fontId="29" fillId="2" borderId="0" xfId="2" applyFont="1" applyFill="1" applyBorder="1" applyAlignment="1">
      <alignment horizontal="center" vertical="center" wrapText="1"/>
    </xf>
    <xf numFmtId="0" fontId="38" fillId="2" borderId="0" xfId="2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0" borderId="0" xfId="0" applyFont="1"/>
    <xf numFmtId="0" fontId="20" fillId="0" borderId="4" xfId="2" applyFont="1" applyBorder="1" applyAlignment="1">
      <alignment horizontal="left" wrapText="1"/>
    </xf>
    <xf numFmtId="1" fontId="22" fillId="0" borderId="4" xfId="2" applyNumberFormat="1" applyFont="1" applyBorder="1" applyAlignment="1">
      <alignment horizontal="center" vertical="top" shrinkToFit="1"/>
    </xf>
    <xf numFmtId="0" fontId="21" fillId="0" borderId="4" xfId="2" applyFont="1" applyBorder="1" applyAlignment="1">
      <alignment horizontal="left" vertical="top" wrapText="1"/>
    </xf>
    <xf numFmtId="0" fontId="19" fillId="0" borderId="4" xfId="2" applyFont="1" applyBorder="1" applyAlignment="1">
      <alignment horizontal="left" wrapText="1"/>
    </xf>
    <xf numFmtId="0" fontId="45" fillId="0" borderId="4" xfId="2" applyFont="1" applyBorder="1" applyAlignment="1">
      <alignment horizontal="left" wrapText="1"/>
    </xf>
    <xf numFmtId="43" fontId="45" fillId="0" borderId="4" xfId="1" applyFont="1" applyFill="1" applyBorder="1" applyAlignment="1">
      <alignment horizontal="right" vertical="top" shrinkToFit="1"/>
    </xf>
    <xf numFmtId="2" fontId="46" fillId="0" borderId="4" xfId="0" applyNumberFormat="1" applyFont="1" applyFill="1" applyBorder="1" applyAlignment="1">
      <alignment horizontal="left" vertical="center"/>
    </xf>
    <xf numFmtId="1" fontId="45" fillId="0" borderId="4" xfId="2" applyNumberFormat="1" applyFont="1" applyBorder="1" applyAlignment="1">
      <alignment horizontal="left" vertical="top" shrinkToFit="1"/>
    </xf>
    <xf numFmtId="43" fontId="45" fillId="0" borderId="4" xfId="1" applyFont="1" applyFill="1" applyBorder="1" applyAlignment="1">
      <alignment vertical="top" shrinkToFit="1"/>
    </xf>
    <xf numFmtId="164" fontId="46" fillId="0" borderId="4" xfId="0" applyNumberFormat="1" applyFont="1" applyFill="1" applyBorder="1" applyAlignment="1">
      <alignment horizontal="left" vertical="center"/>
    </xf>
    <xf numFmtId="1" fontId="45" fillId="0" borderId="4" xfId="2" applyNumberFormat="1" applyFont="1" applyFill="1" applyBorder="1" applyAlignment="1">
      <alignment horizontal="left" vertical="top" shrinkToFit="1"/>
    </xf>
    <xf numFmtId="0" fontId="45" fillId="0" borderId="4" xfId="2" applyFont="1" applyFill="1" applyBorder="1" applyAlignment="1">
      <alignment horizontal="left" vertical="center" wrapText="1"/>
    </xf>
    <xf numFmtId="0" fontId="45" fillId="0" borderId="4" xfId="2" applyFont="1" applyFill="1" applyBorder="1" applyAlignment="1">
      <alignment horizontal="left" wrapText="1"/>
    </xf>
    <xf numFmtId="167" fontId="45" fillId="0" borderId="4" xfId="1" applyNumberFormat="1" applyFont="1" applyFill="1" applyBorder="1" applyAlignment="1">
      <alignment vertical="top" shrinkToFit="1"/>
    </xf>
    <xf numFmtId="2" fontId="47" fillId="0" borderId="4" xfId="0" applyNumberFormat="1" applyFont="1" applyFill="1" applyBorder="1" applyAlignment="1">
      <alignment horizontal="left" vertical="center"/>
    </xf>
    <xf numFmtId="164" fontId="47" fillId="0" borderId="4" xfId="0" applyNumberFormat="1" applyFont="1" applyFill="1" applyBorder="1" applyAlignment="1">
      <alignment horizontal="left" vertical="center"/>
    </xf>
    <xf numFmtId="0" fontId="48" fillId="0" borderId="4" xfId="2" applyFont="1" applyFill="1" applyBorder="1" applyAlignment="1">
      <alignment horizontal="left" vertical="center" wrapText="1"/>
    </xf>
    <xf numFmtId="43" fontId="48" fillId="0" borderId="4" xfId="1" applyFont="1" applyFill="1" applyBorder="1" applyAlignment="1">
      <alignment vertical="top" shrinkToFit="1"/>
    </xf>
    <xf numFmtId="43" fontId="48" fillId="0" borderId="4" xfId="1" applyFont="1" applyFill="1" applyBorder="1" applyAlignment="1">
      <alignment horizontal="right" vertical="top" shrinkToFit="1"/>
    </xf>
    <xf numFmtId="4" fontId="48" fillId="0" borderId="4" xfId="1" applyNumberFormat="1" applyFont="1" applyFill="1" applyBorder="1" applyAlignment="1">
      <alignment horizontal="right" vertical="top" shrinkToFit="1"/>
    </xf>
    <xf numFmtId="166" fontId="48" fillId="0" borderId="4" xfId="1" applyNumberFormat="1" applyFont="1" applyFill="1" applyBorder="1" applyAlignment="1">
      <alignment vertical="top" shrinkToFit="1"/>
    </xf>
    <xf numFmtId="4" fontId="48" fillId="0" borderId="4" xfId="1" applyNumberFormat="1" applyFont="1" applyFill="1" applyBorder="1" applyAlignment="1">
      <alignment vertical="top" shrinkToFit="1"/>
    </xf>
    <xf numFmtId="167" fontId="48" fillId="0" borderId="4" xfId="1" applyNumberFormat="1" applyFont="1" applyFill="1" applyBorder="1" applyAlignment="1">
      <alignment vertical="top" shrinkToFit="1"/>
    </xf>
    <xf numFmtId="1" fontId="49" fillId="0" borderId="4" xfId="2" applyNumberFormat="1" applyFont="1" applyBorder="1" applyAlignment="1">
      <alignment horizontal="center" vertical="top" shrinkToFit="1"/>
    </xf>
    <xf numFmtId="0" fontId="50" fillId="0" borderId="4" xfId="0" applyFont="1" applyFill="1" applyBorder="1" applyAlignment="1">
      <alignment horizontal="justify" vertical="top"/>
    </xf>
    <xf numFmtId="0" fontId="24" fillId="0" borderId="4" xfId="2" applyFont="1" applyBorder="1" applyAlignment="1">
      <alignment horizontal="left" vertical="top" wrapText="1"/>
    </xf>
    <xf numFmtId="0" fontId="51" fillId="0" borderId="0" xfId="0" applyFont="1"/>
    <xf numFmtId="0" fontId="52" fillId="0" borderId="0" xfId="0" applyFont="1"/>
    <xf numFmtId="0" fontId="53" fillId="0" borderId="4" xfId="2" applyFont="1" applyBorder="1" applyAlignment="1">
      <alignment horizontal="left" wrapText="1"/>
    </xf>
    <xf numFmtId="0" fontId="6" fillId="0" borderId="4" xfId="0" applyFont="1" applyFill="1" applyBorder="1" applyAlignment="1">
      <alignment vertical="center" wrapText="1"/>
    </xf>
    <xf numFmtId="168" fontId="11" fillId="0" borderId="0" xfId="0" applyNumberFormat="1" applyFont="1"/>
    <xf numFmtId="169" fontId="11" fillId="0" borderId="0" xfId="0" applyNumberFormat="1" applyFont="1"/>
    <xf numFmtId="169" fontId="32" fillId="0" borderId="0" xfId="0" applyNumberFormat="1" applyFont="1"/>
    <xf numFmtId="4" fontId="0" fillId="0" borderId="0" xfId="0" applyNumberFormat="1"/>
    <xf numFmtId="2" fontId="15" fillId="2" borderId="5" xfId="0" applyNumberFormat="1" applyFont="1" applyFill="1" applyBorder="1"/>
    <xf numFmtId="0" fontId="4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41" fillId="0" borderId="7" xfId="2" applyFont="1" applyBorder="1" applyAlignment="1">
      <alignment horizontal="center" vertical="top" wrapText="1"/>
    </xf>
    <xf numFmtId="0" fontId="44" fillId="0" borderId="7" xfId="2" applyFont="1" applyBorder="1" applyAlignment="1">
      <alignment horizontal="center" vertical="top" wrapText="1"/>
    </xf>
    <xf numFmtId="0" fontId="29" fillId="2" borderId="0" xfId="2" applyFont="1" applyFill="1" applyBorder="1" applyAlignment="1">
      <alignment horizontal="center" vertical="center" wrapText="1"/>
    </xf>
    <xf numFmtId="0" fontId="34" fillId="2" borderId="0" xfId="2" applyFont="1" applyFill="1" applyBorder="1" applyAlignment="1">
      <alignment horizontal="right" vertical="top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29" fillId="2" borderId="0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5"/>
  <sheetViews>
    <sheetView workbookViewId="0">
      <selection activeCell="Q18" sqref="Q18"/>
    </sheetView>
  </sheetViews>
  <sheetFormatPr defaultRowHeight="15" x14ac:dyDescent="0.25"/>
  <cols>
    <col min="1" max="1" width="7" customWidth="1"/>
    <col min="2" max="2" width="38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7.5703125" customWidth="1"/>
  </cols>
  <sheetData>
    <row r="1" spans="1:18" x14ac:dyDescent="0.25">
      <c r="A1" s="35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25">
      <c r="A2" s="35" t="s">
        <v>87</v>
      </c>
      <c r="B2" s="35" t="s">
        <v>88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6"/>
      <c r="P2" s="35"/>
      <c r="Q2" s="35"/>
      <c r="R2" s="97">
        <v>44967</v>
      </c>
    </row>
    <row r="3" spans="1:18" ht="15.75" thickBot="1" x14ac:dyDescent="0.3"/>
    <row r="4" spans="1:18" s="65" customFormat="1" ht="19.5" thickTop="1" x14ac:dyDescent="0.35">
      <c r="A4" s="104" t="s">
        <v>105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s="64" customFormat="1" ht="50.1" customHeight="1" x14ac:dyDescent="0.25">
      <c r="A5" s="62" t="s">
        <v>55</v>
      </c>
      <c r="B5" s="62" t="s">
        <v>56</v>
      </c>
      <c r="C5" s="62" t="s">
        <v>57</v>
      </c>
      <c r="D5" s="62" t="s">
        <v>58</v>
      </c>
      <c r="E5" s="62" t="s">
        <v>59</v>
      </c>
      <c r="F5" s="63" t="s">
        <v>102</v>
      </c>
      <c r="G5" s="62" t="s">
        <v>24</v>
      </c>
      <c r="H5" s="62" t="s">
        <v>61</v>
      </c>
      <c r="I5" s="63" t="s">
        <v>103</v>
      </c>
      <c r="J5" s="63" t="s">
        <v>104</v>
      </c>
      <c r="K5" s="62" t="s">
        <v>89</v>
      </c>
      <c r="L5" s="62" t="s">
        <v>24</v>
      </c>
      <c r="M5" s="62" t="s">
        <v>5</v>
      </c>
      <c r="N5" s="62" t="s">
        <v>6</v>
      </c>
      <c r="O5" s="62" t="s">
        <v>7</v>
      </c>
      <c r="P5" s="106" t="s">
        <v>90</v>
      </c>
      <c r="Q5" s="106"/>
      <c r="R5" s="62" t="s">
        <v>9</v>
      </c>
    </row>
    <row r="6" spans="1:18" s="61" customFormat="1" ht="28.5" x14ac:dyDescent="0.3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 t="s">
        <v>64</v>
      </c>
      <c r="Q6" s="60" t="s">
        <v>91</v>
      </c>
      <c r="R6" s="59"/>
    </row>
    <row r="7" spans="1:18" x14ac:dyDescent="0.25">
      <c r="A7" s="66"/>
      <c r="B7" s="66"/>
      <c r="C7" s="66"/>
      <c r="D7" s="70"/>
      <c r="E7" s="70"/>
      <c r="F7" s="70"/>
      <c r="G7" s="70"/>
      <c r="H7" s="71"/>
      <c r="I7" s="71"/>
      <c r="J7" s="71"/>
      <c r="K7" s="71"/>
      <c r="L7" s="71"/>
      <c r="M7" s="71"/>
      <c r="N7" s="71"/>
      <c r="O7" s="71"/>
      <c r="P7" s="71">
        <f>+H7-I7</f>
        <v>0</v>
      </c>
      <c r="Q7" s="85">
        <f t="shared" ref="Q7:Q13" si="0">+H7-J7</f>
        <v>0</v>
      </c>
      <c r="R7" s="94" t="s">
        <v>92</v>
      </c>
    </row>
    <row r="8" spans="1:18" x14ac:dyDescent="0.25">
      <c r="A8" s="89">
        <v>1</v>
      </c>
      <c r="B8" s="90" t="s">
        <v>93</v>
      </c>
      <c r="C8" s="68" t="s">
        <v>12</v>
      </c>
      <c r="D8" s="80">
        <v>72.599999999999994</v>
      </c>
      <c r="E8" s="80">
        <v>72.599999999999994</v>
      </c>
      <c r="F8" s="72">
        <v>72.599999999999994</v>
      </c>
      <c r="G8" s="73">
        <v>160</v>
      </c>
      <c r="H8" s="74">
        <f t="shared" ref="H8:H13" si="1">D8*G8</f>
        <v>11616</v>
      </c>
      <c r="I8" s="74">
        <f t="shared" ref="I8:I13" si="2">E8*G8</f>
        <v>11616</v>
      </c>
      <c r="J8" s="74">
        <f t="shared" ref="J8:J13" si="3">F8*G8</f>
        <v>11616</v>
      </c>
      <c r="K8" s="74"/>
      <c r="L8" s="83">
        <v>160</v>
      </c>
      <c r="M8" s="83">
        <f>L8*D8</f>
        <v>11616</v>
      </c>
      <c r="N8" s="83">
        <f>L8*E8</f>
        <v>11616</v>
      </c>
      <c r="O8" s="83"/>
      <c r="P8" s="84">
        <f t="shared" ref="P8:P13" si="4">+H8-I8</f>
        <v>0</v>
      </c>
      <c r="Q8" s="85">
        <f t="shared" si="0"/>
        <v>0</v>
      </c>
      <c r="R8" s="94" t="s">
        <v>92</v>
      </c>
    </row>
    <row r="9" spans="1:18" x14ac:dyDescent="0.25">
      <c r="A9" s="89">
        <v>2</v>
      </c>
      <c r="B9" s="90" t="s">
        <v>94</v>
      </c>
      <c r="C9" s="68" t="s">
        <v>12</v>
      </c>
      <c r="D9" s="80">
        <v>1087.7</v>
      </c>
      <c r="E9" s="80">
        <v>1087.7</v>
      </c>
      <c r="F9" s="72">
        <v>1087.7</v>
      </c>
      <c r="G9" s="73">
        <v>60</v>
      </c>
      <c r="H9" s="74">
        <f t="shared" si="1"/>
        <v>65262</v>
      </c>
      <c r="I9" s="74">
        <f t="shared" si="2"/>
        <v>65262</v>
      </c>
      <c r="J9" s="74">
        <f t="shared" si="3"/>
        <v>65262</v>
      </c>
      <c r="K9" s="74"/>
      <c r="L9" s="83">
        <v>60</v>
      </c>
      <c r="M9" s="83">
        <f t="shared" ref="M9:M13" si="5">L9*D9</f>
        <v>65262</v>
      </c>
      <c r="N9" s="83">
        <f t="shared" ref="N9:N13" si="6">L9*E9</f>
        <v>65262</v>
      </c>
      <c r="O9" s="83"/>
      <c r="P9" s="84">
        <f t="shared" si="4"/>
        <v>0</v>
      </c>
      <c r="Q9" s="85">
        <f t="shared" si="0"/>
        <v>0</v>
      </c>
      <c r="R9" s="94" t="s">
        <v>92</v>
      </c>
    </row>
    <row r="10" spans="1:18" x14ac:dyDescent="0.25">
      <c r="A10" s="89">
        <v>3</v>
      </c>
      <c r="B10" s="90" t="s">
        <v>95</v>
      </c>
      <c r="C10" s="68" t="s">
        <v>12</v>
      </c>
      <c r="D10" s="80">
        <v>217.54</v>
      </c>
      <c r="E10" s="80">
        <v>217.54</v>
      </c>
      <c r="F10" s="72">
        <v>217.54</v>
      </c>
      <c r="G10" s="73">
        <v>2100</v>
      </c>
      <c r="H10" s="74">
        <f t="shared" si="1"/>
        <v>456834</v>
      </c>
      <c r="I10" s="74">
        <f t="shared" si="2"/>
        <v>456834</v>
      </c>
      <c r="J10" s="74">
        <f t="shared" si="3"/>
        <v>456834</v>
      </c>
      <c r="K10" s="74"/>
      <c r="L10" s="83">
        <v>2100</v>
      </c>
      <c r="M10" s="83">
        <f t="shared" si="5"/>
        <v>456834</v>
      </c>
      <c r="N10" s="83">
        <f t="shared" si="6"/>
        <v>456834</v>
      </c>
      <c r="O10" s="83"/>
      <c r="P10" s="84">
        <f t="shared" si="4"/>
        <v>0</v>
      </c>
      <c r="Q10" s="85">
        <f t="shared" si="0"/>
        <v>0</v>
      </c>
      <c r="R10" s="94" t="s">
        <v>92</v>
      </c>
    </row>
    <row r="11" spans="1:18" x14ac:dyDescent="0.25">
      <c r="A11" s="89">
        <v>4</v>
      </c>
      <c r="B11" s="90" t="s">
        <v>96</v>
      </c>
      <c r="C11" s="68" t="s">
        <v>12</v>
      </c>
      <c r="D11" s="80">
        <v>6</v>
      </c>
      <c r="E11" s="80">
        <v>6</v>
      </c>
      <c r="F11" s="72">
        <v>6</v>
      </c>
      <c r="G11" s="73">
        <v>2600</v>
      </c>
      <c r="H11" s="74">
        <f t="shared" si="1"/>
        <v>15600</v>
      </c>
      <c r="I11" s="74">
        <f t="shared" si="2"/>
        <v>15600</v>
      </c>
      <c r="J11" s="74">
        <f t="shared" si="3"/>
        <v>15600</v>
      </c>
      <c r="K11" s="74"/>
      <c r="L11" s="83">
        <v>3350</v>
      </c>
      <c r="M11" s="83">
        <f t="shared" si="5"/>
        <v>20100</v>
      </c>
      <c r="N11" s="83">
        <f t="shared" si="6"/>
        <v>20100</v>
      </c>
      <c r="O11" s="83"/>
      <c r="P11" s="84">
        <f t="shared" si="4"/>
        <v>0</v>
      </c>
      <c r="Q11" s="85">
        <f t="shared" si="0"/>
        <v>0</v>
      </c>
      <c r="R11" s="94" t="s">
        <v>92</v>
      </c>
    </row>
    <row r="12" spans="1:18" x14ac:dyDescent="0.25">
      <c r="A12" s="89">
        <v>5</v>
      </c>
      <c r="B12" s="90" t="s">
        <v>97</v>
      </c>
      <c r="C12" s="68" t="s">
        <v>16</v>
      </c>
      <c r="D12" s="81">
        <v>5.4</v>
      </c>
      <c r="E12" s="81">
        <v>5.4</v>
      </c>
      <c r="F12" s="75">
        <v>5.4</v>
      </c>
      <c r="G12" s="76">
        <v>400</v>
      </c>
      <c r="H12" s="74">
        <f t="shared" si="1"/>
        <v>2160</v>
      </c>
      <c r="I12" s="74">
        <f t="shared" si="2"/>
        <v>2160</v>
      </c>
      <c r="J12" s="74">
        <f t="shared" si="3"/>
        <v>2160</v>
      </c>
      <c r="K12" s="74"/>
      <c r="L12" s="83">
        <v>550</v>
      </c>
      <c r="M12" s="83">
        <f t="shared" si="5"/>
        <v>2970</v>
      </c>
      <c r="N12" s="83">
        <f t="shared" si="6"/>
        <v>2970</v>
      </c>
      <c r="O12" s="83"/>
      <c r="P12" s="84">
        <f t="shared" si="4"/>
        <v>0</v>
      </c>
      <c r="Q12" s="85">
        <f t="shared" si="0"/>
        <v>0</v>
      </c>
      <c r="R12" s="94" t="s">
        <v>92</v>
      </c>
    </row>
    <row r="13" spans="1:18" x14ac:dyDescent="0.25">
      <c r="A13" s="89">
        <v>6</v>
      </c>
      <c r="B13" s="91" t="s">
        <v>98</v>
      </c>
      <c r="C13" s="69" t="s">
        <v>28</v>
      </c>
      <c r="D13" s="82">
        <v>1.44</v>
      </c>
      <c r="E13" s="82">
        <v>1.44</v>
      </c>
      <c r="F13" s="77">
        <v>1.44</v>
      </c>
      <c r="G13" s="78">
        <v>7000</v>
      </c>
      <c r="H13" s="74">
        <f t="shared" si="1"/>
        <v>10080</v>
      </c>
      <c r="I13" s="74">
        <f t="shared" si="2"/>
        <v>10080</v>
      </c>
      <c r="J13" s="74">
        <f t="shared" si="3"/>
        <v>10080</v>
      </c>
      <c r="K13" s="74"/>
      <c r="L13" s="83">
        <v>7000</v>
      </c>
      <c r="M13" s="83">
        <f t="shared" si="5"/>
        <v>10080</v>
      </c>
      <c r="N13" s="83">
        <f t="shared" si="6"/>
        <v>10080</v>
      </c>
      <c r="O13" s="83"/>
      <c r="P13" s="86">
        <f t="shared" si="4"/>
        <v>0</v>
      </c>
      <c r="Q13" s="87">
        <f t="shared" si="0"/>
        <v>0</v>
      </c>
      <c r="R13" s="94" t="s">
        <v>92</v>
      </c>
    </row>
    <row r="14" spans="1:18" x14ac:dyDescent="0.25">
      <c r="A14" s="67"/>
      <c r="B14" s="68"/>
      <c r="C14" s="66"/>
      <c r="D14" s="70"/>
      <c r="E14" s="70"/>
      <c r="F14" s="70"/>
      <c r="G14" s="70"/>
      <c r="H14" s="74"/>
      <c r="I14" s="74"/>
      <c r="J14" s="79">
        <f>ROUND(+F14*G14,0)</f>
        <v>0</v>
      </c>
      <c r="K14" s="79"/>
      <c r="L14" s="88"/>
      <c r="M14" s="88"/>
      <c r="N14" s="88"/>
      <c r="O14" s="88"/>
      <c r="P14" s="86"/>
      <c r="Q14" s="87"/>
      <c r="R14" s="94" t="s">
        <v>92</v>
      </c>
    </row>
    <row r="15" spans="1:18" s="55" customFormat="1" ht="17.25" x14ac:dyDescent="0.35">
      <c r="A15" s="107"/>
      <c r="B15" s="107"/>
      <c r="C15" s="107"/>
      <c r="D15" s="107"/>
      <c r="E15" s="107"/>
      <c r="F15" s="107"/>
      <c r="G15" s="107"/>
      <c r="H15" s="57">
        <f>SUM(H8:H13)</f>
        <v>561552</v>
      </c>
      <c r="I15" s="57">
        <f>+SUM(I7:I14)</f>
        <v>561552</v>
      </c>
      <c r="J15" s="58">
        <f>+SUM(J7:J14)</f>
        <v>561552</v>
      </c>
      <c r="K15" s="58"/>
      <c r="L15" s="58"/>
      <c r="M15" s="58">
        <f>SUM(M8:M13)</f>
        <v>566862</v>
      </c>
      <c r="N15" s="58">
        <f>SUM(N8:N13)</f>
        <v>566862</v>
      </c>
      <c r="O15" s="58"/>
      <c r="P15" s="57">
        <f>+SUM(P7:P14)</f>
        <v>0</v>
      </c>
      <c r="Q15" s="57">
        <f>+SUM(Q7:Q14)</f>
        <v>0</v>
      </c>
      <c r="R15" s="51"/>
    </row>
  </sheetData>
  <mergeCells count="3">
    <mergeCell ref="A4:R4"/>
    <mergeCell ref="P5:Q5"/>
    <mergeCell ref="A15:G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4"/>
  <sheetViews>
    <sheetView view="pageBreakPreview" zoomScale="60" zoomScaleNormal="100" workbookViewId="0">
      <selection activeCell="A42" sqref="A42:XFD44"/>
    </sheetView>
  </sheetViews>
  <sheetFormatPr defaultRowHeight="15" x14ac:dyDescent="0.25"/>
  <cols>
    <col min="1" max="1" width="7" customWidth="1"/>
    <col min="2" max="2" width="46.7109375" customWidth="1"/>
    <col min="3" max="3" width="9.28515625" customWidth="1"/>
    <col min="4" max="5" width="13.28515625" customWidth="1"/>
    <col min="6" max="10" width="0" hidden="1" customWidth="1"/>
    <col min="11" max="11" width="14" customWidth="1"/>
    <col min="12" max="12" width="9.7109375" customWidth="1"/>
    <col min="13" max="15" width="14" customWidth="1"/>
    <col min="16" max="16" width="11.28515625" customWidth="1"/>
    <col min="17" max="17" width="12" customWidth="1"/>
    <col min="18" max="18" width="15.7109375" customWidth="1"/>
  </cols>
  <sheetData>
    <row r="1" spans="1:18" s="93" customFormat="1" ht="18.75" x14ac:dyDescent="0.4">
      <c r="A1" s="92" t="s">
        <v>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</row>
    <row r="2" spans="1:18" s="93" customFormat="1" ht="18.75" x14ac:dyDescent="0.4">
      <c r="A2" s="92" t="s">
        <v>99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8">
        <v>45012</v>
      </c>
    </row>
    <row r="3" spans="1:18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1" customFormat="1" ht="15.75" x14ac:dyDescent="0.25">
      <c r="A4" s="108" t="s">
        <v>54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s="56" customFormat="1" ht="47.25" x14ac:dyDescent="0.35">
      <c r="A5" s="52" t="s">
        <v>55</v>
      </c>
      <c r="B5" s="52" t="s">
        <v>56</v>
      </c>
      <c r="C5" s="52" t="s">
        <v>57</v>
      </c>
      <c r="D5" s="52" t="s">
        <v>58</v>
      </c>
      <c r="E5" s="52" t="s">
        <v>59</v>
      </c>
      <c r="F5" s="52" t="s">
        <v>60</v>
      </c>
      <c r="G5" s="52" t="s">
        <v>24</v>
      </c>
      <c r="H5" s="52" t="s">
        <v>61</v>
      </c>
      <c r="I5" s="52" t="s">
        <v>62</v>
      </c>
      <c r="J5" s="52" t="s">
        <v>63</v>
      </c>
      <c r="K5" s="52" t="s">
        <v>64</v>
      </c>
      <c r="L5" s="52" t="s">
        <v>24</v>
      </c>
      <c r="M5" s="52" t="s">
        <v>5</v>
      </c>
      <c r="N5" s="52" t="s">
        <v>65</v>
      </c>
      <c r="O5" s="52" t="s">
        <v>66</v>
      </c>
      <c r="P5" s="110" t="s">
        <v>67</v>
      </c>
      <c r="Q5" s="110"/>
      <c r="R5" s="52" t="s">
        <v>9</v>
      </c>
    </row>
    <row r="6" spans="1:18" s="54" customFormat="1" ht="32.25" thickBot="1" x14ac:dyDescent="0.4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 t="s">
        <v>68</v>
      </c>
      <c r="Q6" s="53" t="s">
        <v>69</v>
      </c>
      <c r="R6" s="53"/>
    </row>
    <row r="7" spans="1:18" s="39" customFormat="1" thickTop="1" x14ac:dyDescent="0.2">
      <c r="A7" s="37">
        <v>1</v>
      </c>
      <c r="B7" s="37" t="s">
        <v>70</v>
      </c>
      <c r="C7" s="37" t="s">
        <v>12</v>
      </c>
      <c r="D7" s="45">
        <v>0</v>
      </c>
      <c r="E7" s="45">
        <f>D7</f>
        <v>0</v>
      </c>
      <c r="F7" s="45">
        <v>0</v>
      </c>
      <c r="G7" s="37">
        <v>160</v>
      </c>
      <c r="H7" s="45">
        <f>G7*D7</f>
        <v>0</v>
      </c>
      <c r="I7" s="45">
        <f>G7*E7</f>
        <v>0</v>
      </c>
      <c r="J7" s="45">
        <f>G7*F7</f>
        <v>0</v>
      </c>
      <c r="K7" s="45">
        <f>E7</f>
        <v>0</v>
      </c>
      <c r="L7" s="45">
        <v>160</v>
      </c>
      <c r="M7" s="45">
        <f>D7*L7</f>
        <v>0</v>
      </c>
      <c r="N7" s="45">
        <f>L7*E7</f>
        <v>0</v>
      </c>
      <c r="O7" s="45">
        <f>L7*K7</f>
        <v>0</v>
      </c>
      <c r="P7" s="38">
        <f>D7-E7</f>
        <v>0</v>
      </c>
      <c r="Q7" s="38">
        <f>D7-K7</f>
        <v>0</v>
      </c>
      <c r="R7" s="37" t="s">
        <v>100</v>
      </c>
    </row>
    <row r="8" spans="1:18" s="39" customFormat="1" ht="14.25" x14ac:dyDescent="0.2">
      <c r="A8" s="40">
        <v>2</v>
      </c>
      <c r="B8" s="40" t="s">
        <v>72</v>
      </c>
      <c r="C8" s="40" t="s">
        <v>12</v>
      </c>
      <c r="D8" s="46">
        <v>19.536000000000008</v>
      </c>
      <c r="E8" s="46">
        <f t="shared" ref="E8:E16" si="0">D8</f>
        <v>19.536000000000008</v>
      </c>
      <c r="F8" s="46">
        <v>19.53</v>
      </c>
      <c r="G8" s="40">
        <v>85</v>
      </c>
      <c r="H8" s="46">
        <f t="shared" ref="H8:H16" si="1">G8*D8</f>
        <v>1660.5600000000006</v>
      </c>
      <c r="I8" s="46">
        <f t="shared" ref="I8:I16" si="2">G8*E8</f>
        <v>1660.5600000000006</v>
      </c>
      <c r="J8" s="46">
        <f t="shared" ref="J8:J16" si="3">G8*F8</f>
        <v>1660.0500000000002</v>
      </c>
      <c r="K8" s="46">
        <f t="shared" ref="K8:K16" si="4">E8</f>
        <v>19.536000000000008</v>
      </c>
      <c r="L8" s="46">
        <v>85</v>
      </c>
      <c r="M8" s="45">
        <f t="shared" ref="M8:M16" si="5">D8*L8</f>
        <v>1660.5600000000006</v>
      </c>
      <c r="N8" s="45">
        <f t="shared" ref="N8:N16" si="6">L8*E8</f>
        <v>1660.5600000000006</v>
      </c>
      <c r="O8" s="45">
        <f t="shared" ref="O8:O16" si="7">L8*K8</f>
        <v>1660.5600000000006</v>
      </c>
      <c r="P8" s="41">
        <f t="shared" ref="P8:P16" si="8">D8-E8</f>
        <v>0</v>
      </c>
      <c r="Q8" s="41">
        <f t="shared" ref="Q8:Q16" si="9">D8-K8</f>
        <v>0</v>
      </c>
      <c r="R8" s="40" t="s">
        <v>100</v>
      </c>
    </row>
    <row r="9" spans="1:18" s="39" customFormat="1" ht="14.25" x14ac:dyDescent="0.2">
      <c r="A9" s="40">
        <v>3</v>
      </c>
      <c r="B9" s="40" t="s">
        <v>73</v>
      </c>
      <c r="C9" s="40" t="s">
        <v>12</v>
      </c>
      <c r="D9" s="46">
        <v>19.536000000000008</v>
      </c>
      <c r="E9" s="46">
        <f t="shared" si="0"/>
        <v>19.536000000000008</v>
      </c>
      <c r="F9" s="46">
        <v>19.53</v>
      </c>
      <c r="G9" s="40">
        <v>60</v>
      </c>
      <c r="H9" s="46">
        <f t="shared" si="1"/>
        <v>1172.1600000000005</v>
      </c>
      <c r="I9" s="46">
        <f t="shared" si="2"/>
        <v>1172.1600000000005</v>
      </c>
      <c r="J9" s="46">
        <f t="shared" si="3"/>
        <v>1171.8000000000002</v>
      </c>
      <c r="K9" s="46">
        <f t="shared" si="4"/>
        <v>19.536000000000008</v>
      </c>
      <c r="L9" s="46">
        <v>60</v>
      </c>
      <c r="M9" s="45">
        <f t="shared" si="5"/>
        <v>1172.1600000000005</v>
      </c>
      <c r="N9" s="45">
        <f t="shared" si="6"/>
        <v>1172.1600000000005</v>
      </c>
      <c r="O9" s="45">
        <f t="shared" si="7"/>
        <v>1172.1600000000005</v>
      </c>
      <c r="P9" s="41">
        <f t="shared" si="8"/>
        <v>0</v>
      </c>
      <c r="Q9" s="41">
        <f t="shared" si="9"/>
        <v>0</v>
      </c>
      <c r="R9" s="40" t="s">
        <v>100</v>
      </c>
    </row>
    <row r="10" spans="1:18" s="39" customFormat="1" ht="14.25" x14ac:dyDescent="0.2">
      <c r="A10" s="40">
        <v>4</v>
      </c>
      <c r="B10" s="40" t="s">
        <v>74</v>
      </c>
      <c r="C10" s="40" t="s">
        <v>12</v>
      </c>
      <c r="D10" s="46">
        <v>0</v>
      </c>
      <c r="E10" s="46">
        <f t="shared" si="0"/>
        <v>0</v>
      </c>
      <c r="F10" s="46">
        <v>0</v>
      </c>
      <c r="G10" s="40">
        <v>2100</v>
      </c>
      <c r="H10" s="46">
        <f t="shared" si="1"/>
        <v>0</v>
      </c>
      <c r="I10" s="46">
        <f t="shared" si="2"/>
        <v>0</v>
      </c>
      <c r="J10" s="46">
        <f t="shared" si="3"/>
        <v>0</v>
      </c>
      <c r="K10" s="46">
        <f t="shared" si="4"/>
        <v>0</v>
      </c>
      <c r="L10" s="46">
        <v>2100</v>
      </c>
      <c r="M10" s="45">
        <f t="shared" si="5"/>
        <v>0</v>
      </c>
      <c r="N10" s="45">
        <f t="shared" si="6"/>
        <v>0</v>
      </c>
      <c r="O10" s="45">
        <f t="shared" si="7"/>
        <v>0</v>
      </c>
      <c r="P10" s="41">
        <f t="shared" si="8"/>
        <v>0</v>
      </c>
      <c r="Q10" s="41">
        <f t="shared" si="9"/>
        <v>0</v>
      </c>
      <c r="R10" s="40" t="s">
        <v>100</v>
      </c>
    </row>
    <row r="11" spans="1:18" s="39" customFormat="1" ht="14.25" x14ac:dyDescent="0.2">
      <c r="A11" s="40">
        <v>5</v>
      </c>
      <c r="B11" s="40" t="s">
        <v>75</v>
      </c>
      <c r="C11" s="40" t="s">
        <v>12</v>
      </c>
      <c r="D11" s="46">
        <v>16.680000000000003</v>
      </c>
      <c r="E11" s="46">
        <f t="shared" si="0"/>
        <v>16.680000000000003</v>
      </c>
      <c r="F11" s="46">
        <v>16.68</v>
      </c>
      <c r="G11" s="40">
        <v>2600</v>
      </c>
      <c r="H11" s="46">
        <f t="shared" si="1"/>
        <v>43368.000000000007</v>
      </c>
      <c r="I11" s="46">
        <f t="shared" si="2"/>
        <v>43368.000000000007</v>
      </c>
      <c r="J11" s="46">
        <f t="shared" si="3"/>
        <v>43368</v>
      </c>
      <c r="K11" s="46">
        <f t="shared" si="4"/>
        <v>16.680000000000003</v>
      </c>
      <c r="L11" s="46">
        <v>3350</v>
      </c>
      <c r="M11" s="45">
        <f t="shared" si="5"/>
        <v>55878.000000000015</v>
      </c>
      <c r="N11" s="45">
        <f t="shared" si="6"/>
        <v>55878.000000000015</v>
      </c>
      <c r="O11" s="45">
        <f t="shared" si="7"/>
        <v>55878.000000000015</v>
      </c>
      <c r="P11" s="41">
        <f t="shared" si="8"/>
        <v>0</v>
      </c>
      <c r="Q11" s="41">
        <f t="shared" si="9"/>
        <v>0</v>
      </c>
      <c r="R11" s="40" t="s">
        <v>100</v>
      </c>
    </row>
    <row r="12" spans="1:18" s="39" customFormat="1" ht="14.25" x14ac:dyDescent="0.2">
      <c r="A12" s="40">
        <v>6</v>
      </c>
      <c r="B12" s="40" t="s">
        <v>101</v>
      </c>
      <c r="C12" s="40" t="s">
        <v>16</v>
      </c>
      <c r="D12" s="46">
        <v>112.19999999999999</v>
      </c>
      <c r="E12" s="46">
        <f t="shared" si="0"/>
        <v>112.19999999999999</v>
      </c>
      <c r="F12" s="46">
        <v>112.2</v>
      </c>
      <c r="G12" s="40">
        <v>400</v>
      </c>
      <c r="H12" s="46">
        <f t="shared" si="1"/>
        <v>44879.999999999993</v>
      </c>
      <c r="I12" s="46">
        <f t="shared" si="2"/>
        <v>44879.999999999993</v>
      </c>
      <c r="J12" s="46">
        <f t="shared" si="3"/>
        <v>44880</v>
      </c>
      <c r="K12" s="46">
        <f t="shared" si="4"/>
        <v>112.19999999999999</v>
      </c>
      <c r="L12" s="46">
        <v>550</v>
      </c>
      <c r="M12" s="45">
        <f t="shared" si="5"/>
        <v>61709.999999999993</v>
      </c>
      <c r="N12" s="45">
        <f t="shared" si="6"/>
        <v>61709.999999999993</v>
      </c>
      <c r="O12" s="45">
        <f t="shared" si="7"/>
        <v>61709.999999999993</v>
      </c>
      <c r="P12" s="41">
        <f t="shared" si="8"/>
        <v>0</v>
      </c>
      <c r="Q12" s="41">
        <f t="shared" si="9"/>
        <v>0</v>
      </c>
      <c r="R12" s="40" t="s">
        <v>100</v>
      </c>
    </row>
    <row r="13" spans="1:18" s="39" customFormat="1" ht="14.25" x14ac:dyDescent="0.2">
      <c r="A13" s="40">
        <v>7</v>
      </c>
      <c r="B13" s="40" t="s">
        <v>77</v>
      </c>
      <c r="C13" s="40" t="s">
        <v>12</v>
      </c>
      <c r="D13" s="46">
        <v>212.25</v>
      </c>
      <c r="E13" s="46">
        <f t="shared" si="0"/>
        <v>212.25</v>
      </c>
      <c r="F13" s="46">
        <v>212.25</v>
      </c>
      <c r="G13" s="40">
        <v>2600</v>
      </c>
      <c r="H13" s="46">
        <f t="shared" si="1"/>
        <v>551850</v>
      </c>
      <c r="I13" s="46">
        <f t="shared" si="2"/>
        <v>551850</v>
      </c>
      <c r="J13" s="46">
        <f t="shared" si="3"/>
        <v>551850</v>
      </c>
      <c r="K13" s="46">
        <f t="shared" si="4"/>
        <v>212.25</v>
      </c>
      <c r="L13" s="46">
        <v>2600</v>
      </c>
      <c r="M13" s="45">
        <f t="shared" si="5"/>
        <v>551850</v>
      </c>
      <c r="N13" s="45">
        <f t="shared" si="6"/>
        <v>551850</v>
      </c>
      <c r="O13" s="45">
        <f t="shared" si="7"/>
        <v>551850</v>
      </c>
      <c r="P13" s="41">
        <f t="shared" si="8"/>
        <v>0</v>
      </c>
      <c r="Q13" s="41">
        <f t="shared" si="9"/>
        <v>0</v>
      </c>
      <c r="R13" s="40" t="s">
        <v>100</v>
      </c>
    </row>
    <row r="14" spans="1:18" s="39" customFormat="1" ht="14.25" x14ac:dyDescent="0.2">
      <c r="A14" s="40">
        <v>8</v>
      </c>
      <c r="B14" s="40" t="s">
        <v>78</v>
      </c>
      <c r="C14" s="40" t="s">
        <v>79</v>
      </c>
      <c r="D14" s="46">
        <v>51</v>
      </c>
      <c r="E14" s="46">
        <f t="shared" si="0"/>
        <v>51</v>
      </c>
      <c r="F14" s="46">
        <v>51</v>
      </c>
      <c r="G14" s="40">
        <v>220</v>
      </c>
      <c r="H14" s="46">
        <f t="shared" si="1"/>
        <v>11220</v>
      </c>
      <c r="I14" s="46">
        <f t="shared" si="2"/>
        <v>11220</v>
      </c>
      <c r="J14" s="46">
        <f t="shared" si="3"/>
        <v>11220</v>
      </c>
      <c r="K14" s="46">
        <f t="shared" si="4"/>
        <v>51</v>
      </c>
      <c r="L14" s="46">
        <v>220</v>
      </c>
      <c r="M14" s="45">
        <f t="shared" si="5"/>
        <v>11220</v>
      </c>
      <c r="N14" s="45">
        <f t="shared" si="6"/>
        <v>11220</v>
      </c>
      <c r="O14" s="45">
        <f t="shared" si="7"/>
        <v>11220</v>
      </c>
      <c r="P14" s="41">
        <f t="shared" si="8"/>
        <v>0</v>
      </c>
      <c r="Q14" s="41">
        <f t="shared" si="9"/>
        <v>0</v>
      </c>
      <c r="R14" s="40" t="s">
        <v>100</v>
      </c>
    </row>
    <row r="15" spans="1:18" s="39" customFormat="1" ht="14.25" x14ac:dyDescent="0.2">
      <c r="A15" s="42">
        <v>9</v>
      </c>
      <c r="B15" s="42" t="s">
        <v>80</v>
      </c>
      <c r="C15" s="42" t="s">
        <v>28</v>
      </c>
      <c r="D15" s="42">
        <v>16.920000000000002</v>
      </c>
      <c r="E15" s="46">
        <v>16.920000000000002</v>
      </c>
      <c r="F15" s="42">
        <v>16.920999999999999</v>
      </c>
      <c r="G15" s="42">
        <v>7000</v>
      </c>
      <c r="H15" s="46">
        <f t="shared" si="1"/>
        <v>118440.00000000001</v>
      </c>
      <c r="I15" s="46">
        <f t="shared" si="2"/>
        <v>118440.00000000001</v>
      </c>
      <c r="J15" s="46">
        <f t="shared" si="3"/>
        <v>118447</v>
      </c>
      <c r="K15" s="46">
        <v>16.920999999999999</v>
      </c>
      <c r="L15" s="46">
        <v>7000</v>
      </c>
      <c r="M15" s="45">
        <f t="shared" si="5"/>
        <v>118440.00000000001</v>
      </c>
      <c r="N15" s="45">
        <f t="shared" si="6"/>
        <v>118440.00000000001</v>
      </c>
      <c r="O15" s="45">
        <f t="shared" si="7"/>
        <v>118447</v>
      </c>
      <c r="P15" s="41">
        <f t="shared" si="8"/>
        <v>0</v>
      </c>
      <c r="Q15" s="41">
        <f t="shared" si="9"/>
        <v>-9.9999999999766942E-4</v>
      </c>
      <c r="R15" s="40" t="s">
        <v>100</v>
      </c>
    </row>
    <row r="16" spans="1:18" s="39" customFormat="1" ht="14.25" x14ac:dyDescent="0.2">
      <c r="A16" s="43">
        <v>10</v>
      </c>
      <c r="B16" s="43" t="s">
        <v>81</v>
      </c>
      <c r="C16" s="43" t="s">
        <v>82</v>
      </c>
      <c r="D16" s="47">
        <v>1061.25</v>
      </c>
      <c r="E16" s="47">
        <f t="shared" si="0"/>
        <v>1061.25</v>
      </c>
      <c r="F16" s="47">
        <v>1061.25</v>
      </c>
      <c r="G16" s="43">
        <v>130</v>
      </c>
      <c r="H16" s="47">
        <f t="shared" si="1"/>
        <v>137962.5</v>
      </c>
      <c r="I16" s="47">
        <f t="shared" si="2"/>
        <v>137962.5</v>
      </c>
      <c r="J16" s="47">
        <f t="shared" si="3"/>
        <v>137962.5</v>
      </c>
      <c r="K16" s="47">
        <f t="shared" si="4"/>
        <v>1061.25</v>
      </c>
      <c r="L16" s="47">
        <v>130</v>
      </c>
      <c r="M16" s="45">
        <f t="shared" si="5"/>
        <v>137962.5</v>
      </c>
      <c r="N16" s="45">
        <f t="shared" si="6"/>
        <v>137962.5</v>
      </c>
      <c r="O16" s="45">
        <f t="shared" si="7"/>
        <v>137962.5</v>
      </c>
      <c r="P16" s="44">
        <f t="shared" si="8"/>
        <v>0</v>
      </c>
      <c r="Q16" s="44">
        <f t="shared" si="9"/>
        <v>0</v>
      </c>
      <c r="R16" s="43" t="s">
        <v>100</v>
      </c>
    </row>
    <row r="17" spans="1:18" s="56" customFormat="1" ht="21.75" x14ac:dyDescent="0.45">
      <c r="A17" s="48" t="s">
        <v>85</v>
      </c>
      <c r="B17" s="49" t="s">
        <v>86</v>
      </c>
      <c r="C17" s="49"/>
      <c r="D17" s="50"/>
      <c r="E17" s="50"/>
      <c r="F17" s="50"/>
      <c r="G17" s="50"/>
      <c r="H17" s="50">
        <f>SUM(H7:H16)</f>
        <v>910553.22</v>
      </c>
      <c r="I17" s="50">
        <f>SUM(I7:I16)</f>
        <v>910553.22</v>
      </c>
      <c r="J17" s="50">
        <f>SUM(J7:J16)</f>
        <v>910559.35</v>
      </c>
      <c r="K17" s="50"/>
      <c r="L17" s="50"/>
      <c r="M17" s="49">
        <f>SUM(M7:M16)</f>
        <v>939893.22</v>
      </c>
      <c r="N17" s="49">
        <f>SUM(N7:N16)</f>
        <v>939893.22</v>
      </c>
      <c r="O17" s="49">
        <f>SUM(O7:O16)</f>
        <v>939900.22</v>
      </c>
      <c r="P17" s="49">
        <f t="shared" ref="P17" si="10">H17-I17</f>
        <v>0</v>
      </c>
      <c r="Q17" s="49">
        <f t="shared" ref="Q17" si="11">H17-J17</f>
        <v>-6.1300000000046566</v>
      </c>
      <c r="R17" s="49"/>
    </row>
    <row r="22" spans="1:18" x14ac:dyDescent="0.25">
      <c r="N22" s="99"/>
    </row>
    <row r="25" spans="1:18" x14ac:dyDescent="0.25">
      <c r="N25" s="99"/>
    </row>
    <row r="42" spans="1:18" s="65" customFormat="1" ht="17.25" x14ac:dyDescent="0.35">
      <c r="A42" s="65" t="s">
        <v>107</v>
      </c>
      <c r="K42" s="65" t="s">
        <v>43</v>
      </c>
      <c r="R42" s="101" t="s">
        <v>45</v>
      </c>
    </row>
    <row r="43" spans="1:18" s="65" customFormat="1" ht="17.25" x14ac:dyDescent="0.35">
      <c r="A43" s="65" t="s">
        <v>41</v>
      </c>
      <c r="K43" s="65" t="s">
        <v>44</v>
      </c>
      <c r="R43" s="101" t="s">
        <v>109</v>
      </c>
    </row>
    <row r="44" spans="1:18" s="65" customFormat="1" ht="17.25" x14ac:dyDescent="0.35">
      <c r="A44" s="65" t="s">
        <v>108</v>
      </c>
      <c r="R44" s="101" t="s">
        <v>108</v>
      </c>
    </row>
  </sheetData>
  <mergeCells count="2">
    <mergeCell ref="A4:R4"/>
    <mergeCell ref="P5:Q5"/>
  </mergeCells>
  <printOptions horizontalCentered="1"/>
  <pageMargins left="0" right="0" top="0.5" bottom="0.5" header="0.3" footer="0.3"/>
  <pageSetup paperSize="9" scale="74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6"/>
  <sheetViews>
    <sheetView view="pageBreakPreview" topLeftCell="A13" zoomScale="60" zoomScaleNormal="100" workbookViewId="0">
      <selection activeCell="A44" sqref="A44:XFD46"/>
    </sheetView>
  </sheetViews>
  <sheetFormatPr defaultRowHeight="15" x14ac:dyDescent="0.25"/>
  <cols>
    <col min="1" max="1" width="7" customWidth="1"/>
    <col min="2" max="2" width="46.7109375" customWidth="1"/>
    <col min="3" max="3" width="9.28515625" customWidth="1"/>
    <col min="4" max="5" width="13.28515625" customWidth="1"/>
    <col min="6" max="10" width="0" hidden="1" customWidth="1"/>
    <col min="11" max="15" width="14" customWidth="1"/>
    <col min="16" max="16" width="11.28515625" customWidth="1"/>
    <col min="17" max="17" width="12" customWidth="1"/>
    <col min="18" max="18" width="12.140625" customWidth="1"/>
  </cols>
  <sheetData>
    <row r="1" spans="1:18" x14ac:dyDescent="0.25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2" t="s">
        <v>52</v>
      </c>
    </row>
    <row r="2" spans="1:18" x14ac:dyDescent="0.25">
      <c r="A2" s="2" t="s">
        <v>51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02" t="s">
        <v>53</v>
      </c>
    </row>
    <row r="3" spans="1: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 x14ac:dyDescent="0.25">
      <c r="A4" s="111" t="s">
        <v>54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1:18" s="24" customFormat="1" ht="38.25" x14ac:dyDescent="0.25">
      <c r="A5" s="25" t="s">
        <v>55</v>
      </c>
      <c r="B5" s="25" t="s">
        <v>56</v>
      </c>
      <c r="C5" s="25" t="s">
        <v>57</v>
      </c>
      <c r="D5" s="25" t="s">
        <v>58</v>
      </c>
      <c r="E5" s="25" t="s">
        <v>59</v>
      </c>
      <c r="F5" s="25" t="s">
        <v>60</v>
      </c>
      <c r="G5" s="25" t="s">
        <v>24</v>
      </c>
      <c r="H5" s="25" t="s">
        <v>61</v>
      </c>
      <c r="I5" s="25" t="s">
        <v>62</v>
      </c>
      <c r="J5" s="25" t="s">
        <v>63</v>
      </c>
      <c r="K5" s="25" t="s">
        <v>64</v>
      </c>
      <c r="L5" s="25" t="s">
        <v>24</v>
      </c>
      <c r="M5" s="25" t="s">
        <v>5</v>
      </c>
      <c r="N5" s="25" t="s">
        <v>65</v>
      </c>
      <c r="O5" s="25" t="s">
        <v>66</v>
      </c>
      <c r="P5" s="113" t="s">
        <v>67</v>
      </c>
      <c r="Q5" s="113"/>
      <c r="R5" s="25" t="s">
        <v>9</v>
      </c>
    </row>
    <row r="6" spans="1:18" ht="25.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 t="s">
        <v>68</v>
      </c>
      <c r="Q6" s="26" t="s">
        <v>69</v>
      </c>
      <c r="R6" s="26"/>
    </row>
    <row r="7" spans="1:18" ht="15.75" x14ac:dyDescent="0.3">
      <c r="A7" s="27">
        <v>1</v>
      </c>
      <c r="B7" s="27" t="s">
        <v>70</v>
      </c>
      <c r="C7" s="27" t="s">
        <v>12</v>
      </c>
      <c r="D7" s="28">
        <v>0</v>
      </c>
      <c r="E7" s="28">
        <f>D7</f>
        <v>0</v>
      </c>
      <c r="F7" s="28">
        <v>0</v>
      </c>
      <c r="G7" s="29">
        <v>160</v>
      </c>
      <c r="H7" s="28">
        <f>G7*D7</f>
        <v>0</v>
      </c>
      <c r="I7" s="28">
        <f>G7*E7</f>
        <v>0</v>
      </c>
      <c r="J7" s="28">
        <f>G7*F7</f>
        <v>0</v>
      </c>
      <c r="K7" s="28">
        <f>E7</f>
        <v>0</v>
      </c>
      <c r="L7" s="28">
        <v>160</v>
      </c>
      <c r="M7" s="28">
        <f>D7*L7</f>
        <v>0</v>
      </c>
      <c r="N7" s="28">
        <f>L7*E7</f>
        <v>0</v>
      </c>
      <c r="O7" s="28">
        <f>L7*K7</f>
        <v>0</v>
      </c>
      <c r="P7" s="28">
        <f>M7-N7</f>
        <v>0</v>
      </c>
      <c r="Q7" s="28">
        <f>D7-K7</f>
        <v>0</v>
      </c>
      <c r="R7" s="29" t="s">
        <v>71</v>
      </c>
    </row>
    <row r="8" spans="1:18" ht="15.75" x14ac:dyDescent="0.3">
      <c r="A8" s="27">
        <v>2</v>
      </c>
      <c r="B8" s="27" t="s">
        <v>72</v>
      </c>
      <c r="C8" s="27" t="s">
        <v>12</v>
      </c>
      <c r="D8" s="28">
        <v>6.26</v>
      </c>
      <c r="E8" s="28"/>
      <c r="F8" s="28"/>
      <c r="G8" s="29"/>
      <c r="H8" s="28"/>
      <c r="I8" s="28"/>
      <c r="J8" s="28"/>
      <c r="K8" s="28">
        <v>6.25</v>
      </c>
      <c r="L8" s="28">
        <v>85</v>
      </c>
      <c r="M8" s="28">
        <f t="shared" ref="M8:M17" si="0">D8*L8</f>
        <v>532.1</v>
      </c>
      <c r="N8" s="28">
        <f t="shared" ref="N8:N17" si="1">L8*E8</f>
        <v>0</v>
      </c>
      <c r="O8" s="28">
        <f t="shared" ref="O8:O17" si="2">L8*K8</f>
        <v>531.25</v>
      </c>
      <c r="P8" s="28">
        <f t="shared" ref="P8:P17" si="3">M8-N8</f>
        <v>532.1</v>
      </c>
      <c r="Q8" s="28">
        <f t="shared" ref="Q8:Q17" si="4">D8-K8</f>
        <v>9.9999999999997868E-3</v>
      </c>
      <c r="R8" s="29" t="s">
        <v>71</v>
      </c>
    </row>
    <row r="9" spans="1:18" ht="15.75" x14ac:dyDescent="0.3">
      <c r="A9" s="27">
        <v>3</v>
      </c>
      <c r="B9" s="27" t="s">
        <v>73</v>
      </c>
      <c r="C9" s="27" t="s">
        <v>12</v>
      </c>
      <c r="D9" s="28"/>
      <c r="E9" s="28"/>
      <c r="F9" s="28"/>
      <c r="G9" s="29"/>
      <c r="H9" s="28"/>
      <c r="I9" s="28"/>
      <c r="J9" s="28"/>
      <c r="K9" s="28"/>
      <c r="L9" s="28">
        <v>60</v>
      </c>
      <c r="M9" s="28">
        <f t="shared" si="0"/>
        <v>0</v>
      </c>
      <c r="N9" s="28">
        <f t="shared" si="1"/>
        <v>0</v>
      </c>
      <c r="O9" s="28">
        <f t="shared" si="2"/>
        <v>0</v>
      </c>
      <c r="P9" s="28">
        <f t="shared" si="3"/>
        <v>0</v>
      </c>
      <c r="Q9" s="28">
        <f t="shared" si="4"/>
        <v>0</v>
      </c>
      <c r="R9" s="29" t="s">
        <v>71</v>
      </c>
    </row>
    <row r="10" spans="1:18" ht="15.75" x14ac:dyDescent="0.3">
      <c r="A10" s="27">
        <v>4</v>
      </c>
      <c r="B10" s="27" t="s">
        <v>74</v>
      </c>
      <c r="C10" s="27" t="s">
        <v>12</v>
      </c>
      <c r="D10" s="28"/>
      <c r="E10" s="28"/>
      <c r="F10" s="28"/>
      <c r="G10" s="29"/>
      <c r="H10" s="28"/>
      <c r="I10" s="28"/>
      <c r="J10" s="28"/>
      <c r="K10" s="28"/>
      <c r="L10" s="28">
        <v>2100</v>
      </c>
      <c r="M10" s="28">
        <f t="shared" si="0"/>
        <v>0</v>
      </c>
      <c r="N10" s="28">
        <f t="shared" si="1"/>
        <v>0</v>
      </c>
      <c r="O10" s="28">
        <f t="shared" si="2"/>
        <v>0</v>
      </c>
      <c r="P10" s="28">
        <f t="shared" si="3"/>
        <v>0</v>
      </c>
      <c r="Q10" s="28">
        <f t="shared" si="4"/>
        <v>0</v>
      </c>
      <c r="R10" s="29" t="s">
        <v>71</v>
      </c>
    </row>
    <row r="11" spans="1:18" ht="15.75" x14ac:dyDescent="0.3">
      <c r="A11" s="27">
        <v>5</v>
      </c>
      <c r="B11" s="27" t="s">
        <v>75</v>
      </c>
      <c r="C11" s="27" t="s">
        <v>12</v>
      </c>
      <c r="D11" s="28"/>
      <c r="E11" s="28"/>
      <c r="F11" s="28"/>
      <c r="G11" s="29"/>
      <c r="H11" s="28"/>
      <c r="I11" s="28"/>
      <c r="J11" s="28"/>
      <c r="K11" s="28"/>
      <c r="L11" s="28">
        <v>3350</v>
      </c>
      <c r="M11" s="28">
        <f t="shared" si="0"/>
        <v>0</v>
      </c>
      <c r="N11" s="28">
        <f t="shared" si="1"/>
        <v>0</v>
      </c>
      <c r="O11" s="28">
        <f t="shared" si="2"/>
        <v>0</v>
      </c>
      <c r="P11" s="28">
        <f t="shared" si="3"/>
        <v>0</v>
      </c>
      <c r="Q11" s="28">
        <f t="shared" si="4"/>
        <v>0</v>
      </c>
      <c r="R11" s="29" t="s">
        <v>71</v>
      </c>
    </row>
    <row r="12" spans="1:18" ht="15.75" x14ac:dyDescent="0.3">
      <c r="A12" s="27">
        <v>6</v>
      </c>
      <c r="B12" s="27" t="s">
        <v>76</v>
      </c>
      <c r="C12" s="27" t="s">
        <v>16</v>
      </c>
      <c r="D12" s="28">
        <v>323.24</v>
      </c>
      <c r="E12" s="28">
        <v>321.67</v>
      </c>
      <c r="F12" s="28"/>
      <c r="G12" s="29"/>
      <c r="H12" s="28"/>
      <c r="I12" s="28"/>
      <c r="J12" s="28"/>
      <c r="K12" s="28">
        <v>323.33999999999997</v>
      </c>
      <c r="L12" s="28">
        <v>400</v>
      </c>
      <c r="M12" s="28">
        <f t="shared" si="0"/>
        <v>129296</v>
      </c>
      <c r="N12" s="28">
        <f t="shared" si="1"/>
        <v>128668</v>
      </c>
      <c r="O12" s="28">
        <f t="shared" si="2"/>
        <v>129335.99999999999</v>
      </c>
      <c r="P12" s="28">
        <f t="shared" si="3"/>
        <v>628</v>
      </c>
      <c r="Q12" s="28">
        <f t="shared" si="4"/>
        <v>-9.9999999999965894E-2</v>
      </c>
      <c r="R12" s="29" t="s">
        <v>71</v>
      </c>
    </row>
    <row r="13" spans="1:18" ht="15.75" x14ac:dyDescent="0.3">
      <c r="A13" s="27">
        <v>7</v>
      </c>
      <c r="B13" s="27" t="s">
        <v>77</v>
      </c>
      <c r="C13" s="27" t="s">
        <v>12</v>
      </c>
      <c r="D13" s="28">
        <v>503.09</v>
      </c>
      <c r="E13" s="28">
        <v>476.88</v>
      </c>
      <c r="F13" s="28"/>
      <c r="G13" s="29"/>
      <c r="H13" s="28"/>
      <c r="I13" s="28"/>
      <c r="J13" s="28"/>
      <c r="K13" s="28">
        <v>503</v>
      </c>
      <c r="L13" s="28">
        <v>2600</v>
      </c>
      <c r="M13" s="28">
        <f t="shared" si="0"/>
        <v>1308034</v>
      </c>
      <c r="N13" s="28">
        <f t="shared" si="1"/>
        <v>1239888</v>
      </c>
      <c r="O13" s="28">
        <f t="shared" si="2"/>
        <v>1307800</v>
      </c>
      <c r="P13" s="28">
        <f t="shared" si="3"/>
        <v>68146</v>
      </c>
      <c r="Q13" s="28">
        <f t="shared" si="4"/>
        <v>8.9999999999974989E-2</v>
      </c>
      <c r="R13" s="29" t="s">
        <v>71</v>
      </c>
    </row>
    <row r="14" spans="1:18" ht="15.75" x14ac:dyDescent="0.3">
      <c r="A14" s="27">
        <v>8</v>
      </c>
      <c r="B14" s="27" t="s">
        <v>78</v>
      </c>
      <c r="C14" s="27" t="s">
        <v>79</v>
      </c>
      <c r="D14" s="28"/>
      <c r="E14" s="28"/>
      <c r="F14" s="28"/>
      <c r="G14" s="29"/>
      <c r="H14" s="28"/>
      <c r="I14" s="28"/>
      <c r="J14" s="28"/>
      <c r="K14" s="28"/>
      <c r="L14" s="28">
        <v>220</v>
      </c>
      <c r="M14" s="28">
        <f t="shared" si="0"/>
        <v>0</v>
      </c>
      <c r="N14" s="28">
        <f t="shared" si="1"/>
        <v>0</v>
      </c>
      <c r="O14" s="28">
        <f t="shared" si="2"/>
        <v>0</v>
      </c>
      <c r="P14" s="28">
        <f t="shared" si="3"/>
        <v>0</v>
      </c>
      <c r="Q14" s="28">
        <f t="shared" si="4"/>
        <v>0</v>
      </c>
      <c r="R14" s="29" t="s">
        <v>71</v>
      </c>
    </row>
    <row r="15" spans="1:18" ht="15.75" x14ac:dyDescent="0.3">
      <c r="A15" s="30">
        <v>9</v>
      </c>
      <c r="B15" s="30" t="s">
        <v>80</v>
      </c>
      <c r="C15" s="30" t="s">
        <v>28</v>
      </c>
      <c r="D15" s="31">
        <f>E15</f>
        <v>46.55</v>
      </c>
      <c r="E15" s="28">
        <v>46.55</v>
      </c>
      <c r="F15" s="31"/>
      <c r="G15" s="31"/>
      <c r="H15" s="28"/>
      <c r="I15" s="28"/>
      <c r="J15" s="28"/>
      <c r="K15" s="28">
        <v>46.55</v>
      </c>
      <c r="L15" s="28">
        <v>7000</v>
      </c>
      <c r="M15" s="28">
        <f t="shared" si="0"/>
        <v>325850</v>
      </c>
      <c r="N15" s="28">
        <f t="shared" si="1"/>
        <v>325850</v>
      </c>
      <c r="O15" s="28">
        <f t="shared" si="2"/>
        <v>325850</v>
      </c>
      <c r="P15" s="28">
        <f t="shared" si="3"/>
        <v>0</v>
      </c>
      <c r="Q15" s="28">
        <f t="shared" si="4"/>
        <v>0</v>
      </c>
      <c r="R15" s="29" t="s">
        <v>71</v>
      </c>
    </row>
    <row r="16" spans="1:18" ht="15.75" x14ac:dyDescent="0.3">
      <c r="A16" s="27">
        <v>10</v>
      </c>
      <c r="B16" s="27" t="s">
        <v>81</v>
      </c>
      <c r="C16" s="27" t="s">
        <v>82</v>
      </c>
      <c r="D16" s="28">
        <f>E16</f>
        <v>486.78</v>
      </c>
      <c r="E16" s="28">
        <v>486.78</v>
      </c>
      <c r="F16" s="28"/>
      <c r="G16" s="29"/>
      <c r="H16" s="28"/>
      <c r="I16" s="28"/>
      <c r="J16" s="28"/>
      <c r="K16" s="28">
        <f>E16</f>
        <v>486.78</v>
      </c>
      <c r="L16" s="28">
        <v>130</v>
      </c>
      <c r="M16" s="28">
        <f t="shared" si="0"/>
        <v>63281.399999999994</v>
      </c>
      <c r="N16" s="28">
        <f t="shared" si="1"/>
        <v>63281.399999999994</v>
      </c>
      <c r="O16" s="28">
        <f t="shared" si="2"/>
        <v>63281.399999999994</v>
      </c>
      <c r="P16" s="28">
        <f t="shared" si="3"/>
        <v>0</v>
      </c>
      <c r="Q16" s="28">
        <f t="shared" si="4"/>
        <v>0</v>
      </c>
      <c r="R16" s="29" t="s">
        <v>71</v>
      </c>
    </row>
    <row r="17" spans="1:18" ht="15.75" x14ac:dyDescent="0.3">
      <c r="A17" s="27">
        <v>11</v>
      </c>
      <c r="B17" s="27" t="s">
        <v>83</v>
      </c>
      <c r="C17" s="27" t="s">
        <v>84</v>
      </c>
      <c r="D17" s="28">
        <f>E17</f>
        <v>291</v>
      </c>
      <c r="E17" s="28">
        <v>291</v>
      </c>
      <c r="F17" s="28"/>
      <c r="G17" s="29"/>
      <c r="H17" s="28"/>
      <c r="I17" s="28"/>
      <c r="J17" s="28"/>
      <c r="K17" s="28">
        <f>E17</f>
        <v>291</v>
      </c>
      <c r="L17" s="28">
        <v>500</v>
      </c>
      <c r="M17" s="28">
        <f t="shared" si="0"/>
        <v>145500</v>
      </c>
      <c r="N17" s="28">
        <f t="shared" si="1"/>
        <v>145500</v>
      </c>
      <c r="O17" s="28">
        <f t="shared" si="2"/>
        <v>145500</v>
      </c>
      <c r="P17" s="28">
        <f t="shared" si="3"/>
        <v>0</v>
      </c>
      <c r="Q17" s="28">
        <f t="shared" si="4"/>
        <v>0</v>
      </c>
      <c r="R17" s="29"/>
    </row>
    <row r="18" spans="1:18" s="24" customFormat="1" ht="15.75" x14ac:dyDescent="0.3">
      <c r="A18" s="32" t="s">
        <v>85</v>
      </c>
      <c r="B18" s="33" t="s">
        <v>86</v>
      </c>
      <c r="C18" s="33"/>
      <c r="D18" s="33"/>
      <c r="E18" s="33"/>
      <c r="F18" s="33"/>
      <c r="G18" s="33"/>
      <c r="H18" s="33">
        <f>SUM(H7:H16)</f>
        <v>0</v>
      </c>
      <c r="I18" s="33">
        <f>SUM(I7:I16)</f>
        <v>0</v>
      </c>
      <c r="J18" s="33">
        <f>SUM(J7:J16)</f>
        <v>0</v>
      </c>
      <c r="K18" s="33"/>
      <c r="L18" s="33"/>
      <c r="M18" s="34">
        <f>SUM(M7:M17)</f>
        <v>1972493.5</v>
      </c>
      <c r="N18" s="34">
        <f>SUM(N7:N17)</f>
        <v>1903187.4</v>
      </c>
      <c r="O18" s="34">
        <f>SUM(O7:O17)</f>
        <v>1972298.65</v>
      </c>
      <c r="P18" s="33">
        <f>SUM(P7:P17)</f>
        <v>69306.100000000006</v>
      </c>
      <c r="Q18" s="100">
        <f>SUM(Q7:Q17)</f>
        <v>8.8817841970012523E-15</v>
      </c>
      <c r="R18" s="33"/>
    </row>
    <row r="24" spans="1:18" x14ac:dyDescent="0.25">
      <c r="N24" s="99"/>
    </row>
    <row r="25" spans="1:18" x14ac:dyDescent="0.25">
      <c r="N25" s="99"/>
    </row>
    <row r="26" spans="1:18" x14ac:dyDescent="0.25">
      <c r="N26" s="99"/>
    </row>
    <row r="44" spans="1:18" s="65" customFormat="1" ht="17.25" x14ac:dyDescent="0.35">
      <c r="A44" s="65" t="s">
        <v>107</v>
      </c>
      <c r="K44" s="65" t="s">
        <v>43</v>
      </c>
      <c r="R44" s="101" t="s">
        <v>45</v>
      </c>
    </row>
    <row r="45" spans="1:18" s="65" customFormat="1" ht="17.25" x14ac:dyDescent="0.35">
      <c r="A45" s="65" t="s">
        <v>41</v>
      </c>
      <c r="K45" s="65" t="s">
        <v>44</v>
      </c>
      <c r="R45" s="101" t="s">
        <v>109</v>
      </c>
    </row>
    <row r="46" spans="1:18" s="65" customFormat="1" ht="17.25" x14ac:dyDescent="0.35">
      <c r="A46" s="65" t="s">
        <v>108</v>
      </c>
      <c r="R46" s="101" t="s">
        <v>108</v>
      </c>
    </row>
  </sheetData>
  <mergeCells count="2">
    <mergeCell ref="A4:R4"/>
    <mergeCell ref="P5:Q5"/>
  </mergeCells>
  <printOptions horizontalCentered="1"/>
  <pageMargins left="0" right="0" top="0.5" bottom="0.5" header="0.3" footer="0.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50"/>
  <sheetViews>
    <sheetView view="pageBreakPreview" topLeftCell="A10" zoomScale="85" zoomScaleNormal="100" zoomScaleSheetLayoutView="85" workbookViewId="0">
      <selection activeCell="L30" sqref="L30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3" width="13.28515625" customWidth="1"/>
  </cols>
  <sheetData>
    <row r="1" spans="1:13" ht="15.75" thickTop="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5.75" thickBo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 t="s">
        <v>22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3">
        <v>45047</v>
      </c>
    </row>
    <row r="5" spans="1:13" x14ac:dyDescent="0.25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3" thickTop="1" thickBot="1" x14ac:dyDescent="0.3">
      <c r="A7" s="3"/>
      <c r="B7" s="3" t="s">
        <v>1</v>
      </c>
      <c r="C7" s="3"/>
      <c r="D7" s="3" t="s">
        <v>2</v>
      </c>
      <c r="E7" s="3" t="s">
        <v>3</v>
      </c>
      <c r="F7" s="3" t="s">
        <v>4</v>
      </c>
      <c r="G7" s="3" t="s">
        <v>24</v>
      </c>
      <c r="H7" s="3" t="s">
        <v>5</v>
      </c>
      <c r="I7" s="3" t="s">
        <v>6</v>
      </c>
      <c r="J7" s="3" t="s">
        <v>7</v>
      </c>
      <c r="K7" s="116" t="s">
        <v>8</v>
      </c>
      <c r="L7" s="116"/>
      <c r="M7" s="3" t="s">
        <v>9</v>
      </c>
    </row>
    <row r="8" spans="1:13" ht="32.25" thickTop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8" t="s">
        <v>10</v>
      </c>
      <c r="L8" s="18" t="s">
        <v>11</v>
      </c>
      <c r="M8" s="17"/>
    </row>
    <row r="9" spans="1:13" x14ac:dyDescent="0.25">
      <c r="A9" s="14">
        <v>1</v>
      </c>
      <c r="B9" s="15" t="s">
        <v>13</v>
      </c>
      <c r="C9" s="5" t="s">
        <v>12</v>
      </c>
      <c r="D9" s="6">
        <f>E9</f>
        <v>5.7425000000000006</v>
      </c>
      <c r="E9" s="6">
        <v>5.7425000000000006</v>
      </c>
      <c r="F9" s="6">
        <v>5.74</v>
      </c>
      <c r="G9" s="5">
        <v>2100</v>
      </c>
      <c r="H9" s="4">
        <f>G9*D9</f>
        <v>12059.250000000002</v>
      </c>
      <c r="I9" s="4">
        <f>G9*E9</f>
        <v>12059.250000000002</v>
      </c>
      <c r="J9" s="7">
        <f>G9*F9</f>
        <v>12054</v>
      </c>
      <c r="K9" s="7">
        <f>H9-I9</f>
        <v>0</v>
      </c>
      <c r="L9" s="7">
        <f>H9-J9</f>
        <v>5.250000000001819</v>
      </c>
      <c r="M9" s="7" t="s">
        <v>20</v>
      </c>
    </row>
    <row r="10" spans="1:13" x14ac:dyDescent="0.25">
      <c r="A10" s="14">
        <v>2</v>
      </c>
      <c r="B10" s="15" t="s">
        <v>14</v>
      </c>
      <c r="C10" s="5" t="s">
        <v>12</v>
      </c>
      <c r="D10" s="6">
        <f t="shared" ref="D10:D26" si="0">E10</f>
        <v>139.81580000000002</v>
      </c>
      <c r="E10" s="8">
        <v>139.81580000000002</v>
      </c>
      <c r="F10" s="6">
        <v>131.18</v>
      </c>
      <c r="G10" s="5">
        <v>400</v>
      </c>
      <c r="H10" s="4">
        <f t="shared" ref="H10:H26" si="1">G10*D10</f>
        <v>55926.320000000007</v>
      </c>
      <c r="I10" s="4">
        <f t="shared" ref="I10:I26" si="2">G10*E10</f>
        <v>55926.320000000007</v>
      </c>
      <c r="J10" s="7">
        <f t="shared" ref="J10:J26" si="3">G10*F10</f>
        <v>52472</v>
      </c>
      <c r="K10" s="7">
        <f t="shared" ref="K10:K29" si="4">H10-I10</f>
        <v>0</v>
      </c>
      <c r="L10" s="7">
        <f t="shared" ref="L10:L29" si="5">H10-J10</f>
        <v>3454.320000000007</v>
      </c>
      <c r="M10" s="7" t="s">
        <v>20</v>
      </c>
    </row>
    <row r="11" spans="1:13" x14ac:dyDescent="0.25">
      <c r="A11" s="14">
        <v>3</v>
      </c>
      <c r="B11" s="15" t="s">
        <v>26</v>
      </c>
      <c r="C11" s="5" t="str">
        <f>C12</f>
        <v>m2</v>
      </c>
      <c r="D11" s="6">
        <f t="shared" si="0"/>
        <v>127.89</v>
      </c>
      <c r="E11" s="8">
        <v>127.89</v>
      </c>
      <c r="F11" s="6">
        <f>E11</f>
        <v>127.89</v>
      </c>
      <c r="G11" s="5">
        <v>550</v>
      </c>
      <c r="H11" s="4">
        <f t="shared" si="1"/>
        <v>70339.5</v>
      </c>
      <c r="I11" s="4">
        <f t="shared" si="2"/>
        <v>70339.5</v>
      </c>
      <c r="J11" s="7">
        <f t="shared" si="3"/>
        <v>70339.5</v>
      </c>
      <c r="K11" s="7">
        <f t="shared" si="4"/>
        <v>0</v>
      </c>
      <c r="L11" s="7">
        <f t="shared" si="5"/>
        <v>0</v>
      </c>
      <c r="M11" s="7" t="s">
        <v>20</v>
      </c>
    </row>
    <row r="12" spans="1:13" x14ac:dyDescent="0.25">
      <c r="A12" s="14">
        <v>4</v>
      </c>
      <c r="B12" s="15" t="s">
        <v>15</v>
      </c>
      <c r="C12" s="5" t="s">
        <v>16</v>
      </c>
      <c r="D12" s="6">
        <f t="shared" si="0"/>
        <v>0</v>
      </c>
      <c r="E12" s="8"/>
      <c r="F12" s="6"/>
      <c r="G12" s="5"/>
      <c r="H12" s="4">
        <f t="shared" si="1"/>
        <v>0</v>
      </c>
      <c r="I12" s="4">
        <f t="shared" si="2"/>
        <v>0</v>
      </c>
      <c r="J12" s="7">
        <f t="shared" si="3"/>
        <v>0</v>
      </c>
      <c r="K12" s="7">
        <f t="shared" si="4"/>
        <v>0</v>
      </c>
      <c r="L12" s="7">
        <f t="shared" si="5"/>
        <v>0</v>
      </c>
      <c r="M12" s="7" t="s">
        <v>20</v>
      </c>
    </row>
    <row r="13" spans="1:13" x14ac:dyDescent="0.25">
      <c r="A13" s="14">
        <v>5</v>
      </c>
      <c r="B13" s="15" t="s">
        <v>17</v>
      </c>
      <c r="C13" s="5" t="s">
        <v>12</v>
      </c>
      <c r="D13" s="6">
        <f t="shared" si="0"/>
        <v>81.122300999999993</v>
      </c>
      <c r="E13" s="8">
        <v>81.122300999999993</v>
      </c>
      <c r="F13" s="6"/>
      <c r="G13" s="5">
        <v>2600</v>
      </c>
      <c r="H13" s="4">
        <f t="shared" si="1"/>
        <v>210917.98259999999</v>
      </c>
      <c r="I13" s="4">
        <f t="shared" si="2"/>
        <v>210917.98259999999</v>
      </c>
      <c r="J13" s="7">
        <f t="shared" si="3"/>
        <v>0</v>
      </c>
      <c r="K13" s="7">
        <f t="shared" si="4"/>
        <v>0</v>
      </c>
      <c r="L13" s="7">
        <f t="shared" si="5"/>
        <v>210917.98259999999</v>
      </c>
      <c r="M13" s="7" t="s">
        <v>20</v>
      </c>
    </row>
    <row r="14" spans="1:13" x14ac:dyDescent="0.25">
      <c r="A14" s="14">
        <v>6</v>
      </c>
      <c r="B14" s="15" t="s">
        <v>25</v>
      </c>
      <c r="C14" s="5" t="str">
        <f>C13</f>
        <v>m3</v>
      </c>
      <c r="D14" s="6">
        <f t="shared" si="0"/>
        <v>19.380000000000003</v>
      </c>
      <c r="E14" s="8">
        <v>19.380000000000003</v>
      </c>
      <c r="F14" s="6">
        <f>E14</f>
        <v>19.380000000000003</v>
      </c>
      <c r="G14" s="5">
        <v>3350</v>
      </c>
      <c r="H14" s="4">
        <f t="shared" si="1"/>
        <v>64923.000000000007</v>
      </c>
      <c r="I14" s="4">
        <f t="shared" si="2"/>
        <v>64923.000000000007</v>
      </c>
      <c r="J14" s="7">
        <f t="shared" si="3"/>
        <v>64923.000000000007</v>
      </c>
      <c r="K14" s="7">
        <f t="shared" si="4"/>
        <v>0</v>
      </c>
      <c r="L14" s="7">
        <f t="shared" si="5"/>
        <v>0</v>
      </c>
      <c r="M14" s="7" t="s">
        <v>20</v>
      </c>
    </row>
    <row r="15" spans="1:13" x14ac:dyDescent="0.25">
      <c r="A15" s="14">
        <v>7</v>
      </c>
      <c r="B15" s="15" t="s">
        <v>18</v>
      </c>
      <c r="C15" s="5" t="str">
        <f>C13</f>
        <v>m3</v>
      </c>
      <c r="D15" s="6">
        <f t="shared" si="0"/>
        <v>0</v>
      </c>
      <c r="E15" s="8"/>
      <c r="F15" s="6"/>
      <c r="G15" s="5"/>
      <c r="H15" s="4">
        <f t="shared" si="1"/>
        <v>0</v>
      </c>
      <c r="I15" s="4">
        <f t="shared" si="2"/>
        <v>0</v>
      </c>
      <c r="J15" s="7">
        <f t="shared" si="3"/>
        <v>0</v>
      </c>
      <c r="K15" s="7">
        <f t="shared" si="4"/>
        <v>0</v>
      </c>
      <c r="L15" s="7">
        <f t="shared" si="5"/>
        <v>0</v>
      </c>
      <c r="M15" s="7" t="s">
        <v>20</v>
      </c>
    </row>
    <row r="16" spans="1:13" s="21" customFormat="1" ht="25.5" x14ac:dyDescent="0.2">
      <c r="A16" s="14">
        <v>8</v>
      </c>
      <c r="B16" s="95" t="s">
        <v>19</v>
      </c>
      <c r="C16" s="11" t="s">
        <v>28</v>
      </c>
      <c r="D16" s="12">
        <f t="shared" si="0"/>
        <v>0.47</v>
      </c>
      <c r="E16" s="13">
        <v>0.47</v>
      </c>
      <c r="F16" s="12"/>
      <c r="G16" s="11">
        <v>7000</v>
      </c>
      <c r="H16" s="9">
        <f t="shared" si="1"/>
        <v>3290</v>
      </c>
      <c r="I16" s="9">
        <f t="shared" si="2"/>
        <v>3290</v>
      </c>
      <c r="J16" s="14">
        <f t="shared" si="3"/>
        <v>0</v>
      </c>
      <c r="K16" s="7">
        <f t="shared" si="4"/>
        <v>0</v>
      </c>
      <c r="L16" s="7">
        <f t="shared" si="5"/>
        <v>3290</v>
      </c>
      <c r="M16" s="14" t="s">
        <v>20</v>
      </c>
    </row>
    <row r="17" spans="1:13" x14ac:dyDescent="0.25">
      <c r="A17" s="14">
        <v>9</v>
      </c>
      <c r="B17" s="95" t="s">
        <v>27</v>
      </c>
      <c r="C17" s="11" t="str">
        <f>C16</f>
        <v>MT</v>
      </c>
      <c r="D17" s="6">
        <f t="shared" si="0"/>
        <v>1.83</v>
      </c>
      <c r="E17" s="13">
        <v>1.83</v>
      </c>
      <c r="F17" s="12"/>
      <c r="G17" s="11">
        <v>6600</v>
      </c>
      <c r="H17" s="4">
        <f t="shared" si="1"/>
        <v>12078</v>
      </c>
      <c r="I17" s="4">
        <f t="shared" si="2"/>
        <v>12078</v>
      </c>
      <c r="J17" s="7">
        <f t="shared" si="3"/>
        <v>0</v>
      </c>
      <c r="K17" s="7">
        <f t="shared" si="4"/>
        <v>0</v>
      </c>
      <c r="L17" s="7">
        <f t="shared" si="5"/>
        <v>12078</v>
      </c>
      <c r="M17" s="7" t="s">
        <v>20</v>
      </c>
    </row>
    <row r="18" spans="1:13" x14ac:dyDescent="0.25">
      <c r="A18" s="14">
        <v>10</v>
      </c>
      <c r="B18" s="15" t="s">
        <v>35</v>
      </c>
      <c r="C18" s="5" t="s">
        <v>12</v>
      </c>
      <c r="D18" s="6">
        <f t="shared" si="0"/>
        <v>23.715299999999999</v>
      </c>
      <c r="E18" s="8">
        <v>23.715299999999999</v>
      </c>
      <c r="F18" s="6">
        <v>27.5</v>
      </c>
      <c r="G18" s="5">
        <v>3100</v>
      </c>
      <c r="H18" s="4">
        <f t="shared" si="1"/>
        <v>73517.429999999993</v>
      </c>
      <c r="I18" s="4">
        <f t="shared" si="2"/>
        <v>73517.429999999993</v>
      </c>
      <c r="J18" s="7">
        <f t="shared" si="3"/>
        <v>85250</v>
      </c>
      <c r="K18" s="7">
        <f t="shared" si="4"/>
        <v>0</v>
      </c>
      <c r="L18" s="7">
        <f t="shared" si="5"/>
        <v>-11732.570000000007</v>
      </c>
      <c r="M18" s="7" t="s">
        <v>20</v>
      </c>
    </row>
    <row r="19" spans="1:13" x14ac:dyDescent="0.25">
      <c r="A19" s="14">
        <v>11</v>
      </c>
      <c r="B19" s="15" t="s">
        <v>38</v>
      </c>
      <c r="C19" s="5" t="str">
        <f>C18</f>
        <v>m3</v>
      </c>
      <c r="D19" s="6">
        <f t="shared" si="0"/>
        <v>3.7855470000000002</v>
      </c>
      <c r="E19" s="8">
        <v>3.7855470000000002</v>
      </c>
      <c r="F19" s="6">
        <v>3.79</v>
      </c>
      <c r="G19" s="5">
        <f>G18+(G18*10%)</f>
        <v>3410</v>
      </c>
      <c r="H19" s="4">
        <f t="shared" si="1"/>
        <v>12908.715270000001</v>
      </c>
      <c r="I19" s="4">
        <f t="shared" si="2"/>
        <v>12908.715270000001</v>
      </c>
      <c r="J19" s="7">
        <f t="shared" si="3"/>
        <v>12923.9</v>
      </c>
      <c r="K19" s="7">
        <f t="shared" si="4"/>
        <v>0</v>
      </c>
      <c r="L19" s="7">
        <f t="shared" si="5"/>
        <v>-15.184729999999035</v>
      </c>
      <c r="M19" s="7" t="s">
        <v>20</v>
      </c>
    </row>
    <row r="20" spans="1:13" x14ac:dyDescent="0.25">
      <c r="A20" s="14">
        <v>12</v>
      </c>
      <c r="B20" s="15" t="s">
        <v>36</v>
      </c>
      <c r="C20" s="5" t="s">
        <v>16</v>
      </c>
      <c r="D20" s="6">
        <f t="shared" si="0"/>
        <v>231.06000000000003</v>
      </c>
      <c r="E20" s="8">
        <v>231.06000000000003</v>
      </c>
      <c r="F20" s="6"/>
      <c r="G20" s="5">
        <v>160</v>
      </c>
      <c r="H20" s="4">
        <f t="shared" si="1"/>
        <v>36969.600000000006</v>
      </c>
      <c r="I20" s="4">
        <f t="shared" si="2"/>
        <v>36969.600000000006</v>
      </c>
      <c r="J20" s="7">
        <f t="shared" si="3"/>
        <v>0</v>
      </c>
      <c r="K20" s="7">
        <f t="shared" si="4"/>
        <v>0</v>
      </c>
      <c r="L20" s="7">
        <f t="shared" si="5"/>
        <v>36969.600000000006</v>
      </c>
      <c r="M20" s="7" t="s">
        <v>20</v>
      </c>
    </row>
    <row r="21" spans="1:13" x14ac:dyDescent="0.25">
      <c r="A21" s="14">
        <v>13</v>
      </c>
      <c r="B21" s="15" t="s">
        <v>37</v>
      </c>
      <c r="C21" s="5" t="str">
        <f>C20</f>
        <v>m2</v>
      </c>
      <c r="D21" s="6">
        <f t="shared" si="0"/>
        <v>43.808300000000003</v>
      </c>
      <c r="E21" s="8">
        <v>43.808300000000003</v>
      </c>
      <c r="F21" s="6"/>
      <c r="G21" s="5">
        <f>G20+(G20*10%)</f>
        <v>176</v>
      </c>
      <c r="H21" s="4">
        <f t="shared" si="1"/>
        <v>7710.2608</v>
      </c>
      <c r="I21" s="4">
        <f t="shared" si="2"/>
        <v>7710.2608</v>
      </c>
      <c r="J21" s="7">
        <f t="shared" si="3"/>
        <v>0</v>
      </c>
      <c r="K21" s="7">
        <f t="shared" si="4"/>
        <v>0</v>
      </c>
      <c r="L21" s="7">
        <f t="shared" si="5"/>
        <v>7710.2608</v>
      </c>
      <c r="M21" s="7" t="s">
        <v>20</v>
      </c>
    </row>
    <row r="22" spans="1:13" x14ac:dyDescent="0.25">
      <c r="A22" s="14">
        <v>14</v>
      </c>
      <c r="B22" s="15" t="s">
        <v>29</v>
      </c>
      <c r="C22" s="5" t="s">
        <v>33</v>
      </c>
      <c r="D22" s="6">
        <f t="shared" si="0"/>
        <v>67.2</v>
      </c>
      <c r="E22" s="15">
        <v>67.2</v>
      </c>
      <c r="F22" s="6">
        <f>67.2</f>
        <v>67.2</v>
      </c>
      <c r="G22" s="5">
        <v>220</v>
      </c>
      <c r="H22" s="4">
        <f t="shared" si="1"/>
        <v>14784</v>
      </c>
      <c r="I22" s="4">
        <f t="shared" si="2"/>
        <v>14784</v>
      </c>
      <c r="J22" s="7">
        <f t="shared" si="3"/>
        <v>14784</v>
      </c>
      <c r="K22" s="7">
        <f t="shared" si="4"/>
        <v>0</v>
      </c>
      <c r="L22" s="7">
        <f t="shared" si="5"/>
        <v>0</v>
      </c>
      <c r="M22" s="7" t="s">
        <v>20</v>
      </c>
    </row>
    <row r="23" spans="1:13" x14ac:dyDescent="0.25">
      <c r="A23" s="14">
        <v>15</v>
      </c>
      <c r="B23" s="15" t="s">
        <v>30</v>
      </c>
      <c r="C23" s="5" t="s">
        <v>16</v>
      </c>
      <c r="D23" s="6">
        <f t="shared" si="0"/>
        <v>865.15549999999996</v>
      </c>
      <c r="E23" s="15">
        <v>865.15549999999996</v>
      </c>
      <c r="F23" s="6">
        <v>865.16</v>
      </c>
      <c r="G23" s="5">
        <v>130</v>
      </c>
      <c r="H23" s="4">
        <f t="shared" si="1"/>
        <v>112470.215</v>
      </c>
      <c r="I23" s="4">
        <f t="shared" si="2"/>
        <v>112470.215</v>
      </c>
      <c r="J23" s="7">
        <f t="shared" si="3"/>
        <v>112470.8</v>
      </c>
      <c r="K23" s="7">
        <f t="shared" si="4"/>
        <v>0</v>
      </c>
      <c r="L23" s="7">
        <f t="shared" si="5"/>
        <v>-0.58500000000640284</v>
      </c>
      <c r="M23" s="7" t="s">
        <v>20</v>
      </c>
    </row>
    <row r="24" spans="1:13" x14ac:dyDescent="0.25">
      <c r="A24" s="14">
        <v>16</v>
      </c>
      <c r="B24" s="15" t="s">
        <v>31</v>
      </c>
      <c r="C24" s="5" t="s">
        <v>24</v>
      </c>
      <c r="D24" s="6">
        <f t="shared" si="0"/>
        <v>12.625</v>
      </c>
      <c r="E24" s="15">
        <v>12.625</v>
      </c>
      <c r="F24" s="6"/>
      <c r="G24" s="5">
        <v>500</v>
      </c>
      <c r="H24" s="4">
        <f t="shared" si="1"/>
        <v>6312.5</v>
      </c>
      <c r="I24" s="4">
        <f t="shared" si="2"/>
        <v>6312.5</v>
      </c>
      <c r="J24" s="7">
        <f t="shared" si="3"/>
        <v>0</v>
      </c>
      <c r="K24" s="7">
        <f t="shared" si="4"/>
        <v>0</v>
      </c>
      <c r="L24" s="7">
        <f t="shared" si="5"/>
        <v>6312.5</v>
      </c>
      <c r="M24" s="7" t="s">
        <v>20</v>
      </c>
    </row>
    <row r="25" spans="1:13" x14ac:dyDescent="0.25">
      <c r="A25" s="14">
        <v>17</v>
      </c>
      <c r="B25" s="15" t="s">
        <v>32</v>
      </c>
      <c r="C25" s="5" t="str">
        <f>C24</f>
        <v>Rate</v>
      </c>
      <c r="D25" s="6">
        <f t="shared" si="0"/>
        <v>48.625</v>
      </c>
      <c r="E25" s="15">
        <v>48.625</v>
      </c>
      <c r="F25" s="6"/>
      <c r="G25" s="5">
        <v>330</v>
      </c>
      <c r="H25" s="4">
        <f t="shared" si="1"/>
        <v>16046.25</v>
      </c>
      <c r="I25" s="4">
        <f t="shared" si="2"/>
        <v>16046.25</v>
      </c>
      <c r="J25" s="7">
        <f t="shared" si="3"/>
        <v>0</v>
      </c>
      <c r="K25" s="7">
        <f t="shared" si="4"/>
        <v>0</v>
      </c>
      <c r="L25" s="7">
        <f t="shared" si="5"/>
        <v>16046.25</v>
      </c>
      <c r="M25" s="7" t="s">
        <v>20</v>
      </c>
    </row>
    <row r="26" spans="1:13" x14ac:dyDescent="0.25">
      <c r="A26" s="14">
        <v>18</v>
      </c>
      <c r="B26" s="15" t="s">
        <v>34</v>
      </c>
      <c r="C26" s="5" t="s">
        <v>12</v>
      </c>
      <c r="D26" s="6">
        <f t="shared" si="0"/>
        <v>5.6</v>
      </c>
      <c r="E26" s="15">
        <v>5.6</v>
      </c>
      <c r="F26" s="6">
        <f>E26</f>
        <v>5.6</v>
      </c>
      <c r="G26" s="5">
        <v>3000</v>
      </c>
      <c r="H26" s="4">
        <f t="shared" si="1"/>
        <v>16800</v>
      </c>
      <c r="I26" s="4">
        <f t="shared" si="2"/>
        <v>16800</v>
      </c>
      <c r="J26" s="7">
        <f t="shared" si="3"/>
        <v>16800</v>
      </c>
      <c r="K26" s="7">
        <f t="shared" si="4"/>
        <v>0</v>
      </c>
      <c r="L26" s="7">
        <f t="shared" si="5"/>
        <v>0</v>
      </c>
      <c r="M26" s="7" t="s">
        <v>20</v>
      </c>
    </row>
    <row r="27" spans="1:13" x14ac:dyDescent="0.25">
      <c r="A27" s="14">
        <v>19</v>
      </c>
      <c r="B27" s="15" t="s">
        <v>111</v>
      </c>
      <c r="C27" s="5" t="s">
        <v>110</v>
      </c>
      <c r="D27" s="6"/>
      <c r="E27" s="15"/>
      <c r="F27" s="6">
        <v>53.62</v>
      </c>
      <c r="G27" s="5">
        <v>620</v>
      </c>
      <c r="H27" s="4">
        <f t="shared" ref="H27:H29" si="6">G27*D27</f>
        <v>0</v>
      </c>
      <c r="I27" s="4">
        <f t="shared" ref="I27:I29" si="7">G27*E27</f>
        <v>0</v>
      </c>
      <c r="J27" s="7">
        <f t="shared" ref="J27:J29" si="8">G27*F27</f>
        <v>33244.400000000001</v>
      </c>
      <c r="K27" s="7">
        <f t="shared" si="4"/>
        <v>0</v>
      </c>
      <c r="L27" s="7">
        <f t="shared" si="5"/>
        <v>-33244.400000000001</v>
      </c>
      <c r="M27" s="7" t="s">
        <v>21</v>
      </c>
    </row>
    <row r="28" spans="1:13" x14ac:dyDescent="0.25">
      <c r="A28" s="14">
        <v>20</v>
      </c>
      <c r="B28" s="15" t="s">
        <v>112</v>
      </c>
      <c r="C28" s="5" t="s">
        <v>113</v>
      </c>
      <c r="D28" s="6"/>
      <c r="E28" s="15"/>
      <c r="F28" s="6">
        <v>43.81</v>
      </c>
      <c r="G28" s="5">
        <v>242</v>
      </c>
      <c r="H28" s="4">
        <f t="shared" si="6"/>
        <v>0</v>
      </c>
      <c r="I28" s="4">
        <f t="shared" si="7"/>
        <v>0</v>
      </c>
      <c r="J28" s="7">
        <f t="shared" si="8"/>
        <v>10602.02</v>
      </c>
      <c r="K28" s="7">
        <f t="shared" si="4"/>
        <v>0</v>
      </c>
      <c r="L28" s="7">
        <f t="shared" si="5"/>
        <v>-10602.02</v>
      </c>
      <c r="M28" s="7" t="s">
        <v>106</v>
      </c>
    </row>
    <row r="29" spans="1:13" x14ac:dyDescent="0.25">
      <c r="A29" s="14">
        <v>21</v>
      </c>
      <c r="B29" s="15" t="s">
        <v>114</v>
      </c>
      <c r="C29" s="5"/>
      <c r="D29" s="6"/>
      <c r="E29" s="15"/>
      <c r="F29" s="6">
        <v>274.87</v>
      </c>
      <c r="G29" s="5">
        <v>220</v>
      </c>
      <c r="H29" s="4">
        <f t="shared" si="6"/>
        <v>0</v>
      </c>
      <c r="I29" s="4">
        <f t="shared" si="7"/>
        <v>0</v>
      </c>
      <c r="J29" s="7">
        <f t="shared" si="8"/>
        <v>60471.4</v>
      </c>
      <c r="K29" s="7">
        <f t="shared" si="4"/>
        <v>0</v>
      </c>
      <c r="L29" s="7">
        <f t="shared" si="5"/>
        <v>-60471.4</v>
      </c>
      <c r="M29" s="7" t="s">
        <v>115</v>
      </c>
    </row>
    <row r="30" spans="1:13" ht="19.5" thickBot="1" x14ac:dyDescent="0.45">
      <c r="A30" s="19"/>
      <c r="B30" s="19"/>
      <c r="C30" s="19"/>
      <c r="D30" s="19"/>
      <c r="E30" s="19"/>
      <c r="F30" s="19"/>
      <c r="G30" s="19"/>
      <c r="H30" s="20">
        <f>SUM(H9:H29)</f>
        <v>727053.02367000002</v>
      </c>
      <c r="I30" s="20">
        <f t="shared" ref="I30:L30" si="9">SUM(I9:I29)</f>
        <v>727053.02367000002</v>
      </c>
      <c r="J30" s="20">
        <f t="shared" si="9"/>
        <v>546335.02</v>
      </c>
      <c r="K30" s="20">
        <f t="shared" si="9"/>
        <v>0</v>
      </c>
      <c r="L30" s="20">
        <f t="shared" si="9"/>
        <v>180718.00366999998</v>
      </c>
      <c r="M30" s="20"/>
    </row>
    <row r="31" spans="1:13" ht="15.75" thickTop="1" x14ac:dyDescent="0.25"/>
    <row r="48" spans="1:13" s="22" customFormat="1" x14ac:dyDescent="0.25">
      <c r="A48" s="22" t="s">
        <v>39</v>
      </c>
      <c r="F48" s="22" t="s">
        <v>43</v>
      </c>
      <c r="M48" s="23" t="s">
        <v>45</v>
      </c>
    </row>
    <row r="49" spans="1:13" s="22" customFormat="1" x14ac:dyDescent="0.25">
      <c r="A49" s="22" t="s">
        <v>41</v>
      </c>
      <c r="F49" s="22" t="s">
        <v>42</v>
      </c>
      <c r="M49" s="23" t="s">
        <v>42</v>
      </c>
    </row>
    <row r="50" spans="1:13" s="22" customFormat="1" x14ac:dyDescent="0.25">
      <c r="A50" s="22" t="s">
        <v>40</v>
      </c>
      <c r="F50" s="22" t="s">
        <v>44</v>
      </c>
      <c r="M50" s="23" t="s">
        <v>40</v>
      </c>
    </row>
  </sheetData>
  <mergeCells count="2">
    <mergeCell ref="A1:M2"/>
    <mergeCell ref="K7:L7"/>
  </mergeCells>
  <printOptions horizontalCentered="1"/>
  <pageMargins left="0" right="0" top="0.25" bottom="0.2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7"/>
  <sheetViews>
    <sheetView tabSelected="1" view="pageBreakPreview" topLeftCell="A13" zoomScale="85" zoomScaleNormal="100" zoomScaleSheetLayoutView="85" workbookViewId="0">
      <selection activeCell="Q22" sqref="Q22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3" ht="15.75" thickTop="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5.75" thickBo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 t="s">
        <v>22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6">
        <v>45108</v>
      </c>
    </row>
    <row r="5" spans="1:13" x14ac:dyDescent="0.25">
      <c r="A5" s="2" t="s">
        <v>46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3" thickTop="1" thickBot="1" x14ac:dyDescent="0.3">
      <c r="A7" s="3"/>
      <c r="B7" s="3" t="s">
        <v>1</v>
      </c>
      <c r="C7" s="3"/>
      <c r="D7" s="3" t="s">
        <v>2</v>
      </c>
      <c r="E7" s="3" t="s">
        <v>3</v>
      </c>
      <c r="F7" s="3" t="s">
        <v>4</v>
      </c>
      <c r="G7" s="3" t="s">
        <v>24</v>
      </c>
      <c r="H7" s="3" t="s">
        <v>5</v>
      </c>
      <c r="I7" s="3" t="s">
        <v>6</v>
      </c>
      <c r="J7" s="3" t="s">
        <v>7</v>
      </c>
      <c r="K7" s="116" t="s">
        <v>8</v>
      </c>
      <c r="L7" s="116"/>
      <c r="M7" s="3" t="s">
        <v>9</v>
      </c>
    </row>
    <row r="8" spans="1:13" ht="32.25" thickTop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8" t="s">
        <v>10</v>
      </c>
      <c r="L8" s="18" t="s">
        <v>11</v>
      </c>
      <c r="M8" s="17"/>
    </row>
    <row r="9" spans="1:13" x14ac:dyDescent="0.25">
      <c r="A9" s="9">
        <v>1</v>
      </c>
      <c r="B9" s="5" t="s">
        <v>13</v>
      </c>
      <c r="C9" s="5" t="s">
        <v>12</v>
      </c>
      <c r="D9" s="6"/>
      <c r="E9" s="6"/>
      <c r="F9" s="6"/>
      <c r="G9" s="5">
        <v>2100</v>
      </c>
      <c r="H9" s="4">
        <f>G9*D9</f>
        <v>0</v>
      </c>
      <c r="I9" s="4">
        <f>G9*E9</f>
        <v>0</v>
      </c>
      <c r="J9" s="7">
        <f>G9*F9</f>
        <v>0</v>
      </c>
      <c r="K9" s="7">
        <f t="shared" ref="K9:K27" si="0">H9-I9</f>
        <v>0</v>
      </c>
      <c r="L9" s="7">
        <f t="shared" ref="L9:L27" si="1">H9-J9</f>
        <v>0</v>
      </c>
      <c r="M9" s="4" t="s">
        <v>21</v>
      </c>
    </row>
    <row r="10" spans="1:13" x14ac:dyDescent="0.25">
      <c r="A10" s="9">
        <v>2</v>
      </c>
      <c r="B10" s="5" t="s">
        <v>14</v>
      </c>
      <c r="C10" s="5" t="s">
        <v>12</v>
      </c>
      <c r="D10" s="6"/>
      <c r="E10" s="8"/>
      <c r="F10" s="6"/>
      <c r="G10" s="5">
        <v>400</v>
      </c>
      <c r="H10" s="4">
        <f t="shared" ref="H10:H27" si="2">G10*D10</f>
        <v>0</v>
      </c>
      <c r="I10" s="4">
        <f t="shared" ref="I10:I27" si="3">G10*E10</f>
        <v>0</v>
      </c>
      <c r="J10" s="7">
        <f t="shared" ref="J10:J27" si="4">G10*F10</f>
        <v>0</v>
      </c>
      <c r="K10" s="7">
        <f t="shared" si="0"/>
        <v>0</v>
      </c>
      <c r="L10" s="7">
        <f t="shared" si="1"/>
        <v>0</v>
      </c>
      <c r="M10" s="4" t="s">
        <v>21</v>
      </c>
    </row>
    <row r="11" spans="1:13" x14ac:dyDescent="0.25">
      <c r="A11" s="9">
        <v>3</v>
      </c>
      <c r="B11" s="5" t="s">
        <v>26</v>
      </c>
      <c r="C11" s="5" t="str">
        <f>C12</f>
        <v>m2</v>
      </c>
      <c r="D11" s="6"/>
      <c r="E11" s="8"/>
      <c r="F11" s="6"/>
      <c r="G11" s="5">
        <v>550</v>
      </c>
      <c r="H11" s="4">
        <f t="shared" si="2"/>
        <v>0</v>
      </c>
      <c r="I11" s="4">
        <f t="shared" si="3"/>
        <v>0</v>
      </c>
      <c r="J11" s="7">
        <f t="shared" si="4"/>
        <v>0</v>
      </c>
      <c r="K11" s="7">
        <f t="shared" si="0"/>
        <v>0</v>
      </c>
      <c r="L11" s="7">
        <f t="shared" si="1"/>
        <v>0</v>
      </c>
      <c r="M11" s="4" t="s">
        <v>21</v>
      </c>
    </row>
    <row r="12" spans="1:13" x14ac:dyDescent="0.25">
      <c r="A12" s="9">
        <v>4</v>
      </c>
      <c r="B12" s="5" t="s">
        <v>15</v>
      </c>
      <c r="C12" s="5" t="s">
        <v>16</v>
      </c>
      <c r="D12" s="6"/>
      <c r="E12" s="8"/>
      <c r="F12" s="6"/>
      <c r="G12" s="5"/>
      <c r="H12" s="4">
        <f t="shared" si="2"/>
        <v>0</v>
      </c>
      <c r="I12" s="4">
        <f t="shared" si="3"/>
        <v>0</v>
      </c>
      <c r="J12" s="7">
        <f t="shared" si="4"/>
        <v>0</v>
      </c>
      <c r="K12" s="7">
        <f t="shared" si="0"/>
        <v>0</v>
      </c>
      <c r="L12" s="7">
        <f t="shared" si="1"/>
        <v>0</v>
      </c>
      <c r="M12" s="4" t="s">
        <v>21</v>
      </c>
    </row>
    <row r="13" spans="1:13" x14ac:dyDescent="0.25">
      <c r="A13" s="9">
        <v>5</v>
      </c>
      <c r="B13" s="5" t="s">
        <v>17</v>
      </c>
      <c r="C13" s="5" t="s">
        <v>12</v>
      </c>
      <c r="D13" s="6"/>
      <c r="E13" s="8"/>
      <c r="F13" s="6"/>
      <c r="G13" s="5">
        <v>2600</v>
      </c>
      <c r="H13" s="4">
        <f t="shared" si="2"/>
        <v>0</v>
      </c>
      <c r="I13" s="4">
        <f t="shared" si="3"/>
        <v>0</v>
      </c>
      <c r="J13" s="7">
        <f t="shared" si="4"/>
        <v>0</v>
      </c>
      <c r="K13" s="7">
        <f t="shared" si="0"/>
        <v>0</v>
      </c>
      <c r="L13" s="7">
        <f t="shared" si="1"/>
        <v>0</v>
      </c>
      <c r="M13" s="4" t="s">
        <v>21</v>
      </c>
    </row>
    <row r="14" spans="1:13" x14ac:dyDescent="0.25">
      <c r="A14" s="9">
        <v>6</v>
      </c>
      <c r="B14" s="5" t="s">
        <v>25</v>
      </c>
      <c r="C14" s="5" t="str">
        <f>C13</f>
        <v>m3</v>
      </c>
      <c r="D14" s="6"/>
      <c r="E14" s="8"/>
      <c r="F14" s="6"/>
      <c r="G14" s="5">
        <v>3350</v>
      </c>
      <c r="H14" s="4">
        <f t="shared" si="2"/>
        <v>0</v>
      </c>
      <c r="I14" s="4">
        <f t="shared" si="3"/>
        <v>0</v>
      </c>
      <c r="J14" s="7">
        <f t="shared" si="4"/>
        <v>0</v>
      </c>
      <c r="K14" s="7">
        <f t="shared" si="0"/>
        <v>0</v>
      </c>
      <c r="L14" s="7">
        <f t="shared" si="1"/>
        <v>0</v>
      </c>
      <c r="M14" s="4" t="s">
        <v>21</v>
      </c>
    </row>
    <row r="15" spans="1:13" x14ac:dyDescent="0.25">
      <c r="A15" s="9">
        <v>7</v>
      </c>
      <c r="B15" s="5" t="s">
        <v>18</v>
      </c>
      <c r="C15" s="5" t="str">
        <f>C13</f>
        <v>m3</v>
      </c>
      <c r="D15" s="6"/>
      <c r="E15" s="8"/>
      <c r="F15" s="6"/>
      <c r="G15" s="5"/>
      <c r="H15" s="4">
        <f t="shared" si="2"/>
        <v>0</v>
      </c>
      <c r="I15" s="4">
        <f t="shared" si="3"/>
        <v>0</v>
      </c>
      <c r="J15" s="7">
        <f t="shared" si="4"/>
        <v>0</v>
      </c>
      <c r="K15" s="7">
        <f t="shared" si="0"/>
        <v>0</v>
      </c>
      <c r="L15" s="7">
        <f t="shared" si="1"/>
        <v>0</v>
      </c>
      <c r="M15" s="4" t="s">
        <v>21</v>
      </c>
    </row>
    <row r="16" spans="1:13" s="21" customFormat="1" ht="25.5" x14ac:dyDescent="0.25">
      <c r="A16" s="9">
        <v>8</v>
      </c>
      <c r="B16" s="10" t="s">
        <v>19</v>
      </c>
      <c r="C16" s="11" t="s">
        <v>28</v>
      </c>
      <c r="D16" s="12"/>
      <c r="E16" s="13"/>
      <c r="F16" s="12"/>
      <c r="G16" s="11">
        <v>7000</v>
      </c>
      <c r="H16" s="9">
        <f t="shared" si="2"/>
        <v>0</v>
      </c>
      <c r="I16" s="9">
        <f t="shared" si="3"/>
        <v>0</v>
      </c>
      <c r="J16" s="14">
        <f t="shared" si="4"/>
        <v>0</v>
      </c>
      <c r="K16" s="14">
        <f t="shared" si="0"/>
        <v>0</v>
      </c>
      <c r="L16" s="14">
        <f t="shared" si="1"/>
        <v>0</v>
      </c>
      <c r="M16" s="9" t="s">
        <v>21</v>
      </c>
    </row>
    <row r="17" spans="1:13" x14ac:dyDescent="0.25">
      <c r="A17" s="9">
        <v>9</v>
      </c>
      <c r="B17" s="10" t="s">
        <v>27</v>
      </c>
      <c r="C17" s="11" t="str">
        <f>C16</f>
        <v>MT</v>
      </c>
      <c r="D17" s="6"/>
      <c r="E17" s="13"/>
      <c r="F17" s="12"/>
      <c r="G17" s="11">
        <v>6600</v>
      </c>
      <c r="H17" s="4">
        <f t="shared" si="2"/>
        <v>0</v>
      </c>
      <c r="I17" s="4">
        <f t="shared" si="3"/>
        <v>0</v>
      </c>
      <c r="J17" s="7">
        <f t="shared" si="4"/>
        <v>0</v>
      </c>
      <c r="K17" s="7">
        <f t="shared" si="0"/>
        <v>0</v>
      </c>
      <c r="L17" s="7">
        <f t="shared" si="1"/>
        <v>0</v>
      </c>
      <c r="M17" s="4" t="s">
        <v>21</v>
      </c>
    </row>
    <row r="18" spans="1:13" x14ac:dyDescent="0.25">
      <c r="A18" s="9">
        <v>10</v>
      </c>
      <c r="B18" s="5" t="s">
        <v>35</v>
      </c>
      <c r="C18" s="5" t="s">
        <v>12</v>
      </c>
      <c r="D18" s="6"/>
      <c r="E18" s="8"/>
      <c r="F18" s="6"/>
      <c r="G18" s="5">
        <v>3100</v>
      </c>
      <c r="H18" s="4">
        <f t="shared" si="2"/>
        <v>0</v>
      </c>
      <c r="I18" s="4">
        <f t="shared" si="3"/>
        <v>0</v>
      </c>
      <c r="J18" s="7">
        <f t="shared" si="4"/>
        <v>0</v>
      </c>
      <c r="K18" s="7">
        <f t="shared" si="0"/>
        <v>0</v>
      </c>
      <c r="L18" s="7">
        <f t="shared" si="1"/>
        <v>0</v>
      </c>
      <c r="M18" s="4" t="s">
        <v>21</v>
      </c>
    </row>
    <row r="19" spans="1:13" x14ac:dyDescent="0.25">
      <c r="A19" s="9">
        <v>11</v>
      </c>
      <c r="B19" s="5" t="s">
        <v>38</v>
      </c>
      <c r="C19" s="5" t="str">
        <f>C18</f>
        <v>m3</v>
      </c>
      <c r="D19" s="6"/>
      <c r="E19" s="8"/>
      <c r="F19" s="6"/>
      <c r="G19" s="5">
        <f>G18+(G18*10%)</f>
        <v>3410</v>
      </c>
      <c r="H19" s="4">
        <f t="shared" si="2"/>
        <v>0</v>
      </c>
      <c r="I19" s="4">
        <f t="shared" si="3"/>
        <v>0</v>
      </c>
      <c r="J19" s="7">
        <f t="shared" si="4"/>
        <v>0</v>
      </c>
      <c r="K19" s="7">
        <f t="shared" si="0"/>
        <v>0</v>
      </c>
      <c r="L19" s="7">
        <f t="shared" si="1"/>
        <v>0</v>
      </c>
      <c r="M19" s="4" t="s">
        <v>21</v>
      </c>
    </row>
    <row r="20" spans="1:13" x14ac:dyDescent="0.25">
      <c r="A20" s="9">
        <v>12</v>
      </c>
      <c r="B20" s="5" t="s">
        <v>36</v>
      </c>
      <c r="C20" s="5" t="s">
        <v>16</v>
      </c>
      <c r="D20" s="6"/>
      <c r="E20" s="8"/>
      <c r="F20" s="6"/>
      <c r="G20" s="5">
        <v>160</v>
      </c>
      <c r="H20" s="4">
        <f t="shared" si="2"/>
        <v>0</v>
      </c>
      <c r="I20" s="4">
        <f t="shared" si="3"/>
        <v>0</v>
      </c>
      <c r="J20" s="7">
        <f t="shared" si="4"/>
        <v>0</v>
      </c>
      <c r="K20" s="7">
        <f t="shared" si="0"/>
        <v>0</v>
      </c>
      <c r="L20" s="7">
        <f t="shared" si="1"/>
        <v>0</v>
      </c>
      <c r="M20" s="4" t="s">
        <v>21</v>
      </c>
    </row>
    <row r="21" spans="1:13" x14ac:dyDescent="0.25">
      <c r="A21" s="9">
        <v>13</v>
      </c>
      <c r="B21" s="5" t="s">
        <v>37</v>
      </c>
      <c r="C21" s="5" t="str">
        <f>C20</f>
        <v>m2</v>
      </c>
      <c r="D21" s="6"/>
      <c r="E21" s="8"/>
      <c r="F21" s="6"/>
      <c r="G21" s="5">
        <f>G20+(G20*10%)</f>
        <v>176</v>
      </c>
      <c r="H21" s="4">
        <f t="shared" si="2"/>
        <v>0</v>
      </c>
      <c r="I21" s="4">
        <f t="shared" si="3"/>
        <v>0</v>
      </c>
      <c r="J21" s="7">
        <f t="shared" si="4"/>
        <v>0</v>
      </c>
      <c r="K21" s="7">
        <f t="shared" si="0"/>
        <v>0</v>
      </c>
      <c r="L21" s="7">
        <f t="shared" si="1"/>
        <v>0</v>
      </c>
      <c r="M21" s="4" t="s">
        <v>21</v>
      </c>
    </row>
    <row r="22" spans="1:13" x14ac:dyDescent="0.25">
      <c r="A22" s="9">
        <v>14</v>
      </c>
      <c r="B22" s="5" t="s">
        <v>29</v>
      </c>
      <c r="C22" s="5" t="s">
        <v>33</v>
      </c>
      <c r="D22" s="6"/>
      <c r="E22" s="15"/>
      <c r="F22" s="6"/>
      <c r="G22" s="5">
        <v>220</v>
      </c>
      <c r="H22" s="4">
        <f t="shared" si="2"/>
        <v>0</v>
      </c>
      <c r="I22" s="4">
        <f t="shared" si="3"/>
        <v>0</v>
      </c>
      <c r="J22" s="7">
        <f t="shared" si="4"/>
        <v>0</v>
      </c>
      <c r="K22" s="7">
        <f t="shared" si="0"/>
        <v>0</v>
      </c>
      <c r="L22" s="7">
        <f t="shared" si="1"/>
        <v>0</v>
      </c>
      <c r="M22" s="4" t="s">
        <v>21</v>
      </c>
    </row>
    <row r="23" spans="1:13" x14ac:dyDescent="0.25">
      <c r="A23" s="9">
        <v>15</v>
      </c>
      <c r="B23" s="5" t="s">
        <v>30</v>
      </c>
      <c r="C23" s="5" t="s">
        <v>16</v>
      </c>
      <c r="D23" s="6"/>
      <c r="E23" s="15"/>
      <c r="F23" s="6"/>
      <c r="G23" s="5">
        <v>130</v>
      </c>
      <c r="H23" s="4">
        <f t="shared" si="2"/>
        <v>0</v>
      </c>
      <c r="I23" s="4">
        <f t="shared" si="3"/>
        <v>0</v>
      </c>
      <c r="J23" s="7">
        <f t="shared" si="4"/>
        <v>0</v>
      </c>
      <c r="K23" s="7">
        <f t="shared" si="0"/>
        <v>0</v>
      </c>
      <c r="L23" s="7">
        <f t="shared" si="1"/>
        <v>0</v>
      </c>
      <c r="M23" s="4" t="s">
        <v>21</v>
      </c>
    </row>
    <row r="24" spans="1:13" x14ac:dyDescent="0.25">
      <c r="A24" s="9">
        <v>16</v>
      </c>
      <c r="B24" s="5" t="s">
        <v>31</v>
      </c>
      <c r="C24" s="5" t="s">
        <v>24</v>
      </c>
      <c r="D24" s="6"/>
      <c r="E24" s="15">
        <v>3</v>
      </c>
      <c r="F24" s="6"/>
      <c r="G24" s="5">
        <v>500</v>
      </c>
      <c r="H24" s="4">
        <f t="shared" si="2"/>
        <v>0</v>
      </c>
      <c r="I24" s="4">
        <f t="shared" si="3"/>
        <v>1500</v>
      </c>
      <c r="J24" s="7">
        <f t="shared" si="4"/>
        <v>0</v>
      </c>
      <c r="K24" s="7">
        <f t="shared" si="0"/>
        <v>-1500</v>
      </c>
      <c r="L24" s="7">
        <f t="shared" si="1"/>
        <v>0</v>
      </c>
      <c r="M24" s="4" t="s">
        <v>21</v>
      </c>
    </row>
    <row r="25" spans="1:13" x14ac:dyDescent="0.25">
      <c r="A25" s="9">
        <v>16</v>
      </c>
      <c r="B25" s="5" t="s">
        <v>49</v>
      </c>
      <c r="C25" s="5" t="s">
        <v>24</v>
      </c>
      <c r="D25" s="15">
        <v>4</v>
      </c>
      <c r="E25" s="15"/>
      <c r="F25" s="6">
        <v>4</v>
      </c>
      <c r="G25" s="5">
        <v>550</v>
      </c>
      <c r="H25" s="4">
        <f t="shared" ref="H25" si="5">G25*D25</f>
        <v>2200</v>
      </c>
      <c r="I25" s="4">
        <f t="shared" ref="I25" si="6">G25*E25</f>
        <v>0</v>
      </c>
      <c r="J25" s="7">
        <f t="shared" ref="J25" si="7">G25*F25</f>
        <v>2200</v>
      </c>
      <c r="K25" s="7">
        <f t="shared" ref="K25" si="8">H25-I25</f>
        <v>2200</v>
      </c>
      <c r="L25" s="7">
        <f t="shared" ref="L25" si="9">H25-J25</f>
        <v>0</v>
      </c>
      <c r="M25" s="4" t="s">
        <v>21</v>
      </c>
    </row>
    <row r="26" spans="1:13" x14ac:dyDescent="0.25">
      <c r="A26" s="9">
        <v>17</v>
      </c>
      <c r="B26" s="5" t="s">
        <v>32</v>
      </c>
      <c r="C26" s="5" t="str">
        <f>C24</f>
        <v>Rate</v>
      </c>
      <c r="D26" s="6"/>
      <c r="E26" s="15">
        <v>1</v>
      </c>
      <c r="F26" s="6"/>
      <c r="G26" s="5">
        <v>330</v>
      </c>
      <c r="H26" s="4">
        <f t="shared" si="2"/>
        <v>0</v>
      </c>
      <c r="I26" s="4">
        <f t="shared" si="3"/>
        <v>330</v>
      </c>
      <c r="J26" s="7">
        <f t="shared" si="4"/>
        <v>0</v>
      </c>
      <c r="K26" s="7">
        <f t="shared" si="0"/>
        <v>-330</v>
      </c>
      <c r="L26" s="7">
        <f t="shared" si="1"/>
        <v>0</v>
      </c>
      <c r="M26" s="4" t="s">
        <v>21</v>
      </c>
    </row>
    <row r="27" spans="1:13" x14ac:dyDescent="0.25">
      <c r="A27" s="9">
        <v>18</v>
      </c>
      <c r="B27" s="5" t="s">
        <v>34</v>
      </c>
      <c r="C27" s="5" t="s">
        <v>12</v>
      </c>
      <c r="D27" s="6"/>
      <c r="E27" s="15"/>
      <c r="F27" s="6"/>
      <c r="G27" s="5">
        <v>3000</v>
      </c>
      <c r="H27" s="4">
        <f t="shared" si="2"/>
        <v>0</v>
      </c>
      <c r="I27" s="4">
        <f t="shared" si="3"/>
        <v>0</v>
      </c>
      <c r="J27" s="7">
        <f t="shared" si="4"/>
        <v>0</v>
      </c>
      <c r="K27" s="7">
        <f t="shared" si="0"/>
        <v>0</v>
      </c>
      <c r="L27" s="7">
        <f t="shared" si="1"/>
        <v>0</v>
      </c>
      <c r="M27" s="4" t="s">
        <v>21</v>
      </c>
    </row>
    <row r="28" spans="1:13" x14ac:dyDescent="0.25">
      <c r="A28" s="9">
        <v>18</v>
      </c>
      <c r="B28" s="5" t="s">
        <v>47</v>
      </c>
      <c r="C28" s="5" t="s">
        <v>12</v>
      </c>
      <c r="D28" s="6">
        <v>7.7750000000000004</v>
      </c>
      <c r="E28" s="15">
        <v>7.2</v>
      </c>
      <c r="F28" s="6">
        <v>7.77</v>
      </c>
      <c r="G28" s="5">
        <v>4100</v>
      </c>
      <c r="H28" s="4">
        <f t="shared" ref="H28:H29" si="10">G28*D28</f>
        <v>31877.5</v>
      </c>
      <c r="I28" s="4">
        <f t="shared" ref="I28:I29" si="11">G28*E28</f>
        <v>29520</v>
      </c>
      <c r="J28" s="7">
        <f t="shared" ref="J28:J29" si="12">G28*F28</f>
        <v>31857</v>
      </c>
      <c r="K28" s="7">
        <f t="shared" ref="K28:K29" si="13">H28-I28</f>
        <v>2357.5</v>
      </c>
      <c r="L28" s="7">
        <f t="shared" ref="L28:L29" si="14">H28-J28</f>
        <v>20.5</v>
      </c>
      <c r="M28" s="4" t="s">
        <v>21</v>
      </c>
    </row>
    <row r="29" spans="1:13" x14ac:dyDescent="0.25">
      <c r="A29" s="9">
        <v>18</v>
      </c>
      <c r="B29" s="5" t="s">
        <v>48</v>
      </c>
      <c r="C29" s="5" t="s">
        <v>12</v>
      </c>
      <c r="D29" s="6">
        <f>E29</f>
        <v>92.4</v>
      </c>
      <c r="E29" s="15">
        <v>92.4</v>
      </c>
      <c r="F29" s="6">
        <f>E29</f>
        <v>92.4</v>
      </c>
      <c r="G29" s="5">
        <v>620</v>
      </c>
      <c r="H29" s="4">
        <f t="shared" si="10"/>
        <v>57288</v>
      </c>
      <c r="I29" s="4">
        <f t="shared" si="11"/>
        <v>57288</v>
      </c>
      <c r="J29" s="7">
        <f t="shared" si="12"/>
        <v>57288</v>
      </c>
      <c r="K29" s="7">
        <f t="shared" si="13"/>
        <v>0</v>
      </c>
      <c r="L29" s="7">
        <f t="shared" si="14"/>
        <v>0</v>
      </c>
      <c r="M29" s="4" t="s">
        <v>21</v>
      </c>
    </row>
    <row r="30" spans="1:13" ht="19.5" thickBot="1" x14ac:dyDescent="0.45">
      <c r="A30" s="19"/>
      <c r="B30" s="19"/>
      <c r="C30" s="19"/>
      <c r="D30" s="19"/>
      <c r="E30" s="19"/>
      <c r="F30" s="19"/>
      <c r="G30" s="19"/>
      <c r="H30" s="20">
        <f>SUM(H9:H29)</f>
        <v>91365.5</v>
      </c>
      <c r="I30" s="20">
        <f t="shared" ref="I30:L30" si="15">SUM(I9:I29)</f>
        <v>88638</v>
      </c>
      <c r="J30" s="20"/>
      <c r="K30" s="20">
        <f t="shared" si="15"/>
        <v>2727.5</v>
      </c>
      <c r="L30" s="20">
        <f t="shared" si="15"/>
        <v>20.5</v>
      </c>
      <c r="M30" s="20"/>
    </row>
    <row r="31" spans="1:13" ht="15.75" thickTop="1" x14ac:dyDescent="0.25"/>
    <row r="45" spans="1:13" x14ac:dyDescent="0.25">
      <c r="A45" s="22" t="s">
        <v>39</v>
      </c>
      <c r="B45" s="22"/>
      <c r="C45" s="22"/>
      <c r="D45" s="22"/>
      <c r="E45" s="22"/>
      <c r="F45" s="22" t="s">
        <v>43</v>
      </c>
      <c r="G45" s="22"/>
      <c r="H45" s="22"/>
      <c r="I45" s="22"/>
      <c r="J45" s="22"/>
      <c r="K45" s="22"/>
      <c r="L45" s="22"/>
      <c r="M45" s="23" t="s">
        <v>45</v>
      </c>
    </row>
    <row r="46" spans="1:13" x14ac:dyDescent="0.25">
      <c r="A46" s="22" t="s">
        <v>41</v>
      </c>
      <c r="B46" s="22"/>
      <c r="C46" s="22"/>
      <c r="D46" s="22"/>
      <c r="E46" s="22"/>
      <c r="F46" s="22" t="s">
        <v>42</v>
      </c>
      <c r="G46" s="22"/>
      <c r="H46" s="22"/>
      <c r="I46" s="22"/>
      <c r="J46" s="22"/>
      <c r="K46" s="22"/>
      <c r="L46" s="22"/>
      <c r="M46" s="23" t="s">
        <v>50</v>
      </c>
    </row>
    <row r="47" spans="1:13" x14ac:dyDescent="0.25">
      <c r="A47" s="22" t="s">
        <v>40</v>
      </c>
      <c r="B47" s="22"/>
      <c r="C47" s="22"/>
      <c r="D47" s="22"/>
      <c r="E47" s="22"/>
      <c r="F47" s="22" t="s">
        <v>44</v>
      </c>
      <c r="G47" s="22"/>
      <c r="H47" s="22"/>
      <c r="I47" s="22"/>
      <c r="J47" s="22"/>
      <c r="K47" s="22"/>
      <c r="L47" s="22"/>
      <c r="M47" s="23" t="s">
        <v>40</v>
      </c>
    </row>
  </sheetData>
  <mergeCells count="2">
    <mergeCell ref="A1:M2"/>
    <mergeCell ref="K7:L7"/>
  </mergeCells>
  <printOptions horizontalCentered="1"/>
  <pageMargins left="0" right="0" top="0.25" bottom="0.2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view="pageBreakPreview" zoomScaleNormal="100" zoomScaleSheetLayoutView="100" workbookViewId="0">
      <selection activeCell="E21" sqref="E21"/>
    </sheetView>
  </sheetViews>
  <sheetFormatPr defaultRowHeight="15" x14ac:dyDescent="0.25"/>
  <cols>
    <col min="1" max="1" width="5.42578125" customWidth="1"/>
    <col min="2" max="2" width="49.28515625" customWidth="1"/>
    <col min="3" max="3" width="7.42578125" customWidth="1"/>
    <col min="4" max="12" width="13.28515625" customWidth="1"/>
  </cols>
  <sheetData>
    <row r="1" spans="1:13" ht="15.75" thickTop="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5.75" thickBo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 t="s">
        <v>22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6">
        <v>45139</v>
      </c>
    </row>
    <row r="5" spans="1:13" x14ac:dyDescent="0.25">
      <c r="A5" s="2" t="s">
        <v>46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3" thickTop="1" thickBot="1" x14ac:dyDescent="0.3">
      <c r="A7" s="3"/>
      <c r="B7" s="3" t="s">
        <v>1</v>
      </c>
      <c r="C7" s="3"/>
      <c r="D7" s="3" t="s">
        <v>2</v>
      </c>
      <c r="E7" s="3" t="s">
        <v>3</v>
      </c>
      <c r="F7" s="3" t="s">
        <v>4</v>
      </c>
      <c r="G7" s="3" t="s">
        <v>24</v>
      </c>
      <c r="H7" s="3" t="s">
        <v>5</v>
      </c>
      <c r="I7" s="3" t="s">
        <v>6</v>
      </c>
      <c r="J7" s="3" t="s">
        <v>7</v>
      </c>
      <c r="K7" s="116" t="s">
        <v>8</v>
      </c>
      <c r="L7" s="116"/>
      <c r="M7" s="3" t="s">
        <v>9</v>
      </c>
    </row>
    <row r="8" spans="1:13" ht="32.25" thickTop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8" t="s">
        <v>10</v>
      </c>
      <c r="L8" s="18" t="s">
        <v>11</v>
      </c>
      <c r="M8" s="17"/>
    </row>
    <row r="9" spans="1:13" x14ac:dyDescent="0.25">
      <c r="A9" s="9">
        <v>1</v>
      </c>
      <c r="B9" s="5" t="s">
        <v>13</v>
      </c>
      <c r="C9" s="5" t="s">
        <v>12</v>
      </c>
      <c r="D9" s="6"/>
      <c r="E9" s="6"/>
      <c r="F9" s="6"/>
      <c r="G9" s="5">
        <v>2100</v>
      </c>
      <c r="H9" s="4">
        <f>G9*D9</f>
        <v>0</v>
      </c>
      <c r="I9" s="4">
        <f>G9*E9</f>
        <v>0</v>
      </c>
      <c r="J9" s="7">
        <f>G9*F9</f>
        <v>0</v>
      </c>
      <c r="K9" s="7">
        <f t="shared" ref="K9:K29" si="0">H9-I9</f>
        <v>0</v>
      </c>
      <c r="L9" s="7">
        <f t="shared" ref="L9:L29" si="1">H9-J9</f>
        <v>0</v>
      </c>
      <c r="M9" s="4" t="s">
        <v>106</v>
      </c>
    </row>
    <row r="10" spans="1:13" x14ac:dyDescent="0.25">
      <c r="A10" s="9">
        <v>2</v>
      </c>
      <c r="B10" s="5" t="s">
        <v>14</v>
      </c>
      <c r="C10" s="5" t="s">
        <v>12</v>
      </c>
      <c r="D10" s="6">
        <f>E10</f>
        <v>1.95</v>
      </c>
      <c r="E10" s="8">
        <v>1.95</v>
      </c>
      <c r="F10" s="6"/>
      <c r="G10" s="5">
        <v>400</v>
      </c>
      <c r="H10" s="4">
        <f t="shared" ref="H10:H29" si="2">G10*D10</f>
        <v>780</v>
      </c>
      <c r="I10" s="4">
        <f t="shared" ref="I10:I29" si="3">G10*E10</f>
        <v>780</v>
      </c>
      <c r="J10" s="7">
        <f t="shared" ref="J10:J29" si="4">G10*F10</f>
        <v>0</v>
      </c>
      <c r="K10" s="7">
        <f t="shared" si="0"/>
        <v>0</v>
      </c>
      <c r="L10" s="7">
        <f t="shared" si="1"/>
        <v>780</v>
      </c>
      <c r="M10" s="4" t="s">
        <v>106</v>
      </c>
    </row>
    <row r="11" spans="1:13" x14ac:dyDescent="0.25">
      <c r="A11" s="9">
        <v>3</v>
      </c>
      <c r="B11" s="5" t="s">
        <v>26</v>
      </c>
      <c r="C11" s="5" t="str">
        <f>C12</f>
        <v>m2</v>
      </c>
      <c r="D11" s="6"/>
      <c r="E11" s="8"/>
      <c r="F11" s="6"/>
      <c r="G11" s="5">
        <v>550</v>
      </c>
      <c r="H11" s="4">
        <f t="shared" si="2"/>
        <v>0</v>
      </c>
      <c r="I11" s="4">
        <f t="shared" si="3"/>
        <v>0</v>
      </c>
      <c r="J11" s="7">
        <f t="shared" si="4"/>
        <v>0</v>
      </c>
      <c r="K11" s="7">
        <f t="shared" si="0"/>
        <v>0</v>
      </c>
      <c r="L11" s="7">
        <f t="shared" si="1"/>
        <v>0</v>
      </c>
      <c r="M11" s="4" t="s">
        <v>106</v>
      </c>
    </row>
    <row r="12" spans="1:13" x14ac:dyDescent="0.25">
      <c r="A12" s="9">
        <v>4</v>
      </c>
      <c r="B12" s="5" t="s">
        <v>15</v>
      </c>
      <c r="C12" s="5" t="s">
        <v>16</v>
      </c>
      <c r="D12" s="6"/>
      <c r="E12" s="8"/>
      <c r="F12" s="6"/>
      <c r="G12" s="5"/>
      <c r="H12" s="4">
        <f t="shared" si="2"/>
        <v>0</v>
      </c>
      <c r="I12" s="4">
        <f t="shared" si="3"/>
        <v>0</v>
      </c>
      <c r="J12" s="7">
        <f t="shared" si="4"/>
        <v>0</v>
      </c>
      <c r="K12" s="7">
        <f t="shared" si="0"/>
        <v>0</v>
      </c>
      <c r="L12" s="7">
        <f t="shared" si="1"/>
        <v>0</v>
      </c>
      <c r="M12" s="4" t="s">
        <v>106</v>
      </c>
    </row>
    <row r="13" spans="1:13" x14ac:dyDescent="0.25">
      <c r="A13" s="9">
        <v>5</v>
      </c>
      <c r="B13" s="5" t="s">
        <v>17</v>
      </c>
      <c r="C13" s="5" t="s">
        <v>12</v>
      </c>
      <c r="D13" s="6">
        <v>0.94</v>
      </c>
      <c r="E13" s="8">
        <v>0.93</v>
      </c>
      <c r="F13" s="6"/>
      <c r="G13" s="5">
        <v>2750</v>
      </c>
      <c r="H13" s="4">
        <f t="shared" si="2"/>
        <v>2585</v>
      </c>
      <c r="I13" s="4">
        <f t="shared" si="3"/>
        <v>2557.5</v>
      </c>
      <c r="J13" s="7">
        <f t="shared" si="4"/>
        <v>0</v>
      </c>
      <c r="K13" s="7">
        <f t="shared" si="0"/>
        <v>27.5</v>
      </c>
      <c r="L13" s="7">
        <f t="shared" si="1"/>
        <v>2585</v>
      </c>
      <c r="M13" s="4" t="s">
        <v>106</v>
      </c>
    </row>
    <row r="14" spans="1:13" x14ac:dyDescent="0.25">
      <c r="A14" s="9">
        <v>6</v>
      </c>
      <c r="B14" s="5" t="s">
        <v>25</v>
      </c>
      <c r="C14" s="5" t="str">
        <f>C13</f>
        <v>m3</v>
      </c>
      <c r="D14" s="6"/>
      <c r="E14" s="8"/>
      <c r="F14" s="6"/>
      <c r="G14" s="5">
        <v>3350</v>
      </c>
      <c r="H14" s="4">
        <f t="shared" si="2"/>
        <v>0</v>
      </c>
      <c r="I14" s="4">
        <f t="shared" si="3"/>
        <v>0</v>
      </c>
      <c r="J14" s="7">
        <f t="shared" si="4"/>
        <v>0</v>
      </c>
      <c r="K14" s="7">
        <f t="shared" si="0"/>
        <v>0</v>
      </c>
      <c r="L14" s="7">
        <f t="shared" si="1"/>
        <v>0</v>
      </c>
      <c r="M14" s="4" t="s">
        <v>106</v>
      </c>
    </row>
    <row r="15" spans="1:13" x14ac:dyDescent="0.25">
      <c r="A15" s="9">
        <v>7</v>
      </c>
      <c r="B15" s="5" t="s">
        <v>18</v>
      </c>
      <c r="C15" s="5" t="str">
        <f>C13</f>
        <v>m3</v>
      </c>
      <c r="D15" s="6"/>
      <c r="E15" s="8"/>
      <c r="F15" s="6"/>
      <c r="G15" s="5"/>
      <c r="H15" s="4">
        <f t="shared" si="2"/>
        <v>0</v>
      </c>
      <c r="I15" s="4">
        <f t="shared" si="3"/>
        <v>0</v>
      </c>
      <c r="J15" s="7">
        <f t="shared" si="4"/>
        <v>0</v>
      </c>
      <c r="K15" s="7">
        <f t="shared" si="0"/>
        <v>0</v>
      </c>
      <c r="L15" s="7">
        <f t="shared" si="1"/>
        <v>0</v>
      </c>
      <c r="M15" s="4" t="s">
        <v>106</v>
      </c>
    </row>
    <row r="16" spans="1:13" s="21" customFormat="1" ht="25.5" x14ac:dyDescent="0.25">
      <c r="A16" s="9">
        <v>8</v>
      </c>
      <c r="B16" s="10" t="s">
        <v>19</v>
      </c>
      <c r="C16" s="11" t="s">
        <v>28</v>
      </c>
      <c r="D16" s="12"/>
      <c r="E16" s="13"/>
      <c r="F16" s="12"/>
      <c r="G16" s="11">
        <v>7000</v>
      </c>
      <c r="H16" s="9">
        <f t="shared" si="2"/>
        <v>0</v>
      </c>
      <c r="I16" s="9">
        <f t="shared" si="3"/>
        <v>0</v>
      </c>
      <c r="J16" s="14">
        <f t="shared" si="4"/>
        <v>0</v>
      </c>
      <c r="K16" s="14">
        <f t="shared" si="0"/>
        <v>0</v>
      </c>
      <c r="L16" s="14">
        <f t="shared" si="1"/>
        <v>0</v>
      </c>
      <c r="M16" s="9" t="s">
        <v>106</v>
      </c>
    </row>
    <row r="17" spans="1:13" x14ac:dyDescent="0.25">
      <c r="A17" s="9">
        <v>9</v>
      </c>
      <c r="B17" s="10" t="s">
        <v>27</v>
      </c>
      <c r="C17" s="11" t="str">
        <f>C16</f>
        <v>MT</v>
      </c>
      <c r="D17" s="6"/>
      <c r="E17" s="13"/>
      <c r="F17" s="12"/>
      <c r="G17" s="11">
        <v>6600</v>
      </c>
      <c r="H17" s="4">
        <f t="shared" si="2"/>
        <v>0</v>
      </c>
      <c r="I17" s="4">
        <f t="shared" si="3"/>
        <v>0</v>
      </c>
      <c r="J17" s="7">
        <f t="shared" si="4"/>
        <v>0</v>
      </c>
      <c r="K17" s="7">
        <f t="shared" si="0"/>
        <v>0</v>
      </c>
      <c r="L17" s="7">
        <f t="shared" si="1"/>
        <v>0</v>
      </c>
      <c r="M17" s="4" t="s">
        <v>106</v>
      </c>
    </row>
    <row r="18" spans="1:13" x14ac:dyDescent="0.25">
      <c r="A18" s="9">
        <v>10</v>
      </c>
      <c r="B18" s="5" t="s">
        <v>35</v>
      </c>
      <c r="C18" s="5" t="s">
        <v>12</v>
      </c>
      <c r="D18" s="6"/>
      <c r="E18" s="8"/>
      <c r="F18" s="6"/>
      <c r="G18" s="5">
        <v>3100</v>
      </c>
      <c r="H18" s="4">
        <f t="shared" si="2"/>
        <v>0</v>
      </c>
      <c r="I18" s="4">
        <f t="shared" si="3"/>
        <v>0</v>
      </c>
      <c r="J18" s="7">
        <f t="shared" si="4"/>
        <v>0</v>
      </c>
      <c r="K18" s="7">
        <f t="shared" si="0"/>
        <v>0</v>
      </c>
      <c r="L18" s="7">
        <f t="shared" si="1"/>
        <v>0</v>
      </c>
      <c r="M18" s="4" t="s">
        <v>106</v>
      </c>
    </row>
    <row r="19" spans="1:13" x14ac:dyDescent="0.25">
      <c r="A19" s="9">
        <v>11</v>
      </c>
      <c r="B19" s="5" t="s">
        <v>38</v>
      </c>
      <c r="C19" s="5" t="str">
        <f>C18</f>
        <v>m3</v>
      </c>
      <c r="D19" s="6"/>
      <c r="E19" s="8"/>
      <c r="F19" s="6"/>
      <c r="G19" s="5">
        <f>G18+(G18*10%)</f>
        <v>3410</v>
      </c>
      <c r="H19" s="4">
        <f t="shared" si="2"/>
        <v>0</v>
      </c>
      <c r="I19" s="4">
        <f t="shared" si="3"/>
        <v>0</v>
      </c>
      <c r="J19" s="7">
        <f t="shared" si="4"/>
        <v>0</v>
      </c>
      <c r="K19" s="7">
        <f t="shared" si="0"/>
        <v>0</v>
      </c>
      <c r="L19" s="7">
        <f t="shared" si="1"/>
        <v>0</v>
      </c>
      <c r="M19" s="4" t="s">
        <v>106</v>
      </c>
    </row>
    <row r="20" spans="1:13" x14ac:dyDescent="0.25">
      <c r="A20" s="9">
        <v>12</v>
      </c>
      <c r="B20" s="5" t="s">
        <v>36</v>
      </c>
      <c r="C20" s="5" t="s">
        <v>16</v>
      </c>
      <c r="D20" s="6"/>
      <c r="E20" s="8"/>
      <c r="F20" s="6"/>
      <c r="G20" s="5">
        <v>160</v>
      </c>
      <c r="H20" s="4">
        <f t="shared" si="2"/>
        <v>0</v>
      </c>
      <c r="I20" s="4">
        <f t="shared" si="3"/>
        <v>0</v>
      </c>
      <c r="J20" s="7">
        <f t="shared" si="4"/>
        <v>0</v>
      </c>
      <c r="K20" s="7">
        <f t="shared" si="0"/>
        <v>0</v>
      </c>
      <c r="L20" s="7">
        <f t="shared" si="1"/>
        <v>0</v>
      </c>
      <c r="M20" s="4" t="s">
        <v>106</v>
      </c>
    </row>
    <row r="21" spans="1:13" x14ac:dyDescent="0.25">
      <c r="A21" s="9">
        <v>13</v>
      </c>
      <c r="B21" s="5" t="s">
        <v>37</v>
      </c>
      <c r="C21" s="5" t="str">
        <f>C20</f>
        <v>m2</v>
      </c>
      <c r="D21" s="6"/>
      <c r="E21" s="8"/>
      <c r="F21" s="6"/>
      <c r="G21" s="5">
        <f>G20+(G20*10%)</f>
        <v>176</v>
      </c>
      <c r="H21" s="4">
        <f t="shared" si="2"/>
        <v>0</v>
      </c>
      <c r="I21" s="4">
        <f t="shared" si="3"/>
        <v>0</v>
      </c>
      <c r="J21" s="7">
        <f t="shared" si="4"/>
        <v>0</v>
      </c>
      <c r="K21" s="7">
        <f t="shared" si="0"/>
        <v>0</v>
      </c>
      <c r="L21" s="7">
        <f t="shared" si="1"/>
        <v>0</v>
      </c>
      <c r="M21" s="4" t="s">
        <v>106</v>
      </c>
    </row>
    <row r="22" spans="1:13" x14ac:dyDescent="0.25">
      <c r="A22" s="9">
        <v>14</v>
      </c>
      <c r="B22" s="5" t="s">
        <v>29</v>
      </c>
      <c r="C22" s="5" t="s">
        <v>33</v>
      </c>
      <c r="D22" s="6"/>
      <c r="E22" s="15"/>
      <c r="F22" s="6"/>
      <c r="G22" s="5">
        <v>220</v>
      </c>
      <c r="H22" s="4">
        <f t="shared" si="2"/>
        <v>0</v>
      </c>
      <c r="I22" s="4">
        <f t="shared" si="3"/>
        <v>0</v>
      </c>
      <c r="J22" s="7">
        <f t="shared" si="4"/>
        <v>0</v>
      </c>
      <c r="K22" s="7">
        <f t="shared" si="0"/>
        <v>0</v>
      </c>
      <c r="L22" s="7">
        <f t="shared" si="1"/>
        <v>0</v>
      </c>
      <c r="M22" s="4" t="s">
        <v>106</v>
      </c>
    </row>
    <row r="23" spans="1:13" x14ac:dyDescent="0.25">
      <c r="A23" s="9">
        <v>15</v>
      </c>
      <c r="B23" s="5" t="s">
        <v>30</v>
      </c>
      <c r="C23" s="5" t="s">
        <v>16</v>
      </c>
      <c r="D23" s="6"/>
      <c r="E23" s="15"/>
      <c r="F23" s="6"/>
      <c r="G23" s="5">
        <v>130</v>
      </c>
      <c r="H23" s="4">
        <f t="shared" si="2"/>
        <v>0</v>
      </c>
      <c r="I23" s="4">
        <f t="shared" si="3"/>
        <v>0</v>
      </c>
      <c r="J23" s="7">
        <f t="shared" si="4"/>
        <v>0</v>
      </c>
      <c r="K23" s="7">
        <f t="shared" si="0"/>
        <v>0</v>
      </c>
      <c r="L23" s="7">
        <f t="shared" si="1"/>
        <v>0</v>
      </c>
      <c r="M23" s="4" t="s">
        <v>106</v>
      </c>
    </row>
    <row r="24" spans="1:13" x14ac:dyDescent="0.25">
      <c r="A24" s="9">
        <v>16</v>
      </c>
      <c r="B24" s="5" t="s">
        <v>31</v>
      </c>
      <c r="C24" s="5" t="s">
        <v>24</v>
      </c>
      <c r="D24" s="6">
        <f>E24</f>
        <v>12</v>
      </c>
      <c r="E24" s="15">
        <v>12</v>
      </c>
      <c r="F24" s="6"/>
      <c r="G24" s="5">
        <v>500</v>
      </c>
      <c r="H24" s="4">
        <f t="shared" si="2"/>
        <v>6000</v>
      </c>
      <c r="I24" s="4">
        <f t="shared" si="3"/>
        <v>6000</v>
      </c>
      <c r="J24" s="7">
        <f t="shared" si="4"/>
        <v>0</v>
      </c>
      <c r="K24" s="7">
        <f t="shared" si="0"/>
        <v>0</v>
      </c>
      <c r="L24" s="7">
        <f t="shared" si="1"/>
        <v>6000</v>
      </c>
      <c r="M24" s="4" t="s">
        <v>106</v>
      </c>
    </row>
    <row r="25" spans="1:13" x14ac:dyDescent="0.25">
      <c r="A25" s="9">
        <v>16</v>
      </c>
      <c r="B25" s="5" t="s">
        <v>49</v>
      </c>
      <c r="C25" s="5" t="s">
        <v>24</v>
      </c>
      <c r="D25" s="15"/>
      <c r="E25" s="15"/>
      <c r="F25" s="6"/>
      <c r="G25" s="5">
        <v>550</v>
      </c>
      <c r="H25" s="4">
        <f t="shared" si="2"/>
        <v>0</v>
      </c>
      <c r="I25" s="4">
        <f t="shared" si="3"/>
        <v>0</v>
      </c>
      <c r="J25" s="7">
        <f t="shared" si="4"/>
        <v>0</v>
      </c>
      <c r="K25" s="7">
        <f t="shared" si="0"/>
        <v>0</v>
      </c>
      <c r="L25" s="7">
        <f t="shared" si="1"/>
        <v>0</v>
      </c>
      <c r="M25" s="4" t="s">
        <v>106</v>
      </c>
    </row>
    <row r="26" spans="1:13" x14ac:dyDescent="0.25">
      <c r="A26" s="9">
        <v>17</v>
      </c>
      <c r="B26" s="5" t="s">
        <v>32</v>
      </c>
      <c r="C26" s="5" t="str">
        <f>C24</f>
        <v>Rate</v>
      </c>
      <c r="D26" s="6">
        <f>E26</f>
        <v>15</v>
      </c>
      <c r="E26" s="15">
        <v>15</v>
      </c>
      <c r="F26" s="6"/>
      <c r="G26" s="5">
        <v>330</v>
      </c>
      <c r="H26" s="4">
        <f t="shared" si="2"/>
        <v>4950</v>
      </c>
      <c r="I26" s="4">
        <f t="shared" si="3"/>
        <v>4950</v>
      </c>
      <c r="J26" s="7">
        <f t="shared" si="4"/>
        <v>0</v>
      </c>
      <c r="K26" s="7">
        <f t="shared" si="0"/>
        <v>0</v>
      </c>
      <c r="L26" s="7">
        <f t="shared" si="1"/>
        <v>4950</v>
      </c>
      <c r="M26" s="4" t="s">
        <v>106</v>
      </c>
    </row>
    <row r="27" spans="1:13" x14ac:dyDescent="0.25">
      <c r="A27" s="9">
        <v>18</v>
      </c>
      <c r="B27" s="5" t="s">
        <v>34</v>
      </c>
      <c r="C27" s="5" t="s">
        <v>12</v>
      </c>
      <c r="D27" s="6"/>
      <c r="E27" s="15"/>
      <c r="F27" s="6"/>
      <c r="G27" s="5">
        <v>3000</v>
      </c>
      <c r="H27" s="4">
        <f t="shared" si="2"/>
        <v>0</v>
      </c>
      <c r="I27" s="4">
        <f t="shared" si="3"/>
        <v>0</v>
      </c>
      <c r="J27" s="7">
        <f t="shared" si="4"/>
        <v>0</v>
      </c>
      <c r="K27" s="7">
        <f t="shared" si="0"/>
        <v>0</v>
      </c>
      <c r="L27" s="7">
        <f t="shared" si="1"/>
        <v>0</v>
      </c>
      <c r="M27" s="4" t="s">
        <v>106</v>
      </c>
    </row>
    <row r="28" spans="1:13" x14ac:dyDescent="0.25">
      <c r="A28" s="9">
        <v>18</v>
      </c>
      <c r="B28" s="5" t="s">
        <v>47</v>
      </c>
      <c r="C28" s="5" t="s">
        <v>12</v>
      </c>
      <c r="D28" s="6"/>
      <c r="E28" s="15"/>
      <c r="F28" s="6"/>
      <c r="G28" s="5">
        <v>4100</v>
      </c>
      <c r="H28" s="4">
        <f t="shared" si="2"/>
        <v>0</v>
      </c>
      <c r="I28" s="4">
        <f t="shared" si="3"/>
        <v>0</v>
      </c>
      <c r="J28" s="7">
        <f t="shared" si="4"/>
        <v>0</v>
      </c>
      <c r="K28" s="7">
        <f t="shared" si="0"/>
        <v>0</v>
      </c>
      <c r="L28" s="7">
        <f t="shared" si="1"/>
        <v>0</v>
      </c>
      <c r="M28" s="4" t="s">
        <v>106</v>
      </c>
    </row>
    <row r="29" spans="1:13" x14ac:dyDescent="0.25">
      <c r="A29" s="9">
        <v>18</v>
      </c>
      <c r="B29" s="5" t="s">
        <v>48</v>
      </c>
      <c r="C29" s="5" t="s">
        <v>12</v>
      </c>
      <c r="D29" s="6"/>
      <c r="E29" s="15"/>
      <c r="F29" s="6"/>
      <c r="G29" s="5">
        <v>620</v>
      </c>
      <c r="H29" s="4">
        <f t="shared" si="2"/>
        <v>0</v>
      </c>
      <c r="I29" s="4">
        <f t="shared" si="3"/>
        <v>0</v>
      </c>
      <c r="J29" s="7">
        <f t="shared" si="4"/>
        <v>0</v>
      </c>
      <c r="K29" s="7">
        <f t="shared" si="0"/>
        <v>0</v>
      </c>
      <c r="L29" s="7">
        <f t="shared" si="1"/>
        <v>0</v>
      </c>
      <c r="M29" s="4" t="s">
        <v>106</v>
      </c>
    </row>
    <row r="30" spans="1:13" ht="19.5" thickBot="1" x14ac:dyDescent="0.45">
      <c r="A30" s="19"/>
      <c r="B30" s="19"/>
      <c r="C30" s="19"/>
      <c r="D30" s="19"/>
      <c r="E30" s="19"/>
      <c r="F30" s="19"/>
      <c r="G30" s="19"/>
      <c r="H30" s="20">
        <f>SUM(H9:H29)</f>
        <v>14315</v>
      </c>
      <c r="I30" s="20">
        <f t="shared" ref="I30:L30" si="5">SUM(I9:I29)</f>
        <v>14287.5</v>
      </c>
      <c r="J30" s="20"/>
      <c r="K30" s="20">
        <f t="shared" si="5"/>
        <v>27.5</v>
      </c>
      <c r="L30" s="20">
        <f t="shared" si="5"/>
        <v>14315</v>
      </c>
      <c r="M30" s="20"/>
    </row>
    <row r="31" spans="1:13" ht="15.75" thickTop="1" x14ac:dyDescent="0.25"/>
    <row r="42" spans="1:13" x14ac:dyDescent="0.25">
      <c r="A42" s="22" t="s">
        <v>39</v>
      </c>
      <c r="B42" s="22"/>
      <c r="C42" s="22"/>
      <c r="D42" s="22"/>
      <c r="E42" s="22"/>
      <c r="F42" s="22" t="s">
        <v>43</v>
      </c>
      <c r="G42" s="22"/>
      <c r="H42" s="22"/>
      <c r="I42" s="22"/>
      <c r="J42" s="22"/>
      <c r="K42" s="22"/>
      <c r="L42" s="22"/>
      <c r="M42" s="23" t="s">
        <v>45</v>
      </c>
    </row>
    <row r="43" spans="1:13" x14ac:dyDescent="0.25">
      <c r="A43" s="22" t="s">
        <v>41</v>
      </c>
      <c r="B43" s="22"/>
      <c r="C43" s="22"/>
      <c r="D43" s="22"/>
      <c r="E43" s="22"/>
      <c r="F43" s="22" t="s">
        <v>42</v>
      </c>
      <c r="G43" s="22"/>
      <c r="H43" s="22"/>
      <c r="I43" s="22"/>
      <c r="J43" s="22"/>
      <c r="K43" s="22"/>
      <c r="L43" s="22"/>
      <c r="M43" s="23" t="s">
        <v>50</v>
      </c>
    </row>
    <row r="44" spans="1:13" x14ac:dyDescent="0.25">
      <c r="A44" s="22" t="s">
        <v>40</v>
      </c>
      <c r="B44" s="22"/>
      <c r="C44" s="22"/>
      <c r="D44" s="22"/>
      <c r="E44" s="22"/>
      <c r="F44" s="22" t="s">
        <v>44</v>
      </c>
      <c r="G44" s="22"/>
      <c r="H44" s="22"/>
      <c r="I44" s="22"/>
      <c r="J44" s="22"/>
      <c r="K44" s="22"/>
      <c r="L44" s="22"/>
      <c r="M44" s="23" t="s">
        <v>40</v>
      </c>
    </row>
  </sheetData>
  <mergeCells count="2">
    <mergeCell ref="A1:M2"/>
    <mergeCell ref="K7:L7"/>
  </mergeCells>
  <printOptions horizontalCentered="1"/>
  <pageMargins left="0" right="0" top="0.5" bottom="0.5" header="0.3" footer="0.3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 1</vt:lpstr>
      <vt:lpstr>RA 2</vt:lpstr>
      <vt:lpstr>RA 3</vt:lpstr>
      <vt:lpstr>RA-4</vt:lpstr>
      <vt:lpstr>RA-5</vt:lpstr>
      <vt:lpstr>RA 6</vt:lpstr>
      <vt:lpstr>'RA 2'!Print_Area</vt:lpstr>
      <vt:lpstr>'RA 3'!Print_Area</vt:lpstr>
      <vt:lpstr>'RA 6'!Print_Area</vt:lpstr>
      <vt:lpstr>'RA-4'!Print_Area</vt:lpstr>
      <vt:lpstr>'RA-5'!Print_Area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2023-09-27T04:45:23Z</dcterms:modified>
</cp:coreProperties>
</file>