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/>
  </bookViews>
  <sheets>
    <sheet name="GI" sheetId="1" r:id="rId1"/>
    <sheet name="GI Abstract" sheetId="2" r:id="rId2"/>
    <sheet name="Comaparision" sheetId="5" r:id="rId3"/>
    <sheet name="Ferro" sheetId="3" r:id="rId4"/>
    <sheet name="Ferro Abstract" sheetId="4" r:id="rId5"/>
    <sheet name="Payment Follow up" sheetId="6" r:id="rId6"/>
  </sheets>
  <definedNames>
    <definedName name="_xlnm.Print_Area" localSheetId="0">GI!$A$1:$Q$111</definedName>
    <definedName name="_xlnm.Print_Area" localSheetId="1">'GI Abstract'!$A$1:$M$16</definedName>
    <definedName name="_xlnm.Print_Area" localSheetId="5">'Payment Follow up'!$A$1:$Q$45</definedName>
    <definedName name="_xlnm.Print_Titles" localSheetId="0">GI!$1:$5</definedName>
  </definedNames>
  <calcPr calcId="144525"/>
</workbook>
</file>

<file path=xl/calcChain.xml><?xml version="1.0" encoding="utf-8"?>
<calcChain xmlns="http://schemas.openxmlformats.org/spreadsheetml/2006/main">
  <c r="B11" i="2" l="1"/>
  <c r="Q8" i="6" l="1"/>
  <c r="O8" i="6"/>
  <c r="I12" i="5" l="1"/>
  <c r="J5" i="5" l="1"/>
  <c r="J6" i="5"/>
  <c r="J8" i="5"/>
  <c r="J9" i="5"/>
  <c r="J10" i="5"/>
  <c r="J11" i="5"/>
  <c r="H7" i="5"/>
  <c r="H8" i="5"/>
  <c r="H9" i="5"/>
  <c r="H10" i="5"/>
  <c r="H6" i="5"/>
  <c r="L9" i="5" l="1"/>
  <c r="K5" i="5"/>
  <c r="L5" i="5" s="1"/>
  <c r="K6" i="5"/>
  <c r="L6" i="5" s="1"/>
  <c r="K7" i="5"/>
  <c r="K8" i="5"/>
  <c r="L8" i="5" s="1"/>
  <c r="K9" i="5"/>
  <c r="K10" i="5"/>
  <c r="L10" i="5" s="1"/>
  <c r="K11" i="5"/>
  <c r="L11" i="5" s="1"/>
  <c r="K4" i="5"/>
  <c r="I5" i="5"/>
  <c r="I6" i="5"/>
  <c r="I7" i="5"/>
  <c r="I8" i="5"/>
  <c r="I9" i="5"/>
  <c r="I10" i="5"/>
  <c r="I11" i="5"/>
  <c r="I4" i="5"/>
  <c r="J4" i="5"/>
  <c r="D11" i="5"/>
  <c r="D10" i="5"/>
  <c r="D9" i="5"/>
  <c r="F9" i="5" s="1"/>
  <c r="D8" i="5"/>
  <c r="D6" i="5"/>
  <c r="E6" i="5"/>
  <c r="F6" i="5" s="1"/>
  <c r="F8" i="5"/>
  <c r="D51" i="1"/>
  <c r="D52" i="1"/>
  <c r="D53" i="1"/>
  <c r="D54" i="1"/>
  <c r="D55" i="1"/>
  <c r="D56" i="1"/>
  <c r="D57" i="1"/>
  <c r="D50" i="1"/>
  <c r="D5" i="5"/>
  <c r="F5" i="5" s="1"/>
  <c r="F10" i="5"/>
  <c r="F11" i="5"/>
  <c r="D4" i="5"/>
  <c r="F4" i="5" s="1"/>
  <c r="L4" i="5" l="1"/>
  <c r="D110" i="1" l="1"/>
  <c r="D107" i="1"/>
  <c r="D108" i="1"/>
  <c r="D109" i="1"/>
  <c r="D106" i="1"/>
  <c r="Q134" i="1" l="1"/>
  <c r="M39" i="2"/>
  <c r="M38" i="2"/>
  <c r="B10" i="2" l="1"/>
  <c r="Q15" i="4"/>
  <c r="T23" i="3" l="1"/>
  <c r="L7" i="1" l="1"/>
  <c r="N7" i="1" s="1"/>
  <c r="O7" i="1" s="1"/>
  <c r="M7" i="1"/>
  <c r="L52" i="1" l="1"/>
  <c r="L53" i="1"/>
  <c r="L54" i="1"/>
  <c r="L55" i="1"/>
  <c r="M42" i="3"/>
  <c r="H38" i="3" l="1"/>
  <c r="H36" i="3"/>
  <c r="K36" i="3" s="1"/>
  <c r="M36" i="3" s="1"/>
  <c r="O36" i="3" s="1"/>
  <c r="H26" i="3"/>
  <c r="H25" i="3"/>
  <c r="G38" i="3"/>
  <c r="K38" i="3" s="1"/>
  <c r="M38" i="3" s="1"/>
  <c r="O38" i="3" s="1"/>
  <c r="G36" i="3"/>
  <c r="G35" i="3"/>
  <c r="G34" i="3"/>
  <c r="K34" i="3" s="1"/>
  <c r="M34" i="3" s="1"/>
  <c r="O34" i="3" s="1"/>
  <c r="G27" i="3"/>
  <c r="G25" i="3"/>
  <c r="I41" i="3"/>
  <c r="I38" i="3"/>
  <c r="I37" i="3"/>
  <c r="I36" i="3"/>
  <c r="I35" i="3"/>
  <c r="I34" i="3"/>
  <c r="I31" i="3"/>
  <c r="I30" i="3"/>
  <c r="I27" i="3"/>
  <c r="K27" i="3" s="1"/>
  <c r="M27" i="3" s="1"/>
  <c r="O27" i="3" s="1"/>
  <c r="I26" i="3"/>
  <c r="F27" i="3"/>
  <c r="F26" i="3"/>
  <c r="H20" i="3"/>
  <c r="H18" i="3"/>
  <c r="G22" i="3"/>
  <c r="G20" i="3"/>
  <c r="G18" i="3"/>
  <c r="G16" i="3"/>
  <c r="J22" i="3"/>
  <c r="I16" i="3"/>
  <c r="I17" i="3" s="1"/>
  <c r="I18" i="3" s="1"/>
  <c r="I19" i="3" s="1"/>
  <c r="I13" i="3"/>
  <c r="K13" i="3" s="1"/>
  <c r="M13" i="3" s="1"/>
  <c r="O13" i="3" s="1"/>
  <c r="H9" i="3"/>
  <c r="I8" i="3"/>
  <c r="K8" i="3" s="1"/>
  <c r="M8" i="3" s="1"/>
  <c r="O8" i="3" s="1"/>
  <c r="I9" i="3"/>
  <c r="K105" i="3"/>
  <c r="K104" i="3"/>
  <c r="M104" i="3" s="1"/>
  <c r="O104" i="3" s="1"/>
  <c r="K103" i="3"/>
  <c r="M103" i="3" s="1"/>
  <c r="O103" i="3" s="1"/>
  <c r="K102" i="3"/>
  <c r="M102" i="3" s="1"/>
  <c r="O102" i="3" s="1"/>
  <c r="K101" i="3"/>
  <c r="M101" i="3" s="1"/>
  <c r="O101" i="3" s="1"/>
  <c r="K100" i="3"/>
  <c r="M100" i="3" s="1"/>
  <c r="O100" i="3" s="1"/>
  <c r="K99" i="3"/>
  <c r="K98" i="3"/>
  <c r="M98" i="3" s="1"/>
  <c r="O98" i="3" s="1"/>
  <c r="K97" i="3"/>
  <c r="M97" i="3" s="1"/>
  <c r="O97" i="3" s="1"/>
  <c r="K96" i="3"/>
  <c r="M96" i="3" s="1"/>
  <c r="O96" i="3" s="1"/>
  <c r="K95" i="3"/>
  <c r="M95" i="3" s="1"/>
  <c r="O95" i="3" s="1"/>
  <c r="K94" i="3"/>
  <c r="M94" i="3" s="1"/>
  <c r="O94" i="3" s="1"/>
  <c r="K93" i="3"/>
  <c r="M93" i="3" s="1"/>
  <c r="K92" i="3"/>
  <c r="K91" i="3"/>
  <c r="M91" i="3" s="1"/>
  <c r="O91" i="3" s="1"/>
  <c r="K89" i="3"/>
  <c r="M89" i="3" s="1"/>
  <c r="O89" i="3" s="1"/>
  <c r="K88" i="3"/>
  <c r="M88" i="3" s="1"/>
  <c r="O88" i="3" s="1"/>
  <c r="K87" i="3"/>
  <c r="M87" i="3" s="1"/>
  <c r="O87" i="3" s="1"/>
  <c r="K86" i="3"/>
  <c r="M86" i="3" s="1"/>
  <c r="O86" i="3" s="1"/>
  <c r="K85" i="3"/>
  <c r="M85" i="3" s="1"/>
  <c r="O85" i="3" s="1"/>
  <c r="K84" i="3"/>
  <c r="M84" i="3" s="1"/>
  <c r="K83" i="3"/>
  <c r="K82" i="3"/>
  <c r="M82" i="3" s="1"/>
  <c r="O82" i="3" s="1"/>
  <c r="K81" i="3"/>
  <c r="M81" i="3" s="1"/>
  <c r="O81" i="3" s="1"/>
  <c r="K80" i="3"/>
  <c r="M80" i="3" s="1"/>
  <c r="O80" i="3" s="1"/>
  <c r="K79" i="3"/>
  <c r="M79" i="3" s="1"/>
  <c r="O79" i="3" s="1"/>
  <c r="K78" i="3"/>
  <c r="M78" i="3" s="1"/>
  <c r="O78" i="3" s="1"/>
  <c r="K77" i="3"/>
  <c r="M77" i="3" s="1"/>
  <c r="O77" i="3" s="1"/>
  <c r="K76" i="3"/>
  <c r="M76" i="3" s="1"/>
  <c r="O76" i="3" s="1"/>
  <c r="K75" i="3"/>
  <c r="M75" i="3" s="1"/>
  <c r="O75" i="3" s="1"/>
  <c r="K74" i="3"/>
  <c r="M74" i="3" s="1"/>
  <c r="O74" i="3" s="1"/>
  <c r="K73" i="3"/>
  <c r="M73" i="3" s="1"/>
  <c r="O73" i="3" s="1"/>
  <c r="K72" i="3"/>
  <c r="M72" i="3" s="1"/>
  <c r="O72" i="3" s="1"/>
  <c r="K71" i="3"/>
  <c r="K70" i="3"/>
  <c r="M70" i="3" s="1"/>
  <c r="O70" i="3" s="1"/>
  <c r="K69" i="3"/>
  <c r="M69" i="3" s="1"/>
  <c r="O69" i="3" s="1"/>
  <c r="K68" i="3"/>
  <c r="M68" i="3" s="1"/>
  <c r="O68" i="3" s="1"/>
  <c r="K66" i="3"/>
  <c r="M66" i="3" s="1"/>
  <c r="O66" i="3" s="1"/>
  <c r="K62" i="3"/>
  <c r="M62" i="3" s="1"/>
  <c r="O62" i="3" s="1"/>
  <c r="K61" i="3"/>
  <c r="M61" i="3" s="1"/>
  <c r="O61" i="3" s="1"/>
  <c r="K59" i="3"/>
  <c r="M59" i="3" s="1"/>
  <c r="O59" i="3" s="1"/>
  <c r="K58" i="3"/>
  <c r="M58" i="3" s="1"/>
  <c r="O58" i="3" s="1"/>
  <c r="K57" i="3"/>
  <c r="M57" i="3" s="1"/>
  <c r="O57" i="3" s="1"/>
  <c r="K55" i="3"/>
  <c r="M55" i="3" s="1"/>
  <c r="O55" i="3" s="1"/>
  <c r="K54" i="3"/>
  <c r="M54" i="3" s="1"/>
  <c r="O54" i="3" s="1"/>
  <c r="P53" i="3"/>
  <c r="K53" i="3"/>
  <c r="M53" i="3" s="1"/>
  <c r="K56" i="3"/>
  <c r="M56" i="3" s="1"/>
  <c r="O56" i="3" s="1"/>
  <c r="K51" i="3"/>
  <c r="M51" i="3" s="1"/>
  <c r="O51" i="3" s="1"/>
  <c r="K50" i="3"/>
  <c r="M50" i="3" s="1"/>
  <c r="O50" i="3" s="1"/>
  <c r="M49" i="3"/>
  <c r="O49" i="3"/>
  <c r="M48" i="3"/>
  <c r="O48" i="3" s="1"/>
  <c r="M47" i="3"/>
  <c r="O47" i="3" s="1"/>
  <c r="M46" i="3"/>
  <c r="O46" i="3" s="1"/>
  <c r="K45" i="3"/>
  <c r="M45" i="3" s="1"/>
  <c r="O45" i="3" s="1"/>
  <c r="M44" i="3"/>
  <c r="K44" i="3"/>
  <c r="K41" i="3"/>
  <c r="M41" i="3" s="1"/>
  <c r="O41" i="3" s="1"/>
  <c r="K40" i="3"/>
  <c r="M40" i="3" s="1"/>
  <c r="O40" i="3" s="1"/>
  <c r="K39" i="3"/>
  <c r="M39" i="3" s="1"/>
  <c r="O39" i="3" s="1"/>
  <c r="K37" i="3"/>
  <c r="M37" i="3" s="1"/>
  <c r="O37" i="3" s="1"/>
  <c r="K33" i="3"/>
  <c r="M33" i="3" s="1"/>
  <c r="O33" i="3" s="1"/>
  <c r="K32" i="3"/>
  <c r="M32" i="3" s="1"/>
  <c r="O32" i="3" s="1"/>
  <c r="K31" i="3"/>
  <c r="M31" i="3" s="1"/>
  <c r="O31" i="3" s="1"/>
  <c r="K35" i="3"/>
  <c r="M35" i="3" s="1"/>
  <c r="O35" i="3" s="1"/>
  <c r="K29" i="3"/>
  <c r="M29" i="3" s="1"/>
  <c r="O29" i="3" s="1"/>
  <c r="K28" i="3"/>
  <c r="M28" i="3" s="1"/>
  <c r="O28" i="3" s="1"/>
  <c r="K25" i="3"/>
  <c r="M25" i="3" s="1"/>
  <c r="O25" i="3" s="1"/>
  <c r="K24" i="3"/>
  <c r="M24" i="3" s="1"/>
  <c r="O24" i="3" s="1"/>
  <c r="K21" i="3"/>
  <c r="M21" i="3" s="1"/>
  <c r="O21" i="3" s="1"/>
  <c r="K16" i="3"/>
  <c r="M16" i="3" s="1"/>
  <c r="O16" i="3" s="1"/>
  <c r="K15" i="3"/>
  <c r="M15" i="3" s="1"/>
  <c r="O15" i="3" s="1"/>
  <c r="K12" i="3"/>
  <c r="M12" i="3" s="1"/>
  <c r="O12" i="3" s="1"/>
  <c r="K11" i="3"/>
  <c r="M11" i="3" s="1"/>
  <c r="O11" i="3" s="1"/>
  <c r="K10" i="3"/>
  <c r="M10" i="3" s="1"/>
  <c r="O10" i="3" s="1"/>
  <c r="K9" i="3"/>
  <c r="M9" i="3" s="1"/>
  <c r="O9" i="3" s="1"/>
  <c r="K7" i="3"/>
  <c r="M7" i="3" s="1"/>
  <c r="O7" i="3" s="1"/>
  <c r="K6" i="3"/>
  <c r="M6" i="3" s="1"/>
  <c r="K26" i="3" l="1"/>
  <c r="M26" i="3" s="1"/>
  <c r="O26" i="3" s="1"/>
  <c r="I20" i="3"/>
  <c r="K20" i="3" s="1"/>
  <c r="M20" i="3" s="1"/>
  <c r="O20" i="3" s="1"/>
  <c r="K19" i="3"/>
  <c r="M19" i="3" s="1"/>
  <c r="O19" i="3" s="1"/>
  <c r="K22" i="3"/>
  <c r="M22" i="3" s="1"/>
  <c r="O22" i="3" s="1"/>
  <c r="O105" i="3"/>
  <c r="O84" i="3"/>
  <c r="K63" i="3"/>
  <c r="M63" i="3" s="1"/>
  <c r="O63" i="3" s="1"/>
  <c r="K90" i="3"/>
  <c r="M90" i="3" s="1"/>
  <c r="O90" i="3" s="1"/>
  <c r="M99" i="3"/>
  <c r="M105" i="3"/>
  <c r="O83" i="3"/>
  <c r="O6" i="3"/>
  <c r="K14" i="3"/>
  <c r="M14" i="3" s="1"/>
  <c r="O14" i="3" s="1"/>
  <c r="M52" i="3"/>
  <c r="O53" i="3"/>
  <c r="M83" i="3"/>
  <c r="K30" i="3"/>
  <c r="M30" i="3" s="1"/>
  <c r="O30" i="3" s="1"/>
  <c r="O42" i="3" s="1"/>
  <c r="K60" i="3"/>
  <c r="M60" i="3" s="1"/>
  <c r="O60" i="3" s="1"/>
  <c r="O93" i="3"/>
  <c r="O99" i="3" s="1"/>
  <c r="O44" i="3"/>
  <c r="O52" i="3" s="1"/>
  <c r="J110" i="1"/>
  <c r="K110" i="1"/>
  <c r="F110" i="1"/>
  <c r="F107" i="1"/>
  <c r="E107" i="1"/>
  <c r="F104" i="1"/>
  <c r="K101" i="1"/>
  <c r="K102" i="1" s="1"/>
  <c r="F100" i="1"/>
  <c r="F101" i="1" s="1"/>
  <c r="F102" i="1" s="1"/>
  <c r="J95" i="1"/>
  <c r="J96" i="1" s="1"/>
  <c r="E95" i="1"/>
  <c r="E96" i="1" s="1"/>
  <c r="L92" i="1"/>
  <c r="L93" i="1"/>
  <c r="L94" i="1"/>
  <c r="L90" i="1"/>
  <c r="H91" i="1"/>
  <c r="L91" i="1" s="1"/>
  <c r="K97" i="1"/>
  <c r="L97" i="1" s="1"/>
  <c r="K95" i="1"/>
  <c r="K96" i="1" s="1"/>
  <c r="K91" i="1"/>
  <c r="G93" i="1"/>
  <c r="G97" i="1" s="1"/>
  <c r="F95" i="1"/>
  <c r="F96" i="1" s="1"/>
  <c r="F93" i="1"/>
  <c r="F97" i="1" s="1"/>
  <c r="F92" i="1"/>
  <c r="H84" i="1"/>
  <c r="H81" i="1"/>
  <c r="L81" i="1" s="1"/>
  <c r="N81" i="1" s="1"/>
  <c r="O81" i="1" s="1"/>
  <c r="H80" i="1"/>
  <c r="G79" i="1"/>
  <c r="G80" i="1" s="1"/>
  <c r="G81" i="1" s="1"/>
  <c r="F83" i="1"/>
  <c r="F84" i="1" s="1"/>
  <c r="F85" i="1" s="1"/>
  <c r="F87" i="1" s="1"/>
  <c r="F88" i="1" s="1"/>
  <c r="F79" i="1"/>
  <c r="F80" i="1" s="1"/>
  <c r="F81" i="1" s="1"/>
  <c r="P59" i="1"/>
  <c r="L96" i="1" l="1"/>
  <c r="K17" i="3"/>
  <c r="M17" i="3" s="1"/>
  <c r="K18" i="3"/>
  <c r="M18" i="3" s="1"/>
  <c r="O18" i="3" s="1"/>
  <c r="O92" i="3"/>
  <c r="K65" i="3"/>
  <c r="M65" i="3" s="1"/>
  <c r="O65" i="3" s="1"/>
  <c r="K67" i="3"/>
  <c r="M67" i="3" s="1"/>
  <c r="O67" i="3" s="1"/>
  <c r="K64" i="3"/>
  <c r="M64" i="3" s="1"/>
  <c r="O64" i="3" s="1"/>
  <c r="M92" i="3"/>
  <c r="L95" i="1"/>
  <c r="K74" i="1"/>
  <c r="I70" i="1"/>
  <c r="K68" i="1"/>
  <c r="K65" i="1"/>
  <c r="K66" i="1" s="1"/>
  <c r="K69" i="1" s="1"/>
  <c r="K70" i="1" s="1"/>
  <c r="K71" i="1" s="1"/>
  <c r="K73" i="1" s="1"/>
  <c r="H61" i="1"/>
  <c r="G76" i="1"/>
  <c r="F75" i="1"/>
  <c r="F76" i="1" s="1"/>
  <c r="G68" i="1"/>
  <c r="G74" i="1" s="1"/>
  <c r="F65" i="1"/>
  <c r="F66" i="1" s="1"/>
  <c r="E70" i="1"/>
  <c r="E71" i="1" s="1"/>
  <c r="E66" i="1"/>
  <c r="K59" i="1"/>
  <c r="K62" i="1" s="1"/>
  <c r="F69" i="1" l="1"/>
  <c r="F70" i="1" s="1"/>
  <c r="F71" i="1" s="1"/>
  <c r="M23" i="3"/>
  <c r="O71" i="3"/>
  <c r="M71" i="3"/>
  <c r="O17" i="3"/>
  <c r="O23" i="3" s="1"/>
  <c r="L59" i="1"/>
  <c r="N59" i="1" s="1"/>
  <c r="O59" i="1" s="1"/>
  <c r="L60" i="1"/>
  <c r="N60" i="1" s="1"/>
  <c r="L61" i="1"/>
  <c r="N61" i="1" s="1"/>
  <c r="O61" i="1" s="1"/>
  <c r="L62" i="1"/>
  <c r="N62" i="1" s="1"/>
  <c r="O62" i="1" s="1"/>
  <c r="L63" i="1"/>
  <c r="N63" i="1" s="1"/>
  <c r="O63" i="1" s="1"/>
  <c r="L64" i="1"/>
  <c r="N64" i="1" s="1"/>
  <c r="O64" i="1" s="1"/>
  <c r="L65" i="1"/>
  <c r="N65" i="1" s="1"/>
  <c r="O65" i="1" s="1"/>
  <c r="L66" i="1"/>
  <c r="N66" i="1" s="1"/>
  <c r="O66" i="1" s="1"/>
  <c r="L67" i="1"/>
  <c r="N67" i="1" s="1"/>
  <c r="O67" i="1" s="1"/>
  <c r="L68" i="1"/>
  <c r="N68" i="1" s="1"/>
  <c r="O68" i="1" s="1"/>
  <c r="L69" i="1"/>
  <c r="N69" i="1" s="1"/>
  <c r="O69" i="1" s="1"/>
  <c r="L70" i="1"/>
  <c r="N70" i="1" s="1"/>
  <c r="O70" i="1" s="1"/>
  <c r="L71" i="1"/>
  <c r="N71" i="1" s="1"/>
  <c r="O71" i="1" s="1"/>
  <c r="L72" i="1"/>
  <c r="N72" i="1" s="1"/>
  <c r="O72" i="1" s="1"/>
  <c r="L73" i="1"/>
  <c r="N73" i="1" s="1"/>
  <c r="O73" i="1" s="1"/>
  <c r="L74" i="1"/>
  <c r="N74" i="1" s="1"/>
  <c r="O74" i="1" s="1"/>
  <c r="L75" i="1"/>
  <c r="N75" i="1" s="1"/>
  <c r="O75" i="1" s="1"/>
  <c r="L76" i="1"/>
  <c r="N76" i="1" s="1"/>
  <c r="O76" i="1" s="1"/>
  <c r="L77" i="1"/>
  <c r="L78" i="1"/>
  <c r="N78" i="1" s="1"/>
  <c r="O78" i="1" s="1"/>
  <c r="L79" i="1"/>
  <c r="N79" i="1" s="1"/>
  <c r="O79" i="1" s="1"/>
  <c r="L80" i="1"/>
  <c r="N80" i="1" s="1"/>
  <c r="O80" i="1" s="1"/>
  <c r="L82" i="1"/>
  <c r="N82" i="1" s="1"/>
  <c r="O82" i="1" s="1"/>
  <c r="L83" i="1"/>
  <c r="N83" i="1" s="1"/>
  <c r="O83" i="1" s="1"/>
  <c r="L84" i="1"/>
  <c r="N84" i="1" s="1"/>
  <c r="O84" i="1" s="1"/>
  <c r="L85" i="1"/>
  <c r="N85" i="1" s="1"/>
  <c r="O85" i="1" s="1"/>
  <c r="L86" i="1"/>
  <c r="N86" i="1" s="1"/>
  <c r="O86" i="1" s="1"/>
  <c r="L87" i="1"/>
  <c r="N87" i="1" s="1"/>
  <c r="O87" i="1" s="1"/>
  <c r="L88" i="1"/>
  <c r="N88" i="1" s="1"/>
  <c r="L89" i="1"/>
  <c r="N90" i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L98" i="1"/>
  <c r="L99" i="1"/>
  <c r="N99" i="1" s="1"/>
  <c r="L100" i="1"/>
  <c r="N100" i="1" s="1"/>
  <c r="O100" i="1" s="1"/>
  <c r="L101" i="1"/>
  <c r="N101" i="1" s="1"/>
  <c r="O101" i="1" s="1"/>
  <c r="L102" i="1"/>
  <c r="N102" i="1" s="1"/>
  <c r="O102" i="1" s="1"/>
  <c r="L103" i="1"/>
  <c r="N103" i="1" s="1"/>
  <c r="O103" i="1" s="1"/>
  <c r="L104" i="1"/>
  <c r="N104" i="1" s="1"/>
  <c r="O104" i="1" s="1"/>
  <c r="L105" i="1"/>
  <c r="L106" i="1"/>
  <c r="N106" i="1" s="1"/>
  <c r="L107" i="1"/>
  <c r="N107" i="1" s="1"/>
  <c r="O107" i="1" s="1"/>
  <c r="L108" i="1"/>
  <c r="N108" i="1" s="1"/>
  <c r="O108" i="1" s="1"/>
  <c r="L109" i="1"/>
  <c r="N109" i="1" s="1"/>
  <c r="O109" i="1" s="1"/>
  <c r="L110" i="1"/>
  <c r="N110" i="1" s="1"/>
  <c r="O110" i="1" s="1"/>
  <c r="L111" i="1"/>
  <c r="N52" i="1"/>
  <c r="O52" i="1" s="1"/>
  <c r="N53" i="1"/>
  <c r="O53" i="1" s="1"/>
  <c r="N54" i="1"/>
  <c r="O54" i="1" s="1"/>
  <c r="N55" i="1"/>
  <c r="O55" i="1" s="1"/>
  <c r="L50" i="1"/>
  <c r="N50" i="1" s="1"/>
  <c r="J56" i="1"/>
  <c r="J51" i="1"/>
  <c r="L51" i="1" s="1"/>
  <c r="N51" i="1" s="1"/>
  <c r="O51" i="1" s="1"/>
  <c r="G53" i="1"/>
  <c r="G54" i="1" s="1"/>
  <c r="G55" i="1" s="1"/>
  <c r="F57" i="1"/>
  <c r="F53" i="1"/>
  <c r="F54" i="1" s="1"/>
  <c r="F55" i="1" s="1"/>
  <c r="J37" i="1"/>
  <c r="L37" i="1" s="1"/>
  <c r="N37" i="1" s="1"/>
  <c r="O37" i="1" s="1"/>
  <c r="K42" i="1"/>
  <c r="K34" i="1"/>
  <c r="K32" i="1"/>
  <c r="K30" i="1"/>
  <c r="K35" i="1" s="1"/>
  <c r="L35" i="1" s="1"/>
  <c r="N35" i="1" s="1"/>
  <c r="O35" i="1" s="1"/>
  <c r="M28" i="1"/>
  <c r="K28" i="1"/>
  <c r="G32" i="1"/>
  <c r="L36" i="1"/>
  <c r="N36" i="1" s="1"/>
  <c r="O36" i="1" s="1"/>
  <c r="L38" i="1"/>
  <c r="N38" i="1" s="1"/>
  <c r="O38" i="1" s="1"/>
  <c r="L39" i="1"/>
  <c r="N39" i="1" s="1"/>
  <c r="O39" i="1" s="1"/>
  <c r="L40" i="1"/>
  <c r="N40" i="1" s="1"/>
  <c r="O40" i="1" s="1"/>
  <c r="F41" i="1"/>
  <c r="F42" i="1" s="1"/>
  <c r="F39" i="1"/>
  <c r="F33" i="1"/>
  <c r="F34" i="1" s="1"/>
  <c r="F43" i="1" s="1"/>
  <c r="F44" i="1" s="1"/>
  <c r="F45" i="1" s="1"/>
  <c r="F46" i="1" s="1"/>
  <c r="F47" i="1" s="1"/>
  <c r="F32" i="1"/>
  <c r="F30" i="1"/>
  <c r="F28" i="1"/>
  <c r="E57" i="1"/>
  <c r="L47" i="1"/>
  <c r="N47" i="1" s="1"/>
  <c r="O47" i="1" s="1"/>
  <c r="L46" i="1"/>
  <c r="N46" i="1" s="1"/>
  <c r="O46" i="1" s="1"/>
  <c r="O106" i="1" l="1"/>
  <c r="N111" i="1"/>
  <c r="J57" i="1"/>
  <c r="L57" i="1" s="1"/>
  <c r="N57" i="1" s="1"/>
  <c r="O57" i="1" s="1"/>
  <c r="L56" i="1"/>
  <c r="N56" i="1" s="1"/>
  <c r="O56" i="1" s="1"/>
  <c r="O99" i="1"/>
  <c r="O105" i="1" s="1"/>
  <c r="I5" i="2" s="1"/>
  <c r="I6" i="2" s="1"/>
  <c r="I7" i="2" s="1"/>
  <c r="N105" i="1"/>
  <c r="O111" i="1"/>
  <c r="J5" i="2" s="1"/>
  <c r="J6" i="2" s="1"/>
  <c r="J7" i="2" s="1"/>
  <c r="O90" i="1"/>
  <c r="O98" i="1" s="1"/>
  <c r="H5" i="2" s="1"/>
  <c r="H6" i="2" s="1"/>
  <c r="H7" i="2" s="1"/>
  <c r="N98" i="1"/>
  <c r="O88" i="1"/>
  <c r="O89" i="1" s="1"/>
  <c r="G5" i="2" s="1"/>
  <c r="G6" i="2" s="1"/>
  <c r="G7" i="2" s="1"/>
  <c r="N89" i="1"/>
  <c r="O60" i="1"/>
  <c r="O77" i="1" s="1"/>
  <c r="F5" i="2" s="1"/>
  <c r="F6" i="2" s="1"/>
  <c r="F7" i="2" s="1"/>
  <c r="N77" i="1"/>
  <c r="D7" i="5" s="1"/>
  <c r="O50" i="1"/>
  <c r="L45" i="1"/>
  <c r="N45" i="1" s="1"/>
  <c r="O45" i="1" s="1"/>
  <c r="L44" i="1"/>
  <c r="N44" i="1" s="1"/>
  <c r="O44" i="1" s="1"/>
  <c r="L43" i="1"/>
  <c r="N43" i="1" s="1"/>
  <c r="O43" i="1" s="1"/>
  <c r="L34" i="1"/>
  <c r="N34" i="1" s="1"/>
  <c r="O34" i="1" s="1"/>
  <c r="L33" i="1"/>
  <c r="N33" i="1" s="1"/>
  <c r="O33" i="1" s="1"/>
  <c r="L31" i="1"/>
  <c r="N31" i="1" s="1"/>
  <c r="O31" i="1" s="1"/>
  <c r="L30" i="1"/>
  <c r="N30" i="1" s="1"/>
  <c r="O30" i="1" s="1"/>
  <c r="L29" i="1"/>
  <c r="N29" i="1" s="1"/>
  <c r="O29" i="1" s="1"/>
  <c r="L26" i="1"/>
  <c r="N26" i="1" s="1"/>
  <c r="O26" i="1" s="1"/>
  <c r="L25" i="1"/>
  <c r="N25" i="1" s="1"/>
  <c r="O25" i="1" s="1"/>
  <c r="L24" i="1"/>
  <c r="N24" i="1" s="1"/>
  <c r="K22" i="1"/>
  <c r="L22" i="1" s="1"/>
  <c r="N22" i="1" s="1"/>
  <c r="O22" i="1" s="1"/>
  <c r="G22" i="1"/>
  <c r="K21" i="1"/>
  <c r="J21" i="1"/>
  <c r="G21" i="1"/>
  <c r="F21" i="1"/>
  <c r="E21" i="1"/>
  <c r="E19" i="1"/>
  <c r="K17" i="1"/>
  <c r="L17" i="1" s="1"/>
  <c r="N17" i="1" s="1"/>
  <c r="O17" i="1" s="1"/>
  <c r="K14" i="1"/>
  <c r="K15" i="1" s="1"/>
  <c r="G14" i="1"/>
  <c r="G18" i="1" s="1"/>
  <c r="E14" i="1"/>
  <c r="E15" i="1" s="1"/>
  <c r="F13" i="1"/>
  <c r="F14" i="1" s="1"/>
  <c r="F15" i="1" s="1"/>
  <c r="F18" i="1" s="1"/>
  <c r="F19" i="1" s="1"/>
  <c r="F22" i="1" s="1"/>
  <c r="J11" i="1"/>
  <c r="H11" i="1"/>
  <c r="G11" i="1"/>
  <c r="K10" i="1"/>
  <c r="L10" i="1" s="1"/>
  <c r="N10" i="1" s="1"/>
  <c r="O10" i="1" s="1"/>
  <c r="F10" i="1"/>
  <c r="F11" i="1" s="1"/>
  <c r="L9" i="1"/>
  <c r="N9" i="1" s="1"/>
  <c r="O9" i="1" s="1"/>
  <c r="L12" i="1"/>
  <c r="N12" i="1" s="1"/>
  <c r="O12" i="1" s="1"/>
  <c r="L13" i="1"/>
  <c r="N13" i="1" s="1"/>
  <c r="O13" i="1" s="1"/>
  <c r="L14" i="1"/>
  <c r="N14" i="1" s="1"/>
  <c r="O14" i="1" s="1"/>
  <c r="L16" i="1"/>
  <c r="N16" i="1" s="1"/>
  <c r="O16" i="1" s="1"/>
  <c r="L20" i="1"/>
  <c r="N20" i="1" s="1"/>
  <c r="O20" i="1" s="1"/>
  <c r="K8" i="1"/>
  <c r="L8" i="1" s="1"/>
  <c r="N8" i="1" s="1"/>
  <c r="O8" i="1" s="1"/>
  <c r="G8" i="1"/>
  <c r="F8" i="1"/>
  <c r="L6" i="1"/>
  <c r="N6" i="1" s="1"/>
  <c r="O6" i="1" s="1"/>
  <c r="J7" i="5" l="1"/>
  <c r="L7" i="5" s="1"/>
  <c r="L12" i="5" s="1"/>
  <c r="F7" i="5"/>
  <c r="F12" i="5" s="1"/>
  <c r="N58" i="1"/>
  <c r="O58" i="1"/>
  <c r="O24" i="1"/>
  <c r="G19" i="1"/>
  <c r="G35" i="1"/>
  <c r="G41" i="1" s="1"/>
  <c r="G42" i="1" s="1"/>
  <c r="L21" i="1"/>
  <c r="N21" i="1" s="1"/>
  <c r="O21" i="1" s="1"/>
  <c r="L28" i="1"/>
  <c r="N28" i="1" s="1"/>
  <c r="O28" i="1" s="1"/>
  <c r="L27" i="1"/>
  <c r="N27" i="1" s="1"/>
  <c r="O27" i="1" s="1"/>
  <c r="L32" i="1"/>
  <c r="N32" i="1" s="1"/>
  <c r="O32" i="1" s="1"/>
  <c r="K18" i="1"/>
  <c r="L15" i="1"/>
  <c r="N15" i="1" s="1"/>
  <c r="O15" i="1" s="1"/>
  <c r="K11" i="1"/>
  <c r="L11" i="1" s="1"/>
  <c r="N11" i="1" s="1"/>
  <c r="O11" i="1" s="1"/>
  <c r="G15" i="1"/>
  <c r="L42" i="1" l="1"/>
  <c r="N42" i="1" s="1"/>
  <c r="O42" i="1" s="1"/>
  <c r="L41" i="1"/>
  <c r="N41" i="1" s="1"/>
  <c r="O41" i="1" s="1"/>
  <c r="L18" i="1"/>
  <c r="N18" i="1" s="1"/>
  <c r="O18" i="1" s="1"/>
  <c r="K19" i="1"/>
  <c r="L19" i="1" s="1"/>
  <c r="N19" i="1" s="1"/>
  <c r="O19" i="1" s="1"/>
  <c r="O23" i="1" l="1"/>
  <c r="O48" i="1"/>
  <c r="E5" i="2" s="1"/>
  <c r="E6" i="2" s="1"/>
  <c r="E7" i="2" s="1"/>
  <c r="D5" i="2"/>
  <c r="N48" i="1"/>
  <c r="N23" i="1"/>
  <c r="D6" i="2" l="1"/>
  <c r="K5" i="2"/>
  <c r="M5" i="2" l="1"/>
  <c r="D7" i="2"/>
  <c r="K7" i="2" s="1"/>
  <c r="M7" i="2" s="1"/>
  <c r="K6" i="2"/>
  <c r="M6" i="2" s="1"/>
  <c r="M12" i="2" l="1"/>
</calcChain>
</file>

<file path=xl/sharedStrings.xml><?xml version="1.0" encoding="utf-8"?>
<sst xmlns="http://schemas.openxmlformats.org/spreadsheetml/2006/main" count="900" uniqueCount="176">
  <si>
    <t>Sl No</t>
  </si>
  <si>
    <t>Item</t>
  </si>
  <si>
    <t>Description of work</t>
  </si>
  <si>
    <t>Length</t>
  </si>
  <si>
    <t>Size</t>
  </si>
  <si>
    <t>Width</t>
  </si>
  <si>
    <t>Depth</t>
  </si>
  <si>
    <t>Unit Weight</t>
  </si>
  <si>
    <t>Total</t>
  </si>
  <si>
    <t>Nos</t>
  </si>
  <si>
    <t>Total weight</t>
  </si>
  <si>
    <t>Fabrication</t>
  </si>
  <si>
    <t>Structure</t>
  </si>
  <si>
    <t>Bottom Channel</t>
  </si>
  <si>
    <t xml:space="preserve">ISMC </t>
  </si>
  <si>
    <t>Top Channel</t>
  </si>
  <si>
    <t>Bottom base Plate</t>
  </si>
  <si>
    <t>Top Base Plate</t>
  </si>
  <si>
    <t>MS Plate</t>
  </si>
  <si>
    <t>Stiffener</t>
  </si>
  <si>
    <t>Truss</t>
  </si>
  <si>
    <t>Vertical bracing</t>
  </si>
  <si>
    <t>Angle</t>
  </si>
  <si>
    <t>60*60*6</t>
  </si>
  <si>
    <t>Inclined Bracing</t>
  </si>
  <si>
    <t>75*75*6</t>
  </si>
  <si>
    <t>Centre Joint Plate</t>
  </si>
  <si>
    <t>Monitor top Cannel</t>
  </si>
  <si>
    <t>Purlin Plate</t>
  </si>
  <si>
    <t>Truss Centre Support Angle</t>
  </si>
  <si>
    <t xml:space="preserve">Fabrication </t>
  </si>
  <si>
    <t>To Nakoda pipe Impex Pvt Ltd</t>
  </si>
  <si>
    <t>Khamariya</t>
  </si>
  <si>
    <t>Chattissgarh</t>
  </si>
  <si>
    <t>Sheet:- Estimate (Mechanical)</t>
  </si>
  <si>
    <t>Block :- GI2</t>
  </si>
  <si>
    <t>Dated:- 14th june 2023</t>
  </si>
  <si>
    <t>Column</t>
  </si>
  <si>
    <t>Element</t>
  </si>
  <si>
    <t>Unit</t>
  </si>
  <si>
    <t>KG</t>
  </si>
  <si>
    <t>Base Plate</t>
  </si>
  <si>
    <t>Long stiffener plate</t>
  </si>
  <si>
    <t>Short Stiffener Plate</t>
  </si>
  <si>
    <t>Crane Leg</t>
  </si>
  <si>
    <t>Roof Leg</t>
  </si>
  <si>
    <t>Horzontal Bracing</t>
  </si>
  <si>
    <t>Half Cut Bracket</t>
  </si>
  <si>
    <t>Tie Beam</t>
  </si>
  <si>
    <t>Horizontal Bracing</t>
  </si>
  <si>
    <t>bracket stiffener Plate</t>
  </si>
  <si>
    <t>Bracket top Plate</t>
  </si>
  <si>
    <t>Stiffener plate</t>
  </si>
  <si>
    <t>Column Top Plate</t>
  </si>
  <si>
    <t>Louver  1</t>
  </si>
  <si>
    <t>Gusset</t>
  </si>
  <si>
    <t>Louver Man Angle</t>
  </si>
  <si>
    <t>Inclned Bracing</t>
  </si>
  <si>
    <t>Cleat</t>
  </si>
  <si>
    <t>Gantry Stiffener Plate</t>
  </si>
  <si>
    <t>Gantry short  Stiffener Plate</t>
  </si>
  <si>
    <t>Gantry Base Plate</t>
  </si>
  <si>
    <t>Gantry tie plate</t>
  </si>
  <si>
    <t>ISMB</t>
  </si>
  <si>
    <t>50*50*6</t>
  </si>
  <si>
    <t>Grand Total</t>
  </si>
  <si>
    <t>Block</t>
  </si>
  <si>
    <t>Description</t>
  </si>
  <si>
    <t>Rate</t>
  </si>
  <si>
    <t>Column &amp; Louver</t>
  </si>
  <si>
    <t>Gable Beam</t>
  </si>
  <si>
    <t>Bracing</t>
  </si>
  <si>
    <t xml:space="preserve">Gantry Bottom Base </t>
  </si>
  <si>
    <t>Ms Plate</t>
  </si>
  <si>
    <t>Girder</t>
  </si>
  <si>
    <t>End Plate</t>
  </si>
  <si>
    <t>Web Stiffener plate</t>
  </si>
  <si>
    <t>5A</t>
  </si>
  <si>
    <t>5B</t>
  </si>
  <si>
    <t>Bracket Top Plate</t>
  </si>
  <si>
    <t>Top and Bottom horizontal Bracing</t>
  </si>
  <si>
    <t>Top and Bottom Inclined Bracing</t>
  </si>
  <si>
    <t>GI 2</t>
  </si>
  <si>
    <t>Purlin</t>
  </si>
  <si>
    <t>Amount</t>
  </si>
  <si>
    <t>Erection</t>
  </si>
  <si>
    <t>Painting</t>
  </si>
  <si>
    <t>Bottom extra Channel</t>
  </si>
  <si>
    <t>Vertrical bracing</t>
  </si>
  <si>
    <t>Top extra Channel</t>
  </si>
  <si>
    <t>Inclined Bracng</t>
  </si>
  <si>
    <t>Horizontal bracing</t>
  </si>
  <si>
    <t>ISMC</t>
  </si>
  <si>
    <t>ISA</t>
  </si>
  <si>
    <t>Latic beam</t>
  </si>
  <si>
    <t>Crane Gantry &amp; latic</t>
  </si>
  <si>
    <t>bottom Girder</t>
  </si>
  <si>
    <t>half Cut Angle</t>
  </si>
  <si>
    <t>Top Tie angle</t>
  </si>
  <si>
    <t>Bracings</t>
  </si>
  <si>
    <t>Bracing For Support</t>
  </si>
  <si>
    <t xml:space="preserve">ISMB </t>
  </si>
  <si>
    <t>Purlin Angle</t>
  </si>
  <si>
    <t>Purlin End Plate</t>
  </si>
  <si>
    <t>TMT</t>
  </si>
  <si>
    <t>Block GI 2</t>
  </si>
  <si>
    <t>Estimated Value Mechanical</t>
  </si>
  <si>
    <t>Block :- Ferro</t>
  </si>
  <si>
    <t>Column A1/A6</t>
  </si>
  <si>
    <t>65*65*6</t>
  </si>
  <si>
    <t>Column A2/A3</t>
  </si>
  <si>
    <t>Purlin Stiffner Plate</t>
  </si>
  <si>
    <t>Dismantling</t>
  </si>
  <si>
    <t>Sheeting</t>
  </si>
  <si>
    <t>Top Girder</t>
  </si>
  <si>
    <t>L</t>
  </si>
  <si>
    <t>B</t>
  </si>
  <si>
    <t>H</t>
  </si>
  <si>
    <t>U. Weigh</t>
  </si>
  <si>
    <t>RA 1</t>
  </si>
  <si>
    <t>RA 2</t>
  </si>
  <si>
    <t>RA 3</t>
  </si>
  <si>
    <t>RA 4</t>
  </si>
  <si>
    <t>RA 5</t>
  </si>
  <si>
    <t>RA 6</t>
  </si>
  <si>
    <t>RA 7</t>
  </si>
  <si>
    <t>Jan</t>
  </si>
  <si>
    <t>Feb</t>
  </si>
  <si>
    <t>Mar</t>
  </si>
  <si>
    <t>Apr</t>
  </si>
  <si>
    <t>May</t>
  </si>
  <si>
    <t>Jun</t>
  </si>
  <si>
    <t>Jul</t>
  </si>
  <si>
    <t>GI-2</t>
  </si>
  <si>
    <t xml:space="preserve">Crane Gantry </t>
  </si>
  <si>
    <t>Truss is not as per drawing in site</t>
  </si>
  <si>
    <t>Remarks</t>
  </si>
  <si>
    <t>Some Technical modfications have been done by H.O.D</t>
  </si>
  <si>
    <t>Louver</t>
  </si>
  <si>
    <t>As per Dwg</t>
  </si>
  <si>
    <t>As Per Site</t>
  </si>
  <si>
    <t xml:space="preserve">Item </t>
  </si>
  <si>
    <t>Quantity</t>
  </si>
  <si>
    <t>Difference</t>
  </si>
  <si>
    <t>Latic Tie beam</t>
  </si>
  <si>
    <t>Tie Beam (9 Mtrs)</t>
  </si>
  <si>
    <t xml:space="preserve">* </t>
  </si>
  <si>
    <t>Sl no</t>
  </si>
  <si>
    <t>Estimated Value</t>
  </si>
  <si>
    <t>Remaining balance</t>
  </si>
  <si>
    <t>In The Estimated Value the following has not been considered</t>
  </si>
  <si>
    <t>1)</t>
  </si>
  <si>
    <t>Loading &amp; unloading</t>
  </si>
  <si>
    <t>2)</t>
  </si>
  <si>
    <t>Note:-</t>
  </si>
  <si>
    <t xml:space="preserve">To </t>
  </si>
  <si>
    <t>Nakoda Pipe Impex Pvt Ltd</t>
  </si>
  <si>
    <t>Bill Follow Up sheet</t>
  </si>
  <si>
    <t>Vendor:-Siraj Fabrications</t>
  </si>
  <si>
    <t>3)</t>
  </si>
  <si>
    <t>Sheeting works</t>
  </si>
  <si>
    <t>Pipe Work</t>
  </si>
  <si>
    <t>Loading &amp; Unloading</t>
  </si>
  <si>
    <t>RA 4 200 Pc</t>
  </si>
  <si>
    <t>RA 6 150 Pc</t>
  </si>
  <si>
    <t>RA 7  130</t>
  </si>
  <si>
    <t>RA 8 36 PC</t>
  </si>
  <si>
    <t>RA 4 52 PC Claimed</t>
  </si>
  <si>
    <t>Latic Beam 26 PC settled in GI RA 07</t>
  </si>
  <si>
    <t>Erection Claim 20PC RSA7</t>
  </si>
  <si>
    <t>Erection Claim 18PC RSA8</t>
  </si>
  <si>
    <t>Erection Claim 13 PC RA 6</t>
  </si>
  <si>
    <t>SHREE NAKODA D. I. DALA ESTIMATE</t>
  </si>
  <si>
    <t>Extra Work From Drawing</t>
  </si>
  <si>
    <t>Diagonal Size Issue not same as mentioned in drawing (8.58) Mtrs According to Dwg, Site Measurement is 8.68</t>
  </si>
  <si>
    <t>0..94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</si>
</sst>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Bahnschrift SemiLight"/>
      <family val="2"/>
    </font>
    <font>
      <b/>
      <i/>
      <sz val="11"/>
      <color theme="1"/>
      <name val="Bahnschrift SemiLight"/>
      <family val="2"/>
    </font>
    <font>
      <b/>
      <i/>
      <sz val="14"/>
      <color theme="0"/>
      <name val="Calibri"/>
      <family val="2"/>
      <scheme val="minor"/>
    </font>
    <font>
      <b/>
      <sz val="11"/>
      <color theme="0"/>
      <name val="Artifakt Element Heavy"/>
      <family val="2"/>
    </font>
    <font>
      <b/>
      <sz val="11"/>
      <color theme="1"/>
      <name val="Artifakt Element Black"/>
      <family val="2"/>
    </font>
    <font>
      <b/>
      <sz val="12"/>
      <color theme="1"/>
      <name val="Artifakt Element Black"/>
      <family val="2"/>
    </font>
    <font>
      <b/>
      <u/>
      <sz val="11"/>
      <color theme="1"/>
      <name val="Artifakt Element Black"/>
      <family val="2"/>
    </font>
    <font>
      <u/>
      <sz val="11"/>
      <color theme="1"/>
      <name val="Artifakt Element Black"/>
      <family val="2"/>
    </font>
    <font>
      <sz val="11"/>
      <color theme="1"/>
      <name val="Artifakt Element Black"/>
      <family val="2"/>
    </font>
    <font>
      <b/>
      <u/>
      <sz val="11"/>
      <color theme="1"/>
      <name val="Artifakt Element Heavy"/>
      <family val="2"/>
    </font>
    <font>
      <u/>
      <sz val="11"/>
      <color theme="1"/>
      <name val="Artifakt Element Heavy"/>
      <family val="2"/>
    </font>
    <font>
      <b/>
      <sz val="11"/>
      <color theme="1"/>
      <name val="Artifakt Element Heavy"/>
      <family val="2"/>
    </font>
    <font>
      <sz val="11"/>
      <color theme="1"/>
      <name val="Artifakt Element Heavy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0" fontId="1" fillId="0" borderId="0" xfId="0" applyFont="1" applyAlignment="1">
      <alignment horizontal="left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164" fontId="2" fillId="3" borderId="4" xfId="0" applyNumberFormat="1" applyFont="1" applyFill="1" applyBorder="1"/>
    <xf numFmtId="0" fontId="3" fillId="0" borderId="0" xfId="0" applyFont="1"/>
    <xf numFmtId="0" fontId="1" fillId="4" borderId="0" xfId="0" applyFont="1" applyFill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0" fillId="0" borderId="1" xfId="0" applyBorder="1"/>
    <xf numFmtId="0" fontId="3" fillId="0" borderId="1" xfId="0" applyFont="1" applyFill="1" applyBorder="1"/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0" xfId="0" applyNumberFormat="1" applyFont="1"/>
    <xf numFmtId="0" fontId="3" fillId="0" borderId="1" xfId="0" applyFont="1" applyBorder="1" applyAlignment="1">
      <alignment vertical="center"/>
    </xf>
    <xf numFmtId="164" fontId="1" fillId="0" borderId="1" xfId="0" applyNumberFormat="1" applyFont="1" applyBorder="1"/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/>
    <xf numFmtId="0" fontId="3" fillId="0" borderId="2" xfId="0" applyFont="1" applyFill="1" applyBorder="1"/>
    <xf numFmtId="0" fontId="1" fillId="0" borderId="2" xfId="0" applyFont="1" applyBorder="1" applyAlignment="1">
      <alignment horizontal="left"/>
    </xf>
    <xf numFmtId="0" fontId="1" fillId="3" borderId="6" xfId="0" applyFont="1" applyFill="1" applyBorder="1"/>
    <xf numFmtId="0" fontId="4" fillId="3" borderId="6" xfId="0" applyFont="1" applyFill="1" applyBorder="1"/>
    <xf numFmtId="0" fontId="1" fillId="3" borderId="6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3" fillId="0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0" fontId="4" fillId="3" borderId="4" xfId="0" applyFont="1" applyFill="1" applyBorder="1"/>
    <xf numFmtId="0" fontId="0" fillId="0" borderId="2" xfId="0" applyBorder="1" applyAlignment="1">
      <alignment horizontal="right"/>
    </xf>
    <xf numFmtId="0" fontId="3" fillId="0" borderId="5" xfId="0" applyFont="1" applyBorder="1"/>
    <xf numFmtId="0" fontId="1" fillId="0" borderId="5" xfId="0" applyFont="1" applyBorder="1"/>
    <xf numFmtId="0" fontId="3" fillId="0" borderId="5" xfId="0" applyFont="1" applyFill="1" applyBorder="1"/>
    <xf numFmtId="0" fontId="0" fillId="0" borderId="5" xfId="0" applyBorder="1"/>
    <xf numFmtId="164" fontId="1" fillId="0" borderId="2" xfId="0" applyNumberFormat="1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right"/>
    </xf>
    <xf numFmtId="164" fontId="2" fillId="3" borderId="4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164" fontId="0" fillId="0" borderId="0" xfId="0" applyNumberFormat="1"/>
    <xf numFmtId="164" fontId="1" fillId="0" borderId="4" xfId="0" applyNumberFormat="1" applyFont="1" applyBorder="1"/>
    <xf numFmtId="0" fontId="7" fillId="5" borderId="4" xfId="0" applyFont="1" applyFill="1" applyBorder="1"/>
    <xf numFmtId="0" fontId="6" fillId="5" borderId="0" xfId="0" applyFont="1" applyFill="1"/>
    <xf numFmtId="164" fontId="7" fillId="5" borderId="4" xfId="0" applyNumberFormat="1" applyFont="1" applyFill="1" applyBorder="1"/>
    <xf numFmtId="0" fontId="7" fillId="5" borderId="4" xfId="0" applyFont="1" applyFill="1" applyBorder="1" applyAlignment="1">
      <alignment horizontal="left"/>
    </xf>
    <xf numFmtId="0" fontId="8" fillId="5" borderId="6" xfId="0" applyFont="1" applyFill="1" applyBorder="1"/>
    <xf numFmtId="0" fontId="5" fillId="5" borderId="6" xfId="0" applyFont="1" applyFill="1" applyBorder="1"/>
    <xf numFmtId="0" fontId="5" fillId="5" borderId="0" xfId="0" applyFont="1" applyFill="1"/>
    <xf numFmtId="0" fontId="8" fillId="5" borderId="4" xfId="0" applyFont="1" applyFill="1" applyBorder="1"/>
    <xf numFmtId="0" fontId="5" fillId="5" borderId="4" xfId="0" applyFont="1" applyFill="1" applyBorder="1"/>
    <xf numFmtId="0" fontId="8" fillId="5" borderId="0" xfId="0" applyFont="1" applyFill="1"/>
    <xf numFmtId="164" fontId="7" fillId="5" borderId="4" xfId="0" applyNumberFormat="1" applyFont="1" applyFill="1" applyBorder="1" applyAlignment="1">
      <alignment horizontal="left"/>
    </xf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12" fillId="6" borderId="1" xfId="0" applyFont="1" applyFill="1" applyBorder="1"/>
    <xf numFmtId="0" fontId="11" fillId="6" borderId="1" xfId="0" applyFont="1" applyFill="1" applyBorder="1"/>
    <xf numFmtId="0" fontId="11" fillId="6" borderId="1" xfId="0" applyFont="1" applyFill="1" applyBorder="1" applyAlignment="1">
      <alignment horizontal="right"/>
    </xf>
    <xf numFmtId="0" fontId="11" fillId="6" borderId="0" xfId="0" applyFont="1" applyFill="1"/>
    <xf numFmtId="0" fontId="12" fillId="6" borderId="1" xfId="0" applyFont="1" applyFill="1" applyBorder="1" applyAlignment="1">
      <alignment horizontal="right"/>
    </xf>
    <xf numFmtId="0" fontId="12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vertical="center"/>
    </xf>
    <xf numFmtId="0" fontId="12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horizontal="right" vertical="center"/>
    </xf>
    <xf numFmtId="0" fontId="12" fillId="6" borderId="2" xfId="0" applyFont="1" applyFill="1" applyBorder="1"/>
    <xf numFmtId="0" fontId="11" fillId="6" borderId="2" xfId="0" applyFont="1" applyFill="1" applyBorder="1"/>
    <xf numFmtId="0" fontId="11" fillId="6" borderId="0" xfId="0" applyFont="1" applyFill="1" applyBorder="1"/>
    <xf numFmtId="0" fontId="11" fillId="6" borderId="2" xfId="0" applyFont="1" applyFill="1" applyBorder="1" applyAlignment="1">
      <alignment horizontal="right"/>
    </xf>
    <xf numFmtId="0" fontId="11" fillId="6" borderId="3" xfId="0" applyFont="1" applyFill="1" applyBorder="1"/>
    <xf numFmtId="0" fontId="12" fillId="6" borderId="3" xfId="0" applyFont="1" applyFill="1" applyBorder="1"/>
    <xf numFmtId="0" fontId="12" fillId="6" borderId="5" xfId="0" applyFont="1" applyFill="1" applyBorder="1"/>
    <xf numFmtId="0" fontId="11" fillId="6" borderId="3" xfId="0" applyFont="1" applyFill="1" applyBorder="1" applyAlignment="1">
      <alignment horizontal="right"/>
    </xf>
    <xf numFmtId="0" fontId="11" fillId="6" borderId="5" xfId="0" applyFont="1" applyFill="1" applyBorder="1"/>
    <xf numFmtId="0" fontId="12" fillId="7" borderId="2" xfId="0" applyFont="1" applyFill="1" applyBorder="1"/>
    <xf numFmtId="0" fontId="11" fillId="7" borderId="2" xfId="0" applyFont="1" applyFill="1" applyBorder="1"/>
    <xf numFmtId="0" fontId="11" fillId="7" borderId="0" xfId="0" applyFont="1" applyFill="1"/>
    <xf numFmtId="0" fontId="12" fillId="7" borderId="1" xfId="0" applyFont="1" applyFill="1" applyBorder="1"/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2" fillId="7" borderId="3" xfId="0" applyFont="1" applyFill="1" applyBorder="1"/>
    <xf numFmtId="0" fontId="11" fillId="7" borderId="3" xfId="0" applyFont="1" applyFill="1" applyBorder="1"/>
    <xf numFmtId="0" fontId="11" fillId="7" borderId="3" xfId="0" applyFont="1" applyFill="1" applyBorder="1" applyAlignment="1">
      <alignment horizontal="right"/>
    </xf>
    <xf numFmtId="0" fontId="12" fillId="7" borderId="5" xfId="0" applyFont="1" applyFill="1" applyBorder="1"/>
    <xf numFmtId="0" fontId="11" fillId="7" borderId="5" xfId="0" applyFont="1" applyFill="1" applyBorder="1"/>
    <xf numFmtId="164" fontId="11" fillId="6" borderId="2" xfId="0" applyNumberFormat="1" applyFont="1" applyFill="1" applyBorder="1"/>
    <xf numFmtId="164" fontId="11" fillId="6" borderId="0" xfId="0" applyNumberFormat="1" applyFont="1" applyFill="1"/>
    <xf numFmtId="164" fontId="11" fillId="6" borderId="1" xfId="0" applyNumberFormat="1" applyFont="1" applyFill="1" applyBorder="1"/>
    <xf numFmtId="164" fontId="11" fillId="6" borderId="3" xfId="0" applyNumberFormat="1" applyFont="1" applyFill="1" applyBorder="1"/>
    <xf numFmtId="0" fontId="12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" fillId="0" borderId="7" xfId="0" applyFont="1" applyBorder="1"/>
    <xf numFmtId="0" fontId="3" fillId="0" borderId="7" xfId="0" applyFont="1" applyBorder="1"/>
    <xf numFmtId="0" fontId="12" fillId="6" borderId="0" xfId="0" applyFont="1" applyFill="1"/>
    <xf numFmtId="0" fontId="12" fillId="6" borderId="0" xfId="0" applyFont="1" applyFill="1" applyAlignment="1">
      <alignment vertical="center" wrapText="1"/>
    </xf>
    <xf numFmtId="0" fontId="13" fillId="5" borderId="0" xfId="0" applyFont="1" applyFill="1"/>
    <xf numFmtId="0" fontId="14" fillId="5" borderId="0" xfId="0" applyFont="1" applyFill="1"/>
    <xf numFmtId="17" fontId="14" fillId="5" borderId="0" xfId="0" applyNumberFormat="1" applyFont="1" applyFill="1"/>
    <xf numFmtId="0" fontId="4" fillId="0" borderId="7" xfId="0" applyFont="1" applyBorder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1" fontId="1" fillId="0" borderId="2" xfId="0" applyNumberFormat="1" applyFont="1" applyBorder="1"/>
    <xf numFmtId="0" fontId="1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7"/>
  <sheetViews>
    <sheetView tabSelected="1" view="pageBreakPreview" zoomScale="85" zoomScaleNormal="100" zoomScaleSheetLayoutView="85" workbookViewId="0">
      <pane ySplit="5" topLeftCell="A57" activePane="bottomLeft" state="frozen"/>
      <selection pane="bottomLeft" activeCell="N77" sqref="N77"/>
    </sheetView>
  </sheetViews>
  <sheetFormatPr defaultRowHeight="15" x14ac:dyDescent="0.25"/>
  <cols>
    <col min="1" max="1" width="5.7109375" style="81" customWidth="1"/>
    <col min="2" max="2" width="16" style="81" customWidth="1"/>
    <col min="3" max="3" width="21.7109375" customWidth="1"/>
    <col min="4" max="4" width="7.42578125" customWidth="1"/>
    <col min="5" max="5" width="25" customWidth="1"/>
    <col min="6" max="6" width="9.140625" customWidth="1"/>
    <col min="8" max="10" width="8.28515625" customWidth="1"/>
    <col min="11" max="11" width="12.7109375" customWidth="1"/>
    <col min="13" max="13" width="6.5703125" customWidth="1"/>
    <col min="14" max="14" width="11" customWidth="1"/>
    <col min="15" max="15" width="12.140625" customWidth="1"/>
    <col min="17" max="17" width="35.5703125" customWidth="1"/>
  </cols>
  <sheetData>
    <row r="1" spans="1:17" s="4" customFormat="1" x14ac:dyDescent="0.25">
      <c r="A1" s="4" t="s">
        <v>31</v>
      </c>
      <c r="P1" s="5" t="s">
        <v>34</v>
      </c>
    </row>
    <row r="2" spans="1:17" s="4" customFormat="1" x14ac:dyDescent="0.25">
      <c r="A2" s="4" t="s">
        <v>32</v>
      </c>
      <c r="P2" s="5" t="s">
        <v>35</v>
      </c>
    </row>
    <row r="3" spans="1:17" s="4" customFormat="1" x14ac:dyDescent="0.25">
      <c r="A3" s="4" t="s">
        <v>33</v>
      </c>
      <c r="P3" s="5" t="s">
        <v>36</v>
      </c>
    </row>
    <row r="4" spans="1:17" ht="15.75" thickBot="1" x14ac:dyDescent="0.3"/>
    <row r="5" spans="1:17" s="129" customFormat="1" ht="43.5" thickTop="1" thickBot="1" x14ac:dyDescent="0.3">
      <c r="A5" s="126" t="s">
        <v>0</v>
      </c>
      <c r="B5" s="127" t="s">
        <v>2</v>
      </c>
      <c r="C5" s="126" t="s">
        <v>12</v>
      </c>
      <c r="D5" s="126" t="s">
        <v>9</v>
      </c>
      <c r="E5" s="126" t="s">
        <v>38</v>
      </c>
      <c r="F5" s="126" t="s">
        <v>1</v>
      </c>
      <c r="G5" s="126" t="s">
        <v>4</v>
      </c>
      <c r="H5" s="126" t="s">
        <v>115</v>
      </c>
      <c r="I5" s="126" t="s">
        <v>116</v>
      </c>
      <c r="J5" s="126" t="s">
        <v>117</v>
      </c>
      <c r="K5" s="126" t="s">
        <v>118</v>
      </c>
      <c r="L5" s="126" t="s">
        <v>8</v>
      </c>
      <c r="M5" s="126" t="s">
        <v>9</v>
      </c>
      <c r="N5" s="126" t="s">
        <v>8</v>
      </c>
      <c r="O5" s="126" t="s">
        <v>65</v>
      </c>
      <c r="P5" s="126" t="s">
        <v>39</v>
      </c>
      <c r="Q5" s="128" t="s">
        <v>136</v>
      </c>
    </row>
    <row r="6" spans="1:17" s="87" customFormat="1" thickTop="1" x14ac:dyDescent="0.2">
      <c r="A6" s="97">
        <v>1</v>
      </c>
      <c r="B6" s="97" t="s">
        <v>30</v>
      </c>
      <c r="C6" s="97" t="s">
        <v>20</v>
      </c>
      <c r="D6" s="97">
        <v>13</v>
      </c>
      <c r="E6" s="97" t="s">
        <v>13</v>
      </c>
      <c r="F6" s="98" t="s">
        <v>14</v>
      </c>
      <c r="G6" s="98">
        <v>150</v>
      </c>
      <c r="H6" s="98">
        <v>12.153</v>
      </c>
      <c r="I6" s="98"/>
      <c r="J6" s="98"/>
      <c r="K6" s="98">
        <v>16.8</v>
      </c>
      <c r="L6" s="117">
        <f>PRODUCT(H6:K6)</f>
        <v>204.17040000000003</v>
      </c>
      <c r="M6" s="98">
        <v>2</v>
      </c>
      <c r="N6" s="117">
        <f>PRODUCT(L6:M6)</f>
        <v>408.34080000000006</v>
      </c>
      <c r="O6" s="118">
        <f>N6*D6</f>
        <v>5308.4304000000011</v>
      </c>
      <c r="P6" s="87" t="s">
        <v>40</v>
      </c>
      <c r="Q6" s="132" t="s">
        <v>135</v>
      </c>
    </row>
    <row r="7" spans="1:17" s="125" customFormat="1" ht="28.5" x14ac:dyDescent="0.25">
      <c r="A7" s="121">
        <v>2</v>
      </c>
      <c r="B7" s="121" t="s">
        <v>30</v>
      </c>
      <c r="C7" s="121" t="s">
        <v>20</v>
      </c>
      <c r="D7" s="121">
        <v>13</v>
      </c>
      <c r="E7" s="121" t="s">
        <v>13</v>
      </c>
      <c r="F7" s="122" t="s">
        <v>14</v>
      </c>
      <c r="G7" s="122">
        <v>150</v>
      </c>
      <c r="H7" s="122">
        <v>12.95</v>
      </c>
      <c r="I7" s="122"/>
      <c r="J7" s="122"/>
      <c r="K7" s="122">
        <v>16.8</v>
      </c>
      <c r="L7" s="123">
        <f>PRODUCT(H7:K7)</f>
        <v>217.56</v>
      </c>
      <c r="M7" s="122">
        <f>M6</f>
        <v>2</v>
      </c>
      <c r="N7" s="123">
        <f>PRODUCT(L7:M7)</f>
        <v>435.12</v>
      </c>
      <c r="O7" s="124">
        <f>N7*D7</f>
        <v>5656.56</v>
      </c>
      <c r="P7" s="125" t="s">
        <v>40</v>
      </c>
      <c r="Q7" s="133" t="s">
        <v>137</v>
      </c>
    </row>
    <row r="8" spans="1:17" s="87" customFormat="1" ht="14.25" x14ac:dyDescent="0.2">
      <c r="A8" s="97">
        <v>3</v>
      </c>
      <c r="B8" s="84" t="s">
        <v>11</v>
      </c>
      <c r="C8" s="84" t="s">
        <v>20</v>
      </c>
      <c r="D8" s="84">
        <v>13</v>
      </c>
      <c r="E8" s="84" t="s">
        <v>15</v>
      </c>
      <c r="F8" s="85" t="str">
        <f>F6</f>
        <v xml:space="preserve">ISMC </v>
      </c>
      <c r="G8" s="85">
        <f>G6</f>
        <v>150</v>
      </c>
      <c r="H8" s="85">
        <v>12.95</v>
      </c>
      <c r="I8" s="85"/>
      <c r="J8" s="85"/>
      <c r="K8" s="85">
        <f>K6</f>
        <v>16.8</v>
      </c>
      <c r="L8" s="119">
        <f t="shared" ref="L8:L22" si="0">PRODUCT(H8:K8)</f>
        <v>217.56</v>
      </c>
      <c r="M8" s="85">
        <v>2</v>
      </c>
      <c r="N8" s="119">
        <f t="shared" ref="N8:N22" si="1">PRODUCT(L8:M8)</f>
        <v>435.12</v>
      </c>
      <c r="O8" s="118">
        <f t="shared" ref="O8:O22" si="2">N8*D8</f>
        <v>5656.56</v>
      </c>
      <c r="P8" s="87" t="s">
        <v>40</v>
      </c>
    </row>
    <row r="9" spans="1:17" s="87" customFormat="1" ht="14.25" x14ac:dyDescent="0.2">
      <c r="A9" s="97">
        <v>4</v>
      </c>
      <c r="B9" s="84" t="s">
        <v>11</v>
      </c>
      <c r="C9" s="84" t="s">
        <v>20</v>
      </c>
      <c r="D9" s="84">
        <v>13</v>
      </c>
      <c r="E9" s="84" t="s">
        <v>16</v>
      </c>
      <c r="F9" s="85" t="s">
        <v>18</v>
      </c>
      <c r="G9" s="85">
        <v>12</v>
      </c>
      <c r="H9" s="85">
        <v>0.3</v>
      </c>
      <c r="I9" s="85">
        <v>0.35</v>
      </c>
      <c r="J9" s="85">
        <v>1.2E-2</v>
      </c>
      <c r="K9" s="85">
        <v>7850</v>
      </c>
      <c r="L9" s="119">
        <f t="shared" si="0"/>
        <v>9.891</v>
      </c>
      <c r="M9" s="85">
        <v>2</v>
      </c>
      <c r="N9" s="119">
        <f t="shared" si="1"/>
        <v>19.782</v>
      </c>
      <c r="O9" s="118">
        <f t="shared" si="2"/>
        <v>257.166</v>
      </c>
      <c r="P9" s="87" t="s">
        <v>40</v>
      </c>
    </row>
    <row r="10" spans="1:17" s="87" customFormat="1" ht="14.25" x14ac:dyDescent="0.2">
      <c r="A10" s="97">
        <v>5</v>
      </c>
      <c r="B10" s="84" t="s">
        <v>11</v>
      </c>
      <c r="C10" s="84" t="s">
        <v>20</v>
      </c>
      <c r="D10" s="84">
        <v>13</v>
      </c>
      <c r="E10" s="84" t="s">
        <v>17</v>
      </c>
      <c r="F10" s="85" t="str">
        <f>F9</f>
        <v>MS Plate</v>
      </c>
      <c r="G10" s="85">
        <v>12</v>
      </c>
      <c r="H10" s="85">
        <v>0.45</v>
      </c>
      <c r="I10" s="85">
        <v>0.5</v>
      </c>
      <c r="J10" s="85">
        <v>1.2E-2</v>
      </c>
      <c r="K10" s="85">
        <f>K9</f>
        <v>7850</v>
      </c>
      <c r="L10" s="119">
        <f t="shared" si="0"/>
        <v>21.195</v>
      </c>
      <c r="M10" s="85">
        <v>2</v>
      </c>
      <c r="N10" s="119">
        <f t="shared" si="1"/>
        <v>42.39</v>
      </c>
      <c r="O10" s="118">
        <f t="shared" si="2"/>
        <v>551.07000000000005</v>
      </c>
      <c r="P10" s="87" t="s">
        <v>40</v>
      </c>
    </row>
    <row r="11" spans="1:17" s="87" customFormat="1" ht="14.25" x14ac:dyDescent="0.2">
      <c r="A11" s="97">
        <v>6</v>
      </c>
      <c r="B11" s="84" t="s">
        <v>11</v>
      </c>
      <c r="C11" s="84" t="s">
        <v>20</v>
      </c>
      <c r="D11" s="84">
        <v>13</v>
      </c>
      <c r="E11" s="84" t="s">
        <v>19</v>
      </c>
      <c r="F11" s="85" t="str">
        <f>F10</f>
        <v>MS Plate</v>
      </c>
      <c r="G11" s="85">
        <f>G10</f>
        <v>12</v>
      </c>
      <c r="H11" s="85">
        <f>H10</f>
        <v>0.45</v>
      </c>
      <c r="I11" s="85">
        <v>0.21299999999999999</v>
      </c>
      <c r="J11" s="85">
        <f>J10</f>
        <v>1.2E-2</v>
      </c>
      <c r="K11" s="85">
        <f>K10</f>
        <v>7850</v>
      </c>
      <c r="L11" s="119">
        <f t="shared" si="0"/>
        <v>9.0290700000000008</v>
      </c>
      <c r="M11" s="85">
        <v>4</v>
      </c>
      <c r="N11" s="119">
        <f t="shared" si="1"/>
        <v>36.116280000000003</v>
      </c>
      <c r="O11" s="118">
        <f t="shared" si="2"/>
        <v>469.51164000000006</v>
      </c>
      <c r="P11" s="87" t="s">
        <v>40</v>
      </c>
    </row>
    <row r="12" spans="1:17" s="87" customFormat="1" ht="14.25" x14ac:dyDescent="0.2">
      <c r="A12" s="97">
        <v>7</v>
      </c>
      <c r="B12" s="84" t="s">
        <v>11</v>
      </c>
      <c r="C12" s="84" t="s">
        <v>20</v>
      </c>
      <c r="D12" s="84">
        <v>13</v>
      </c>
      <c r="E12" s="84" t="s">
        <v>21</v>
      </c>
      <c r="F12" s="85" t="s">
        <v>22</v>
      </c>
      <c r="G12" s="86" t="s">
        <v>23</v>
      </c>
      <c r="H12" s="85">
        <v>1.18</v>
      </c>
      <c r="I12" s="85"/>
      <c r="J12" s="85"/>
      <c r="K12" s="85">
        <v>5.42</v>
      </c>
      <c r="L12" s="119">
        <f t="shared" si="0"/>
        <v>6.3956</v>
      </c>
      <c r="M12" s="85">
        <v>24</v>
      </c>
      <c r="N12" s="119">
        <f t="shared" si="1"/>
        <v>153.49439999999998</v>
      </c>
      <c r="O12" s="118">
        <f t="shared" si="2"/>
        <v>1995.4271999999999</v>
      </c>
      <c r="P12" s="87" t="s">
        <v>40</v>
      </c>
    </row>
    <row r="13" spans="1:17" s="87" customFormat="1" ht="14.25" x14ac:dyDescent="0.2">
      <c r="A13" s="97">
        <v>8</v>
      </c>
      <c r="B13" s="84" t="s">
        <v>11</v>
      </c>
      <c r="C13" s="84" t="s">
        <v>20</v>
      </c>
      <c r="D13" s="84">
        <v>13</v>
      </c>
      <c r="E13" s="84" t="s">
        <v>24</v>
      </c>
      <c r="F13" s="85" t="str">
        <f>F12</f>
        <v>Angle</v>
      </c>
      <c r="G13" s="86" t="s">
        <v>25</v>
      </c>
      <c r="H13" s="85">
        <v>1.44</v>
      </c>
      <c r="I13" s="85"/>
      <c r="J13" s="85"/>
      <c r="K13" s="85">
        <v>6.8</v>
      </c>
      <c r="L13" s="119">
        <f t="shared" si="0"/>
        <v>9.7919999999999998</v>
      </c>
      <c r="M13" s="85">
        <v>8</v>
      </c>
      <c r="N13" s="119">
        <f t="shared" si="1"/>
        <v>78.335999999999999</v>
      </c>
      <c r="O13" s="118">
        <f t="shared" si="2"/>
        <v>1018.3679999999999</v>
      </c>
      <c r="P13" s="87" t="s">
        <v>40</v>
      </c>
    </row>
    <row r="14" spans="1:17" s="87" customFormat="1" ht="14.25" x14ac:dyDescent="0.2">
      <c r="A14" s="97">
        <v>9</v>
      </c>
      <c r="B14" s="84" t="s">
        <v>11</v>
      </c>
      <c r="C14" s="84" t="s">
        <v>20</v>
      </c>
      <c r="D14" s="84">
        <v>13</v>
      </c>
      <c r="E14" s="84" t="str">
        <f>E13</f>
        <v>Inclined Bracing</v>
      </c>
      <c r="F14" s="85" t="str">
        <f>F13</f>
        <v>Angle</v>
      </c>
      <c r="G14" s="86" t="str">
        <f>G12</f>
        <v>60*60*6</v>
      </c>
      <c r="H14" s="85">
        <v>1.4510000000000001</v>
      </c>
      <c r="I14" s="85"/>
      <c r="J14" s="85"/>
      <c r="K14" s="85">
        <f>K12</f>
        <v>5.42</v>
      </c>
      <c r="L14" s="119">
        <f t="shared" si="0"/>
        <v>7.86442</v>
      </c>
      <c r="M14" s="85">
        <v>22</v>
      </c>
      <c r="N14" s="119">
        <f t="shared" si="1"/>
        <v>173.01723999999999</v>
      </c>
      <c r="O14" s="118">
        <f t="shared" si="2"/>
        <v>2249.2241199999999</v>
      </c>
      <c r="P14" s="87" t="s">
        <v>40</v>
      </c>
    </row>
    <row r="15" spans="1:17" s="87" customFormat="1" ht="14.25" x14ac:dyDescent="0.2">
      <c r="A15" s="97">
        <v>10</v>
      </c>
      <c r="B15" s="84" t="s">
        <v>11</v>
      </c>
      <c r="C15" s="84" t="s">
        <v>20</v>
      </c>
      <c r="D15" s="84">
        <v>13</v>
      </c>
      <c r="E15" s="84" t="str">
        <f>E14</f>
        <v>Inclined Bracing</v>
      </c>
      <c r="F15" s="85" t="str">
        <f>F14</f>
        <v>Angle</v>
      </c>
      <c r="G15" s="86" t="str">
        <f>G14</f>
        <v>60*60*6</v>
      </c>
      <c r="H15" s="85">
        <v>1.3420000000000001</v>
      </c>
      <c r="I15" s="85"/>
      <c r="J15" s="85"/>
      <c r="K15" s="85">
        <f>K14</f>
        <v>5.42</v>
      </c>
      <c r="L15" s="119">
        <f t="shared" si="0"/>
        <v>7.2736400000000003</v>
      </c>
      <c r="M15" s="85">
        <v>4</v>
      </c>
      <c r="N15" s="119">
        <f t="shared" si="1"/>
        <v>29.094560000000001</v>
      </c>
      <c r="O15" s="118">
        <f t="shared" si="2"/>
        <v>378.22928000000002</v>
      </c>
      <c r="P15" s="87" t="s">
        <v>40</v>
      </c>
    </row>
    <row r="16" spans="1:17" s="87" customFormat="1" ht="14.25" x14ac:dyDescent="0.2">
      <c r="A16" s="97">
        <v>11</v>
      </c>
      <c r="B16" s="84" t="s">
        <v>11</v>
      </c>
      <c r="C16" s="84" t="s">
        <v>20</v>
      </c>
      <c r="D16" s="84">
        <v>13</v>
      </c>
      <c r="E16" s="84" t="s">
        <v>26</v>
      </c>
      <c r="F16" s="85" t="s">
        <v>18</v>
      </c>
      <c r="G16" s="85">
        <v>12</v>
      </c>
      <c r="H16" s="85">
        <v>1.732</v>
      </c>
      <c r="I16" s="85">
        <v>0.4</v>
      </c>
      <c r="J16" s="85">
        <v>1.2E-2</v>
      </c>
      <c r="K16" s="85">
        <v>7850</v>
      </c>
      <c r="L16" s="119">
        <f t="shared" si="0"/>
        <v>65.26176000000001</v>
      </c>
      <c r="M16" s="85">
        <v>2</v>
      </c>
      <c r="N16" s="119">
        <f t="shared" si="1"/>
        <v>130.52352000000002</v>
      </c>
      <c r="O16" s="118">
        <f t="shared" si="2"/>
        <v>1696.8057600000002</v>
      </c>
      <c r="P16" s="87" t="s">
        <v>40</v>
      </c>
    </row>
    <row r="17" spans="1:16" s="87" customFormat="1" ht="14.25" x14ac:dyDescent="0.2">
      <c r="A17" s="97">
        <v>12</v>
      </c>
      <c r="B17" s="84" t="s">
        <v>11</v>
      </c>
      <c r="C17" s="84" t="s">
        <v>20</v>
      </c>
      <c r="D17" s="84">
        <v>13</v>
      </c>
      <c r="E17" s="84" t="s">
        <v>27</v>
      </c>
      <c r="F17" s="85" t="s">
        <v>14</v>
      </c>
      <c r="G17" s="85">
        <v>150</v>
      </c>
      <c r="H17" s="85">
        <v>1.831</v>
      </c>
      <c r="I17" s="85"/>
      <c r="J17" s="85"/>
      <c r="K17" s="85">
        <f>K6</f>
        <v>16.8</v>
      </c>
      <c r="L17" s="119">
        <f t="shared" si="0"/>
        <v>30.7608</v>
      </c>
      <c r="M17" s="85">
        <v>2</v>
      </c>
      <c r="N17" s="119">
        <f t="shared" si="1"/>
        <v>61.521599999999999</v>
      </c>
      <c r="O17" s="118">
        <f t="shared" si="2"/>
        <v>799.7808</v>
      </c>
      <c r="P17" s="87" t="s">
        <v>40</v>
      </c>
    </row>
    <row r="18" spans="1:16" s="87" customFormat="1" ht="14.25" x14ac:dyDescent="0.2">
      <c r="A18" s="97">
        <v>13</v>
      </c>
      <c r="B18" s="84" t="s">
        <v>11</v>
      </c>
      <c r="C18" s="84" t="s">
        <v>20</v>
      </c>
      <c r="D18" s="84">
        <v>13</v>
      </c>
      <c r="E18" s="84" t="s">
        <v>24</v>
      </c>
      <c r="F18" s="85" t="str">
        <f>F15</f>
        <v>Angle</v>
      </c>
      <c r="G18" s="86" t="str">
        <f>G14</f>
        <v>60*60*6</v>
      </c>
      <c r="H18" s="85">
        <v>0.88900000000000001</v>
      </c>
      <c r="I18" s="85"/>
      <c r="J18" s="85"/>
      <c r="K18" s="85">
        <f>K15</f>
        <v>5.42</v>
      </c>
      <c r="L18" s="119">
        <f t="shared" si="0"/>
        <v>4.8183800000000003</v>
      </c>
      <c r="M18" s="85">
        <v>4</v>
      </c>
      <c r="N18" s="119">
        <f t="shared" si="1"/>
        <v>19.273520000000001</v>
      </c>
      <c r="O18" s="118">
        <f t="shared" si="2"/>
        <v>250.55576000000002</v>
      </c>
      <c r="P18" s="87" t="s">
        <v>40</v>
      </c>
    </row>
    <row r="19" spans="1:16" s="87" customFormat="1" ht="14.25" x14ac:dyDescent="0.2">
      <c r="A19" s="97">
        <v>14</v>
      </c>
      <c r="B19" s="84" t="s">
        <v>11</v>
      </c>
      <c r="C19" s="84" t="s">
        <v>20</v>
      </c>
      <c r="D19" s="84">
        <v>13</v>
      </c>
      <c r="E19" s="84" t="str">
        <f>E18</f>
        <v>Inclined Bracing</v>
      </c>
      <c r="F19" s="85" t="str">
        <f>F18</f>
        <v>Angle</v>
      </c>
      <c r="G19" s="86" t="str">
        <f>G18</f>
        <v>60*60*6</v>
      </c>
      <c r="H19" s="85">
        <v>0.68500000000000005</v>
      </c>
      <c r="I19" s="85"/>
      <c r="J19" s="85"/>
      <c r="K19" s="85">
        <f>K18</f>
        <v>5.42</v>
      </c>
      <c r="L19" s="119">
        <f t="shared" si="0"/>
        <v>3.7127000000000003</v>
      </c>
      <c r="M19" s="85">
        <v>4</v>
      </c>
      <c r="N19" s="119">
        <f t="shared" si="1"/>
        <v>14.850800000000001</v>
      </c>
      <c r="O19" s="118">
        <f t="shared" si="2"/>
        <v>193.06040000000002</v>
      </c>
      <c r="P19" s="87" t="s">
        <v>40</v>
      </c>
    </row>
    <row r="20" spans="1:16" s="87" customFormat="1" ht="14.25" x14ac:dyDescent="0.2">
      <c r="A20" s="97">
        <v>15</v>
      </c>
      <c r="B20" s="84" t="s">
        <v>11</v>
      </c>
      <c r="C20" s="84" t="s">
        <v>20</v>
      </c>
      <c r="D20" s="84">
        <v>13</v>
      </c>
      <c r="E20" s="84" t="s">
        <v>28</v>
      </c>
      <c r="F20" s="85" t="s">
        <v>18</v>
      </c>
      <c r="G20" s="85">
        <v>8</v>
      </c>
      <c r="H20" s="85">
        <v>0.09</v>
      </c>
      <c r="I20" s="85">
        <v>0.33</v>
      </c>
      <c r="J20" s="85">
        <v>8.0000000000000002E-3</v>
      </c>
      <c r="K20" s="85">
        <v>7850</v>
      </c>
      <c r="L20" s="119">
        <f t="shared" si="0"/>
        <v>1.8651599999999999</v>
      </c>
      <c r="M20" s="85">
        <v>24</v>
      </c>
      <c r="N20" s="119">
        <f t="shared" si="1"/>
        <v>44.763840000000002</v>
      </c>
      <c r="O20" s="118">
        <f t="shared" si="2"/>
        <v>581.92992000000004</v>
      </c>
      <c r="P20" s="87" t="s">
        <v>40</v>
      </c>
    </row>
    <row r="21" spans="1:16" s="87" customFormat="1" ht="14.25" x14ac:dyDescent="0.2">
      <c r="A21" s="97">
        <v>16</v>
      </c>
      <c r="B21" s="84" t="s">
        <v>11</v>
      </c>
      <c r="C21" s="84" t="s">
        <v>20</v>
      </c>
      <c r="D21" s="84">
        <v>13</v>
      </c>
      <c r="E21" s="84" t="str">
        <f>E20</f>
        <v>Purlin Plate</v>
      </c>
      <c r="F21" s="85" t="str">
        <f>F20</f>
        <v>MS Plate</v>
      </c>
      <c r="G21" s="85">
        <f>G20</f>
        <v>8</v>
      </c>
      <c r="H21" s="85">
        <v>0.05</v>
      </c>
      <c r="I21" s="85">
        <v>2.5000000000000001E-2</v>
      </c>
      <c r="J21" s="85">
        <f>J20</f>
        <v>8.0000000000000002E-3</v>
      </c>
      <c r="K21" s="85">
        <f>K20</f>
        <v>7850</v>
      </c>
      <c r="L21" s="119">
        <f t="shared" si="0"/>
        <v>7.8500000000000014E-2</v>
      </c>
      <c r="M21" s="85">
        <v>96</v>
      </c>
      <c r="N21" s="119">
        <f t="shared" si="1"/>
        <v>7.5360000000000014</v>
      </c>
      <c r="O21" s="118">
        <f t="shared" si="2"/>
        <v>97.968000000000018</v>
      </c>
      <c r="P21" s="87" t="s">
        <v>40</v>
      </c>
    </row>
    <row r="22" spans="1:16" s="87" customFormat="1" thickBot="1" x14ac:dyDescent="0.25">
      <c r="A22" s="97">
        <v>17</v>
      </c>
      <c r="B22" s="102" t="s">
        <v>11</v>
      </c>
      <c r="C22" s="102" t="s">
        <v>20</v>
      </c>
      <c r="D22" s="84">
        <v>13</v>
      </c>
      <c r="E22" s="102" t="s">
        <v>29</v>
      </c>
      <c r="F22" s="101" t="str">
        <f>F19</f>
        <v>Angle</v>
      </c>
      <c r="G22" s="104" t="str">
        <f>G13</f>
        <v>75*75*6</v>
      </c>
      <c r="H22" s="101">
        <v>7.1420000000000003</v>
      </c>
      <c r="I22" s="101"/>
      <c r="J22" s="101"/>
      <c r="K22" s="101">
        <f>K13</f>
        <v>6.8</v>
      </c>
      <c r="L22" s="120">
        <f t="shared" si="0"/>
        <v>48.565600000000003</v>
      </c>
      <c r="M22" s="101">
        <v>2</v>
      </c>
      <c r="N22" s="120">
        <f t="shared" si="1"/>
        <v>97.131200000000007</v>
      </c>
      <c r="O22" s="118">
        <f t="shared" si="2"/>
        <v>1262.7056</v>
      </c>
      <c r="P22" s="87" t="s">
        <v>40</v>
      </c>
    </row>
    <row r="23" spans="1:16" s="71" customFormat="1" ht="17.25" thickTop="1" thickBot="1" x14ac:dyDescent="0.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2">
        <f>SUM(N6:N22)</f>
        <v>2186.41176</v>
      </c>
      <c r="O23" s="80">
        <f>SUM(O6:O22)</f>
        <v>28423.352879999999</v>
      </c>
      <c r="P23" s="73" t="s">
        <v>40</v>
      </c>
    </row>
    <row r="24" spans="1:16" s="87" customFormat="1" thickTop="1" x14ac:dyDescent="0.2">
      <c r="A24" s="84">
        <v>1</v>
      </c>
      <c r="B24" s="84" t="s">
        <v>30</v>
      </c>
      <c r="C24" s="84" t="s">
        <v>37</v>
      </c>
      <c r="D24" s="84">
        <v>26</v>
      </c>
      <c r="E24" s="85" t="s">
        <v>41</v>
      </c>
      <c r="F24" s="85" t="s">
        <v>18</v>
      </c>
      <c r="G24" s="85">
        <v>25</v>
      </c>
      <c r="H24" s="85">
        <v>1.1499999999999999</v>
      </c>
      <c r="I24" s="85">
        <v>0.55000000000000004</v>
      </c>
      <c r="J24" s="85">
        <v>2.5000000000000001E-2</v>
      </c>
      <c r="K24" s="85">
        <v>7850</v>
      </c>
      <c r="L24" s="85">
        <f>PRODUCT(H24:K24)</f>
        <v>124.128125</v>
      </c>
      <c r="M24" s="85">
        <v>1</v>
      </c>
      <c r="N24" s="85">
        <f>PRODUCT(L24:M24)</f>
        <v>124.128125</v>
      </c>
      <c r="O24" s="85">
        <f>N24*D24</f>
        <v>3227.3312499999997</v>
      </c>
      <c r="P24" s="85" t="s">
        <v>40</v>
      </c>
    </row>
    <row r="25" spans="1:16" s="87" customFormat="1" ht="14.25" x14ac:dyDescent="0.2">
      <c r="A25" s="84">
        <v>2</v>
      </c>
      <c r="B25" s="84" t="s">
        <v>11</v>
      </c>
      <c r="C25" s="84" t="s">
        <v>37</v>
      </c>
      <c r="D25" s="84">
        <v>26</v>
      </c>
      <c r="E25" s="85" t="s">
        <v>42</v>
      </c>
      <c r="F25" s="85" t="s">
        <v>18</v>
      </c>
      <c r="G25" s="85">
        <v>12</v>
      </c>
      <c r="H25" s="85">
        <v>1.1499999999999999</v>
      </c>
      <c r="I25" s="85">
        <v>0.3</v>
      </c>
      <c r="J25" s="85">
        <v>1.2E-2</v>
      </c>
      <c r="K25" s="85">
        <v>7850</v>
      </c>
      <c r="L25" s="85">
        <f t="shared" ref="L25:L46" si="3">PRODUCT(H25:K25)</f>
        <v>32.498999999999995</v>
      </c>
      <c r="M25" s="85">
        <v>2</v>
      </c>
      <c r="N25" s="85">
        <f t="shared" ref="N25:N45" si="4">PRODUCT(L25:M25)</f>
        <v>64.99799999999999</v>
      </c>
      <c r="O25" s="85">
        <f t="shared" ref="O25:O47" si="5">N25*D25</f>
        <v>1689.9479999999999</v>
      </c>
      <c r="P25" s="85" t="s">
        <v>40</v>
      </c>
    </row>
    <row r="26" spans="1:16" s="87" customFormat="1" ht="14.25" x14ac:dyDescent="0.2">
      <c r="A26" s="84">
        <v>3</v>
      </c>
      <c r="B26" s="84" t="s">
        <v>11</v>
      </c>
      <c r="C26" s="84" t="s">
        <v>37</v>
      </c>
      <c r="D26" s="84">
        <v>26</v>
      </c>
      <c r="E26" s="85" t="s">
        <v>43</v>
      </c>
      <c r="F26" s="85" t="s">
        <v>18</v>
      </c>
      <c r="G26" s="85">
        <v>12</v>
      </c>
      <c r="H26" s="85">
        <v>0.113</v>
      </c>
      <c r="I26" s="85">
        <v>0.25</v>
      </c>
      <c r="J26" s="85">
        <v>1.2E-2</v>
      </c>
      <c r="K26" s="85">
        <v>7850</v>
      </c>
      <c r="L26" s="85">
        <f t="shared" si="3"/>
        <v>2.6611500000000001</v>
      </c>
      <c r="M26" s="85">
        <v>6</v>
      </c>
      <c r="N26" s="85">
        <f t="shared" si="4"/>
        <v>15.966900000000001</v>
      </c>
      <c r="O26" s="85">
        <f t="shared" si="5"/>
        <v>415.13940000000002</v>
      </c>
      <c r="P26" s="85" t="s">
        <v>40</v>
      </c>
    </row>
    <row r="27" spans="1:16" s="87" customFormat="1" ht="14.25" x14ac:dyDescent="0.2">
      <c r="A27" s="84">
        <v>4</v>
      </c>
      <c r="B27" s="84" t="s">
        <v>11</v>
      </c>
      <c r="C27" s="84" t="s">
        <v>37</v>
      </c>
      <c r="D27" s="84">
        <v>26</v>
      </c>
      <c r="E27" s="85" t="s">
        <v>44</v>
      </c>
      <c r="F27" s="85" t="s">
        <v>63</v>
      </c>
      <c r="G27" s="85">
        <v>300</v>
      </c>
      <c r="H27" s="85">
        <v>6.3849999999999998</v>
      </c>
      <c r="I27" s="85"/>
      <c r="J27" s="85"/>
      <c r="K27" s="85">
        <v>46</v>
      </c>
      <c r="L27" s="85">
        <f t="shared" si="3"/>
        <v>293.70999999999998</v>
      </c>
      <c r="M27" s="85">
        <v>1</v>
      </c>
      <c r="N27" s="85">
        <f t="shared" si="4"/>
        <v>293.70999999999998</v>
      </c>
      <c r="O27" s="85">
        <f t="shared" si="5"/>
        <v>7636.4599999999991</v>
      </c>
      <c r="P27" s="85" t="s">
        <v>40</v>
      </c>
    </row>
    <row r="28" spans="1:16" s="87" customFormat="1" ht="14.25" x14ac:dyDescent="0.2">
      <c r="A28" s="84">
        <v>5</v>
      </c>
      <c r="B28" s="84" t="s">
        <v>11</v>
      </c>
      <c r="C28" s="84" t="s">
        <v>37</v>
      </c>
      <c r="D28" s="84">
        <v>26</v>
      </c>
      <c r="E28" s="85" t="s">
        <v>45</v>
      </c>
      <c r="F28" s="85" t="str">
        <f>F27</f>
        <v>ISMB</v>
      </c>
      <c r="G28" s="86">
        <v>300</v>
      </c>
      <c r="H28" s="85">
        <v>10.715999999999999</v>
      </c>
      <c r="I28" s="85"/>
      <c r="J28" s="85"/>
      <c r="K28" s="85">
        <f>K27</f>
        <v>46</v>
      </c>
      <c r="L28" s="85">
        <f t="shared" si="3"/>
        <v>492.93599999999998</v>
      </c>
      <c r="M28" s="85">
        <f>M27</f>
        <v>1</v>
      </c>
      <c r="N28" s="85">
        <f t="shared" si="4"/>
        <v>492.93599999999998</v>
      </c>
      <c r="O28" s="85">
        <f t="shared" si="5"/>
        <v>12816.335999999999</v>
      </c>
      <c r="P28" s="85" t="s">
        <v>40</v>
      </c>
    </row>
    <row r="29" spans="1:16" s="87" customFormat="1" ht="14.25" x14ac:dyDescent="0.2">
      <c r="A29" s="84">
        <v>6</v>
      </c>
      <c r="B29" s="84" t="s">
        <v>11</v>
      </c>
      <c r="C29" s="84" t="s">
        <v>37</v>
      </c>
      <c r="D29" s="84">
        <v>26</v>
      </c>
      <c r="E29" s="85" t="s">
        <v>46</v>
      </c>
      <c r="F29" s="85" t="s">
        <v>22</v>
      </c>
      <c r="G29" s="86" t="s">
        <v>23</v>
      </c>
      <c r="H29" s="85">
        <v>1.01</v>
      </c>
      <c r="I29" s="85"/>
      <c r="J29" s="85"/>
      <c r="K29" s="85">
        <v>5.42</v>
      </c>
      <c r="L29" s="85">
        <f t="shared" si="3"/>
        <v>5.4741999999999997</v>
      </c>
      <c r="M29" s="85">
        <v>12</v>
      </c>
      <c r="N29" s="85">
        <f t="shared" si="4"/>
        <v>65.690399999999997</v>
      </c>
      <c r="O29" s="85">
        <f t="shared" si="5"/>
        <v>1707.9503999999999</v>
      </c>
      <c r="P29" s="85" t="s">
        <v>40</v>
      </c>
    </row>
    <row r="30" spans="1:16" s="87" customFormat="1" ht="14.25" x14ac:dyDescent="0.2">
      <c r="A30" s="84">
        <v>7</v>
      </c>
      <c r="B30" s="84" t="s">
        <v>11</v>
      </c>
      <c r="C30" s="84" t="s">
        <v>37</v>
      </c>
      <c r="D30" s="84">
        <v>26</v>
      </c>
      <c r="E30" s="85" t="s">
        <v>24</v>
      </c>
      <c r="F30" s="85" t="str">
        <f>F29</f>
        <v>Angle</v>
      </c>
      <c r="G30" s="86" t="s">
        <v>23</v>
      </c>
      <c r="H30" s="85">
        <v>1.3640000000000001</v>
      </c>
      <c r="I30" s="85"/>
      <c r="J30" s="85"/>
      <c r="K30" s="85">
        <f>K29</f>
        <v>5.42</v>
      </c>
      <c r="L30" s="85">
        <f t="shared" si="3"/>
        <v>7.3928800000000008</v>
      </c>
      <c r="M30" s="85">
        <v>10</v>
      </c>
      <c r="N30" s="85">
        <f t="shared" si="4"/>
        <v>73.92880000000001</v>
      </c>
      <c r="O30" s="85">
        <f t="shared" si="5"/>
        <v>1922.1488000000002</v>
      </c>
      <c r="P30" s="85" t="s">
        <v>40</v>
      </c>
    </row>
    <row r="31" spans="1:16" s="87" customFormat="1" ht="14.25" x14ac:dyDescent="0.2">
      <c r="A31" s="84">
        <v>8</v>
      </c>
      <c r="B31" s="84" t="s">
        <v>11</v>
      </c>
      <c r="C31" s="84" t="s">
        <v>37</v>
      </c>
      <c r="D31" s="84">
        <v>26</v>
      </c>
      <c r="E31" s="85" t="s">
        <v>47</v>
      </c>
      <c r="F31" s="85" t="s">
        <v>63</v>
      </c>
      <c r="G31" s="86">
        <v>200</v>
      </c>
      <c r="H31" s="85">
        <v>0.3</v>
      </c>
      <c r="I31" s="85"/>
      <c r="J31" s="85"/>
      <c r="K31" s="85">
        <v>24.2</v>
      </c>
      <c r="L31" s="85">
        <f t="shared" si="3"/>
        <v>7.26</v>
      </c>
      <c r="M31" s="85">
        <v>8</v>
      </c>
      <c r="N31" s="85">
        <f t="shared" si="4"/>
        <v>58.08</v>
      </c>
      <c r="O31" s="85">
        <f t="shared" si="5"/>
        <v>1510.08</v>
      </c>
      <c r="P31" s="85" t="s">
        <v>40</v>
      </c>
    </row>
    <row r="32" spans="1:16" s="87" customFormat="1" ht="14.25" x14ac:dyDescent="0.2">
      <c r="A32" s="84">
        <v>9</v>
      </c>
      <c r="B32" s="84" t="s">
        <v>11</v>
      </c>
      <c r="C32" s="84" t="s">
        <v>37</v>
      </c>
      <c r="D32" s="84">
        <v>26</v>
      </c>
      <c r="E32" s="85" t="s">
        <v>48</v>
      </c>
      <c r="F32" s="85" t="str">
        <f>F31</f>
        <v>ISMB</v>
      </c>
      <c r="G32" s="86">
        <f>G31</f>
        <v>200</v>
      </c>
      <c r="H32" s="85">
        <v>0.89200000000000002</v>
      </c>
      <c r="I32" s="85"/>
      <c r="J32" s="85"/>
      <c r="K32" s="85">
        <f>K31</f>
        <v>24.2</v>
      </c>
      <c r="L32" s="85">
        <f t="shared" si="3"/>
        <v>21.586400000000001</v>
      </c>
      <c r="M32" s="85">
        <v>1</v>
      </c>
      <c r="N32" s="85">
        <f t="shared" si="4"/>
        <v>21.586400000000001</v>
      </c>
      <c r="O32" s="85">
        <f t="shared" si="5"/>
        <v>561.24639999999999</v>
      </c>
      <c r="P32" s="85" t="s">
        <v>40</v>
      </c>
    </row>
    <row r="33" spans="1:16" s="87" customFormat="1" ht="14.25" x14ac:dyDescent="0.2">
      <c r="A33" s="84">
        <v>10</v>
      </c>
      <c r="B33" s="84" t="s">
        <v>11</v>
      </c>
      <c r="C33" s="84" t="s">
        <v>37</v>
      </c>
      <c r="D33" s="84">
        <v>26</v>
      </c>
      <c r="E33" s="85" t="s">
        <v>43</v>
      </c>
      <c r="F33" s="85" t="str">
        <f>F26</f>
        <v>MS Plate</v>
      </c>
      <c r="G33" s="86">
        <v>12</v>
      </c>
      <c r="H33" s="85">
        <v>0.14599999999999999</v>
      </c>
      <c r="I33" s="85">
        <v>0.2</v>
      </c>
      <c r="J33" s="85">
        <v>1.2E-2</v>
      </c>
      <c r="K33" s="85">
        <v>7850</v>
      </c>
      <c r="L33" s="85">
        <f t="shared" si="3"/>
        <v>2.7506400000000002</v>
      </c>
      <c r="M33" s="85">
        <v>1</v>
      </c>
      <c r="N33" s="85">
        <f t="shared" si="4"/>
        <v>2.7506400000000002</v>
      </c>
      <c r="O33" s="85">
        <f t="shared" si="5"/>
        <v>71.51664000000001</v>
      </c>
      <c r="P33" s="85" t="s">
        <v>40</v>
      </c>
    </row>
    <row r="34" spans="1:16" s="87" customFormat="1" ht="14.25" x14ac:dyDescent="0.2">
      <c r="A34" s="84">
        <v>11</v>
      </c>
      <c r="B34" s="84" t="s">
        <v>11</v>
      </c>
      <c r="C34" s="84" t="s">
        <v>37</v>
      </c>
      <c r="D34" s="84">
        <v>26</v>
      </c>
      <c r="E34" s="85" t="s">
        <v>45</v>
      </c>
      <c r="F34" s="85" t="str">
        <f>F33</f>
        <v>MS Plate</v>
      </c>
      <c r="G34" s="86">
        <v>12</v>
      </c>
      <c r="H34" s="85">
        <v>0.2</v>
      </c>
      <c r="I34" s="85">
        <v>0.3</v>
      </c>
      <c r="J34" s="85">
        <v>1.2E-2</v>
      </c>
      <c r="K34" s="85">
        <f>K33</f>
        <v>7850</v>
      </c>
      <c r="L34" s="85">
        <f t="shared" si="3"/>
        <v>5.6519999999999992</v>
      </c>
      <c r="M34" s="85">
        <v>1</v>
      </c>
      <c r="N34" s="85">
        <f t="shared" si="4"/>
        <v>5.6519999999999992</v>
      </c>
      <c r="O34" s="85">
        <f t="shared" si="5"/>
        <v>146.95199999999997</v>
      </c>
      <c r="P34" s="85" t="s">
        <v>40</v>
      </c>
    </row>
    <row r="35" spans="1:16" s="87" customFormat="1" ht="14.25" x14ac:dyDescent="0.2">
      <c r="A35" s="84">
        <v>12</v>
      </c>
      <c r="B35" s="84" t="s">
        <v>11</v>
      </c>
      <c r="C35" s="84" t="s">
        <v>37</v>
      </c>
      <c r="D35" s="84">
        <v>26</v>
      </c>
      <c r="E35" s="85" t="s">
        <v>58</v>
      </c>
      <c r="F35" s="85" t="s">
        <v>22</v>
      </c>
      <c r="G35" s="86" t="str">
        <f>G18</f>
        <v>60*60*6</v>
      </c>
      <c r="H35" s="85">
        <v>0.25</v>
      </c>
      <c r="I35" s="85"/>
      <c r="J35" s="85"/>
      <c r="K35" s="85">
        <f>K30</f>
        <v>5.42</v>
      </c>
      <c r="L35" s="85">
        <f t="shared" ref="L35:L40" si="6">PRODUCT(H35:K35)</f>
        <v>1.355</v>
      </c>
      <c r="M35" s="85">
        <v>2</v>
      </c>
      <c r="N35" s="85">
        <f t="shared" ref="N35:N40" si="7">PRODUCT(L35:M35)</f>
        <v>2.71</v>
      </c>
      <c r="O35" s="85">
        <f t="shared" si="5"/>
        <v>70.459999999999994</v>
      </c>
      <c r="P35" s="85" t="s">
        <v>40</v>
      </c>
    </row>
    <row r="36" spans="1:16" s="87" customFormat="1" ht="14.25" x14ac:dyDescent="0.2">
      <c r="A36" s="84">
        <v>13</v>
      </c>
      <c r="B36" s="84" t="s">
        <v>11</v>
      </c>
      <c r="C36" s="84" t="s">
        <v>37</v>
      </c>
      <c r="D36" s="84">
        <v>26</v>
      </c>
      <c r="E36" s="85" t="s">
        <v>59</v>
      </c>
      <c r="F36" s="85" t="s">
        <v>18</v>
      </c>
      <c r="G36" s="86">
        <v>12</v>
      </c>
      <c r="H36" s="85">
        <v>1.17</v>
      </c>
      <c r="I36" s="85">
        <v>0.3</v>
      </c>
      <c r="J36" s="85">
        <v>1.2E-2</v>
      </c>
      <c r="K36" s="85">
        <v>7850</v>
      </c>
      <c r="L36" s="85">
        <f t="shared" si="6"/>
        <v>33.0642</v>
      </c>
      <c r="M36" s="85">
        <v>2</v>
      </c>
      <c r="N36" s="85">
        <f t="shared" si="7"/>
        <v>66.128399999999999</v>
      </c>
      <c r="O36" s="85">
        <f t="shared" si="5"/>
        <v>1719.3384000000001</v>
      </c>
      <c r="P36" s="85" t="s">
        <v>40</v>
      </c>
    </row>
    <row r="37" spans="1:16" s="87" customFormat="1" ht="14.25" x14ac:dyDescent="0.2">
      <c r="A37" s="84">
        <v>14</v>
      </c>
      <c r="B37" s="84" t="s">
        <v>11</v>
      </c>
      <c r="C37" s="84" t="s">
        <v>37</v>
      </c>
      <c r="D37" s="84">
        <v>26</v>
      </c>
      <c r="E37" s="85" t="s">
        <v>60</v>
      </c>
      <c r="F37" s="85" t="s">
        <v>18</v>
      </c>
      <c r="G37" s="86">
        <v>12</v>
      </c>
      <c r="H37" s="85">
        <v>9.8000000000000004E-2</v>
      </c>
      <c r="I37" s="85">
        <v>0.3</v>
      </c>
      <c r="J37" s="85">
        <f>J36</f>
        <v>1.2E-2</v>
      </c>
      <c r="K37" s="85">
        <v>7850</v>
      </c>
      <c r="L37" s="85">
        <f t="shared" si="6"/>
        <v>2.7694800000000002</v>
      </c>
      <c r="M37" s="85">
        <v>2</v>
      </c>
      <c r="N37" s="85">
        <f t="shared" si="7"/>
        <v>5.5389600000000003</v>
      </c>
      <c r="O37" s="85">
        <f t="shared" si="5"/>
        <v>144.01296000000002</v>
      </c>
      <c r="P37" s="85" t="s">
        <v>40</v>
      </c>
    </row>
    <row r="38" spans="1:16" s="87" customFormat="1" ht="14.25" x14ac:dyDescent="0.2">
      <c r="A38" s="84">
        <v>15</v>
      </c>
      <c r="B38" s="84" t="s">
        <v>11</v>
      </c>
      <c r="C38" s="84" t="s">
        <v>37</v>
      </c>
      <c r="D38" s="84">
        <v>26</v>
      </c>
      <c r="E38" s="85" t="s">
        <v>61</v>
      </c>
      <c r="F38" s="85" t="s">
        <v>18</v>
      </c>
      <c r="G38" s="86">
        <v>16</v>
      </c>
      <c r="H38" s="85">
        <v>0.43</v>
      </c>
      <c r="I38" s="85">
        <v>0.52</v>
      </c>
      <c r="J38" s="85">
        <v>1.6E-2</v>
      </c>
      <c r="K38" s="85">
        <v>7850</v>
      </c>
      <c r="L38" s="85">
        <f t="shared" si="6"/>
        <v>28.084159999999997</v>
      </c>
      <c r="M38" s="85">
        <v>1</v>
      </c>
      <c r="N38" s="85">
        <f t="shared" si="7"/>
        <v>28.084159999999997</v>
      </c>
      <c r="O38" s="85">
        <f t="shared" si="5"/>
        <v>730.18815999999993</v>
      </c>
      <c r="P38" s="85" t="s">
        <v>40</v>
      </c>
    </row>
    <row r="39" spans="1:16" s="87" customFormat="1" ht="14.25" x14ac:dyDescent="0.2">
      <c r="A39" s="84">
        <v>16</v>
      </c>
      <c r="B39" s="84" t="s">
        <v>11</v>
      </c>
      <c r="C39" s="84" t="s">
        <v>37</v>
      </c>
      <c r="D39" s="84">
        <v>26</v>
      </c>
      <c r="E39" s="85" t="s">
        <v>62</v>
      </c>
      <c r="F39" s="85" t="str">
        <f>F38</f>
        <v>MS Plate</v>
      </c>
      <c r="G39" s="86">
        <v>12</v>
      </c>
      <c r="H39" s="85">
        <v>0.78600000000000003</v>
      </c>
      <c r="I39" s="85">
        <v>0.3</v>
      </c>
      <c r="J39" s="85">
        <v>1.2E-2</v>
      </c>
      <c r="K39" s="85">
        <v>7850</v>
      </c>
      <c r="L39" s="85">
        <f t="shared" si="6"/>
        <v>22.21236</v>
      </c>
      <c r="M39" s="85">
        <v>2</v>
      </c>
      <c r="N39" s="85">
        <f t="shared" si="7"/>
        <v>44.424720000000001</v>
      </c>
      <c r="O39" s="85">
        <f t="shared" si="5"/>
        <v>1155.0427199999999</v>
      </c>
      <c r="P39" s="85" t="s">
        <v>40</v>
      </c>
    </row>
    <row r="40" spans="1:16" s="87" customFormat="1" ht="14.25" x14ac:dyDescent="0.2">
      <c r="A40" s="84">
        <v>17</v>
      </c>
      <c r="B40" s="84" t="s">
        <v>11</v>
      </c>
      <c r="C40" s="84" t="s">
        <v>37</v>
      </c>
      <c r="D40" s="84">
        <v>26</v>
      </c>
      <c r="E40" s="85" t="s">
        <v>45</v>
      </c>
      <c r="F40" s="85" t="s">
        <v>63</v>
      </c>
      <c r="G40" s="86">
        <v>300</v>
      </c>
      <c r="H40" s="85">
        <v>5.3310000000000004</v>
      </c>
      <c r="I40" s="85"/>
      <c r="J40" s="85"/>
      <c r="K40" s="85">
        <v>46</v>
      </c>
      <c r="L40" s="85">
        <f t="shared" si="6"/>
        <v>245.22600000000003</v>
      </c>
      <c r="M40" s="85">
        <v>1</v>
      </c>
      <c r="N40" s="85">
        <f t="shared" si="7"/>
        <v>245.22600000000003</v>
      </c>
      <c r="O40" s="85">
        <f t="shared" si="5"/>
        <v>6375.8760000000011</v>
      </c>
      <c r="P40" s="85" t="s">
        <v>40</v>
      </c>
    </row>
    <row r="41" spans="1:16" s="87" customFormat="1" ht="14.25" x14ac:dyDescent="0.2">
      <c r="A41" s="84">
        <v>18</v>
      </c>
      <c r="B41" s="84" t="s">
        <v>11</v>
      </c>
      <c r="C41" s="84" t="s">
        <v>37</v>
      </c>
      <c r="D41" s="84">
        <v>26</v>
      </c>
      <c r="E41" s="85" t="s">
        <v>49</v>
      </c>
      <c r="F41" s="85" t="str">
        <f>F35</f>
        <v>Angle</v>
      </c>
      <c r="G41" s="86" t="str">
        <f>G35</f>
        <v>60*60*6</v>
      </c>
      <c r="H41" s="85">
        <v>0.56999999999999995</v>
      </c>
      <c r="I41" s="85"/>
      <c r="J41" s="85"/>
      <c r="K41" s="85">
        <v>5.42</v>
      </c>
      <c r="L41" s="85">
        <f t="shared" si="3"/>
        <v>3.0893999999999995</v>
      </c>
      <c r="M41" s="85">
        <v>6</v>
      </c>
      <c r="N41" s="85">
        <f t="shared" si="4"/>
        <v>18.536399999999997</v>
      </c>
      <c r="O41" s="85">
        <f t="shared" si="5"/>
        <v>481.94639999999993</v>
      </c>
      <c r="P41" s="85" t="s">
        <v>40</v>
      </c>
    </row>
    <row r="42" spans="1:16" s="87" customFormat="1" ht="14.25" x14ac:dyDescent="0.2">
      <c r="A42" s="84">
        <v>19</v>
      </c>
      <c r="B42" s="84" t="s">
        <v>11</v>
      </c>
      <c r="C42" s="84" t="s">
        <v>37</v>
      </c>
      <c r="D42" s="84">
        <v>26</v>
      </c>
      <c r="E42" s="85" t="s">
        <v>24</v>
      </c>
      <c r="F42" s="85" t="str">
        <f>F41</f>
        <v>Angle</v>
      </c>
      <c r="G42" s="86" t="str">
        <f>G41</f>
        <v>60*60*6</v>
      </c>
      <c r="H42" s="85">
        <v>0.81699999999999995</v>
      </c>
      <c r="I42" s="85"/>
      <c r="J42" s="85"/>
      <c r="K42" s="85">
        <f>K41</f>
        <v>5.42</v>
      </c>
      <c r="L42" s="85">
        <f t="shared" si="3"/>
        <v>4.42814</v>
      </c>
      <c r="M42" s="85">
        <v>8</v>
      </c>
      <c r="N42" s="85">
        <f t="shared" si="4"/>
        <v>35.42512</v>
      </c>
      <c r="O42" s="85">
        <f t="shared" si="5"/>
        <v>921.05312000000004</v>
      </c>
      <c r="P42" s="85" t="s">
        <v>40</v>
      </c>
    </row>
    <row r="43" spans="1:16" s="87" customFormat="1" ht="14.25" x14ac:dyDescent="0.2">
      <c r="A43" s="84">
        <v>20</v>
      </c>
      <c r="B43" s="84" t="s">
        <v>11</v>
      </c>
      <c r="C43" s="84" t="s">
        <v>37</v>
      </c>
      <c r="D43" s="84">
        <v>26</v>
      </c>
      <c r="E43" s="85" t="s">
        <v>50</v>
      </c>
      <c r="F43" s="85" t="str">
        <f>F34</f>
        <v>MS Plate</v>
      </c>
      <c r="G43" s="86">
        <v>12</v>
      </c>
      <c r="H43" s="85">
        <v>0.90900000000000003</v>
      </c>
      <c r="I43" s="85">
        <v>0.46200000000000002</v>
      </c>
      <c r="J43" s="85">
        <v>1.2E-2</v>
      </c>
      <c r="K43" s="85">
        <v>7850</v>
      </c>
      <c r="L43" s="85">
        <f t="shared" si="3"/>
        <v>39.560043600000007</v>
      </c>
      <c r="M43" s="85">
        <v>2</v>
      </c>
      <c r="N43" s="85">
        <f t="shared" si="4"/>
        <v>79.120087200000015</v>
      </c>
      <c r="O43" s="85">
        <f t="shared" si="5"/>
        <v>2057.1222672000004</v>
      </c>
      <c r="P43" s="85" t="s">
        <v>40</v>
      </c>
    </row>
    <row r="44" spans="1:16" s="87" customFormat="1" ht="14.25" x14ac:dyDescent="0.2">
      <c r="A44" s="84">
        <v>21</v>
      </c>
      <c r="B44" s="84" t="s">
        <v>11</v>
      </c>
      <c r="C44" s="84" t="s">
        <v>37</v>
      </c>
      <c r="D44" s="84">
        <v>26</v>
      </c>
      <c r="E44" s="85" t="s">
        <v>51</v>
      </c>
      <c r="F44" s="85" t="str">
        <f>F43</f>
        <v>MS Plate</v>
      </c>
      <c r="G44" s="86">
        <v>12</v>
      </c>
      <c r="H44" s="85">
        <v>0.3</v>
      </c>
      <c r="I44" s="85">
        <v>0.35</v>
      </c>
      <c r="J44" s="85">
        <v>1.2E-2</v>
      </c>
      <c r="K44" s="85">
        <v>7850</v>
      </c>
      <c r="L44" s="85">
        <f t="shared" si="3"/>
        <v>9.891</v>
      </c>
      <c r="M44" s="85">
        <v>1</v>
      </c>
      <c r="N44" s="85">
        <f t="shared" si="4"/>
        <v>9.891</v>
      </c>
      <c r="O44" s="85">
        <f t="shared" si="5"/>
        <v>257.166</v>
      </c>
      <c r="P44" s="85" t="s">
        <v>40</v>
      </c>
    </row>
    <row r="45" spans="1:16" s="87" customFormat="1" ht="14.25" x14ac:dyDescent="0.2">
      <c r="A45" s="84">
        <v>22</v>
      </c>
      <c r="B45" s="84" t="s">
        <v>11</v>
      </c>
      <c r="C45" s="84" t="s">
        <v>37</v>
      </c>
      <c r="D45" s="84">
        <v>26</v>
      </c>
      <c r="E45" s="85" t="s">
        <v>52</v>
      </c>
      <c r="F45" s="85" t="str">
        <f>F44</f>
        <v>MS Plate</v>
      </c>
      <c r="G45" s="86">
        <v>12</v>
      </c>
      <c r="H45" s="85">
        <v>0.65</v>
      </c>
      <c r="I45" s="85">
        <v>0.15</v>
      </c>
      <c r="J45" s="85">
        <v>1.2E-2</v>
      </c>
      <c r="K45" s="85">
        <v>7850</v>
      </c>
      <c r="L45" s="85">
        <f t="shared" si="3"/>
        <v>9.1844999999999999</v>
      </c>
      <c r="M45" s="85">
        <v>2</v>
      </c>
      <c r="N45" s="85">
        <f t="shared" si="4"/>
        <v>18.369</v>
      </c>
      <c r="O45" s="85">
        <f t="shared" si="5"/>
        <v>477.59399999999999</v>
      </c>
      <c r="P45" s="85" t="s">
        <v>40</v>
      </c>
    </row>
    <row r="46" spans="1:16" s="87" customFormat="1" ht="14.25" x14ac:dyDescent="0.2">
      <c r="A46" s="84">
        <v>24</v>
      </c>
      <c r="B46" s="84" t="s">
        <v>11</v>
      </c>
      <c r="C46" s="84" t="s">
        <v>37</v>
      </c>
      <c r="D46" s="84">
        <v>26</v>
      </c>
      <c r="E46" s="85" t="s">
        <v>43</v>
      </c>
      <c r="F46" s="85" t="str">
        <f>F45</f>
        <v>MS Plate</v>
      </c>
      <c r="G46" s="86">
        <v>12</v>
      </c>
      <c r="H46" s="85">
        <v>0.88</v>
      </c>
      <c r="I46" s="85">
        <v>0.15</v>
      </c>
      <c r="J46" s="85">
        <v>1.2E-2</v>
      </c>
      <c r="K46" s="85">
        <v>7850</v>
      </c>
      <c r="L46" s="85">
        <f t="shared" si="3"/>
        <v>12.4344</v>
      </c>
      <c r="M46" s="85">
        <v>2</v>
      </c>
      <c r="N46" s="85">
        <f t="shared" ref="N46" si="8">PRODUCT(L46:M46)</f>
        <v>24.8688</v>
      </c>
      <c r="O46" s="85">
        <f t="shared" si="5"/>
        <v>646.58879999999999</v>
      </c>
      <c r="P46" s="85" t="s">
        <v>40</v>
      </c>
    </row>
    <row r="47" spans="1:16" s="87" customFormat="1" ht="16.5" customHeight="1" thickBot="1" x14ac:dyDescent="0.25">
      <c r="A47" s="84">
        <v>25</v>
      </c>
      <c r="B47" s="84" t="s">
        <v>11</v>
      </c>
      <c r="C47" s="84" t="s">
        <v>37</v>
      </c>
      <c r="D47" s="84">
        <v>26</v>
      </c>
      <c r="E47" s="85" t="s">
        <v>53</v>
      </c>
      <c r="F47" s="85" t="str">
        <f>F46</f>
        <v>MS Plate</v>
      </c>
      <c r="G47" s="86">
        <v>12</v>
      </c>
      <c r="H47" s="85">
        <v>0.5</v>
      </c>
      <c r="I47" s="85">
        <v>0.65</v>
      </c>
      <c r="J47" s="85">
        <v>1.2E-2</v>
      </c>
      <c r="K47" s="85">
        <v>7850</v>
      </c>
      <c r="L47" s="85">
        <f t="shared" ref="L47" si="9">PRODUCT(H47:K47)</f>
        <v>30.615000000000002</v>
      </c>
      <c r="M47" s="85">
        <v>1</v>
      </c>
      <c r="N47" s="85">
        <f t="shared" ref="N47" si="10">PRODUCT(L47:M47)</f>
        <v>30.615000000000002</v>
      </c>
      <c r="O47" s="85">
        <f t="shared" si="5"/>
        <v>795.99</v>
      </c>
      <c r="P47" s="85" t="s">
        <v>40</v>
      </c>
    </row>
    <row r="48" spans="1:16" s="71" customFormat="1" ht="17.25" thickTop="1" thickBot="1" x14ac:dyDescent="0.3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2">
        <f>SUM(N24:N47)</f>
        <v>1828.3649122000002</v>
      </c>
      <c r="O48" s="73">
        <f>SUM(O24:O47)</f>
        <v>47537.487717199991</v>
      </c>
      <c r="P48" s="73" t="s">
        <v>40</v>
      </c>
    </row>
    <row r="49" spans="1:16" s="5" customFormat="1" ht="15.75" thickTop="1" x14ac:dyDescent="0.25">
      <c r="A49" s="19"/>
      <c r="B49" s="20"/>
      <c r="C49" s="67" t="s">
        <v>54</v>
      </c>
      <c r="D49" s="2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3"/>
      <c r="P49" s="23"/>
    </row>
    <row r="50" spans="1:16" s="87" customFormat="1" ht="14.25" x14ac:dyDescent="0.2">
      <c r="A50" s="84">
        <v>20</v>
      </c>
      <c r="B50" s="84" t="s">
        <v>11</v>
      </c>
      <c r="C50" s="84" t="s">
        <v>138</v>
      </c>
      <c r="D50" s="84">
        <f>26*5</f>
        <v>130</v>
      </c>
      <c r="E50" s="85" t="s">
        <v>55</v>
      </c>
      <c r="F50" s="85" t="s">
        <v>18</v>
      </c>
      <c r="G50" s="92">
        <v>8</v>
      </c>
      <c r="H50" s="85">
        <v>0.157</v>
      </c>
      <c r="I50" s="85">
        <v>0.152</v>
      </c>
      <c r="J50" s="85">
        <v>8.0000000000000002E-3</v>
      </c>
      <c r="K50" s="85">
        <v>7850</v>
      </c>
      <c r="L50" s="85">
        <f>PRODUCT(H50:K50)</f>
        <v>1.4986592000000001</v>
      </c>
      <c r="M50" s="85">
        <v>2</v>
      </c>
      <c r="N50" s="85">
        <f>PRODUCT(L50:M50)</f>
        <v>2.9973184000000002</v>
      </c>
      <c r="O50" s="85">
        <f>N50*D50</f>
        <v>389.65139200000004</v>
      </c>
      <c r="P50" s="85" t="s">
        <v>40</v>
      </c>
    </row>
    <row r="51" spans="1:16" s="87" customFormat="1" ht="14.25" x14ac:dyDescent="0.2">
      <c r="A51" s="84">
        <v>21</v>
      </c>
      <c r="B51" s="84" t="s">
        <v>11</v>
      </c>
      <c r="C51" s="84" t="s">
        <v>138</v>
      </c>
      <c r="D51" s="84">
        <f t="shared" ref="D51:D57" si="11">26*5</f>
        <v>130</v>
      </c>
      <c r="E51" s="85" t="s">
        <v>55</v>
      </c>
      <c r="F51" s="85" t="s">
        <v>18</v>
      </c>
      <c r="G51" s="92">
        <v>8</v>
      </c>
      <c r="H51" s="85">
        <v>0.32</v>
      </c>
      <c r="I51" s="85">
        <v>0.19500000000000001</v>
      </c>
      <c r="J51" s="85">
        <f>J50</f>
        <v>8.0000000000000002E-3</v>
      </c>
      <c r="K51" s="85">
        <v>7850</v>
      </c>
      <c r="L51" s="85">
        <f t="shared" ref="L51:L57" si="12">PRODUCT(H51:K51)</f>
        <v>3.91872</v>
      </c>
      <c r="M51" s="85">
        <v>3</v>
      </c>
      <c r="N51" s="85">
        <f t="shared" ref="N51:N57" si="13">PRODUCT(L51:M51)</f>
        <v>11.756159999999999</v>
      </c>
      <c r="O51" s="85">
        <f t="shared" ref="O51:O57" si="14">N51*D51</f>
        <v>1528.3008</v>
      </c>
      <c r="P51" s="85" t="s">
        <v>40</v>
      </c>
    </row>
    <row r="52" spans="1:16" s="87" customFormat="1" ht="14.25" x14ac:dyDescent="0.2">
      <c r="A52" s="84">
        <v>22</v>
      </c>
      <c r="B52" s="84" t="s">
        <v>11</v>
      </c>
      <c r="C52" s="84" t="s">
        <v>138</v>
      </c>
      <c r="D52" s="84">
        <f t="shared" si="11"/>
        <v>130</v>
      </c>
      <c r="E52" s="85" t="s">
        <v>56</v>
      </c>
      <c r="F52" s="85" t="s">
        <v>22</v>
      </c>
      <c r="G52" s="92" t="s">
        <v>64</v>
      </c>
      <c r="H52" s="85">
        <v>2.4430000000000001</v>
      </c>
      <c r="I52" s="85"/>
      <c r="J52" s="85"/>
      <c r="K52" s="85">
        <v>4.5</v>
      </c>
      <c r="L52" s="85">
        <f t="shared" si="12"/>
        <v>10.993500000000001</v>
      </c>
      <c r="M52" s="85">
        <v>2</v>
      </c>
      <c r="N52" s="85">
        <f t="shared" si="13"/>
        <v>21.987000000000002</v>
      </c>
      <c r="O52" s="85">
        <f t="shared" si="14"/>
        <v>2858.3100000000004</v>
      </c>
      <c r="P52" s="85" t="s">
        <v>40</v>
      </c>
    </row>
    <row r="53" spans="1:16" s="87" customFormat="1" ht="14.25" x14ac:dyDescent="0.2">
      <c r="A53" s="84">
        <v>23</v>
      </c>
      <c r="B53" s="84" t="s">
        <v>11</v>
      </c>
      <c r="C53" s="84" t="s">
        <v>138</v>
      </c>
      <c r="D53" s="84">
        <f t="shared" si="11"/>
        <v>130</v>
      </c>
      <c r="E53" s="85" t="s">
        <v>49</v>
      </c>
      <c r="F53" s="85" t="str">
        <f t="shared" ref="F53:G55" si="15">F52</f>
        <v>Angle</v>
      </c>
      <c r="G53" s="92" t="str">
        <f t="shared" si="15"/>
        <v>50*50*6</v>
      </c>
      <c r="H53" s="85">
        <v>0.79700000000000004</v>
      </c>
      <c r="I53" s="85"/>
      <c r="J53" s="85"/>
      <c r="K53" s="85">
        <v>4.5</v>
      </c>
      <c r="L53" s="85">
        <f t="shared" si="12"/>
        <v>3.5865</v>
      </c>
      <c r="M53" s="85">
        <v>2</v>
      </c>
      <c r="N53" s="85">
        <f t="shared" si="13"/>
        <v>7.173</v>
      </c>
      <c r="O53" s="85">
        <f t="shared" si="14"/>
        <v>932.49</v>
      </c>
      <c r="P53" s="85" t="s">
        <v>40</v>
      </c>
    </row>
    <row r="54" spans="1:16" s="87" customFormat="1" ht="14.25" x14ac:dyDescent="0.2">
      <c r="A54" s="84">
        <v>24</v>
      </c>
      <c r="B54" s="84" t="s">
        <v>11</v>
      </c>
      <c r="C54" s="84" t="s">
        <v>138</v>
      </c>
      <c r="D54" s="84">
        <f t="shared" si="11"/>
        <v>130</v>
      </c>
      <c r="E54" s="85" t="s">
        <v>57</v>
      </c>
      <c r="F54" s="85" t="str">
        <f t="shared" si="15"/>
        <v>Angle</v>
      </c>
      <c r="G54" s="92" t="str">
        <f t="shared" si="15"/>
        <v>50*50*6</v>
      </c>
      <c r="H54" s="85">
        <v>0.82799999999999996</v>
      </c>
      <c r="I54" s="85"/>
      <c r="J54" s="85"/>
      <c r="K54" s="85">
        <v>4.5</v>
      </c>
      <c r="L54" s="85">
        <f t="shared" si="12"/>
        <v>3.726</v>
      </c>
      <c r="M54" s="85">
        <v>2</v>
      </c>
      <c r="N54" s="85">
        <f t="shared" si="13"/>
        <v>7.452</v>
      </c>
      <c r="O54" s="85">
        <f t="shared" si="14"/>
        <v>968.76</v>
      </c>
      <c r="P54" s="85" t="s">
        <v>40</v>
      </c>
    </row>
    <row r="55" spans="1:16" s="87" customFormat="1" ht="14.25" x14ac:dyDescent="0.2">
      <c r="A55" s="84">
        <v>25</v>
      </c>
      <c r="B55" s="84" t="s">
        <v>11</v>
      </c>
      <c r="C55" s="84" t="s">
        <v>138</v>
      </c>
      <c r="D55" s="84">
        <f t="shared" si="11"/>
        <v>130</v>
      </c>
      <c r="E55" s="85" t="s">
        <v>49</v>
      </c>
      <c r="F55" s="85" t="str">
        <f t="shared" si="15"/>
        <v>Angle</v>
      </c>
      <c r="G55" s="92" t="str">
        <f t="shared" si="15"/>
        <v>50*50*6</v>
      </c>
      <c r="H55" s="85">
        <v>0.44800000000000001</v>
      </c>
      <c r="I55" s="85"/>
      <c r="J55" s="85"/>
      <c r="K55" s="85">
        <v>4.5</v>
      </c>
      <c r="L55" s="85">
        <f t="shared" si="12"/>
        <v>2.016</v>
      </c>
      <c r="M55" s="85">
        <v>2</v>
      </c>
      <c r="N55" s="85">
        <f t="shared" si="13"/>
        <v>4.032</v>
      </c>
      <c r="O55" s="85">
        <f t="shared" si="14"/>
        <v>524.16</v>
      </c>
      <c r="P55" s="85" t="s">
        <v>40</v>
      </c>
    </row>
    <row r="56" spans="1:16" s="87" customFormat="1" ht="14.25" x14ac:dyDescent="0.2">
      <c r="A56" s="84">
        <v>26</v>
      </c>
      <c r="B56" s="84" t="s">
        <v>11</v>
      </c>
      <c r="C56" s="84" t="s">
        <v>138</v>
      </c>
      <c r="D56" s="84">
        <f t="shared" si="11"/>
        <v>130</v>
      </c>
      <c r="E56" s="85" t="s">
        <v>55</v>
      </c>
      <c r="F56" s="85" t="s">
        <v>18</v>
      </c>
      <c r="G56" s="92">
        <v>8</v>
      </c>
      <c r="H56" s="85">
        <v>0.33300000000000002</v>
      </c>
      <c r="I56" s="85">
        <v>0.29399999999999998</v>
      </c>
      <c r="J56" s="85">
        <f>J50</f>
        <v>8.0000000000000002E-3</v>
      </c>
      <c r="K56" s="85">
        <v>7850</v>
      </c>
      <c r="L56" s="85">
        <f t="shared" si="12"/>
        <v>6.1482456000000001</v>
      </c>
      <c r="M56" s="85">
        <v>1</v>
      </c>
      <c r="N56" s="85">
        <f t="shared" si="13"/>
        <v>6.1482456000000001</v>
      </c>
      <c r="O56" s="85">
        <f t="shared" si="14"/>
        <v>799.271928</v>
      </c>
      <c r="P56" s="85" t="s">
        <v>40</v>
      </c>
    </row>
    <row r="57" spans="1:16" s="87" customFormat="1" thickBot="1" x14ac:dyDescent="0.25">
      <c r="A57" s="84">
        <v>27</v>
      </c>
      <c r="B57" s="84" t="s">
        <v>11</v>
      </c>
      <c r="C57" s="84" t="s">
        <v>138</v>
      </c>
      <c r="D57" s="84">
        <f t="shared" si="11"/>
        <v>130</v>
      </c>
      <c r="E57" s="85" t="str">
        <f>E56</f>
        <v>Gusset</v>
      </c>
      <c r="F57" s="85" t="str">
        <f>F56</f>
        <v>MS Plate</v>
      </c>
      <c r="G57" s="92">
        <v>8</v>
      </c>
      <c r="H57" s="85">
        <v>0.15</v>
      </c>
      <c r="I57" s="85">
        <v>0.10100000000000001</v>
      </c>
      <c r="J57" s="85">
        <f>J56</f>
        <v>8.0000000000000002E-3</v>
      </c>
      <c r="K57" s="85">
        <v>7850</v>
      </c>
      <c r="L57" s="85">
        <f t="shared" si="12"/>
        <v>0.95142000000000004</v>
      </c>
      <c r="M57" s="85">
        <v>1</v>
      </c>
      <c r="N57" s="85">
        <f t="shared" si="13"/>
        <v>0.95142000000000004</v>
      </c>
      <c r="O57" s="85">
        <f t="shared" si="14"/>
        <v>123.6846</v>
      </c>
      <c r="P57" s="85" t="s">
        <v>40</v>
      </c>
    </row>
    <row r="58" spans="1:16" s="71" customFormat="1" ht="17.25" thickTop="1" thickBo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2">
        <f>SUM(N50:N57)</f>
        <v>62.497143999999999</v>
      </c>
      <c r="O58" s="73">
        <f>SUM(O50:O57)</f>
        <v>8124.6287199999997</v>
      </c>
      <c r="P58" s="73" t="s">
        <v>40</v>
      </c>
    </row>
    <row r="59" spans="1:16" s="87" customFormat="1" thickTop="1" x14ac:dyDescent="0.2">
      <c r="A59" s="84">
        <v>1</v>
      </c>
      <c r="B59" s="84" t="s">
        <v>11</v>
      </c>
      <c r="C59" s="84" t="s">
        <v>134</v>
      </c>
      <c r="D59" s="85">
        <v>26</v>
      </c>
      <c r="E59" s="85" t="s">
        <v>72</v>
      </c>
      <c r="F59" s="85" t="s">
        <v>73</v>
      </c>
      <c r="G59" s="86">
        <v>16</v>
      </c>
      <c r="H59" s="85">
        <v>0.308</v>
      </c>
      <c r="I59" s="85">
        <v>0.43</v>
      </c>
      <c r="J59" s="85">
        <v>1.6E-2</v>
      </c>
      <c r="K59" s="85">
        <f>K57</f>
        <v>7850</v>
      </c>
      <c r="L59" s="85">
        <f t="shared" ref="L59:L111" si="16">PRODUCT(H59:K59)</f>
        <v>16.634464000000001</v>
      </c>
      <c r="M59" s="85">
        <v>2</v>
      </c>
      <c r="N59" s="85">
        <f t="shared" ref="N59:N110" si="17">PRODUCT(L59:M59)</f>
        <v>33.268928000000002</v>
      </c>
      <c r="O59" s="85">
        <f>N59*D59</f>
        <v>864.99212800000009</v>
      </c>
      <c r="P59" s="85" t="str">
        <f>P57</f>
        <v>KG</v>
      </c>
    </row>
    <row r="60" spans="1:16" s="87" customFormat="1" ht="14.25" x14ac:dyDescent="0.2">
      <c r="A60" s="84">
        <v>2</v>
      </c>
      <c r="B60" s="84" t="s">
        <v>11</v>
      </c>
      <c r="C60" s="84" t="s">
        <v>134</v>
      </c>
      <c r="D60" s="85">
        <v>26</v>
      </c>
      <c r="E60" s="85" t="s">
        <v>15</v>
      </c>
      <c r="F60" s="85" t="s">
        <v>14</v>
      </c>
      <c r="G60" s="86">
        <v>300</v>
      </c>
      <c r="H60" s="85">
        <v>8.9719999999999995</v>
      </c>
      <c r="I60" s="85"/>
      <c r="J60" s="85"/>
      <c r="K60" s="85">
        <v>36.299999999999997</v>
      </c>
      <c r="L60" s="85">
        <f t="shared" si="16"/>
        <v>325.68359999999996</v>
      </c>
      <c r="M60" s="85">
        <v>1</v>
      </c>
      <c r="N60" s="85">
        <f t="shared" si="17"/>
        <v>325.68359999999996</v>
      </c>
      <c r="O60" s="85">
        <f t="shared" ref="O60:O110" si="18">N60*D60</f>
        <v>8467.7735999999986</v>
      </c>
      <c r="P60" s="85" t="s">
        <v>40</v>
      </c>
    </row>
    <row r="61" spans="1:16" s="87" customFormat="1" ht="14.25" x14ac:dyDescent="0.2">
      <c r="A61" s="84">
        <v>3</v>
      </c>
      <c r="B61" s="84" t="s">
        <v>11</v>
      </c>
      <c r="C61" s="84" t="s">
        <v>134</v>
      </c>
      <c r="D61" s="85">
        <v>26</v>
      </c>
      <c r="E61" s="85" t="s">
        <v>74</v>
      </c>
      <c r="F61" s="85" t="s">
        <v>63</v>
      </c>
      <c r="G61" s="86">
        <v>600</v>
      </c>
      <c r="H61" s="85">
        <f>H60</f>
        <v>8.9719999999999995</v>
      </c>
      <c r="I61" s="85"/>
      <c r="J61" s="85"/>
      <c r="K61" s="85">
        <v>122.6</v>
      </c>
      <c r="L61" s="85">
        <f t="shared" si="16"/>
        <v>1099.9671999999998</v>
      </c>
      <c r="M61" s="85">
        <v>1</v>
      </c>
      <c r="N61" s="85">
        <f t="shared" si="17"/>
        <v>1099.9671999999998</v>
      </c>
      <c r="O61" s="85">
        <f t="shared" si="18"/>
        <v>28599.147199999996</v>
      </c>
      <c r="P61" s="85" t="s">
        <v>40</v>
      </c>
    </row>
    <row r="62" spans="1:16" s="87" customFormat="1" ht="14.25" x14ac:dyDescent="0.2">
      <c r="A62" s="84">
        <v>4</v>
      </c>
      <c r="B62" s="84" t="s">
        <v>11</v>
      </c>
      <c r="C62" s="84" t="s">
        <v>134</v>
      </c>
      <c r="D62" s="85">
        <v>26</v>
      </c>
      <c r="E62" s="85" t="s">
        <v>75</v>
      </c>
      <c r="F62" s="85" t="s">
        <v>18</v>
      </c>
      <c r="G62" s="86">
        <v>12</v>
      </c>
      <c r="H62" s="85">
        <v>0.60799999999999998</v>
      </c>
      <c r="I62" s="85">
        <v>0.43</v>
      </c>
      <c r="J62" s="85">
        <v>1.2E-2</v>
      </c>
      <c r="K62" s="85">
        <f>K59</f>
        <v>7850</v>
      </c>
      <c r="L62" s="85">
        <f t="shared" si="16"/>
        <v>24.627648000000001</v>
      </c>
      <c r="M62" s="85">
        <v>2</v>
      </c>
      <c r="N62" s="85">
        <f t="shared" si="17"/>
        <v>49.255296000000001</v>
      </c>
      <c r="O62" s="85">
        <f t="shared" si="18"/>
        <v>1280.637696</v>
      </c>
      <c r="P62" s="85" t="s">
        <v>40</v>
      </c>
    </row>
    <row r="63" spans="1:16" s="87" customFormat="1" ht="14.25" x14ac:dyDescent="0.2">
      <c r="A63" s="84">
        <v>5</v>
      </c>
      <c r="B63" s="84" t="s">
        <v>11</v>
      </c>
      <c r="C63" s="84" t="s">
        <v>134</v>
      </c>
      <c r="D63" s="85">
        <v>26</v>
      </c>
      <c r="E63" s="85" t="s">
        <v>21</v>
      </c>
      <c r="F63" s="85" t="s">
        <v>22</v>
      </c>
      <c r="G63" s="86" t="s">
        <v>25</v>
      </c>
      <c r="H63" s="85">
        <v>0.4</v>
      </c>
      <c r="I63" s="85"/>
      <c r="J63" s="85"/>
      <c r="K63" s="85">
        <v>6.8</v>
      </c>
      <c r="L63" s="85">
        <f t="shared" si="16"/>
        <v>2.72</v>
      </c>
      <c r="M63" s="85">
        <v>4</v>
      </c>
      <c r="N63" s="85">
        <f t="shared" si="17"/>
        <v>10.88</v>
      </c>
      <c r="O63" s="85">
        <f t="shared" si="18"/>
        <v>282.88</v>
      </c>
      <c r="P63" s="85" t="s">
        <v>40</v>
      </c>
    </row>
    <row r="64" spans="1:16" s="87" customFormat="1" ht="14.25" x14ac:dyDescent="0.2">
      <c r="A64" s="88" t="s">
        <v>77</v>
      </c>
      <c r="B64" s="84" t="s">
        <v>11</v>
      </c>
      <c r="C64" s="84" t="s">
        <v>134</v>
      </c>
      <c r="D64" s="85">
        <v>26</v>
      </c>
      <c r="E64" s="85" t="s">
        <v>76</v>
      </c>
      <c r="F64" s="85" t="s">
        <v>18</v>
      </c>
      <c r="G64" s="86">
        <v>12</v>
      </c>
      <c r="H64" s="85">
        <v>0.3</v>
      </c>
      <c r="I64" s="85">
        <v>0.21</v>
      </c>
      <c r="J64" s="85">
        <v>1.2E-2</v>
      </c>
      <c r="K64" s="85">
        <v>7850</v>
      </c>
      <c r="L64" s="85">
        <f t="shared" si="16"/>
        <v>5.9346000000000005</v>
      </c>
      <c r="M64" s="85">
        <v>2</v>
      </c>
      <c r="N64" s="85">
        <f t="shared" si="17"/>
        <v>11.869200000000001</v>
      </c>
      <c r="O64" s="85">
        <f t="shared" si="18"/>
        <v>308.59920000000005</v>
      </c>
      <c r="P64" s="85" t="s">
        <v>40</v>
      </c>
    </row>
    <row r="65" spans="1:18" s="87" customFormat="1" ht="14.25" x14ac:dyDescent="0.2">
      <c r="A65" s="88" t="s">
        <v>78</v>
      </c>
      <c r="B65" s="84" t="s">
        <v>11</v>
      </c>
      <c r="C65" s="84" t="s">
        <v>134</v>
      </c>
      <c r="D65" s="85">
        <v>26</v>
      </c>
      <c r="E65" s="85" t="s">
        <v>76</v>
      </c>
      <c r="F65" s="85" t="str">
        <f>F64</f>
        <v>MS Plate</v>
      </c>
      <c r="G65" s="86">
        <v>12</v>
      </c>
      <c r="H65" s="85">
        <v>0.6</v>
      </c>
      <c r="I65" s="85">
        <v>0.1</v>
      </c>
      <c r="J65" s="85">
        <v>1.2E-2</v>
      </c>
      <c r="K65" s="85">
        <f>K64</f>
        <v>7850</v>
      </c>
      <c r="L65" s="85">
        <f t="shared" si="16"/>
        <v>5.6519999999999992</v>
      </c>
      <c r="M65" s="85">
        <v>2</v>
      </c>
      <c r="N65" s="85">
        <f t="shared" si="17"/>
        <v>11.303999999999998</v>
      </c>
      <c r="O65" s="85">
        <f t="shared" si="18"/>
        <v>293.90399999999994</v>
      </c>
      <c r="P65" s="85" t="s">
        <v>40</v>
      </c>
    </row>
    <row r="66" spans="1:18" s="87" customFormat="1" ht="14.25" x14ac:dyDescent="0.2">
      <c r="A66" s="84">
        <v>6</v>
      </c>
      <c r="B66" s="84" t="s">
        <v>11</v>
      </c>
      <c r="C66" s="84" t="s">
        <v>134</v>
      </c>
      <c r="D66" s="85">
        <v>26</v>
      </c>
      <c r="E66" s="85" t="str">
        <f>E65</f>
        <v>Web Stiffener plate</v>
      </c>
      <c r="F66" s="85" t="str">
        <f>F65</f>
        <v>MS Plate</v>
      </c>
      <c r="G66" s="86">
        <v>10</v>
      </c>
      <c r="H66" s="85">
        <v>0.6</v>
      </c>
      <c r="I66" s="85">
        <v>0.1</v>
      </c>
      <c r="J66" s="85">
        <v>0.01</v>
      </c>
      <c r="K66" s="85">
        <f>K65</f>
        <v>7850</v>
      </c>
      <c r="L66" s="85">
        <f t="shared" si="16"/>
        <v>4.71</v>
      </c>
      <c r="M66" s="85">
        <v>22</v>
      </c>
      <c r="N66" s="85">
        <f t="shared" si="17"/>
        <v>103.62</v>
      </c>
      <c r="O66" s="85">
        <f t="shared" si="18"/>
        <v>2694.12</v>
      </c>
      <c r="P66" s="85" t="s">
        <v>40</v>
      </c>
    </row>
    <row r="67" spans="1:18" s="87" customFormat="1" ht="14.25" x14ac:dyDescent="0.2">
      <c r="A67" s="84">
        <v>7</v>
      </c>
      <c r="B67" s="84" t="s">
        <v>11</v>
      </c>
      <c r="C67" s="84" t="s">
        <v>134</v>
      </c>
      <c r="D67" s="85">
        <v>26</v>
      </c>
      <c r="E67" s="85" t="s">
        <v>13</v>
      </c>
      <c r="F67" s="85" t="s">
        <v>14</v>
      </c>
      <c r="G67" s="86">
        <v>150</v>
      </c>
      <c r="H67" s="85">
        <v>8.68</v>
      </c>
      <c r="I67" s="85"/>
      <c r="J67" s="85"/>
      <c r="K67" s="85">
        <v>16.8</v>
      </c>
      <c r="L67" s="85">
        <f t="shared" si="16"/>
        <v>145.82400000000001</v>
      </c>
      <c r="M67" s="85">
        <v>2</v>
      </c>
      <c r="N67" s="85">
        <f t="shared" si="17"/>
        <v>291.64800000000002</v>
      </c>
      <c r="O67" s="85">
        <f t="shared" si="18"/>
        <v>7582.8480000000009</v>
      </c>
      <c r="P67" s="85" t="s">
        <v>40</v>
      </c>
    </row>
    <row r="68" spans="1:18" s="87" customFormat="1" ht="14.25" x14ac:dyDescent="0.2">
      <c r="A68" s="84">
        <v>8</v>
      </c>
      <c r="B68" s="84" t="s">
        <v>11</v>
      </c>
      <c r="C68" s="84" t="s">
        <v>134</v>
      </c>
      <c r="D68" s="85">
        <v>26</v>
      </c>
      <c r="E68" s="85" t="s">
        <v>24</v>
      </c>
      <c r="F68" s="85" t="s">
        <v>22</v>
      </c>
      <c r="G68" s="86" t="str">
        <f>G63</f>
        <v>75*75*6</v>
      </c>
      <c r="H68" s="85">
        <v>0.71799999999999997</v>
      </c>
      <c r="I68" s="85"/>
      <c r="J68" s="85"/>
      <c r="K68" s="85">
        <f>K63</f>
        <v>6.8</v>
      </c>
      <c r="L68" s="85">
        <f t="shared" si="16"/>
        <v>4.8823999999999996</v>
      </c>
      <c r="M68" s="85">
        <v>24</v>
      </c>
      <c r="N68" s="85">
        <f t="shared" si="17"/>
        <v>117.17759999999998</v>
      </c>
      <c r="O68" s="85">
        <f t="shared" si="18"/>
        <v>3046.6175999999996</v>
      </c>
      <c r="P68" s="85" t="s">
        <v>40</v>
      </c>
    </row>
    <row r="69" spans="1:18" s="87" customFormat="1" ht="14.25" x14ac:dyDescent="0.2">
      <c r="A69" s="84">
        <v>9</v>
      </c>
      <c r="B69" s="84" t="s">
        <v>11</v>
      </c>
      <c r="C69" s="84" t="s">
        <v>134</v>
      </c>
      <c r="D69" s="85">
        <v>26</v>
      </c>
      <c r="E69" s="85" t="s">
        <v>55</v>
      </c>
      <c r="F69" s="85" t="str">
        <f>F65</f>
        <v>MS Plate</v>
      </c>
      <c r="G69" s="86">
        <v>8</v>
      </c>
      <c r="H69" s="85">
        <v>0.2</v>
      </c>
      <c r="I69" s="85">
        <v>0.1</v>
      </c>
      <c r="J69" s="85">
        <v>8.0000000000000002E-3</v>
      </c>
      <c r="K69" s="85">
        <f>K66</f>
        <v>7850</v>
      </c>
      <c r="L69" s="85">
        <f t="shared" si="16"/>
        <v>1.2560000000000002</v>
      </c>
      <c r="M69" s="85">
        <v>2</v>
      </c>
      <c r="N69" s="85">
        <f t="shared" si="17"/>
        <v>2.5120000000000005</v>
      </c>
      <c r="O69" s="85">
        <f t="shared" si="18"/>
        <v>65.312000000000012</v>
      </c>
      <c r="P69" s="85" t="s">
        <v>40</v>
      </c>
    </row>
    <row r="70" spans="1:18" s="87" customFormat="1" ht="14.25" x14ac:dyDescent="0.2">
      <c r="A70" s="84">
        <v>10</v>
      </c>
      <c r="B70" s="84" t="s">
        <v>11</v>
      </c>
      <c r="C70" s="84" t="s">
        <v>134</v>
      </c>
      <c r="D70" s="85">
        <v>26</v>
      </c>
      <c r="E70" s="85" t="str">
        <f>E69</f>
        <v>Gusset</v>
      </c>
      <c r="F70" s="85" t="str">
        <f>F69</f>
        <v>MS Plate</v>
      </c>
      <c r="G70" s="86">
        <v>8</v>
      </c>
      <c r="H70" s="85">
        <v>0.23499999999999999</v>
      </c>
      <c r="I70" s="85">
        <f>I69</f>
        <v>0.1</v>
      </c>
      <c r="J70" s="85">
        <v>8.0000000000000002E-3</v>
      </c>
      <c r="K70" s="85">
        <f>K69</f>
        <v>7850</v>
      </c>
      <c r="L70" s="85">
        <f t="shared" si="16"/>
        <v>1.4758000000000002</v>
      </c>
      <c r="M70" s="85">
        <v>6</v>
      </c>
      <c r="N70" s="85">
        <f t="shared" si="17"/>
        <v>8.8548000000000009</v>
      </c>
      <c r="O70" s="85">
        <f t="shared" si="18"/>
        <v>230.22480000000002</v>
      </c>
      <c r="P70" s="85" t="s">
        <v>40</v>
      </c>
    </row>
    <row r="71" spans="1:18" s="87" customFormat="1" ht="14.25" x14ac:dyDescent="0.2">
      <c r="A71" s="84">
        <v>11</v>
      </c>
      <c r="B71" s="84" t="s">
        <v>11</v>
      </c>
      <c r="C71" s="84" t="s">
        <v>134</v>
      </c>
      <c r="D71" s="85">
        <v>26</v>
      </c>
      <c r="E71" s="85" t="str">
        <f>E70</f>
        <v>Gusset</v>
      </c>
      <c r="F71" s="85" t="str">
        <f>F70</f>
        <v>MS Plate</v>
      </c>
      <c r="G71" s="86">
        <v>8</v>
      </c>
      <c r="H71" s="85">
        <v>0.3</v>
      </c>
      <c r="I71" s="85">
        <v>0.27500000000000002</v>
      </c>
      <c r="J71" s="85">
        <v>8.0000000000000002E-3</v>
      </c>
      <c r="K71" s="85">
        <f>K70</f>
        <v>7850</v>
      </c>
      <c r="L71" s="85">
        <f t="shared" si="16"/>
        <v>5.181</v>
      </c>
      <c r="M71" s="85">
        <v>7</v>
      </c>
      <c r="N71" s="85">
        <f t="shared" si="17"/>
        <v>36.267000000000003</v>
      </c>
      <c r="O71" s="85">
        <f t="shared" si="18"/>
        <v>942.94200000000012</v>
      </c>
      <c r="P71" s="85" t="s">
        <v>40</v>
      </c>
    </row>
    <row r="72" spans="1:18" s="87" customFormat="1" ht="14.25" x14ac:dyDescent="0.2">
      <c r="A72" s="84">
        <v>12</v>
      </c>
      <c r="B72" s="84" t="s">
        <v>11</v>
      </c>
      <c r="C72" s="84" t="s">
        <v>134</v>
      </c>
      <c r="D72" s="85">
        <v>26</v>
      </c>
      <c r="E72" s="85" t="s">
        <v>47</v>
      </c>
      <c r="F72" s="85" t="s">
        <v>63</v>
      </c>
      <c r="G72" s="86">
        <v>200</v>
      </c>
      <c r="H72" s="85">
        <v>0.3</v>
      </c>
      <c r="I72" s="85"/>
      <c r="J72" s="85"/>
      <c r="K72" s="85">
        <v>25.4</v>
      </c>
      <c r="L72" s="85">
        <f t="shared" si="16"/>
        <v>7.6199999999999992</v>
      </c>
      <c r="M72" s="85">
        <v>2</v>
      </c>
      <c r="N72" s="85">
        <f t="shared" si="17"/>
        <v>15.239999999999998</v>
      </c>
      <c r="O72" s="85">
        <f t="shared" si="18"/>
        <v>396.23999999999995</v>
      </c>
      <c r="P72" s="85" t="s">
        <v>40</v>
      </c>
    </row>
    <row r="73" spans="1:18" s="87" customFormat="1" ht="14.25" x14ac:dyDescent="0.2">
      <c r="A73" s="84">
        <v>13</v>
      </c>
      <c r="B73" s="84" t="s">
        <v>11</v>
      </c>
      <c r="C73" s="84" t="s">
        <v>134</v>
      </c>
      <c r="D73" s="85">
        <v>26</v>
      </c>
      <c r="E73" s="85" t="s">
        <v>79</v>
      </c>
      <c r="F73" s="85" t="s">
        <v>18</v>
      </c>
      <c r="G73" s="86">
        <v>12</v>
      </c>
      <c r="H73" s="85">
        <v>0.3</v>
      </c>
      <c r="I73" s="85">
        <v>0.25</v>
      </c>
      <c r="J73" s="85">
        <v>1.2E-2</v>
      </c>
      <c r="K73" s="85">
        <f>K71</f>
        <v>7850</v>
      </c>
      <c r="L73" s="85">
        <f t="shared" si="16"/>
        <v>7.0649999999999995</v>
      </c>
      <c r="M73" s="85">
        <v>2</v>
      </c>
      <c r="N73" s="85">
        <f t="shared" si="17"/>
        <v>14.129999999999999</v>
      </c>
      <c r="O73" s="85">
        <f t="shared" si="18"/>
        <v>367.38</v>
      </c>
      <c r="P73" s="85" t="s">
        <v>40</v>
      </c>
    </row>
    <row r="74" spans="1:18" s="87" customFormat="1" ht="14.25" x14ac:dyDescent="0.2">
      <c r="A74" s="84">
        <v>14</v>
      </c>
      <c r="B74" s="84" t="s">
        <v>11</v>
      </c>
      <c r="C74" s="84" t="s">
        <v>134</v>
      </c>
      <c r="D74" s="85">
        <v>26</v>
      </c>
      <c r="E74" s="85" t="s">
        <v>24</v>
      </c>
      <c r="F74" s="85" t="s">
        <v>22</v>
      </c>
      <c r="G74" s="86" t="str">
        <f>G68</f>
        <v>75*75*6</v>
      </c>
      <c r="H74" s="85">
        <v>0.84899999999999998</v>
      </c>
      <c r="I74" s="85"/>
      <c r="J74" s="85"/>
      <c r="K74" s="85">
        <f>K63</f>
        <v>6.8</v>
      </c>
      <c r="L74" s="85">
        <f t="shared" si="16"/>
        <v>5.7732000000000001</v>
      </c>
      <c r="M74" s="85">
        <v>4</v>
      </c>
      <c r="N74" s="85">
        <f t="shared" si="17"/>
        <v>23.0928</v>
      </c>
      <c r="O74" s="85">
        <f t="shared" si="18"/>
        <v>600.41280000000006</v>
      </c>
      <c r="P74" s="85" t="s">
        <v>40</v>
      </c>
    </row>
    <row r="75" spans="1:18" s="87" customFormat="1" ht="28.5" x14ac:dyDescent="0.2">
      <c r="A75" s="89">
        <v>15</v>
      </c>
      <c r="B75" s="89" t="s">
        <v>11</v>
      </c>
      <c r="C75" s="89" t="s">
        <v>134</v>
      </c>
      <c r="D75" s="85">
        <v>26</v>
      </c>
      <c r="E75" s="91" t="s">
        <v>80</v>
      </c>
      <c r="F75" s="90" t="str">
        <f>F74</f>
        <v>Angle</v>
      </c>
      <c r="G75" s="92" t="s">
        <v>64</v>
      </c>
      <c r="H75" s="90" t="s">
        <v>175</v>
      </c>
      <c r="I75" s="90"/>
      <c r="J75" s="90"/>
      <c r="K75" s="90">
        <v>4.5</v>
      </c>
      <c r="L75" s="90">
        <f t="shared" si="16"/>
        <v>4.5</v>
      </c>
      <c r="M75" s="90">
        <v>18</v>
      </c>
      <c r="N75" s="90">
        <f t="shared" si="17"/>
        <v>81</v>
      </c>
      <c r="O75" s="90">
        <f t="shared" si="18"/>
        <v>2106</v>
      </c>
      <c r="P75" s="90" t="s">
        <v>40</v>
      </c>
    </row>
    <row r="76" spans="1:18" s="87" customFormat="1" ht="29.25" thickBot="1" x14ac:dyDescent="0.25">
      <c r="A76" s="93">
        <v>16</v>
      </c>
      <c r="B76" s="93" t="s">
        <v>11</v>
      </c>
      <c r="C76" s="84" t="s">
        <v>134</v>
      </c>
      <c r="D76" s="85">
        <v>26</v>
      </c>
      <c r="E76" s="95" t="s">
        <v>81</v>
      </c>
      <c r="F76" s="94" t="str">
        <f>F75</f>
        <v>Angle</v>
      </c>
      <c r="G76" s="96" t="str">
        <f>G75</f>
        <v>50*50*6</v>
      </c>
      <c r="H76" s="94">
        <v>1.47</v>
      </c>
      <c r="I76" s="94"/>
      <c r="J76" s="94"/>
      <c r="K76" s="94">
        <v>4.5</v>
      </c>
      <c r="L76" s="94">
        <f t="shared" si="16"/>
        <v>6.6150000000000002</v>
      </c>
      <c r="M76" s="94">
        <v>16</v>
      </c>
      <c r="N76" s="94">
        <f t="shared" si="17"/>
        <v>105.84</v>
      </c>
      <c r="O76" s="94">
        <f t="shared" si="18"/>
        <v>2751.84</v>
      </c>
      <c r="P76" s="94" t="s">
        <v>40</v>
      </c>
      <c r="R76" s="87" t="s">
        <v>174</v>
      </c>
    </row>
    <row r="77" spans="1:18" s="76" customFormat="1" ht="16.5" thickTop="1" thickBot="1" x14ac:dyDescent="0.3">
      <c r="A77" s="74"/>
      <c r="B77" s="74"/>
      <c r="C77" s="74"/>
      <c r="D77" s="74"/>
      <c r="E77" s="75"/>
      <c r="F77" s="75"/>
      <c r="G77" s="75"/>
      <c r="H77" s="75"/>
      <c r="I77" s="75"/>
      <c r="J77" s="75"/>
      <c r="K77" s="75"/>
      <c r="L77" s="74">
        <f t="shared" si="16"/>
        <v>0</v>
      </c>
      <c r="M77" s="74"/>
      <c r="N77" s="74">
        <f>SUM(N59:N76)</f>
        <v>2341.6104240000004</v>
      </c>
      <c r="O77" s="74">
        <f>SUM(O59:O76)</f>
        <v>60881.871023999978</v>
      </c>
      <c r="P77" s="74"/>
    </row>
    <row r="78" spans="1:18" s="108" customFormat="1" thickTop="1" x14ac:dyDescent="0.2">
      <c r="A78" s="106">
        <v>1</v>
      </c>
      <c r="B78" s="106" t="s">
        <v>11</v>
      </c>
      <c r="C78" s="106" t="s">
        <v>70</v>
      </c>
      <c r="D78" s="107">
        <v>2</v>
      </c>
      <c r="E78" s="107" t="s">
        <v>13</v>
      </c>
      <c r="F78" s="107" t="s">
        <v>92</v>
      </c>
      <c r="G78" s="107">
        <v>150</v>
      </c>
      <c r="H78" s="107">
        <v>25.04</v>
      </c>
      <c r="I78" s="107"/>
      <c r="J78" s="107"/>
      <c r="K78" s="107">
        <v>16.8</v>
      </c>
      <c r="L78" s="107">
        <f t="shared" si="16"/>
        <v>420.67200000000003</v>
      </c>
      <c r="M78" s="107">
        <v>2</v>
      </c>
      <c r="N78" s="107">
        <f t="shared" si="17"/>
        <v>841.34400000000005</v>
      </c>
      <c r="O78" s="107">
        <f t="shared" si="18"/>
        <v>1682.6880000000001</v>
      </c>
      <c r="P78" s="107"/>
    </row>
    <row r="79" spans="1:18" s="108" customFormat="1" ht="14.25" x14ac:dyDescent="0.2">
      <c r="A79" s="109">
        <v>2</v>
      </c>
      <c r="B79" s="106" t="s">
        <v>11</v>
      </c>
      <c r="C79" s="109" t="s">
        <v>70</v>
      </c>
      <c r="D79" s="107">
        <v>2</v>
      </c>
      <c r="E79" s="110" t="s">
        <v>87</v>
      </c>
      <c r="F79" s="110" t="str">
        <f t="shared" ref="F79:G81" si="19">F78</f>
        <v>ISMC</v>
      </c>
      <c r="G79" s="110">
        <f t="shared" si="19"/>
        <v>150</v>
      </c>
      <c r="H79" s="110">
        <v>5</v>
      </c>
      <c r="I79" s="110"/>
      <c r="J79" s="110"/>
      <c r="K79" s="107">
        <v>16.8</v>
      </c>
      <c r="L79" s="110">
        <f t="shared" si="16"/>
        <v>84</v>
      </c>
      <c r="M79" s="110">
        <v>4</v>
      </c>
      <c r="N79" s="110">
        <f t="shared" si="17"/>
        <v>336</v>
      </c>
      <c r="O79" s="110">
        <f t="shared" si="18"/>
        <v>672</v>
      </c>
      <c r="P79" s="110"/>
    </row>
    <row r="80" spans="1:18" s="108" customFormat="1" ht="14.25" x14ac:dyDescent="0.2">
      <c r="A80" s="109">
        <v>3</v>
      </c>
      <c r="B80" s="106" t="s">
        <v>11</v>
      </c>
      <c r="C80" s="109" t="s">
        <v>70</v>
      </c>
      <c r="D80" s="107">
        <v>2</v>
      </c>
      <c r="E80" s="110" t="s">
        <v>15</v>
      </c>
      <c r="F80" s="110" t="str">
        <f t="shared" si="19"/>
        <v>ISMC</v>
      </c>
      <c r="G80" s="110">
        <f t="shared" si="19"/>
        <v>150</v>
      </c>
      <c r="H80" s="110">
        <f>H78</f>
        <v>25.04</v>
      </c>
      <c r="I80" s="110"/>
      <c r="J80" s="110"/>
      <c r="K80" s="107">
        <v>16.8</v>
      </c>
      <c r="L80" s="110">
        <f t="shared" si="16"/>
        <v>420.67200000000003</v>
      </c>
      <c r="M80" s="110">
        <v>2</v>
      </c>
      <c r="N80" s="110">
        <f t="shared" si="17"/>
        <v>841.34400000000005</v>
      </c>
      <c r="O80" s="110">
        <f t="shared" si="18"/>
        <v>1682.6880000000001</v>
      </c>
      <c r="P80" s="110"/>
    </row>
    <row r="81" spans="1:17" s="108" customFormat="1" ht="14.25" x14ac:dyDescent="0.2">
      <c r="A81" s="106">
        <v>4</v>
      </c>
      <c r="B81" s="106" t="s">
        <v>11</v>
      </c>
      <c r="C81" s="109" t="s">
        <v>70</v>
      </c>
      <c r="D81" s="107">
        <v>2</v>
      </c>
      <c r="E81" s="110" t="s">
        <v>89</v>
      </c>
      <c r="F81" s="110" t="str">
        <f t="shared" si="19"/>
        <v>ISMC</v>
      </c>
      <c r="G81" s="110">
        <f t="shared" si="19"/>
        <v>150</v>
      </c>
      <c r="H81" s="110">
        <f>H79</f>
        <v>5</v>
      </c>
      <c r="I81" s="110"/>
      <c r="J81" s="110"/>
      <c r="K81" s="107">
        <v>16.8</v>
      </c>
      <c r="L81" s="110">
        <f t="shared" si="16"/>
        <v>84</v>
      </c>
      <c r="M81" s="110">
        <v>4</v>
      </c>
      <c r="N81" s="110">
        <f t="shared" si="17"/>
        <v>336</v>
      </c>
      <c r="O81" s="110">
        <f t="shared" si="18"/>
        <v>672</v>
      </c>
      <c r="P81" s="110"/>
    </row>
    <row r="82" spans="1:17" s="108" customFormat="1" ht="14.25" x14ac:dyDescent="0.2">
      <c r="A82" s="109">
        <v>5</v>
      </c>
      <c r="B82" s="106" t="s">
        <v>11</v>
      </c>
      <c r="C82" s="109" t="s">
        <v>70</v>
      </c>
      <c r="D82" s="107">
        <v>2</v>
      </c>
      <c r="E82" s="110" t="s">
        <v>88</v>
      </c>
      <c r="F82" s="110" t="s">
        <v>93</v>
      </c>
      <c r="G82" s="111" t="s">
        <v>23</v>
      </c>
      <c r="H82" s="110">
        <v>0.98</v>
      </c>
      <c r="I82" s="110"/>
      <c r="J82" s="110"/>
      <c r="K82" s="110">
        <v>5.42</v>
      </c>
      <c r="L82" s="110">
        <f t="shared" si="16"/>
        <v>5.3115999999999994</v>
      </c>
      <c r="M82" s="110">
        <v>16</v>
      </c>
      <c r="N82" s="110">
        <f t="shared" si="17"/>
        <v>84.985599999999991</v>
      </c>
      <c r="O82" s="110">
        <f t="shared" si="18"/>
        <v>169.97119999999998</v>
      </c>
      <c r="P82" s="110"/>
    </row>
    <row r="83" spans="1:17" s="108" customFormat="1" ht="14.25" x14ac:dyDescent="0.2">
      <c r="A83" s="109">
        <v>6</v>
      </c>
      <c r="B83" s="106" t="s">
        <v>11</v>
      </c>
      <c r="C83" s="109" t="s">
        <v>70</v>
      </c>
      <c r="D83" s="107">
        <v>2</v>
      </c>
      <c r="E83" s="110" t="s">
        <v>90</v>
      </c>
      <c r="F83" s="110" t="str">
        <f>F82</f>
        <v>ISA</v>
      </c>
      <c r="G83" s="111" t="s">
        <v>23</v>
      </c>
      <c r="H83" s="110">
        <v>1.278</v>
      </c>
      <c r="I83" s="110"/>
      <c r="J83" s="110"/>
      <c r="K83" s="110">
        <v>5.42</v>
      </c>
      <c r="L83" s="110">
        <f t="shared" si="16"/>
        <v>6.9267599999999998</v>
      </c>
      <c r="M83" s="110">
        <v>16</v>
      </c>
      <c r="N83" s="110">
        <f t="shared" si="17"/>
        <v>110.82816</v>
      </c>
      <c r="O83" s="110">
        <f t="shared" si="18"/>
        <v>221.65631999999999</v>
      </c>
      <c r="P83" s="110"/>
    </row>
    <row r="84" spans="1:17" s="108" customFormat="1" ht="14.25" x14ac:dyDescent="0.2">
      <c r="A84" s="106">
        <v>7</v>
      </c>
      <c r="B84" s="106" t="s">
        <v>11</v>
      </c>
      <c r="C84" s="109" t="s">
        <v>70</v>
      </c>
      <c r="D84" s="107">
        <v>2</v>
      </c>
      <c r="E84" s="110" t="s">
        <v>21</v>
      </c>
      <c r="F84" s="110" t="str">
        <f>F83</f>
        <v>ISA</v>
      </c>
      <c r="G84" s="111" t="s">
        <v>23</v>
      </c>
      <c r="H84" s="110">
        <f>H82</f>
        <v>0.98</v>
      </c>
      <c r="I84" s="110"/>
      <c r="J84" s="110"/>
      <c r="K84" s="110">
        <v>5.42</v>
      </c>
      <c r="L84" s="110">
        <f t="shared" si="16"/>
        <v>5.3115999999999994</v>
      </c>
      <c r="M84" s="110">
        <v>30</v>
      </c>
      <c r="N84" s="110">
        <f t="shared" si="17"/>
        <v>159.34799999999998</v>
      </c>
      <c r="O84" s="110">
        <f t="shared" si="18"/>
        <v>318.69599999999997</v>
      </c>
      <c r="P84" s="110"/>
    </row>
    <row r="85" spans="1:17" s="108" customFormat="1" ht="14.25" x14ac:dyDescent="0.2">
      <c r="A85" s="109">
        <v>8</v>
      </c>
      <c r="B85" s="106" t="s">
        <v>11</v>
      </c>
      <c r="C85" s="109" t="s">
        <v>70</v>
      </c>
      <c r="D85" s="107">
        <v>2</v>
      </c>
      <c r="E85" s="110" t="s">
        <v>24</v>
      </c>
      <c r="F85" s="110" t="str">
        <f>F84</f>
        <v>ISA</v>
      </c>
      <c r="G85" s="111" t="s">
        <v>23</v>
      </c>
      <c r="H85" s="110">
        <v>1.337</v>
      </c>
      <c r="I85" s="110"/>
      <c r="J85" s="110"/>
      <c r="K85" s="110">
        <v>5.42</v>
      </c>
      <c r="L85" s="110">
        <f t="shared" si="16"/>
        <v>7.2465399999999995</v>
      </c>
      <c r="M85" s="110">
        <v>28</v>
      </c>
      <c r="N85" s="110">
        <f t="shared" si="17"/>
        <v>202.90312</v>
      </c>
      <c r="O85" s="110">
        <f t="shared" si="18"/>
        <v>405.80624</v>
      </c>
      <c r="P85" s="110"/>
    </row>
    <row r="86" spans="1:17" s="108" customFormat="1" ht="14.25" x14ac:dyDescent="0.2">
      <c r="A86" s="109">
        <v>9</v>
      </c>
      <c r="B86" s="106" t="s">
        <v>11</v>
      </c>
      <c r="C86" s="109" t="s">
        <v>70</v>
      </c>
      <c r="D86" s="107">
        <v>2</v>
      </c>
      <c r="E86" s="110" t="s">
        <v>41</v>
      </c>
      <c r="F86" s="110" t="s">
        <v>18</v>
      </c>
      <c r="G86" s="111">
        <v>12</v>
      </c>
      <c r="H86" s="110">
        <v>0.4</v>
      </c>
      <c r="I86" s="110">
        <v>0.65</v>
      </c>
      <c r="J86" s="110">
        <v>0.1</v>
      </c>
      <c r="K86" s="110">
        <v>7850</v>
      </c>
      <c r="L86" s="110">
        <f t="shared" si="16"/>
        <v>204.10000000000002</v>
      </c>
      <c r="M86" s="110">
        <v>2</v>
      </c>
      <c r="N86" s="110">
        <f t="shared" si="17"/>
        <v>408.20000000000005</v>
      </c>
      <c r="O86" s="110">
        <f t="shared" si="18"/>
        <v>816.40000000000009</v>
      </c>
      <c r="P86" s="110"/>
    </row>
    <row r="87" spans="1:17" s="108" customFormat="1" ht="14.25" x14ac:dyDescent="0.2">
      <c r="A87" s="106">
        <v>10</v>
      </c>
      <c r="B87" s="106" t="s">
        <v>11</v>
      </c>
      <c r="C87" s="109" t="s">
        <v>70</v>
      </c>
      <c r="D87" s="107">
        <v>2</v>
      </c>
      <c r="E87" s="110" t="s">
        <v>91</v>
      </c>
      <c r="F87" s="110" t="str">
        <f>F85</f>
        <v>ISA</v>
      </c>
      <c r="G87" s="111" t="s">
        <v>64</v>
      </c>
      <c r="H87" s="110">
        <v>0.62</v>
      </c>
      <c r="I87" s="110"/>
      <c r="J87" s="110"/>
      <c r="K87" s="110">
        <v>4.5</v>
      </c>
      <c r="L87" s="110">
        <f t="shared" si="16"/>
        <v>2.79</v>
      </c>
      <c r="M87" s="110">
        <v>57</v>
      </c>
      <c r="N87" s="110">
        <f t="shared" si="17"/>
        <v>159.03</v>
      </c>
      <c r="O87" s="110">
        <f t="shared" si="18"/>
        <v>318.06</v>
      </c>
      <c r="P87" s="110"/>
    </row>
    <row r="88" spans="1:17" s="108" customFormat="1" thickBot="1" x14ac:dyDescent="0.25">
      <c r="A88" s="112">
        <v>11</v>
      </c>
      <c r="B88" s="106" t="s">
        <v>11</v>
      </c>
      <c r="C88" s="112" t="s">
        <v>70</v>
      </c>
      <c r="D88" s="107">
        <v>2</v>
      </c>
      <c r="E88" s="113" t="s">
        <v>24</v>
      </c>
      <c r="F88" s="113" t="str">
        <f>F87</f>
        <v>ISA</v>
      </c>
      <c r="G88" s="114" t="s">
        <v>64</v>
      </c>
      <c r="H88" s="113">
        <v>0.91</v>
      </c>
      <c r="I88" s="113"/>
      <c r="J88" s="113"/>
      <c r="K88" s="113">
        <v>4.5</v>
      </c>
      <c r="L88" s="113">
        <f t="shared" si="16"/>
        <v>4.0949999999999998</v>
      </c>
      <c r="M88" s="113">
        <v>55</v>
      </c>
      <c r="N88" s="113">
        <f t="shared" si="17"/>
        <v>225.22499999999999</v>
      </c>
      <c r="O88" s="113">
        <f t="shared" si="18"/>
        <v>450.45</v>
      </c>
      <c r="P88" s="113"/>
    </row>
    <row r="89" spans="1:17" s="76" customFormat="1" ht="16.5" thickTop="1" thickBot="1" x14ac:dyDescent="0.3">
      <c r="A89" s="77"/>
      <c r="B89" s="78"/>
      <c r="C89" s="77"/>
      <c r="D89" s="78"/>
      <c r="E89" s="78"/>
      <c r="F89" s="78"/>
      <c r="G89" s="78"/>
      <c r="H89" s="78"/>
      <c r="I89" s="78"/>
      <c r="J89" s="78"/>
      <c r="K89" s="78"/>
      <c r="L89" s="77">
        <f t="shared" si="16"/>
        <v>0</v>
      </c>
      <c r="M89" s="77"/>
      <c r="N89" s="77">
        <f>SUM(N78:N88)</f>
        <v>3705.2078799999999</v>
      </c>
      <c r="O89" s="77">
        <f>SUM(O78:O88)</f>
        <v>7410.4157599999999</v>
      </c>
      <c r="P89" s="77"/>
    </row>
    <row r="90" spans="1:17" s="87" customFormat="1" thickTop="1" x14ac:dyDescent="0.2">
      <c r="A90" s="97">
        <v>1</v>
      </c>
      <c r="B90" s="97" t="s">
        <v>11</v>
      </c>
      <c r="C90" s="97" t="s">
        <v>145</v>
      </c>
      <c r="D90" s="98">
        <v>52</v>
      </c>
      <c r="E90" s="99" t="s">
        <v>114</v>
      </c>
      <c r="F90" s="98" t="s">
        <v>63</v>
      </c>
      <c r="G90" s="100">
        <v>150</v>
      </c>
      <c r="H90" s="98">
        <v>8.58</v>
      </c>
      <c r="I90" s="98"/>
      <c r="J90" s="98"/>
      <c r="K90" s="98">
        <v>14.9</v>
      </c>
      <c r="L90" s="98">
        <f>PRODUCT(H90:K90)</f>
        <v>127.842</v>
      </c>
      <c r="M90" s="98">
        <v>1</v>
      </c>
      <c r="N90" s="98">
        <f t="shared" si="17"/>
        <v>127.842</v>
      </c>
      <c r="O90" s="98">
        <f t="shared" si="18"/>
        <v>6647.7839999999997</v>
      </c>
      <c r="P90" s="98"/>
      <c r="Q90" s="87" t="s">
        <v>167</v>
      </c>
    </row>
    <row r="91" spans="1:17" s="87" customFormat="1" ht="14.25" x14ac:dyDescent="0.2">
      <c r="A91" s="84">
        <v>2</v>
      </c>
      <c r="B91" s="97" t="s">
        <v>11</v>
      </c>
      <c r="C91" s="97" t="s">
        <v>145</v>
      </c>
      <c r="D91" s="98">
        <v>52</v>
      </c>
      <c r="E91" s="99" t="s">
        <v>96</v>
      </c>
      <c r="F91" s="85" t="s">
        <v>93</v>
      </c>
      <c r="G91" s="86" t="s">
        <v>23</v>
      </c>
      <c r="H91" s="85">
        <f>H90</f>
        <v>8.58</v>
      </c>
      <c r="I91" s="85"/>
      <c r="J91" s="85"/>
      <c r="K91" s="85">
        <f>K85</f>
        <v>5.42</v>
      </c>
      <c r="L91" s="98">
        <f t="shared" ref="L91:L97" si="20">PRODUCT(H91:K91)</f>
        <v>46.503599999999999</v>
      </c>
      <c r="M91" s="85">
        <v>2</v>
      </c>
      <c r="N91" s="85">
        <f t="shared" si="17"/>
        <v>93.007199999999997</v>
      </c>
      <c r="O91" s="85">
        <f t="shared" si="18"/>
        <v>4836.3743999999997</v>
      </c>
      <c r="P91" s="85"/>
      <c r="Q91" s="87" t="s">
        <v>169</v>
      </c>
    </row>
    <row r="92" spans="1:17" s="87" customFormat="1" ht="14.25" x14ac:dyDescent="0.2">
      <c r="A92" s="84">
        <v>3</v>
      </c>
      <c r="B92" s="97" t="s">
        <v>11</v>
      </c>
      <c r="C92" s="97" t="s">
        <v>145</v>
      </c>
      <c r="D92" s="98">
        <v>52</v>
      </c>
      <c r="E92" s="99" t="s">
        <v>97</v>
      </c>
      <c r="F92" s="85" t="str">
        <f>F90</f>
        <v>ISMB</v>
      </c>
      <c r="G92" s="86">
        <v>200</v>
      </c>
      <c r="H92" s="85">
        <v>0.3</v>
      </c>
      <c r="I92" s="85"/>
      <c r="J92" s="85"/>
      <c r="K92" s="85">
        <v>24.2</v>
      </c>
      <c r="L92" s="98">
        <f t="shared" si="20"/>
        <v>7.26</v>
      </c>
      <c r="M92" s="85">
        <v>4</v>
      </c>
      <c r="N92" s="85">
        <f t="shared" si="17"/>
        <v>29.04</v>
      </c>
      <c r="O92" s="85">
        <f t="shared" si="18"/>
        <v>1510.08</v>
      </c>
      <c r="P92" s="85"/>
      <c r="Q92" s="87" t="s">
        <v>170</v>
      </c>
    </row>
    <row r="93" spans="1:17" s="87" customFormat="1" ht="14.25" x14ac:dyDescent="0.2">
      <c r="A93" s="97">
        <v>4</v>
      </c>
      <c r="B93" s="97" t="s">
        <v>11</v>
      </c>
      <c r="C93" s="97" t="s">
        <v>145</v>
      </c>
      <c r="D93" s="98">
        <v>52</v>
      </c>
      <c r="E93" s="99" t="s">
        <v>24</v>
      </c>
      <c r="F93" s="85" t="str">
        <f>F91</f>
        <v>ISA</v>
      </c>
      <c r="G93" s="86" t="str">
        <f>G88</f>
        <v>50*50*6</v>
      </c>
      <c r="H93" s="85">
        <v>0.59199999999999997</v>
      </c>
      <c r="I93" s="85"/>
      <c r="J93" s="85"/>
      <c r="K93" s="101">
        <v>4.5</v>
      </c>
      <c r="L93" s="98">
        <f t="shared" si="20"/>
        <v>2.6639999999999997</v>
      </c>
      <c r="M93" s="85">
        <v>32</v>
      </c>
      <c r="N93" s="85">
        <f t="shared" si="17"/>
        <v>85.24799999999999</v>
      </c>
      <c r="O93" s="85">
        <f t="shared" si="18"/>
        <v>4432.8959999999997</v>
      </c>
      <c r="P93" s="85"/>
      <c r="Q93" s="87" t="s">
        <v>171</v>
      </c>
    </row>
    <row r="94" spans="1:17" s="87" customFormat="1" ht="14.25" x14ac:dyDescent="0.2">
      <c r="A94" s="84">
        <v>5</v>
      </c>
      <c r="B94" s="97" t="s">
        <v>11</v>
      </c>
      <c r="C94" s="97" t="s">
        <v>145</v>
      </c>
      <c r="D94" s="98">
        <v>52</v>
      </c>
      <c r="E94" s="99" t="s">
        <v>55</v>
      </c>
      <c r="F94" s="85" t="s">
        <v>18</v>
      </c>
      <c r="G94" s="86">
        <v>8</v>
      </c>
      <c r="H94" s="85">
        <v>0.129</v>
      </c>
      <c r="I94" s="85">
        <v>9.4E-2</v>
      </c>
      <c r="J94" s="85">
        <v>8.0000000000000002E-3</v>
      </c>
      <c r="K94" s="85">
        <v>7850</v>
      </c>
      <c r="L94" s="98">
        <f t="shared" si="20"/>
        <v>0.76151279999999999</v>
      </c>
      <c r="M94" s="85">
        <v>2</v>
      </c>
      <c r="N94" s="85">
        <f t="shared" si="17"/>
        <v>1.5230256</v>
      </c>
      <c r="O94" s="85">
        <f t="shared" si="18"/>
        <v>79.197331199999994</v>
      </c>
      <c r="P94" s="85"/>
    </row>
    <row r="95" spans="1:17" s="87" customFormat="1" ht="14.25" x14ac:dyDescent="0.2">
      <c r="A95" s="84">
        <v>6</v>
      </c>
      <c r="B95" s="97" t="s">
        <v>11</v>
      </c>
      <c r="C95" s="97" t="s">
        <v>145</v>
      </c>
      <c r="D95" s="98">
        <v>52</v>
      </c>
      <c r="E95" s="87" t="str">
        <f>E94</f>
        <v>Gusset</v>
      </c>
      <c r="F95" s="85" t="str">
        <f>F94</f>
        <v>MS Plate</v>
      </c>
      <c r="G95" s="86">
        <v>8</v>
      </c>
      <c r="H95" s="85">
        <v>0.187</v>
      </c>
      <c r="I95" s="85">
        <v>0.107</v>
      </c>
      <c r="J95" s="85">
        <f>J94</f>
        <v>8.0000000000000002E-3</v>
      </c>
      <c r="K95" s="85">
        <f>K94</f>
        <v>7850</v>
      </c>
      <c r="L95" s="98">
        <f t="shared" si="20"/>
        <v>1.2565652</v>
      </c>
      <c r="M95" s="85">
        <v>20</v>
      </c>
      <c r="N95" s="85">
        <f t="shared" si="17"/>
        <v>25.131304</v>
      </c>
      <c r="O95" s="85">
        <f t="shared" si="18"/>
        <v>1306.827808</v>
      </c>
      <c r="P95" s="85"/>
    </row>
    <row r="96" spans="1:17" s="87" customFormat="1" ht="14.25" x14ac:dyDescent="0.2">
      <c r="A96" s="97">
        <v>7</v>
      </c>
      <c r="B96" s="97" t="s">
        <v>11</v>
      </c>
      <c r="C96" s="97" t="s">
        <v>145</v>
      </c>
      <c r="D96" s="98">
        <v>52</v>
      </c>
      <c r="E96" s="87" t="str">
        <f>E95</f>
        <v>Gusset</v>
      </c>
      <c r="F96" s="85" t="str">
        <f>F95</f>
        <v>MS Plate</v>
      </c>
      <c r="G96" s="86">
        <v>8</v>
      </c>
      <c r="H96" s="85">
        <v>0.16800000000000001</v>
      </c>
      <c r="I96" s="85">
        <v>0.125</v>
      </c>
      <c r="J96" s="85">
        <f>J95</f>
        <v>8.0000000000000002E-3</v>
      </c>
      <c r="K96" s="85">
        <f>K95</f>
        <v>7850</v>
      </c>
      <c r="L96" s="98">
        <f t="shared" si="20"/>
        <v>1.3188000000000002</v>
      </c>
      <c r="M96" s="85">
        <v>12</v>
      </c>
      <c r="N96" s="85">
        <f t="shared" si="17"/>
        <v>15.825600000000001</v>
      </c>
      <c r="O96" s="85">
        <f t="shared" si="18"/>
        <v>822.9312000000001</v>
      </c>
      <c r="P96" s="85"/>
    </row>
    <row r="97" spans="1:17" s="87" customFormat="1" thickBot="1" x14ac:dyDescent="0.25">
      <c r="A97" s="102">
        <v>8</v>
      </c>
      <c r="B97" s="103" t="s">
        <v>11</v>
      </c>
      <c r="C97" s="97" t="s">
        <v>145</v>
      </c>
      <c r="D97" s="98">
        <v>52</v>
      </c>
      <c r="E97" s="99" t="s">
        <v>98</v>
      </c>
      <c r="F97" s="101" t="str">
        <f>F93</f>
        <v>ISA</v>
      </c>
      <c r="G97" s="104" t="str">
        <f>G93</f>
        <v>50*50*6</v>
      </c>
      <c r="H97" s="101">
        <v>1.0449999999999999</v>
      </c>
      <c r="I97" s="101"/>
      <c r="J97" s="101"/>
      <c r="K97" s="101">
        <f>K93</f>
        <v>4.5</v>
      </c>
      <c r="L97" s="105">
        <f t="shared" si="20"/>
        <v>4.7024999999999997</v>
      </c>
      <c r="M97" s="101">
        <v>9</v>
      </c>
      <c r="N97" s="101">
        <f t="shared" si="17"/>
        <v>42.322499999999998</v>
      </c>
      <c r="O97" s="101">
        <f t="shared" si="18"/>
        <v>2200.77</v>
      </c>
      <c r="P97" s="101"/>
    </row>
    <row r="98" spans="1:17" s="76" customFormat="1" ht="16.5" thickTop="1" thickBot="1" x14ac:dyDescent="0.3">
      <c r="A98" s="75"/>
      <c r="B98" s="75"/>
      <c r="C98" s="74"/>
      <c r="D98" s="75"/>
      <c r="E98" s="75"/>
      <c r="F98" s="75"/>
      <c r="G98" s="75"/>
      <c r="H98" s="75"/>
      <c r="I98" s="75"/>
      <c r="J98" s="75"/>
      <c r="K98" s="75"/>
      <c r="L98" s="74">
        <f t="shared" si="16"/>
        <v>0</v>
      </c>
      <c r="M98" s="74"/>
      <c r="N98" s="74">
        <f>SUM(N90:N97)</f>
        <v>419.93962959999999</v>
      </c>
      <c r="O98" s="74">
        <f>SUM(O90:O97)</f>
        <v>21836.860739200001</v>
      </c>
      <c r="P98" s="74"/>
    </row>
    <row r="99" spans="1:17" s="108" customFormat="1" thickTop="1" x14ac:dyDescent="0.2">
      <c r="A99" s="106">
        <v>1</v>
      </c>
      <c r="B99" s="106" t="s">
        <v>11</v>
      </c>
      <c r="C99" s="107" t="s">
        <v>99</v>
      </c>
      <c r="D99" s="107">
        <v>2</v>
      </c>
      <c r="E99" s="107" t="s">
        <v>100</v>
      </c>
      <c r="F99" s="107" t="s">
        <v>92</v>
      </c>
      <c r="G99" s="107">
        <v>100</v>
      </c>
      <c r="H99" s="107">
        <v>4.7767999999999997</v>
      </c>
      <c r="I99" s="107"/>
      <c r="J99" s="107"/>
      <c r="K99" s="107">
        <v>9.6</v>
      </c>
      <c r="L99" s="107">
        <f t="shared" si="16"/>
        <v>45.857279999999996</v>
      </c>
      <c r="M99" s="107">
        <v>4</v>
      </c>
      <c r="N99" s="107">
        <f t="shared" si="17"/>
        <v>183.42911999999998</v>
      </c>
      <c r="O99" s="107">
        <f t="shared" si="18"/>
        <v>366.85823999999997</v>
      </c>
      <c r="P99" s="107"/>
    </row>
    <row r="100" spans="1:17" s="108" customFormat="1" ht="14.25" x14ac:dyDescent="0.2">
      <c r="A100" s="109">
        <v>2</v>
      </c>
      <c r="B100" s="106" t="s">
        <v>11</v>
      </c>
      <c r="C100" s="107" t="s">
        <v>99</v>
      </c>
      <c r="D100" s="110">
        <v>2</v>
      </c>
      <c r="E100" s="107" t="s">
        <v>100</v>
      </c>
      <c r="F100" s="110" t="str">
        <f>F99</f>
        <v>ISMC</v>
      </c>
      <c r="G100" s="110">
        <v>100</v>
      </c>
      <c r="H100" s="110">
        <v>8.8277999999999999</v>
      </c>
      <c r="I100" s="110"/>
      <c r="J100" s="110"/>
      <c r="K100" s="107">
        <v>9.6</v>
      </c>
      <c r="L100" s="110">
        <f t="shared" si="16"/>
        <v>84.74687999999999</v>
      </c>
      <c r="M100" s="110">
        <v>4</v>
      </c>
      <c r="N100" s="110">
        <f t="shared" si="17"/>
        <v>338.98751999999996</v>
      </c>
      <c r="O100" s="110">
        <f t="shared" si="18"/>
        <v>677.97503999999992</v>
      </c>
      <c r="P100" s="110"/>
    </row>
    <row r="101" spans="1:17" s="108" customFormat="1" ht="14.25" x14ac:dyDescent="0.2">
      <c r="A101" s="109">
        <v>3</v>
      </c>
      <c r="B101" s="106" t="s">
        <v>11</v>
      </c>
      <c r="C101" s="107" t="s">
        <v>99</v>
      </c>
      <c r="D101" s="110">
        <v>2</v>
      </c>
      <c r="E101" s="107" t="s">
        <v>100</v>
      </c>
      <c r="F101" s="110" t="str">
        <f>F100</f>
        <v>ISMC</v>
      </c>
      <c r="G101" s="110">
        <v>100</v>
      </c>
      <c r="H101" s="110">
        <v>25.04</v>
      </c>
      <c r="I101" s="110"/>
      <c r="J101" s="110"/>
      <c r="K101" s="110">
        <f>K100</f>
        <v>9.6</v>
      </c>
      <c r="L101" s="110">
        <f t="shared" si="16"/>
        <v>240.38399999999999</v>
      </c>
      <c r="M101" s="110">
        <v>6</v>
      </c>
      <c r="N101" s="110">
        <f t="shared" si="17"/>
        <v>1442.3039999999999</v>
      </c>
      <c r="O101" s="110">
        <f t="shared" si="18"/>
        <v>2884.6079999999997</v>
      </c>
      <c r="P101" s="110"/>
    </row>
    <row r="102" spans="1:17" s="108" customFormat="1" ht="14.25" x14ac:dyDescent="0.2">
      <c r="A102" s="106">
        <v>4</v>
      </c>
      <c r="B102" s="106" t="s">
        <v>11</v>
      </c>
      <c r="C102" s="107" t="s">
        <v>99</v>
      </c>
      <c r="D102" s="110">
        <v>2</v>
      </c>
      <c r="E102" s="107" t="s">
        <v>100</v>
      </c>
      <c r="F102" s="110" t="str">
        <f>F101</f>
        <v>ISMC</v>
      </c>
      <c r="G102" s="110">
        <v>101</v>
      </c>
      <c r="H102" s="110">
        <v>11.399699999999999</v>
      </c>
      <c r="I102" s="110"/>
      <c r="J102" s="110"/>
      <c r="K102" s="110">
        <f>K101</f>
        <v>9.6</v>
      </c>
      <c r="L102" s="110">
        <f t="shared" si="16"/>
        <v>109.43711999999999</v>
      </c>
      <c r="M102" s="110">
        <v>1</v>
      </c>
      <c r="N102" s="110">
        <f t="shared" si="17"/>
        <v>109.43711999999999</v>
      </c>
      <c r="O102" s="110">
        <f t="shared" si="18"/>
        <v>218.87423999999999</v>
      </c>
      <c r="P102" s="110"/>
    </row>
    <row r="103" spans="1:17" s="108" customFormat="1" ht="14.25" x14ac:dyDescent="0.2">
      <c r="A103" s="109">
        <v>5</v>
      </c>
      <c r="B103" s="106" t="s">
        <v>11</v>
      </c>
      <c r="C103" s="107" t="s">
        <v>99</v>
      </c>
      <c r="D103" s="110">
        <v>2</v>
      </c>
      <c r="E103" s="107" t="s">
        <v>100</v>
      </c>
      <c r="F103" s="110" t="s">
        <v>101</v>
      </c>
      <c r="G103" s="110">
        <v>200</v>
      </c>
      <c r="H103" s="110">
        <v>7.3659999999999997</v>
      </c>
      <c r="I103" s="110"/>
      <c r="J103" s="110"/>
      <c r="K103" s="110">
        <v>24.2</v>
      </c>
      <c r="L103" s="110">
        <f t="shared" si="16"/>
        <v>178.25719999999998</v>
      </c>
      <c r="M103" s="110">
        <v>2</v>
      </c>
      <c r="N103" s="110">
        <f t="shared" si="17"/>
        <v>356.51439999999997</v>
      </c>
      <c r="O103" s="110">
        <f t="shared" si="18"/>
        <v>713.02879999999993</v>
      </c>
      <c r="P103" s="110"/>
    </row>
    <row r="104" spans="1:17" s="108" customFormat="1" thickBot="1" x14ac:dyDescent="0.25">
      <c r="A104" s="112">
        <v>6</v>
      </c>
      <c r="B104" s="115" t="s">
        <v>11</v>
      </c>
      <c r="C104" s="116" t="s">
        <v>99</v>
      </c>
      <c r="D104" s="113">
        <v>2</v>
      </c>
      <c r="E104" s="116" t="s">
        <v>100</v>
      </c>
      <c r="F104" s="113" t="str">
        <f>F103</f>
        <v xml:space="preserve">ISMB </v>
      </c>
      <c r="G104" s="113">
        <v>200</v>
      </c>
      <c r="H104" s="113">
        <v>8.0399999999999991</v>
      </c>
      <c r="I104" s="113"/>
      <c r="J104" s="113"/>
      <c r="K104" s="113">
        <v>24.2</v>
      </c>
      <c r="L104" s="113">
        <f t="shared" si="16"/>
        <v>194.56799999999998</v>
      </c>
      <c r="M104" s="113">
        <v>1</v>
      </c>
      <c r="N104" s="113">
        <f t="shared" si="17"/>
        <v>194.56799999999998</v>
      </c>
      <c r="O104" s="113">
        <f t="shared" si="18"/>
        <v>389.13599999999997</v>
      </c>
      <c r="P104" s="113"/>
    </row>
    <row r="105" spans="1:17" s="79" customFormat="1" ht="16.5" thickTop="1" thickBot="1" x14ac:dyDescent="0.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>
        <f t="shared" si="16"/>
        <v>0</v>
      </c>
      <c r="M105" s="77"/>
      <c r="N105" s="77">
        <f>SUM(N99:N104)</f>
        <v>2625.2401599999994</v>
      </c>
      <c r="O105" s="77">
        <f>SUM(O99:O104)</f>
        <v>5250.4803199999988</v>
      </c>
      <c r="P105" s="77" t="s">
        <v>40</v>
      </c>
    </row>
    <row r="106" spans="1:17" s="87" customFormat="1" thickTop="1" x14ac:dyDescent="0.2">
      <c r="A106" s="97">
        <v>1</v>
      </c>
      <c r="B106" s="103" t="s">
        <v>11</v>
      </c>
      <c r="C106" s="98" t="s">
        <v>83</v>
      </c>
      <c r="D106" s="98">
        <f>40*13</f>
        <v>520</v>
      </c>
      <c r="E106" s="98" t="s">
        <v>102</v>
      </c>
      <c r="F106" s="98" t="s">
        <v>93</v>
      </c>
      <c r="G106" s="98" t="s">
        <v>64</v>
      </c>
      <c r="H106" s="98">
        <v>8.9719999999999995</v>
      </c>
      <c r="I106" s="98"/>
      <c r="J106" s="98"/>
      <c r="K106" s="98">
        <v>4.5</v>
      </c>
      <c r="L106" s="98">
        <f t="shared" si="16"/>
        <v>40.373999999999995</v>
      </c>
      <c r="M106" s="98">
        <v>2</v>
      </c>
      <c r="N106" s="98">
        <f t="shared" si="17"/>
        <v>80.74799999999999</v>
      </c>
      <c r="O106" s="98">
        <f t="shared" si="18"/>
        <v>41988.959999999992</v>
      </c>
      <c r="P106" s="98"/>
      <c r="Q106" s="87" t="s">
        <v>163</v>
      </c>
    </row>
    <row r="107" spans="1:17" s="87" customFormat="1" ht="14.25" x14ac:dyDescent="0.2">
      <c r="A107" s="84">
        <v>2</v>
      </c>
      <c r="B107" s="103" t="s">
        <v>11</v>
      </c>
      <c r="C107" s="98" t="s">
        <v>83</v>
      </c>
      <c r="D107" s="98">
        <f t="shared" ref="D107:D109" si="21">40*13</f>
        <v>520</v>
      </c>
      <c r="E107" s="85" t="str">
        <f>E106</f>
        <v>Purlin Angle</v>
      </c>
      <c r="F107" s="85" t="str">
        <f>F106</f>
        <v>ISA</v>
      </c>
      <c r="G107" s="98" t="s">
        <v>64</v>
      </c>
      <c r="H107" s="85">
        <v>8.327</v>
      </c>
      <c r="I107" s="85"/>
      <c r="J107" s="85"/>
      <c r="K107" s="98">
        <v>4.5</v>
      </c>
      <c r="L107" s="85">
        <f t="shared" si="16"/>
        <v>37.471499999999999</v>
      </c>
      <c r="M107" s="85">
        <v>1</v>
      </c>
      <c r="N107" s="85">
        <f t="shared" si="17"/>
        <v>37.471499999999999</v>
      </c>
      <c r="O107" s="85">
        <f t="shared" si="18"/>
        <v>19485.18</v>
      </c>
      <c r="P107" s="85"/>
      <c r="Q107" s="87" t="s">
        <v>164</v>
      </c>
    </row>
    <row r="108" spans="1:17" s="87" customFormat="1" ht="14.25" x14ac:dyDescent="0.2">
      <c r="A108" s="84">
        <v>3</v>
      </c>
      <c r="B108" s="103" t="s">
        <v>11</v>
      </c>
      <c r="C108" s="98" t="s">
        <v>83</v>
      </c>
      <c r="D108" s="98">
        <f t="shared" si="21"/>
        <v>520</v>
      </c>
      <c r="E108" s="85" t="s">
        <v>24</v>
      </c>
      <c r="F108" s="85" t="s">
        <v>104</v>
      </c>
      <c r="G108" s="85">
        <v>12</v>
      </c>
      <c r="H108" s="85">
        <v>0.49</v>
      </c>
      <c r="I108" s="85"/>
      <c r="J108" s="85"/>
      <c r="K108" s="85">
        <v>0.88800000000000001</v>
      </c>
      <c r="L108" s="85">
        <f t="shared" si="16"/>
        <v>0.43512000000000001</v>
      </c>
      <c r="M108" s="85">
        <v>66</v>
      </c>
      <c r="N108" s="85">
        <f t="shared" si="17"/>
        <v>28.717919999999999</v>
      </c>
      <c r="O108" s="85">
        <f t="shared" si="18"/>
        <v>14933.3184</v>
      </c>
      <c r="P108" s="85"/>
      <c r="Q108" s="87" t="s">
        <v>165</v>
      </c>
    </row>
    <row r="109" spans="1:17" s="87" customFormat="1" ht="14.25" x14ac:dyDescent="0.2">
      <c r="A109" s="97">
        <v>4</v>
      </c>
      <c r="B109" s="103" t="s">
        <v>11</v>
      </c>
      <c r="C109" s="98" t="s">
        <v>83</v>
      </c>
      <c r="D109" s="98">
        <f t="shared" si="21"/>
        <v>520</v>
      </c>
      <c r="E109" s="85" t="s">
        <v>103</v>
      </c>
      <c r="F109" s="85" t="s">
        <v>73</v>
      </c>
      <c r="G109" s="85">
        <v>8</v>
      </c>
      <c r="H109" s="85">
        <v>0.33</v>
      </c>
      <c r="I109" s="85">
        <v>7.0000000000000007E-2</v>
      </c>
      <c r="J109" s="85">
        <v>8.0000000000000002E-3</v>
      </c>
      <c r="K109" s="85">
        <v>7850</v>
      </c>
      <c r="L109" s="85">
        <f t="shared" si="16"/>
        <v>1.4506800000000002</v>
      </c>
      <c r="M109" s="85">
        <v>2</v>
      </c>
      <c r="N109" s="85">
        <f t="shared" si="17"/>
        <v>2.9013600000000004</v>
      </c>
      <c r="O109" s="85">
        <f t="shared" si="18"/>
        <v>1508.7072000000003</v>
      </c>
      <c r="P109" s="85"/>
      <c r="Q109" s="87" t="s">
        <v>166</v>
      </c>
    </row>
    <row r="110" spans="1:17" s="87" customFormat="1" thickBot="1" x14ac:dyDescent="0.25">
      <c r="A110" s="102">
        <v>5</v>
      </c>
      <c r="B110" s="103" t="s">
        <v>11</v>
      </c>
      <c r="C110" s="105" t="s">
        <v>83</v>
      </c>
      <c r="D110" s="98">
        <f>40*13</f>
        <v>520</v>
      </c>
      <c r="E110" s="101" t="s">
        <v>111</v>
      </c>
      <c r="F110" s="101" t="str">
        <f>F109</f>
        <v>Ms Plate</v>
      </c>
      <c r="G110" s="101">
        <v>8</v>
      </c>
      <c r="H110" s="101">
        <v>7.0000000000000007E-2</v>
      </c>
      <c r="I110" s="101">
        <v>0.04</v>
      </c>
      <c r="J110" s="101">
        <f>J109</f>
        <v>8.0000000000000002E-3</v>
      </c>
      <c r="K110" s="101">
        <f>K109</f>
        <v>7850</v>
      </c>
      <c r="L110" s="101">
        <f t="shared" si="16"/>
        <v>0.17584000000000002</v>
      </c>
      <c r="M110" s="101">
        <v>4</v>
      </c>
      <c r="N110" s="101">
        <f t="shared" si="17"/>
        <v>0.7033600000000001</v>
      </c>
      <c r="O110" s="101">
        <f t="shared" si="18"/>
        <v>365.74720000000008</v>
      </c>
      <c r="P110" s="101"/>
    </row>
    <row r="111" spans="1:17" s="76" customFormat="1" ht="16.5" thickTop="1" thickBot="1" x14ac:dyDescent="0.3">
      <c r="A111" s="78"/>
      <c r="B111" s="77"/>
      <c r="C111" s="78"/>
      <c r="D111" s="78"/>
      <c r="E111" s="78"/>
      <c r="F111" s="78"/>
      <c r="G111" s="78"/>
      <c r="H111" s="78"/>
      <c r="I111" s="78"/>
      <c r="J111" s="78"/>
      <c r="K111" s="78"/>
      <c r="L111" s="77">
        <f t="shared" si="16"/>
        <v>0</v>
      </c>
      <c r="M111" s="77"/>
      <c r="N111" s="77">
        <f>SUM(N106:N110)</f>
        <v>150.54213999999999</v>
      </c>
      <c r="O111" s="77">
        <f>SUM(O106:O110)</f>
        <v>78281.912799999991</v>
      </c>
      <c r="P111" s="77" t="s">
        <v>40</v>
      </c>
    </row>
    <row r="112" spans="1:17" ht="15.75" thickTop="1" x14ac:dyDescent="0.25">
      <c r="A112" s="82"/>
      <c r="B112" s="57"/>
      <c r="C112" s="40"/>
      <c r="D112" s="40"/>
      <c r="E112" s="40"/>
      <c r="F112" s="40"/>
      <c r="G112" s="40"/>
      <c r="H112" s="40"/>
      <c r="I112" s="40"/>
      <c r="J112" s="40"/>
      <c r="K112" s="40"/>
      <c r="L112" s="41"/>
      <c r="M112" s="41"/>
      <c r="N112" s="41"/>
      <c r="O112" s="1"/>
      <c r="P112" s="1"/>
    </row>
    <row r="113" spans="1:18" x14ac:dyDescent="0.25">
      <c r="A113" s="83"/>
      <c r="B113" s="57"/>
      <c r="C113" s="24"/>
      <c r="D113" s="24"/>
      <c r="E113" s="24"/>
      <c r="F113" s="24"/>
      <c r="G113" s="24"/>
      <c r="H113" s="24"/>
      <c r="I113" s="24"/>
      <c r="J113" s="24"/>
      <c r="K113" s="24"/>
      <c r="L113" s="25"/>
      <c r="M113" s="25"/>
      <c r="N113" s="25"/>
      <c r="O113" s="2"/>
      <c r="P113" s="2"/>
      <c r="R113" t="s">
        <v>168</v>
      </c>
    </row>
    <row r="114" spans="1:18" x14ac:dyDescent="0.25">
      <c r="A114" s="83"/>
      <c r="B114" s="57"/>
      <c r="C114" s="24"/>
      <c r="D114" s="24"/>
      <c r="E114" s="24"/>
      <c r="F114" s="24"/>
      <c r="G114" s="24"/>
      <c r="H114" s="24"/>
      <c r="I114" s="24"/>
      <c r="J114" s="24"/>
      <c r="K114" s="24"/>
      <c r="L114" s="25"/>
      <c r="M114" s="25"/>
      <c r="N114" s="25"/>
      <c r="O114" s="2"/>
      <c r="P114" s="2"/>
    </row>
    <row r="115" spans="1:18" x14ac:dyDescent="0.25">
      <c r="A115" s="82"/>
      <c r="B115" s="57"/>
      <c r="C115" s="24"/>
      <c r="D115" s="24"/>
      <c r="E115" s="24"/>
      <c r="F115" s="24"/>
      <c r="G115" s="24"/>
      <c r="H115" s="24"/>
      <c r="I115" s="24"/>
      <c r="J115" s="24"/>
      <c r="K115" s="24"/>
      <c r="L115" s="25"/>
      <c r="M115" s="25"/>
      <c r="N115" s="25"/>
      <c r="O115" s="2"/>
      <c r="P115" s="2"/>
    </row>
    <row r="116" spans="1:18" x14ac:dyDescent="0.25">
      <c r="A116" s="83"/>
      <c r="B116" s="57"/>
      <c r="C116" s="24"/>
      <c r="D116" s="24"/>
      <c r="E116" s="24"/>
      <c r="F116" s="24"/>
      <c r="G116" s="24"/>
      <c r="H116" s="24"/>
      <c r="I116" s="24"/>
      <c r="J116" s="24"/>
      <c r="K116" s="24"/>
      <c r="L116" s="25"/>
      <c r="M116" s="25"/>
      <c r="N116" s="25"/>
      <c r="O116" s="2"/>
      <c r="P116" s="2"/>
      <c r="Q116" t="s">
        <v>172</v>
      </c>
      <c r="R116" t="s">
        <v>173</v>
      </c>
    </row>
    <row r="117" spans="1:18" x14ac:dyDescent="0.25">
      <c r="A117" s="83"/>
      <c r="B117" s="57"/>
      <c r="C117" s="24"/>
      <c r="D117" s="24"/>
      <c r="E117" s="24"/>
      <c r="F117" s="24"/>
      <c r="G117" s="24"/>
      <c r="H117" s="24"/>
      <c r="I117" s="24"/>
      <c r="J117" s="24"/>
      <c r="K117" s="24"/>
      <c r="L117" s="25"/>
      <c r="M117" s="25"/>
      <c r="N117" s="25"/>
      <c r="O117" s="2"/>
      <c r="P117" s="2"/>
    </row>
    <row r="118" spans="1:18" x14ac:dyDescent="0.25">
      <c r="A118" s="82"/>
      <c r="B118" s="57"/>
      <c r="C118" s="24"/>
      <c r="D118" s="24"/>
      <c r="E118" s="24"/>
      <c r="F118" s="24"/>
      <c r="G118" s="24"/>
      <c r="H118" s="24"/>
      <c r="I118" s="24"/>
      <c r="J118" s="24"/>
      <c r="K118" s="24"/>
      <c r="L118" s="25"/>
      <c r="M118" s="25"/>
      <c r="N118" s="25"/>
      <c r="O118" s="2"/>
      <c r="P118" s="2"/>
    </row>
    <row r="119" spans="1:18" x14ac:dyDescent="0.25">
      <c r="A119" s="83"/>
      <c r="B119" s="57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5"/>
      <c r="N119" s="25"/>
      <c r="O119" s="2"/>
      <c r="P119" s="2"/>
    </row>
    <row r="120" spans="1:18" x14ac:dyDescent="0.25">
      <c r="A120" s="83"/>
      <c r="B120" s="57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5"/>
      <c r="N120" s="25"/>
      <c r="O120" s="2"/>
      <c r="P120" s="2"/>
    </row>
    <row r="121" spans="1:18" x14ac:dyDescent="0.25">
      <c r="A121" s="82"/>
      <c r="B121" s="57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5"/>
      <c r="N121" s="25"/>
      <c r="O121" s="2"/>
      <c r="P121" s="2"/>
    </row>
    <row r="122" spans="1:18" x14ac:dyDescent="0.25">
      <c r="A122" s="83"/>
      <c r="B122" s="57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5"/>
      <c r="N122" s="25"/>
      <c r="O122" s="2"/>
      <c r="P122" s="2"/>
    </row>
    <row r="123" spans="1:18" x14ac:dyDescent="0.25">
      <c r="A123" s="83">
        <v>18</v>
      </c>
      <c r="B123" s="83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5"/>
      <c r="N123" s="25"/>
      <c r="O123" s="2"/>
      <c r="P123" s="2"/>
    </row>
    <row r="124" spans="1:18" x14ac:dyDescent="0.25">
      <c r="A124" s="82">
        <v>19</v>
      </c>
      <c r="B124" s="83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5"/>
      <c r="N124" s="25"/>
      <c r="O124" s="2"/>
      <c r="P124" s="2"/>
    </row>
    <row r="125" spans="1:18" x14ac:dyDescent="0.25">
      <c r="A125" s="83">
        <v>20</v>
      </c>
      <c r="B125" s="83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5"/>
      <c r="N125" s="25"/>
      <c r="O125" s="2"/>
      <c r="P125" s="2"/>
    </row>
    <row r="126" spans="1:18" x14ac:dyDescent="0.25">
      <c r="A126" s="83">
        <v>21</v>
      </c>
      <c r="B126" s="83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5"/>
      <c r="N126" s="25"/>
      <c r="O126" s="2"/>
      <c r="P126" s="2"/>
    </row>
    <row r="127" spans="1:18" x14ac:dyDescent="0.25">
      <c r="A127" s="82">
        <v>22</v>
      </c>
      <c r="B127" s="83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5"/>
      <c r="N127" s="25"/>
      <c r="O127" s="2"/>
      <c r="P127" s="2"/>
    </row>
    <row r="128" spans="1:18" x14ac:dyDescent="0.25">
      <c r="A128" s="83">
        <v>23</v>
      </c>
      <c r="B128" s="83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5"/>
      <c r="N128" s="25"/>
      <c r="O128" s="2"/>
      <c r="P128" s="2"/>
    </row>
    <row r="129" spans="1:17" x14ac:dyDescent="0.25">
      <c r="A129" s="83">
        <v>24</v>
      </c>
      <c r="B129" s="83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5"/>
      <c r="N129" s="25"/>
      <c r="O129" s="2"/>
      <c r="P129" s="2"/>
    </row>
    <row r="130" spans="1:17" x14ac:dyDescent="0.25">
      <c r="A130" s="82">
        <v>25</v>
      </c>
      <c r="B130" s="83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5"/>
      <c r="N130" s="25"/>
      <c r="O130" s="2"/>
      <c r="P130" s="2"/>
    </row>
    <row r="131" spans="1:17" x14ac:dyDescent="0.25">
      <c r="A131" s="83">
        <v>26</v>
      </c>
      <c r="B131" s="83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5"/>
      <c r="N131" s="25"/>
      <c r="O131" s="2"/>
      <c r="P131" s="2"/>
    </row>
    <row r="132" spans="1:17" x14ac:dyDescent="0.25">
      <c r="A132" s="83">
        <v>27</v>
      </c>
      <c r="B132" s="83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5"/>
      <c r="N132" s="25"/>
      <c r="O132" s="2"/>
      <c r="P132" s="2"/>
    </row>
    <row r="133" spans="1:17" x14ac:dyDescent="0.25">
      <c r="A133" s="82">
        <v>28</v>
      </c>
      <c r="B133" s="83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5"/>
      <c r="N133" s="25"/>
      <c r="O133" s="2"/>
      <c r="P133" s="2"/>
    </row>
    <row r="134" spans="1:17" x14ac:dyDescent="0.25">
      <c r="A134" s="83">
        <v>29</v>
      </c>
      <c r="B134" s="83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5"/>
      <c r="N134" s="25"/>
      <c r="O134" s="2"/>
      <c r="P134" s="2"/>
      <c r="Q134">
        <f>552*26</f>
        <v>14352</v>
      </c>
    </row>
    <row r="135" spans="1:17" x14ac:dyDescent="0.25">
      <c r="A135" s="83">
        <v>30</v>
      </c>
      <c r="B135" s="83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5"/>
      <c r="N135" s="25"/>
      <c r="O135" s="2"/>
      <c r="P135" s="2"/>
    </row>
    <row r="136" spans="1:17" x14ac:dyDescent="0.25">
      <c r="A136" s="83"/>
      <c r="B136" s="83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5"/>
      <c r="N136" s="25"/>
      <c r="O136" s="2"/>
      <c r="P136" s="2"/>
    </row>
    <row r="137" spans="1:17" x14ac:dyDescent="0.25">
      <c r="A137" s="83"/>
      <c r="B137" s="83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5"/>
      <c r="N137" s="25"/>
      <c r="O137" s="2"/>
      <c r="P137" s="2"/>
    </row>
    <row r="138" spans="1:17" x14ac:dyDescent="0.25">
      <c r="A138" s="83"/>
      <c r="B138" s="83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5"/>
      <c r="N138" s="25"/>
      <c r="O138" s="2"/>
      <c r="P138" s="2"/>
    </row>
    <row r="139" spans="1:17" x14ac:dyDescent="0.25">
      <c r="A139" s="83"/>
      <c r="B139" s="83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5"/>
      <c r="N139" s="25"/>
      <c r="O139" s="2"/>
      <c r="P139" s="2"/>
    </row>
    <row r="140" spans="1:17" x14ac:dyDescent="0.25">
      <c r="A140" s="83"/>
      <c r="B140" s="83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5"/>
      <c r="N140" s="25"/>
      <c r="O140" s="2"/>
      <c r="P140" s="2"/>
    </row>
    <row r="141" spans="1:17" x14ac:dyDescent="0.25">
      <c r="A141" s="83">
        <v>113</v>
      </c>
      <c r="B141" s="83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5"/>
      <c r="N141" s="25"/>
      <c r="O141" s="2"/>
      <c r="P141" s="2"/>
    </row>
    <row r="142" spans="1:17" x14ac:dyDescent="0.25">
      <c r="A142" s="83">
        <v>114</v>
      </c>
      <c r="B142" s="83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5"/>
      <c r="N142" s="25"/>
      <c r="O142" s="2"/>
      <c r="P142" s="2"/>
    </row>
    <row r="143" spans="1:17" x14ac:dyDescent="0.25">
      <c r="A143" s="83">
        <v>115</v>
      </c>
      <c r="B143" s="83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5"/>
      <c r="N143" s="25"/>
      <c r="O143" s="2"/>
      <c r="P143" s="2"/>
    </row>
    <row r="144" spans="1:17" x14ac:dyDescent="0.25">
      <c r="A144" s="83"/>
      <c r="B144" s="83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5"/>
      <c r="N144" s="25"/>
      <c r="O144" s="2"/>
      <c r="P144" s="2"/>
    </row>
    <row r="145" spans="1:16" x14ac:dyDescent="0.25">
      <c r="A145" s="83"/>
      <c r="B145" s="83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5"/>
      <c r="N145" s="25"/>
      <c r="O145" s="2"/>
      <c r="P145" s="2"/>
    </row>
    <row r="146" spans="1:16" x14ac:dyDescent="0.25">
      <c r="A146" s="83"/>
      <c r="B146" s="83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5"/>
      <c r="N146" s="25"/>
      <c r="O146" s="2"/>
      <c r="P146" s="2"/>
    </row>
    <row r="147" spans="1:16" x14ac:dyDescent="0.25">
      <c r="A147" s="83"/>
      <c r="B147" s="83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5"/>
      <c r="N147" s="25"/>
      <c r="O147" s="2"/>
      <c r="P147" s="2"/>
    </row>
    <row r="148" spans="1:16" x14ac:dyDescent="0.25">
      <c r="A148" s="83"/>
      <c r="B148" s="83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5"/>
      <c r="N148" s="25"/>
      <c r="O148" s="2"/>
      <c r="P148" s="2"/>
    </row>
    <row r="149" spans="1:16" x14ac:dyDescent="0.25">
      <c r="A149" s="83"/>
      <c r="B149" s="83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5"/>
      <c r="N149" s="25"/>
      <c r="O149" s="2"/>
      <c r="P149" s="2"/>
    </row>
    <row r="150" spans="1:16" x14ac:dyDescent="0.25">
      <c r="A150" s="83"/>
      <c r="B150" s="83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5"/>
      <c r="N150" s="25"/>
      <c r="O150" s="2"/>
      <c r="P150" s="2"/>
    </row>
    <row r="151" spans="1:16" x14ac:dyDescent="0.25">
      <c r="A151" s="83"/>
      <c r="B151" s="83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5"/>
      <c r="N151" s="25"/>
      <c r="O151" s="2"/>
      <c r="P151" s="2"/>
    </row>
    <row r="152" spans="1:16" x14ac:dyDescent="0.25">
      <c r="A152" s="83"/>
      <c r="B152" s="83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5"/>
      <c r="N152" s="25"/>
      <c r="O152" s="2"/>
      <c r="P152" s="2"/>
    </row>
    <row r="153" spans="1:16" x14ac:dyDescent="0.25">
      <c r="A153" s="83"/>
      <c r="B153" s="83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5"/>
      <c r="N153" s="25"/>
      <c r="O153" s="2"/>
      <c r="P153" s="2"/>
    </row>
    <row r="154" spans="1:16" x14ac:dyDescent="0.25">
      <c r="A154" s="83"/>
      <c r="B154" s="83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5"/>
      <c r="N154" s="25"/>
      <c r="O154" s="2"/>
      <c r="P154" s="2"/>
    </row>
    <row r="155" spans="1:16" x14ac:dyDescent="0.25">
      <c r="A155" s="83"/>
      <c r="B155" s="83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5"/>
      <c r="N155" s="25"/>
      <c r="O155" s="2"/>
      <c r="P155" s="2"/>
    </row>
    <row r="156" spans="1:16" x14ac:dyDescent="0.25">
      <c r="A156" s="83"/>
      <c r="B156" s="83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5"/>
      <c r="N156" s="25"/>
      <c r="O156" s="2"/>
      <c r="P156" s="2"/>
    </row>
    <row r="157" spans="1:16" x14ac:dyDescent="0.25">
      <c r="A157" s="83"/>
      <c r="B157" s="83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5"/>
      <c r="N157" s="25"/>
      <c r="O157" s="2"/>
      <c r="P157" s="2"/>
    </row>
    <row r="158" spans="1:16" x14ac:dyDescent="0.25">
      <c r="A158" s="83"/>
      <c r="B158" s="83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5"/>
      <c r="N158" s="25"/>
      <c r="O158" s="2"/>
      <c r="P158" s="2"/>
    </row>
    <row r="159" spans="1:16" x14ac:dyDescent="0.25">
      <c r="A159" s="83"/>
      <c r="B159" s="83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5"/>
      <c r="N159" s="25"/>
      <c r="O159" s="2"/>
      <c r="P159" s="2"/>
    </row>
    <row r="160" spans="1:16" x14ac:dyDescent="0.25">
      <c r="A160" s="83"/>
      <c r="B160" s="83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5"/>
      <c r="N160" s="25"/>
      <c r="O160" s="2"/>
      <c r="P160" s="2"/>
    </row>
    <row r="161" spans="1:16" x14ac:dyDescent="0.25">
      <c r="A161" s="83"/>
      <c r="B161" s="83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5"/>
      <c r="N161" s="25"/>
      <c r="O161" s="2"/>
      <c r="P161" s="2"/>
    </row>
    <row r="162" spans="1:16" x14ac:dyDescent="0.25">
      <c r="A162" s="83"/>
      <c r="B162" s="83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5"/>
      <c r="N162" s="25"/>
      <c r="O162" s="2"/>
      <c r="P162" s="2"/>
    </row>
    <row r="163" spans="1:16" x14ac:dyDescent="0.25">
      <c r="A163" s="83"/>
      <c r="B163" s="83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5"/>
      <c r="N163" s="25"/>
      <c r="O163" s="2"/>
      <c r="P163" s="2"/>
    </row>
    <row r="164" spans="1:16" x14ac:dyDescent="0.25">
      <c r="A164" s="83"/>
      <c r="B164" s="83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5"/>
      <c r="N164" s="25"/>
      <c r="O164" s="2"/>
      <c r="P164" s="2"/>
    </row>
    <row r="165" spans="1:16" x14ac:dyDescent="0.25">
      <c r="A165" s="83"/>
      <c r="B165" s="83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5"/>
      <c r="N165" s="25"/>
      <c r="O165" s="2"/>
      <c r="P165" s="2"/>
    </row>
    <row r="166" spans="1:16" x14ac:dyDescent="0.25">
      <c r="A166" s="83"/>
      <c r="B166" s="83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5"/>
      <c r="N166" s="25"/>
      <c r="O166" s="2"/>
      <c r="P166" s="2"/>
    </row>
    <row r="167" spans="1:16" x14ac:dyDescent="0.25">
      <c r="A167" s="83"/>
      <c r="B167" s="83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5"/>
      <c r="N167" s="25"/>
      <c r="O167" s="2"/>
      <c r="P167" s="2"/>
    </row>
    <row r="168" spans="1:16" x14ac:dyDescent="0.25">
      <c r="A168" s="83"/>
      <c r="B168" s="83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5"/>
      <c r="N168" s="25"/>
      <c r="O168" s="2"/>
      <c r="P168" s="2"/>
    </row>
    <row r="169" spans="1:16" x14ac:dyDescent="0.25">
      <c r="A169" s="83"/>
      <c r="B169" s="83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5"/>
      <c r="N169" s="25"/>
      <c r="O169" s="2"/>
      <c r="P169" s="2"/>
    </row>
    <row r="170" spans="1:16" x14ac:dyDescent="0.25">
      <c r="A170" s="83"/>
      <c r="B170" s="83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5"/>
      <c r="N170" s="25"/>
      <c r="O170" s="2"/>
      <c r="P170" s="2"/>
    </row>
    <row r="171" spans="1:16" x14ac:dyDescent="0.25">
      <c r="A171" s="83"/>
      <c r="B171" s="83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5"/>
      <c r="N171" s="25"/>
      <c r="O171" s="2"/>
      <c r="P171" s="2"/>
    </row>
    <row r="172" spans="1:16" x14ac:dyDescent="0.25">
      <c r="A172" s="83"/>
      <c r="B172" s="83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5"/>
      <c r="N172" s="25"/>
      <c r="O172" s="2"/>
      <c r="P172" s="2"/>
    </row>
    <row r="173" spans="1:16" x14ac:dyDescent="0.25">
      <c r="A173" s="83"/>
      <c r="B173" s="83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5"/>
      <c r="N173" s="25"/>
      <c r="O173" s="2"/>
      <c r="P173" s="2"/>
    </row>
    <row r="174" spans="1:16" x14ac:dyDescent="0.25">
      <c r="A174" s="83"/>
      <c r="B174" s="83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5"/>
      <c r="N174" s="25"/>
      <c r="O174" s="2"/>
      <c r="P174" s="2"/>
    </row>
    <row r="175" spans="1:16" x14ac:dyDescent="0.25">
      <c r="A175" s="83"/>
      <c r="B175" s="83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5"/>
      <c r="N175" s="25"/>
      <c r="O175" s="2"/>
      <c r="P175" s="2"/>
    </row>
    <row r="176" spans="1:16" x14ac:dyDescent="0.25">
      <c r="A176" s="83"/>
      <c r="B176" s="83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5"/>
      <c r="N176" s="25"/>
      <c r="O176" s="2"/>
      <c r="P176" s="2"/>
    </row>
    <row r="177" spans="1:16" x14ac:dyDescent="0.25">
      <c r="A177" s="83"/>
      <c r="B177" s="83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5"/>
      <c r="N177" s="25"/>
      <c r="O177" s="2"/>
      <c r="P177" s="2"/>
    </row>
    <row r="178" spans="1:16" x14ac:dyDescent="0.25">
      <c r="A178" s="83"/>
      <c r="B178" s="83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5"/>
      <c r="N178" s="25"/>
      <c r="O178" s="2"/>
      <c r="P178" s="2"/>
    </row>
    <row r="179" spans="1:16" x14ac:dyDescent="0.25">
      <c r="A179" s="83"/>
      <c r="B179" s="83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5"/>
      <c r="N179" s="25"/>
      <c r="O179" s="2"/>
      <c r="P179" s="2"/>
    </row>
    <row r="180" spans="1:16" x14ac:dyDescent="0.25">
      <c r="A180" s="83"/>
      <c r="B180" s="83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5"/>
      <c r="N180" s="25"/>
      <c r="O180" s="2"/>
      <c r="P180" s="2"/>
    </row>
    <row r="181" spans="1:16" x14ac:dyDescent="0.25">
      <c r="A181" s="83"/>
      <c r="B181" s="83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5"/>
      <c r="N181" s="25"/>
      <c r="O181" s="2"/>
      <c r="P181" s="2"/>
    </row>
    <row r="182" spans="1:16" x14ac:dyDescent="0.25">
      <c r="A182" s="83"/>
      <c r="B182" s="83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5"/>
      <c r="N182" s="25"/>
      <c r="O182" s="2"/>
      <c r="P182" s="2"/>
    </row>
    <row r="183" spans="1:16" x14ac:dyDescent="0.25">
      <c r="A183" s="83"/>
      <c r="B183" s="83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5"/>
      <c r="N183" s="25"/>
      <c r="O183" s="2"/>
      <c r="P183" s="2"/>
    </row>
    <row r="184" spans="1:16" x14ac:dyDescent="0.25">
      <c r="A184" s="83"/>
      <c r="B184" s="83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5"/>
      <c r="N184" s="25"/>
      <c r="O184" s="2"/>
      <c r="P184" s="2"/>
    </row>
    <row r="185" spans="1:16" x14ac:dyDescent="0.25">
      <c r="A185" s="83"/>
      <c r="B185" s="83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5"/>
      <c r="N185" s="25"/>
      <c r="O185" s="2"/>
      <c r="P185" s="2"/>
    </row>
    <row r="186" spans="1:16" x14ac:dyDescent="0.25">
      <c r="A186" s="83"/>
      <c r="B186" s="83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5"/>
      <c r="N186" s="25"/>
      <c r="O186" s="2"/>
      <c r="P186" s="2"/>
    </row>
    <row r="187" spans="1:16" x14ac:dyDescent="0.25">
      <c r="A187" s="83"/>
      <c r="B187" s="83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5"/>
      <c r="N187" s="25"/>
      <c r="O187" s="2"/>
      <c r="P187" s="2"/>
    </row>
    <row r="188" spans="1:16" x14ac:dyDescent="0.25">
      <c r="A188" s="83"/>
      <c r="B188" s="83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5"/>
      <c r="N188" s="25"/>
      <c r="O188" s="2"/>
      <c r="P188" s="2"/>
    </row>
    <row r="189" spans="1:16" x14ac:dyDescent="0.25">
      <c r="A189" s="83"/>
      <c r="B189" s="83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5"/>
      <c r="N189" s="25"/>
      <c r="O189" s="2"/>
      <c r="P189" s="2"/>
    </row>
    <row r="190" spans="1:16" x14ac:dyDescent="0.25">
      <c r="A190" s="83"/>
      <c r="B190" s="83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5"/>
      <c r="N190" s="25"/>
      <c r="O190" s="2"/>
      <c r="P190" s="2"/>
    </row>
    <row r="191" spans="1:16" x14ac:dyDescent="0.25">
      <c r="A191" s="83"/>
      <c r="B191" s="83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5"/>
      <c r="N191" s="25"/>
      <c r="O191" s="2"/>
      <c r="P191" s="2"/>
    </row>
    <row r="192" spans="1:16" x14ac:dyDescent="0.25">
      <c r="A192" s="83"/>
      <c r="B192" s="83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5"/>
      <c r="N192" s="25"/>
      <c r="O192" s="2"/>
      <c r="P192" s="2"/>
    </row>
    <row r="193" spans="1:16" x14ac:dyDescent="0.25">
      <c r="A193" s="83"/>
      <c r="B193" s="83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5"/>
      <c r="N193" s="25"/>
      <c r="O193" s="2"/>
      <c r="P193" s="2"/>
    </row>
    <row r="194" spans="1:16" x14ac:dyDescent="0.25">
      <c r="A194" s="83"/>
      <c r="B194" s="83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5"/>
      <c r="N194" s="25"/>
      <c r="O194" s="2"/>
      <c r="P194" s="2"/>
    </row>
    <row r="195" spans="1:16" x14ac:dyDescent="0.25">
      <c r="A195" s="83"/>
      <c r="B195" s="83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5"/>
      <c r="N195" s="25"/>
      <c r="O195" s="2"/>
      <c r="P195" s="2"/>
    </row>
    <row r="196" spans="1:16" x14ac:dyDescent="0.25">
      <c r="A196" s="83"/>
      <c r="B196" s="83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5"/>
      <c r="N196" s="25"/>
      <c r="O196" s="2"/>
      <c r="P196" s="2"/>
    </row>
    <row r="197" spans="1:16" x14ac:dyDescent="0.25">
      <c r="A197" s="83"/>
      <c r="B197" s="83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5"/>
      <c r="N197" s="25"/>
      <c r="O197" s="2"/>
      <c r="P197" s="2"/>
    </row>
    <row r="198" spans="1:16" x14ac:dyDescent="0.25">
      <c r="A198" s="83"/>
      <c r="B198" s="83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5"/>
      <c r="N198" s="25"/>
      <c r="O198" s="2"/>
      <c r="P198" s="2"/>
    </row>
    <row r="199" spans="1:16" x14ac:dyDescent="0.25">
      <c r="A199" s="83"/>
      <c r="B199" s="83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5"/>
      <c r="N199" s="25"/>
      <c r="O199" s="2"/>
      <c r="P199" s="2"/>
    </row>
    <row r="200" spans="1:16" x14ac:dyDescent="0.25">
      <c r="A200" s="83"/>
      <c r="B200" s="83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5"/>
      <c r="N200" s="25"/>
      <c r="O200" s="2"/>
      <c r="P200" s="2"/>
    </row>
    <row r="201" spans="1:16" x14ac:dyDescent="0.25">
      <c r="A201" s="83"/>
      <c r="B201" s="83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5"/>
      <c r="N201" s="25"/>
      <c r="O201" s="2"/>
      <c r="P201" s="2"/>
    </row>
    <row r="202" spans="1:16" x14ac:dyDescent="0.25">
      <c r="A202" s="83"/>
      <c r="B202" s="83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5"/>
      <c r="N202" s="25"/>
      <c r="O202" s="2"/>
      <c r="P202" s="2"/>
    </row>
    <row r="203" spans="1:16" x14ac:dyDescent="0.25">
      <c r="A203" s="83"/>
      <c r="B203" s="83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5"/>
      <c r="N203" s="25"/>
      <c r="O203" s="2"/>
      <c r="P203" s="2"/>
    </row>
    <row r="204" spans="1:16" x14ac:dyDescent="0.25">
      <c r="A204" s="83"/>
      <c r="B204" s="83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5"/>
      <c r="N204" s="25"/>
      <c r="O204" s="2"/>
      <c r="P204" s="2"/>
    </row>
    <row r="205" spans="1:16" x14ac:dyDescent="0.25">
      <c r="A205" s="83"/>
      <c r="B205" s="83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5"/>
      <c r="N205" s="25"/>
      <c r="O205" s="2"/>
      <c r="P205" s="2"/>
    </row>
    <row r="206" spans="1:16" x14ac:dyDescent="0.25">
      <c r="A206" s="83"/>
      <c r="B206" s="83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5"/>
      <c r="N206" s="25"/>
      <c r="O206" s="2"/>
      <c r="P206" s="2"/>
    </row>
    <row r="207" spans="1:16" x14ac:dyDescent="0.25">
      <c r="A207" s="83"/>
      <c r="B207" s="83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5"/>
      <c r="N207" s="25"/>
      <c r="O207" s="2"/>
      <c r="P207" s="2"/>
    </row>
    <row r="208" spans="1:16" x14ac:dyDescent="0.25">
      <c r="A208" s="83"/>
      <c r="B208" s="83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5"/>
      <c r="N208" s="25"/>
      <c r="O208" s="2"/>
      <c r="P208" s="2"/>
    </row>
    <row r="209" spans="1:16" x14ac:dyDescent="0.25">
      <c r="A209" s="83"/>
      <c r="B209" s="83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5"/>
      <c r="N209" s="25"/>
      <c r="O209" s="2"/>
      <c r="P209" s="2"/>
    </row>
    <row r="210" spans="1:16" x14ac:dyDescent="0.25">
      <c r="A210" s="83"/>
      <c r="B210" s="83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5"/>
      <c r="N210" s="25"/>
      <c r="O210" s="2"/>
      <c r="P210" s="2"/>
    </row>
    <row r="211" spans="1:16" x14ac:dyDescent="0.25">
      <c r="A211" s="83"/>
      <c r="B211" s="83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5"/>
      <c r="N211" s="25"/>
      <c r="O211" s="2"/>
      <c r="P211" s="2"/>
    </row>
    <row r="212" spans="1:16" x14ac:dyDescent="0.25">
      <c r="A212" s="83"/>
      <c r="B212" s="83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5"/>
      <c r="N212" s="25"/>
      <c r="O212" s="2"/>
      <c r="P212" s="2"/>
    </row>
    <row r="213" spans="1:16" x14ac:dyDescent="0.25">
      <c r="A213" s="83"/>
      <c r="B213" s="83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5"/>
      <c r="N213" s="25"/>
      <c r="O213" s="2"/>
      <c r="P213" s="2"/>
    </row>
    <row r="214" spans="1:16" x14ac:dyDescent="0.25">
      <c r="A214" s="83"/>
      <c r="B214" s="83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5"/>
      <c r="N214" s="25"/>
      <c r="O214" s="2"/>
      <c r="P214" s="2"/>
    </row>
    <row r="215" spans="1:16" x14ac:dyDescent="0.25">
      <c r="A215" s="83"/>
      <c r="B215" s="83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5"/>
      <c r="N215" s="25"/>
      <c r="O215" s="2"/>
      <c r="P215" s="2"/>
    </row>
    <row r="216" spans="1:16" x14ac:dyDescent="0.25">
      <c r="A216" s="83"/>
      <c r="B216" s="83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5"/>
      <c r="N216" s="25"/>
      <c r="O216" s="2"/>
      <c r="P216" s="2"/>
    </row>
    <row r="217" spans="1:16" x14ac:dyDescent="0.25">
      <c r="A217" s="83"/>
      <c r="B217" s="83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5"/>
      <c r="N217" s="25"/>
      <c r="O217" s="2"/>
      <c r="P217" s="2"/>
    </row>
    <row r="218" spans="1:16" x14ac:dyDescent="0.25">
      <c r="A218" s="83"/>
      <c r="B218" s="83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5"/>
      <c r="N218" s="25"/>
      <c r="O218" s="2"/>
      <c r="P218" s="2"/>
    </row>
    <row r="219" spans="1:16" x14ac:dyDescent="0.25">
      <c r="A219" s="83"/>
      <c r="B219" s="83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5"/>
      <c r="N219" s="25"/>
      <c r="O219" s="2"/>
      <c r="P219" s="2"/>
    </row>
    <row r="220" spans="1:16" x14ac:dyDescent="0.25">
      <c r="A220" s="83"/>
      <c r="B220" s="83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5"/>
      <c r="N220" s="25"/>
      <c r="O220" s="2"/>
      <c r="P220" s="2"/>
    </row>
    <row r="221" spans="1:16" x14ac:dyDescent="0.25">
      <c r="A221" s="83"/>
      <c r="B221" s="83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5"/>
      <c r="N221" s="25"/>
      <c r="O221" s="2"/>
      <c r="P221" s="2"/>
    </row>
    <row r="222" spans="1:16" x14ac:dyDescent="0.25">
      <c r="A222" s="83"/>
      <c r="B222" s="83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5"/>
      <c r="N222" s="25"/>
      <c r="O222" s="2"/>
      <c r="P222" s="2"/>
    </row>
    <row r="223" spans="1:16" x14ac:dyDescent="0.25">
      <c r="A223" s="83"/>
      <c r="B223" s="83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5"/>
      <c r="N223" s="25"/>
      <c r="O223" s="2"/>
      <c r="P223" s="2"/>
    </row>
    <row r="224" spans="1:16" x14ac:dyDescent="0.25">
      <c r="A224" s="83"/>
      <c r="B224" s="83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5"/>
      <c r="N224" s="25"/>
      <c r="O224" s="2"/>
      <c r="P224" s="2"/>
    </row>
    <row r="225" spans="1:16" x14ac:dyDescent="0.25">
      <c r="A225" s="83"/>
      <c r="B225" s="83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5"/>
      <c r="N225" s="25"/>
      <c r="O225" s="2"/>
      <c r="P225" s="2"/>
    </row>
    <row r="226" spans="1:16" x14ac:dyDescent="0.25">
      <c r="A226" s="83"/>
      <c r="B226" s="83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5"/>
      <c r="N226" s="25"/>
      <c r="O226" s="2"/>
      <c r="P226" s="2"/>
    </row>
    <row r="227" spans="1:16" x14ac:dyDescent="0.25">
      <c r="A227" s="83"/>
      <c r="B227" s="83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5"/>
      <c r="N227" s="25"/>
      <c r="O227" s="2"/>
      <c r="P227" s="2"/>
    </row>
    <row r="228" spans="1:16" x14ac:dyDescent="0.25">
      <c r="A228" s="83"/>
      <c r="B228" s="83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5"/>
      <c r="N228" s="25"/>
      <c r="O228" s="2"/>
      <c r="P228" s="2"/>
    </row>
    <row r="229" spans="1:16" x14ac:dyDescent="0.25">
      <c r="A229" s="83"/>
      <c r="B229" s="83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5"/>
      <c r="N229" s="25"/>
      <c r="O229" s="2"/>
      <c r="P229" s="2"/>
    </row>
    <row r="230" spans="1:16" x14ac:dyDescent="0.25">
      <c r="A230" s="83"/>
      <c r="B230" s="83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5"/>
      <c r="N230" s="25"/>
      <c r="O230" s="2"/>
      <c r="P230" s="2"/>
    </row>
    <row r="231" spans="1:16" x14ac:dyDescent="0.25">
      <c r="A231" s="83"/>
      <c r="B231" s="83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5"/>
      <c r="N231" s="25"/>
      <c r="O231" s="2"/>
      <c r="P231" s="2"/>
    </row>
    <row r="232" spans="1:16" x14ac:dyDescent="0.25">
      <c r="A232" s="83"/>
      <c r="B232" s="83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5"/>
      <c r="N232" s="25"/>
      <c r="O232" s="2"/>
      <c r="P232" s="2"/>
    </row>
    <row r="233" spans="1:16" x14ac:dyDescent="0.25">
      <c r="A233" s="83"/>
      <c r="B233" s="83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5"/>
      <c r="N233" s="25"/>
      <c r="O233" s="2"/>
      <c r="P233" s="2"/>
    </row>
    <row r="234" spans="1:16" x14ac:dyDescent="0.25">
      <c r="A234" s="83"/>
      <c r="B234" s="83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5"/>
      <c r="N234" s="25"/>
      <c r="O234" s="2"/>
      <c r="P234" s="2"/>
    </row>
    <row r="235" spans="1:16" x14ac:dyDescent="0.25">
      <c r="A235" s="83"/>
      <c r="B235" s="83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5"/>
      <c r="N235" s="25"/>
      <c r="O235" s="2"/>
      <c r="P235" s="2"/>
    </row>
    <row r="236" spans="1:16" x14ac:dyDescent="0.25">
      <c r="A236" s="83"/>
      <c r="B236" s="83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5"/>
      <c r="N236" s="25"/>
      <c r="O236" s="2"/>
      <c r="P236" s="2"/>
    </row>
    <row r="237" spans="1:16" x14ac:dyDescent="0.25">
      <c r="A237" s="83"/>
      <c r="B237" s="83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5"/>
      <c r="N237" s="25"/>
      <c r="O237" s="2"/>
      <c r="P237" s="2"/>
    </row>
    <row r="238" spans="1:16" x14ac:dyDescent="0.25">
      <c r="A238" s="83"/>
      <c r="B238" s="83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5"/>
      <c r="N238" s="25"/>
      <c r="O238" s="2"/>
      <c r="P238" s="2"/>
    </row>
    <row r="239" spans="1:16" x14ac:dyDescent="0.25">
      <c r="A239" s="83"/>
      <c r="B239" s="83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5"/>
      <c r="N239" s="25"/>
      <c r="O239" s="2"/>
      <c r="P239" s="2"/>
    </row>
    <row r="240" spans="1:16" x14ac:dyDescent="0.25">
      <c r="A240" s="83"/>
      <c r="B240" s="83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5"/>
      <c r="N240" s="25"/>
      <c r="O240" s="2"/>
      <c r="P240" s="2"/>
    </row>
    <row r="241" spans="1:16" x14ac:dyDescent="0.25">
      <c r="A241" s="83"/>
      <c r="B241" s="83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5"/>
      <c r="N241" s="25"/>
      <c r="O241" s="2"/>
      <c r="P241" s="2"/>
    </row>
    <row r="242" spans="1:16" x14ac:dyDescent="0.25">
      <c r="A242" s="83"/>
      <c r="B242" s="83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5"/>
      <c r="N242" s="25"/>
      <c r="O242" s="2"/>
      <c r="P242" s="2"/>
    </row>
    <row r="243" spans="1:16" x14ac:dyDescent="0.25">
      <c r="A243" s="83"/>
      <c r="B243" s="83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5"/>
      <c r="N243" s="25"/>
      <c r="O243" s="2"/>
      <c r="P243" s="2"/>
    </row>
    <row r="244" spans="1:16" x14ac:dyDescent="0.25">
      <c r="A244" s="83"/>
      <c r="B244" s="83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5"/>
      <c r="N244" s="25"/>
      <c r="O244" s="2"/>
      <c r="P244" s="2"/>
    </row>
    <row r="245" spans="1:16" x14ac:dyDescent="0.25">
      <c r="A245" s="83"/>
      <c r="B245" s="83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5"/>
      <c r="N245" s="25"/>
      <c r="O245" s="2"/>
      <c r="P245" s="2"/>
    </row>
    <row r="246" spans="1:16" x14ac:dyDescent="0.25">
      <c r="A246" s="83"/>
      <c r="B246" s="83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5"/>
      <c r="N246" s="25"/>
      <c r="O246" s="2"/>
      <c r="P246" s="2"/>
    </row>
    <row r="247" spans="1:16" x14ac:dyDescent="0.25">
      <c r="A247" s="83"/>
      <c r="B247" s="83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5"/>
      <c r="N247" s="25"/>
      <c r="O247" s="2"/>
      <c r="P247" s="2"/>
    </row>
    <row r="248" spans="1:16" x14ac:dyDescent="0.25">
      <c r="A248" s="83"/>
      <c r="B248" s="83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5"/>
      <c r="N248" s="25"/>
      <c r="O248" s="2"/>
      <c r="P248" s="2"/>
    </row>
    <row r="249" spans="1:16" x14ac:dyDescent="0.25">
      <c r="A249" s="83"/>
      <c r="B249" s="83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5"/>
      <c r="N249" s="25"/>
      <c r="O249" s="2"/>
      <c r="P249" s="2"/>
    </row>
    <row r="250" spans="1:16" x14ac:dyDescent="0.25">
      <c r="A250" s="83"/>
      <c r="B250" s="83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5"/>
      <c r="N250" s="25"/>
      <c r="O250" s="2"/>
      <c r="P250" s="2"/>
    </row>
    <row r="251" spans="1:16" x14ac:dyDescent="0.25">
      <c r="A251" s="83"/>
      <c r="B251" s="83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5"/>
      <c r="N251" s="25"/>
      <c r="O251" s="2"/>
      <c r="P251" s="2"/>
    </row>
    <row r="252" spans="1:16" x14ac:dyDescent="0.25">
      <c r="A252" s="83"/>
      <c r="B252" s="83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5"/>
      <c r="N252" s="25"/>
      <c r="O252" s="2"/>
      <c r="P252" s="2"/>
    </row>
    <row r="253" spans="1:16" x14ac:dyDescent="0.25">
      <c r="A253" s="83"/>
      <c r="B253" s="83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5"/>
      <c r="N253" s="25"/>
      <c r="O253" s="2"/>
      <c r="P253" s="2"/>
    </row>
    <row r="254" spans="1:16" x14ac:dyDescent="0.25">
      <c r="A254" s="83"/>
      <c r="B254" s="83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5"/>
      <c r="N254" s="25"/>
      <c r="O254" s="2"/>
      <c r="P254" s="2"/>
    </row>
    <row r="255" spans="1:16" x14ac:dyDescent="0.25">
      <c r="A255" s="83"/>
      <c r="B255" s="83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5"/>
      <c r="N255" s="25"/>
      <c r="O255" s="2"/>
      <c r="P255" s="2"/>
    </row>
    <row r="256" spans="1:16" x14ac:dyDescent="0.25">
      <c r="A256" s="83"/>
      <c r="B256" s="83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5"/>
      <c r="N256" s="25"/>
      <c r="O256" s="2"/>
      <c r="P256" s="2"/>
    </row>
    <row r="257" spans="1:16" x14ac:dyDescent="0.25">
      <c r="A257" s="83"/>
      <c r="B257" s="83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5"/>
      <c r="N257" s="25"/>
      <c r="O257" s="2"/>
      <c r="P257" s="2"/>
    </row>
    <row r="258" spans="1:16" x14ac:dyDescent="0.25">
      <c r="A258" s="83"/>
      <c r="B258" s="83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5"/>
      <c r="N258" s="25"/>
      <c r="O258" s="2"/>
      <c r="P258" s="2"/>
    </row>
    <row r="259" spans="1:16" x14ac:dyDescent="0.25">
      <c r="A259" s="83"/>
      <c r="B259" s="83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5"/>
      <c r="N259" s="25"/>
      <c r="O259" s="2"/>
      <c r="P259" s="2"/>
    </row>
    <row r="260" spans="1:16" x14ac:dyDescent="0.25">
      <c r="A260" s="83"/>
      <c r="B260" s="83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5"/>
      <c r="N260" s="25"/>
      <c r="O260" s="2"/>
      <c r="P260" s="2"/>
    </row>
    <row r="261" spans="1:16" x14ac:dyDescent="0.25">
      <c r="A261" s="83"/>
      <c r="B261" s="83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5"/>
      <c r="N261" s="25"/>
      <c r="O261" s="2"/>
      <c r="P261" s="2"/>
    </row>
    <row r="262" spans="1:16" x14ac:dyDescent="0.25">
      <c r="A262" s="83"/>
      <c r="B262" s="83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5"/>
      <c r="N262" s="25"/>
      <c r="O262" s="2"/>
      <c r="P262" s="2"/>
    </row>
    <row r="263" spans="1:16" x14ac:dyDescent="0.25">
      <c r="A263" s="83"/>
      <c r="B263" s="83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5"/>
      <c r="N263" s="25"/>
      <c r="O263" s="2"/>
      <c r="P263" s="2"/>
    </row>
    <row r="264" spans="1:16" x14ac:dyDescent="0.25">
      <c r="A264" s="83"/>
      <c r="B264" s="83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5"/>
      <c r="N264" s="25"/>
      <c r="O264" s="2"/>
      <c r="P264" s="2"/>
    </row>
    <row r="265" spans="1:16" x14ac:dyDescent="0.25">
      <c r="A265" s="83"/>
      <c r="B265" s="83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5"/>
      <c r="N265" s="25"/>
      <c r="O265" s="2"/>
      <c r="P265" s="2"/>
    </row>
    <row r="266" spans="1:16" x14ac:dyDescent="0.25">
      <c r="A266" s="83"/>
      <c r="B266" s="83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5"/>
      <c r="N266" s="25"/>
      <c r="O266" s="2"/>
      <c r="P266" s="2"/>
    </row>
    <row r="267" spans="1:16" x14ac:dyDescent="0.25">
      <c r="A267" s="83"/>
      <c r="B267" s="83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5"/>
      <c r="N267" s="25"/>
      <c r="O267" s="2"/>
      <c r="P267" s="2"/>
    </row>
    <row r="268" spans="1:16" x14ac:dyDescent="0.25">
      <c r="A268" s="83"/>
      <c r="B268" s="83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5"/>
      <c r="N268" s="25"/>
      <c r="O268" s="2"/>
      <c r="P268" s="2"/>
    </row>
    <row r="269" spans="1:16" x14ac:dyDescent="0.25">
      <c r="A269" s="83"/>
      <c r="B269" s="83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5"/>
      <c r="N269" s="25"/>
      <c r="O269" s="2"/>
      <c r="P269" s="2"/>
    </row>
    <row r="270" spans="1:16" x14ac:dyDescent="0.25">
      <c r="A270" s="83"/>
      <c r="B270" s="83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5"/>
      <c r="N270" s="25"/>
      <c r="O270" s="2"/>
      <c r="P270" s="2"/>
    </row>
    <row r="271" spans="1:16" x14ac:dyDescent="0.25">
      <c r="A271" s="83"/>
      <c r="B271" s="83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5"/>
      <c r="N271" s="25"/>
      <c r="O271" s="2"/>
      <c r="P271" s="2"/>
    </row>
    <row r="272" spans="1:16" x14ac:dyDescent="0.25">
      <c r="A272" s="83"/>
      <c r="B272" s="83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5"/>
      <c r="N272" s="25"/>
      <c r="O272" s="2"/>
      <c r="P272" s="2"/>
    </row>
    <row r="273" spans="1:16" x14ac:dyDescent="0.25">
      <c r="A273" s="83"/>
      <c r="B273" s="83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5"/>
      <c r="N273" s="25"/>
      <c r="O273" s="2"/>
      <c r="P273" s="2"/>
    </row>
    <row r="274" spans="1:16" x14ac:dyDescent="0.25">
      <c r="A274" s="83"/>
      <c r="B274" s="83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5"/>
      <c r="N274" s="25"/>
      <c r="O274" s="2"/>
      <c r="P274" s="2"/>
    </row>
    <row r="275" spans="1:16" x14ac:dyDescent="0.25">
      <c r="A275" s="83"/>
      <c r="B275" s="83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5"/>
      <c r="N275" s="25"/>
      <c r="O275" s="2"/>
      <c r="P275" s="2"/>
    </row>
    <row r="276" spans="1:16" x14ac:dyDescent="0.25">
      <c r="A276" s="83"/>
      <c r="B276" s="83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5"/>
      <c r="N276" s="25"/>
      <c r="O276" s="2"/>
      <c r="P276" s="2"/>
    </row>
    <row r="277" spans="1:16" x14ac:dyDescent="0.25">
      <c r="A277" s="83"/>
      <c r="B277" s="83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5"/>
      <c r="N277" s="25"/>
      <c r="O277" s="2"/>
      <c r="P277" s="2"/>
    </row>
    <row r="278" spans="1:16" x14ac:dyDescent="0.25">
      <c r="A278" s="83"/>
      <c r="B278" s="83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5"/>
      <c r="N278" s="25"/>
      <c r="O278" s="2"/>
      <c r="P278" s="2"/>
    </row>
    <row r="279" spans="1:16" x14ac:dyDescent="0.25">
      <c r="A279" s="83"/>
      <c r="B279" s="83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5"/>
      <c r="N279" s="25"/>
      <c r="O279" s="2"/>
      <c r="P279" s="2"/>
    </row>
    <row r="280" spans="1:16" x14ac:dyDescent="0.25">
      <c r="A280" s="83"/>
      <c r="B280" s="83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5"/>
      <c r="N280" s="25"/>
      <c r="O280" s="2"/>
      <c r="P280" s="2"/>
    </row>
    <row r="281" spans="1:16" x14ac:dyDescent="0.25">
      <c r="A281" s="83"/>
      <c r="B281" s="83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5"/>
      <c r="N281" s="25"/>
      <c r="O281" s="2"/>
      <c r="P281" s="2"/>
    </row>
    <row r="282" spans="1:16" x14ac:dyDescent="0.25">
      <c r="A282" s="83"/>
      <c r="B282" s="83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5"/>
      <c r="N282" s="25"/>
      <c r="O282" s="2"/>
      <c r="P282" s="2"/>
    </row>
    <row r="283" spans="1:16" x14ac:dyDescent="0.25">
      <c r="A283" s="83"/>
      <c r="B283" s="83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5"/>
      <c r="N283" s="25"/>
      <c r="O283" s="2"/>
      <c r="P283" s="2"/>
    </row>
    <row r="284" spans="1:16" x14ac:dyDescent="0.25">
      <c r="A284" s="83"/>
      <c r="B284" s="83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5"/>
      <c r="N284" s="25"/>
      <c r="O284" s="2"/>
      <c r="P284" s="2"/>
    </row>
    <row r="285" spans="1:16" x14ac:dyDescent="0.25">
      <c r="A285" s="83"/>
      <c r="B285" s="83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5"/>
      <c r="N285" s="25"/>
      <c r="O285" s="2"/>
      <c r="P285" s="2"/>
    </row>
    <row r="286" spans="1:16" x14ac:dyDescent="0.25">
      <c r="A286" s="83"/>
      <c r="B286" s="83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5"/>
      <c r="N286" s="25"/>
      <c r="O286" s="2"/>
      <c r="P286" s="2"/>
    </row>
    <row r="287" spans="1:16" x14ac:dyDescent="0.25">
      <c r="A287" s="83"/>
      <c r="B287" s="83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5"/>
      <c r="N287" s="25"/>
      <c r="O287" s="2"/>
      <c r="P287" s="2"/>
    </row>
    <row r="288" spans="1:16" x14ac:dyDescent="0.25">
      <c r="A288" s="83"/>
      <c r="B288" s="83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5"/>
      <c r="N288" s="25"/>
      <c r="O288" s="2"/>
      <c r="P288" s="2"/>
    </row>
    <row r="289" spans="1:16" x14ac:dyDescent="0.25">
      <c r="A289" s="83"/>
      <c r="B289" s="83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5"/>
      <c r="N289" s="25"/>
      <c r="O289" s="2"/>
      <c r="P289" s="2"/>
    </row>
    <row r="290" spans="1:16" x14ac:dyDescent="0.25">
      <c r="A290" s="83"/>
      <c r="B290" s="83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5"/>
      <c r="N290" s="25"/>
      <c r="O290" s="2"/>
      <c r="P290" s="2"/>
    </row>
    <row r="291" spans="1:16" x14ac:dyDescent="0.25">
      <c r="A291" s="83"/>
      <c r="B291" s="83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5"/>
      <c r="N291" s="25"/>
      <c r="O291" s="2"/>
      <c r="P291" s="2"/>
    </row>
    <row r="292" spans="1:16" x14ac:dyDescent="0.25">
      <c r="A292" s="83"/>
      <c r="B292" s="83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5"/>
      <c r="N292" s="25"/>
      <c r="O292" s="2"/>
      <c r="P292" s="2"/>
    </row>
    <row r="293" spans="1:16" x14ac:dyDescent="0.25">
      <c r="A293" s="83"/>
      <c r="B293" s="83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5"/>
      <c r="N293" s="25"/>
      <c r="O293" s="2"/>
      <c r="P293" s="2"/>
    </row>
    <row r="294" spans="1:16" x14ac:dyDescent="0.25">
      <c r="A294" s="83"/>
      <c r="B294" s="83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5"/>
      <c r="N294" s="25"/>
      <c r="O294" s="2"/>
      <c r="P294" s="2"/>
    </row>
    <row r="295" spans="1:16" x14ac:dyDescent="0.25">
      <c r="A295" s="83"/>
      <c r="B295" s="83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5"/>
      <c r="N295" s="25"/>
      <c r="O295" s="2"/>
      <c r="P295" s="2"/>
    </row>
    <row r="296" spans="1:16" x14ac:dyDescent="0.25">
      <c r="A296" s="83"/>
      <c r="B296" s="83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5"/>
      <c r="N296" s="25"/>
      <c r="O296" s="2"/>
      <c r="P296" s="2"/>
    </row>
    <row r="297" spans="1:16" x14ac:dyDescent="0.25">
      <c r="A297" s="83"/>
      <c r="B297" s="83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5"/>
      <c r="N297" s="25"/>
      <c r="O297" s="2"/>
      <c r="P297" s="2"/>
    </row>
    <row r="298" spans="1:16" x14ac:dyDescent="0.25">
      <c r="A298" s="83"/>
      <c r="B298" s="83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5"/>
      <c r="N298" s="25"/>
      <c r="O298" s="2"/>
      <c r="P298" s="2"/>
    </row>
    <row r="299" spans="1:16" x14ac:dyDescent="0.25">
      <c r="A299" s="83"/>
      <c r="B299" s="83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5"/>
      <c r="N299" s="25"/>
      <c r="O299" s="2"/>
      <c r="P299" s="2"/>
    </row>
    <row r="300" spans="1:16" x14ac:dyDescent="0.25">
      <c r="A300" s="83"/>
      <c r="B300" s="83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5"/>
      <c r="N300" s="25"/>
      <c r="O300" s="2"/>
      <c r="P300" s="2"/>
    </row>
    <row r="301" spans="1:16" x14ac:dyDescent="0.25">
      <c r="A301" s="83"/>
      <c r="B301" s="83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5"/>
      <c r="N301" s="25"/>
      <c r="O301" s="2"/>
      <c r="P301" s="2"/>
    </row>
    <row r="302" spans="1:16" x14ac:dyDescent="0.25">
      <c r="A302" s="83"/>
      <c r="B302" s="83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5"/>
      <c r="N302" s="25"/>
      <c r="O302" s="2"/>
      <c r="P302" s="2"/>
    </row>
    <row r="303" spans="1:16" x14ac:dyDescent="0.25">
      <c r="A303" s="83"/>
      <c r="B303" s="83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5"/>
      <c r="N303" s="25"/>
      <c r="O303" s="2"/>
      <c r="P303" s="2"/>
    </row>
    <row r="304" spans="1:16" x14ac:dyDescent="0.25">
      <c r="A304" s="83"/>
      <c r="B304" s="83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5"/>
      <c r="N304" s="25"/>
      <c r="O304" s="2"/>
      <c r="P304" s="2"/>
    </row>
    <row r="305" spans="1:16" x14ac:dyDescent="0.25">
      <c r="A305" s="83"/>
      <c r="B305" s="83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5"/>
      <c r="N305" s="25"/>
      <c r="O305" s="2"/>
      <c r="P305" s="2"/>
    </row>
    <row r="306" spans="1:16" x14ac:dyDescent="0.25">
      <c r="A306" s="83"/>
      <c r="B306" s="83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5"/>
      <c r="N306" s="25"/>
      <c r="O306" s="2"/>
      <c r="P306" s="2"/>
    </row>
    <row r="307" spans="1:16" x14ac:dyDescent="0.25">
      <c r="A307" s="83"/>
      <c r="B307" s="83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5"/>
      <c r="N307" s="25"/>
      <c r="O307" s="2"/>
      <c r="P307" s="2"/>
    </row>
    <row r="308" spans="1:16" x14ac:dyDescent="0.25">
      <c r="A308" s="83"/>
      <c r="B308" s="83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5"/>
      <c r="N308" s="25"/>
      <c r="O308" s="2"/>
      <c r="P308" s="2"/>
    </row>
    <row r="309" spans="1:16" x14ac:dyDescent="0.25">
      <c r="A309" s="83"/>
      <c r="B309" s="83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5"/>
      <c r="N309" s="25"/>
      <c r="O309" s="2"/>
      <c r="P309" s="2"/>
    </row>
    <row r="310" spans="1:16" x14ac:dyDescent="0.25">
      <c r="A310" s="83"/>
      <c r="B310" s="83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5"/>
      <c r="N310" s="25"/>
      <c r="O310" s="2"/>
      <c r="P310" s="2"/>
    </row>
    <row r="311" spans="1:16" x14ac:dyDescent="0.25">
      <c r="A311" s="83"/>
      <c r="B311" s="83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5"/>
      <c r="N311" s="25"/>
      <c r="O311" s="2"/>
      <c r="P311" s="2"/>
    </row>
    <row r="312" spans="1:16" x14ac:dyDescent="0.25">
      <c r="A312" s="83"/>
      <c r="B312" s="83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5"/>
      <c r="N312" s="25"/>
      <c r="O312" s="2"/>
      <c r="P312" s="2"/>
    </row>
    <row r="313" spans="1:16" x14ac:dyDescent="0.25">
      <c r="A313" s="83"/>
      <c r="B313" s="83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5"/>
      <c r="N313" s="25"/>
      <c r="O313" s="2"/>
      <c r="P313" s="2"/>
    </row>
    <row r="314" spans="1:16" x14ac:dyDescent="0.25">
      <c r="A314" s="83"/>
      <c r="B314" s="83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5"/>
      <c r="N314" s="25"/>
      <c r="O314" s="2"/>
      <c r="P314" s="2"/>
    </row>
    <row r="315" spans="1:16" x14ac:dyDescent="0.25">
      <c r="A315" s="83"/>
      <c r="B315" s="83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5"/>
      <c r="N315" s="25"/>
      <c r="O315" s="2"/>
      <c r="P315" s="2"/>
    </row>
    <row r="316" spans="1:16" x14ac:dyDescent="0.25">
      <c r="A316" s="83"/>
      <c r="B316" s="83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5"/>
      <c r="N316" s="25"/>
      <c r="O316" s="2"/>
      <c r="P316" s="2"/>
    </row>
    <row r="317" spans="1:16" x14ac:dyDescent="0.25">
      <c r="A317" s="83"/>
      <c r="B317" s="83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5"/>
      <c r="N317" s="25"/>
      <c r="O317" s="2"/>
      <c r="P317" s="2"/>
    </row>
    <row r="318" spans="1:16" x14ac:dyDescent="0.25">
      <c r="A318" s="83"/>
      <c r="B318" s="83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5"/>
      <c r="N318" s="25"/>
      <c r="O318" s="2"/>
      <c r="P318" s="2"/>
    </row>
    <row r="319" spans="1:16" x14ac:dyDescent="0.25">
      <c r="A319" s="83"/>
      <c r="B319" s="83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5"/>
      <c r="N319" s="25"/>
      <c r="O319" s="2"/>
      <c r="P319" s="2"/>
    </row>
    <row r="320" spans="1:16" x14ac:dyDescent="0.25">
      <c r="A320" s="83"/>
      <c r="B320" s="83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5"/>
      <c r="N320" s="25"/>
      <c r="O320" s="2"/>
      <c r="P320" s="2"/>
    </row>
    <row r="321" spans="1:16" x14ac:dyDescent="0.25">
      <c r="A321" s="83"/>
      <c r="B321" s="83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5"/>
      <c r="N321" s="25"/>
      <c r="O321" s="2"/>
      <c r="P321" s="2"/>
    </row>
    <row r="322" spans="1:16" x14ac:dyDescent="0.25">
      <c r="A322" s="83"/>
      <c r="B322" s="83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5"/>
      <c r="N322" s="25"/>
      <c r="O322" s="2"/>
      <c r="P322" s="2"/>
    </row>
    <row r="323" spans="1:16" x14ac:dyDescent="0.25">
      <c r="A323" s="83"/>
      <c r="B323" s="83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5"/>
      <c r="N323" s="25"/>
      <c r="O323" s="2"/>
      <c r="P323" s="2"/>
    </row>
    <row r="324" spans="1:16" x14ac:dyDescent="0.25">
      <c r="A324" s="83"/>
      <c r="B324" s="83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5"/>
      <c r="N324" s="25"/>
      <c r="O324" s="2"/>
      <c r="P324" s="2"/>
    </row>
    <row r="325" spans="1:16" x14ac:dyDescent="0.25">
      <c r="A325" s="83"/>
      <c r="B325" s="83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5"/>
      <c r="N325" s="25"/>
      <c r="O325" s="2"/>
      <c r="P325" s="2"/>
    </row>
    <row r="326" spans="1:16" x14ac:dyDescent="0.25">
      <c r="A326" s="83"/>
      <c r="B326" s="83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5"/>
      <c r="N326" s="25"/>
      <c r="O326" s="2"/>
      <c r="P326" s="2"/>
    </row>
    <row r="327" spans="1:16" x14ac:dyDescent="0.25">
      <c r="A327" s="83"/>
      <c r="B327" s="83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5"/>
      <c r="N327" s="25"/>
      <c r="O327" s="2"/>
      <c r="P327" s="2"/>
    </row>
    <row r="328" spans="1:16" x14ac:dyDescent="0.25">
      <c r="A328" s="83"/>
      <c r="B328" s="83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5"/>
      <c r="N328" s="25"/>
      <c r="O328" s="2"/>
      <c r="P328" s="2"/>
    </row>
    <row r="329" spans="1:16" x14ac:dyDescent="0.25">
      <c r="A329" s="83"/>
      <c r="B329" s="83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5"/>
      <c r="N329" s="25"/>
      <c r="O329" s="2"/>
      <c r="P329" s="2"/>
    </row>
    <row r="330" spans="1:16" x14ac:dyDescent="0.25">
      <c r="A330" s="83"/>
      <c r="B330" s="83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5"/>
      <c r="N330" s="25"/>
      <c r="O330" s="2"/>
      <c r="P330" s="2"/>
    </row>
    <row r="331" spans="1:16" x14ac:dyDescent="0.25">
      <c r="A331" s="83"/>
      <c r="B331" s="83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5"/>
      <c r="N331" s="25"/>
      <c r="O331" s="2"/>
      <c r="P331" s="2"/>
    </row>
    <row r="332" spans="1:16" x14ac:dyDescent="0.25">
      <c r="A332" s="83"/>
      <c r="B332" s="83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5"/>
      <c r="N332" s="25"/>
      <c r="O332" s="2"/>
      <c r="P332" s="2"/>
    </row>
    <row r="333" spans="1:16" x14ac:dyDescent="0.25">
      <c r="A333" s="83"/>
      <c r="B333" s="83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5"/>
      <c r="N333" s="25"/>
      <c r="O333" s="2"/>
      <c r="P333" s="2"/>
    </row>
    <row r="334" spans="1:16" x14ac:dyDescent="0.25">
      <c r="A334" s="83"/>
      <c r="B334" s="83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5"/>
      <c r="N334" s="25"/>
      <c r="O334" s="2"/>
      <c r="P334" s="2"/>
    </row>
    <row r="335" spans="1:16" x14ac:dyDescent="0.25">
      <c r="A335" s="83"/>
      <c r="B335" s="83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5"/>
      <c r="N335" s="25"/>
      <c r="O335" s="2"/>
      <c r="P335" s="2"/>
    </row>
    <row r="336" spans="1:16" x14ac:dyDescent="0.25">
      <c r="A336" s="83"/>
      <c r="B336" s="83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5"/>
      <c r="N336" s="25"/>
      <c r="O336" s="2"/>
      <c r="P336" s="2"/>
    </row>
    <row r="337" spans="1:16" x14ac:dyDescent="0.25">
      <c r="A337" s="83"/>
      <c r="B337" s="83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5"/>
      <c r="N337" s="25"/>
      <c r="O337" s="2"/>
      <c r="P337" s="2"/>
    </row>
    <row r="338" spans="1:16" x14ac:dyDescent="0.25">
      <c r="A338" s="83"/>
      <c r="B338" s="83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5"/>
      <c r="N338" s="25"/>
      <c r="O338" s="2"/>
      <c r="P338" s="2"/>
    </row>
    <row r="339" spans="1:16" x14ac:dyDescent="0.25">
      <c r="A339" s="83"/>
      <c r="B339" s="83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5"/>
      <c r="N339" s="25"/>
      <c r="O339" s="2"/>
      <c r="P339" s="2"/>
    </row>
    <row r="340" spans="1:16" x14ac:dyDescent="0.25">
      <c r="A340" s="83"/>
      <c r="B340" s="83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5"/>
      <c r="N340" s="25"/>
      <c r="O340" s="2"/>
      <c r="P340" s="2"/>
    </row>
    <row r="341" spans="1:16" x14ac:dyDescent="0.25">
      <c r="A341" s="83"/>
      <c r="B341" s="83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5"/>
      <c r="N341" s="25"/>
      <c r="O341" s="2"/>
      <c r="P341" s="2"/>
    </row>
    <row r="342" spans="1:16" x14ac:dyDescent="0.25">
      <c r="A342" s="83"/>
      <c r="B342" s="83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5"/>
      <c r="N342" s="25"/>
      <c r="O342" s="2"/>
      <c r="P342" s="2"/>
    </row>
    <row r="343" spans="1:16" x14ac:dyDescent="0.25">
      <c r="A343" s="83"/>
      <c r="B343" s="83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5"/>
      <c r="N343" s="25"/>
      <c r="O343" s="2"/>
      <c r="P343" s="2"/>
    </row>
    <row r="344" spans="1:16" x14ac:dyDescent="0.25">
      <c r="A344" s="83"/>
      <c r="B344" s="83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5"/>
      <c r="N344" s="25"/>
      <c r="O344" s="2"/>
      <c r="P344" s="2"/>
    </row>
    <row r="345" spans="1:16" x14ac:dyDescent="0.25">
      <c r="A345" s="83"/>
      <c r="B345" s="83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5"/>
      <c r="N345" s="25"/>
      <c r="O345" s="2"/>
      <c r="P345" s="2"/>
    </row>
    <row r="346" spans="1:16" x14ac:dyDescent="0.25">
      <c r="A346" s="83"/>
      <c r="B346" s="83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5"/>
      <c r="N346" s="25"/>
      <c r="O346" s="2"/>
      <c r="P346" s="2"/>
    </row>
    <row r="347" spans="1:16" x14ac:dyDescent="0.25">
      <c r="A347" s="83"/>
      <c r="B347" s="83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5"/>
      <c r="N347" s="25"/>
      <c r="O347" s="2"/>
      <c r="P347" s="2"/>
    </row>
    <row r="348" spans="1:16" x14ac:dyDescent="0.25">
      <c r="A348" s="83"/>
      <c r="B348" s="83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5"/>
      <c r="N348" s="25"/>
      <c r="O348" s="2"/>
      <c r="P348" s="2"/>
    </row>
    <row r="349" spans="1:16" x14ac:dyDescent="0.25">
      <c r="A349" s="83"/>
      <c r="B349" s="83"/>
      <c r="C349" s="24"/>
      <c r="D349" s="24"/>
      <c r="E349" s="24"/>
      <c r="F349" s="24"/>
      <c r="G349" s="24"/>
      <c r="H349" s="24"/>
      <c r="I349" s="24"/>
      <c r="J349" s="24"/>
      <c r="K349" s="24"/>
      <c r="L349" s="25"/>
      <c r="M349" s="25"/>
      <c r="N349" s="25"/>
      <c r="O349" s="2"/>
      <c r="P349" s="2"/>
    </row>
    <row r="350" spans="1:16" x14ac:dyDescent="0.25">
      <c r="A350" s="83"/>
      <c r="B350" s="83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5"/>
      <c r="N350" s="25"/>
      <c r="O350" s="2"/>
      <c r="P350" s="2"/>
    </row>
    <row r="351" spans="1:16" x14ac:dyDescent="0.25">
      <c r="A351" s="83"/>
      <c r="B351" s="83"/>
      <c r="C351" s="24"/>
      <c r="D351" s="24"/>
      <c r="E351" s="24"/>
      <c r="F351" s="24"/>
      <c r="G351" s="24"/>
      <c r="H351" s="24"/>
      <c r="I351" s="24"/>
      <c r="J351" s="24"/>
      <c r="K351" s="24"/>
      <c r="L351" s="25"/>
      <c r="M351" s="25"/>
      <c r="N351" s="25"/>
      <c r="O351" s="2"/>
      <c r="P351" s="2"/>
    </row>
    <row r="352" spans="1:16" x14ac:dyDescent="0.25">
      <c r="A352" s="83"/>
      <c r="B352" s="83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5"/>
      <c r="N352" s="25"/>
      <c r="O352" s="2"/>
      <c r="P352" s="2"/>
    </row>
    <row r="353" spans="1:16" x14ac:dyDescent="0.25">
      <c r="A353" s="83"/>
      <c r="B353" s="83"/>
      <c r="C353" s="24"/>
      <c r="D353" s="24"/>
      <c r="E353" s="24"/>
      <c r="F353" s="24"/>
      <c r="G353" s="24"/>
      <c r="H353" s="24"/>
      <c r="I353" s="24"/>
      <c r="J353" s="24"/>
      <c r="K353" s="24"/>
      <c r="L353" s="25"/>
      <c r="M353" s="25"/>
      <c r="N353" s="25"/>
      <c r="O353" s="2"/>
      <c r="P353" s="2"/>
    </row>
    <row r="354" spans="1:16" x14ac:dyDescent="0.25">
      <c r="A354" s="83"/>
      <c r="B354" s="83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5"/>
      <c r="N354" s="25"/>
      <c r="O354" s="2"/>
      <c r="P354" s="2"/>
    </row>
    <row r="355" spans="1:16" x14ac:dyDescent="0.25">
      <c r="A355" s="83"/>
      <c r="B355" s="83"/>
      <c r="C355" s="24"/>
      <c r="D355" s="24"/>
      <c r="E355" s="24"/>
      <c r="F355" s="24"/>
      <c r="G355" s="24"/>
      <c r="H355" s="24"/>
      <c r="I355" s="24"/>
      <c r="J355" s="24"/>
      <c r="K355" s="24"/>
      <c r="L355" s="25"/>
      <c r="M355" s="25"/>
      <c r="N355" s="25"/>
      <c r="O355" s="2"/>
      <c r="P355" s="2"/>
    </row>
    <row r="356" spans="1:16" x14ac:dyDescent="0.25">
      <c r="A356" s="83"/>
      <c r="B356" s="83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5"/>
      <c r="N356" s="25"/>
      <c r="O356" s="2"/>
      <c r="P356" s="2"/>
    </row>
    <row r="357" spans="1:16" x14ac:dyDescent="0.25">
      <c r="A357" s="83"/>
      <c r="B357" s="83"/>
      <c r="C357" s="24"/>
      <c r="D357" s="24"/>
      <c r="E357" s="24"/>
      <c r="F357" s="24"/>
      <c r="G357" s="24"/>
      <c r="H357" s="24"/>
      <c r="I357" s="24"/>
      <c r="J357" s="24"/>
      <c r="K357" s="24"/>
      <c r="L357" s="25"/>
      <c r="M357" s="25"/>
      <c r="N357" s="25"/>
      <c r="O357" s="2"/>
      <c r="P357" s="2"/>
    </row>
    <row r="358" spans="1:16" x14ac:dyDescent="0.25">
      <c r="A358" s="83"/>
      <c r="B358" s="83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5"/>
      <c r="N358" s="25"/>
      <c r="O358" s="2"/>
      <c r="P358" s="2"/>
    </row>
    <row r="359" spans="1:16" x14ac:dyDescent="0.25">
      <c r="A359" s="83"/>
      <c r="B359" s="83"/>
      <c r="C359" s="24"/>
      <c r="D359" s="24"/>
      <c r="E359" s="24"/>
      <c r="F359" s="24"/>
      <c r="G359" s="24"/>
      <c r="H359" s="24"/>
      <c r="I359" s="24"/>
      <c r="J359" s="24"/>
      <c r="K359" s="24"/>
      <c r="L359" s="25"/>
      <c r="M359" s="25"/>
      <c r="N359" s="25"/>
      <c r="O359" s="2"/>
      <c r="P359" s="2"/>
    </row>
    <row r="360" spans="1:16" x14ac:dyDescent="0.25">
      <c r="A360" s="83"/>
      <c r="B360" s="83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5"/>
      <c r="N360" s="25"/>
      <c r="O360" s="2"/>
      <c r="P360" s="2"/>
    </row>
    <row r="361" spans="1:16" x14ac:dyDescent="0.25">
      <c r="A361" s="83"/>
      <c r="B361" s="83"/>
      <c r="C361" s="24"/>
      <c r="D361" s="24"/>
      <c r="E361" s="24"/>
      <c r="F361" s="24"/>
      <c r="G361" s="24"/>
      <c r="H361" s="24"/>
      <c r="I361" s="24"/>
      <c r="J361" s="24"/>
      <c r="K361" s="24"/>
      <c r="L361" s="25"/>
      <c r="M361" s="25"/>
      <c r="N361" s="25"/>
      <c r="O361" s="2"/>
      <c r="P361" s="2"/>
    </row>
    <row r="362" spans="1:16" x14ac:dyDescent="0.25">
      <c r="A362" s="83"/>
      <c r="B362" s="83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5"/>
      <c r="N362" s="25"/>
      <c r="O362" s="2"/>
      <c r="P362" s="2"/>
    </row>
    <row r="363" spans="1:16" x14ac:dyDescent="0.25">
      <c r="A363" s="83"/>
      <c r="B363" s="83"/>
      <c r="C363" s="24"/>
      <c r="D363" s="24"/>
      <c r="E363" s="24"/>
      <c r="F363" s="24"/>
      <c r="G363" s="24"/>
      <c r="H363" s="24"/>
      <c r="I363" s="24"/>
      <c r="J363" s="24"/>
      <c r="K363" s="24"/>
      <c r="L363" s="25"/>
      <c r="M363" s="25"/>
      <c r="N363" s="25"/>
      <c r="O363" s="2"/>
      <c r="P363" s="2"/>
    </row>
    <row r="364" spans="1:16" x14ac:dyDescent="0.25">
      <c r="A364" s="83"/>
      <c r="B364" s="83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5"/>
      <c r="N364" s="25"/>
      <c r="O364" s="2"/>
      <c r="P364" s="2"/>
    </row>
    <row r="365" spans="1:16" x14ac:dyDescent="0.25">
      <c r="A365" s="83"/>
      <c r="B365" s="83"/>
      <c r="C365" s="24"/>
      <c r="D365" s="24"/>
      <c r="E365" s="24"/>
      <c r="F365" s="24"/>
      <c r="G365" s="24"/>
      <c r="H365" s="24"/>
      <c r="I365" s="24"/>
      <c r="J365" s="24"/>
      <c r="K365" s="24"/>
      <c r="L365" s="25"/>
      <c r="M365" s="25"/>
      <c r="N365" s="25"/>
      <c r="O365" s="2"/>
      <c r="P365" s="2"/>
    </row>
    <row r="366" spans="1:16" x14ac:dyDescent="0.25">
      <c r="A366" s="83"/>
      <c r="B366" s="83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5"/>
      <c r="N366" s="25"/>
      <c r="O366" s="2"/>
      <c r="P366" s="2"/>
    </row>
    <row r="367" spans="1:16" x14ac:dyDescent="0.25">
      <c r="A367" s="83"/>
      <c r="B367" s="83"/>
      <c r="C367" s="24"/>
      <c r="D367" s="24"/>
      <c r="E367" s="24"/>
      <c r="F367" s="24"/>
      <c r="G367" s="24"/>
      <c r="H367" s="24"/>
      <c r="I367" s="24"/>
      <c r="J367" s="24"/>
      <c r="K367" s="24"/>
      <c r="L367" s="25"/>
      <c r="M367" s="25"/>
      <c r="N367" s="25"/>
      <c r="O367" s="2"/>
      <c r="P367" s="2"/>
    </row>
    <row r="368" spans="1:16" x14ac:dyDescent="0.25">
      <c r="A368" s="83"/>
      <c r="B368" s="83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5"/>
      <c r="N368" s="25"/>
      <c r="O368" s="2"/>
      <c r="P368" s="2"/>
    </row>
    <row r="369" spans="1:16" x14ac:dyDescent="0.25">
      <c r="A369" s="83"/>
      <c r="B369" s="83"/>
      <c r="C369" s="24"/>
      <c r="D369" s="24"/>
      <c r="E369" s="24"/>
      <c r="F369" s="24"/>
      <c r="G369" s="24"/>
      <c r="H369" s="24"/>
      <c r="I369" s="24"/>
      <c r="J369" s="24"/>
      <c r="K369" s="24"/>
      <c r="L369" s="25"/>
      <c r="M369" s="25"/>
      <c r="N369" s="25"/>
      <c r="O369" s="2"/>
      <c r="P369" s="2"/>
    </row>
    <row r="370" spans="1:16" x14ac:dyDescent="0.25">
      <c r="A370" s="83"/>
      <c r="B370" s="83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5"/>
      <c r="N370" s="25"/>
      <c r="O370" s="2"/>
      <c r="P370" s="2"/>
    </row>
    <row r="371" spans="1:16" x14ac:dyDescent="0.25">
      <c r="A371" s="83"/>
      <c r="B371" s="83"/>
      <c r="C371" s="24"/>
      <c r="D371" s="24"/>
      <c r="E371" s="24"/>
      <c r="F371" s="24"/>
      <c r="G371" s="24"/>
      <c r="H371" s="24"/>
      <c r="I371" s="24"/>
      <c r="J371" s="24"/>
      <c r="K371" s="24"/>
      <c r="L371" s="25"/>
      <c r="M371" s="25"/>
      <c r="N371" s="25"/>
      <c r="O371" s="2"/>
      <c r="P371" s="2"/>
    </row>
    <row r="372" spans="1:16" x14ac:dyDescent="0.25">
      <c r="A372" s="83"/>
      <c r="B372" s="83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5"/>
      <c r="N372" s="25"/>
      <c r="O372" s="2"/>
      <c r="P372" s="2"/>
    </row>
    <row r="373" spans="1:16" x14ac:dyDescent="0.25">
      <c r="A373" s="83"/>
      <c r="B373" s="83"/>
      <c r="C373" s="24"/>
      <c r="D373" s="24"/>
      <c r="E373" s="24"/>
      <c r="F373" s="24"/>
      <c r="G373" s="24"/>
      <c r="H373" s="24"/>
      <c r="I373" s="24"/>
      <c r="J373" s="24"/>
      <c r="K373" s="24"/>
      <c r="L373" s="25"/>
      <c r="M373" s="25"/>
      <c r="N373" s="25"/>
      <c r="O373" s="2"/>
      <c r="P373" s="2"/>
    </row>
    <row r="374" spans="1:16" x14ac:dyDescent="0.25">
      <c r="A374" s="83"/>
      <c r="B374" s="83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5"/>
      <c r="N374" s="25"/>
      <c r="O374" s="2"/>
      <c r="P374" s="2"/>
    </row>
    <row r="375" spans="1:16" x14ac:dyDescent="0.25">
      <c r="A375" s="83"/>
      <c r="B375" s="83"/>
      <c r="C375" s="24"/>
      <c r="D375" s="24"/>
      <c r="E375" s="24"/>
      <c r="F375" s="24"/>
      <c r="G375" s="24"/>
      <c r="H375" s="24"/>
      <c r="I375" s="24"/>
      <c r="J375" s="24"/>
      <c r="K375" s="24"/>
      <c r="L375" s="25"/>
      <c r="M375" s="25"/>
      <c r="N375" s="25"/>
      <c r="O375" s="2"/>
      <c r="P375" s="2"/>
    </row>
    <row r="376" spans="1:16" x14ac:dyDescent="0.25">
      <c r="A376" s="83"/>
      <c r="B376" s="83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5"/>
      <c r="N376" s="25"/>
      <c r="O376" s="2"/>
      <c r="P376" s="2"/>
    </row>
    <row r="377" spans="1:16" x14ac:dyDescent="0.25">
      <c r="A377" s="83"/>
      <c r="B377" s="83"/>
      <c r="C377" s="24"/>
      <c r="D377" s="24"/>
      <c r="E377" s="24"/>
      <c r="F377" s="24"/>
      <c r="G377" s="24"/>
      <c r="H377" s="24"/>
      <c r="I377" s="24"/>
      <c r="J377" s="24"/>
      <c r="K377" s="24"/>
      <c r="L377" s="25"/>
      <c r="M377" s="25"/>
      <c r="N377" s="25"/>
      <c r="O377" s="2"/>
      <c r="P377" s="2"/>
    </row>
    <row r="378" spans="1:16" x14ac:dyDescent="0.25">
      <c r="A378" s="83"/>
      <c r="B378" s="83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5"/>
      <c r="N378" s="25"/>
      <c r="O378" s="2"/>
      <c r="P378" s="2"/>
    </row>
    <row r="379" spans="1:16" x14ac:dyDescent="0.25">
      <c r="A379" s="83"/>
      <c r="B379" s="83"/>
      <c r="C379" s="24"/>
      <c r="D379" s="24"/>
      <c r="E379" s="24"/>
      <c r="F379" s="24"/>
      <c r="G379" s="24"/>
      <c r="H379" s="24"/>
      <c r="I379" s="24"/>
      <c r="J379" s="24"/>
      <c r="K379" s="24"/>
      <c r="L379" s="25"/>
      <c r="M379" s="25"/>
      <c r="N379" s="25"/>
      <c r="O379" s="2"/>
      <c r="P379" s="2"/>
    </row>
    <row r="380" spans="1:16" x14ac:dyDescent="0.25">
      <c r="A380" s="83"/>
      <c r="B380" s="83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5"/>
      <c r="N380" s="25"/>
      <c r="O380" s="2"/>
      <c r="P380" s="2"/>
    </row>
    <row r="381" spans="1:16" x14ac:dyDescent="0.25">
      <c r="A381" s="83"/>
      <c r="B381" s="83"/>
      <c r="C381" s="24"/>
      <c r="D381" s="24"/>
      <c r="E381" s="24"/>
      <c r="F381" s="24"/>
      <c r="G381" s="24"/>
      <c r="H381" s="24"/>
      <c r="I381" s="24"/>
      <c r="J381" s="24"/>
      <c r="K381" s="24"/>
      <c r="L381" s="25"/>
      <c r="M381" s="25"/>
      <c r="N381" s="25"/>
      <c r="O381" s="2"/>
      <c r="P381" s="2"/>
    </row>
    <row r="382" spans="1:16" x14ac:dyDescent="0.25">
      <c r="A382" s="83"/>
      <c r="B382" s="83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5"/>
      <c r="N382" s="25"/>
      <c r="O382" s="2"/>
      <c r="P382" s="2"/>
    </row>
    <row r="383" spans="1:16" x14ac:dyDescent="0.25">
      <c r="A383" s="83"/>
      <c r="B383" s="83"/>
      <c r="C383" s="24"/>
      <c r="D383" s="24"/>
      <c r="E383" s="24"/>
      <c r="F383" s="24"/>
      <c r="G383" s="24"/>
      <c r="H383" s="24"/>
      <c r="I383" s="24"/>
      <c r="J383" s="24"/>
      <c r="K383" s="24"/>
      <c r="L383" s="25"/>
      <c r="M383" s="25"/>
      <c r="N383" s="25"/>
      <c r="O383" s="2"/>
      <c r="P383" s="2"/>
    </row>
    <row r="384" spans="1:16" x14ac:dyDescent="0.25">
      <c r="A384" s="83"/>
      <c r="B384" s="83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5"/>
      <c r="N384" s="25"/>
      <c r="O384" s="2"/>
      <c r="P384" s="2"/>
    </row>
    <row r="385" spans="1:16" x14ac:dyDescent="0.25">
      <c r="A385" s="83"/>
      <c r="B385" s="83"/>
      <c r="C385" s="24"/>
      <c r="D385" s="24"/>
      <c r="E385" s="24"/>
      <c r="F385" s="24"/>
      <c r="G385" s="24"/>
      <c r="H385" s="24"/>
      <c r="I385" s="24"/>
      <c r="J385" s="24"/>
      <c r="K385" s="24"/>
      <c r="L385" s="25"/>
      <c r="M385" s="25"/>
      <c r="N385" s="25"/>
      <c r="O385" s="2"/>
      <c r="P385" s="2"/>
    </row>
    <row r="386" spans="1:16" x14ac:dyDescent="0.25">
      <c r="A386" s="83"/>
      <c r="B386" s="83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5"/>
      <c r="N386" s="25"/>
      <c r="O386" s="2"/>
      <c r="P386" s="2"/>
    </row>
    <row r="387" spans="1:16" x14ac:dyDescent="0.25">
      <c r="A387" s="83"/>
      <c r="B387" s="83"/>
      <c r="C387" s="24"/>
      <c r="D387" s="24"/>
      <c r="E387" s="24"/>
      <c r="F387" s="24"/>
      <c r="G387" s="24"/>
      <c r="H387" s="24"/>
      <c r="I387" s="24"/>
      <c r="J387" s="24"/>
      <c r="K387" s="24"/>
      <c r="L387" s="25"/>
      <c r="M387" s="25"/>
      <c r="N387" s="25"/>
      <c r="O387" s="2"/>
      <c r="P387" s="2"/>
    </row>
    <row r="388" spans="1:16" x14ac:dyDescent="0.25">
      <c r="A388" s="83"/>
      <c r="B388" s="83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5"/>
      <c r="N388" s="25"/>
      <c r="O388" s="2"/>
      <c r="P388" s="2"/>
    </row>
    <row r="389" spans="1:16" x14ac:dyDescent="0.25">
      <c r="A389" s="83"/>
      <c r="B389" s="83"/>
      <c r="C389" s="24"/>
      <c r="D389" s="24"/>
      <c r="E389" s="24"/>
      <c r="F389" s="24"/>
      <c r="G389" s="24"/>
      <c r="H389" s="24"/>
      <c r="I389" s="24"/>
      <c r="J389" s="24"/>
      <c r="K389" s="24"/>
      <c r="L389" s="25"/>
      <c r="M389" s="25"/>
      <c r="N389" s="25"/>
      <c r="O389" s="2"/>
      <c r="P389" s="2"/>
    </row>
    <row r="390" spans="1:16" x14ac:dyDescent="0.25">
      <c r="A390" s="83"/>
      <c r="B390" s="83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5"/>
      <c r="N390" s="25"/>
      <c r="O390" s="2"/>
      <c r="P390" s="2"/>
    </row>
    <row r="391" spans="1:16" x14ac:dyDescent="0.25">
      <c r="A391" s="83"/>
      <c r="B391" s="83"/>
      <c r="C391" s="24"/>
      <c r="D391" s="24"/>
      <c r="E391" s="24"/>
      <c r="F391" s="24"/>
      <c r="G391" s="24"/>
      <c r="H391" s="24"/>
      <c r="I391" s="24"/>
      <c r="J391" s="24"/>
      <c r="K391" s="24"/>
      <c r="L391" s="25"/>
      <c r="M391" s="25"/>
      <c r="N391" s="25"/>
      <c r="O391" s="2"/>
      <c r="P391" s="2"/>
    </row>
    <row r="392" spans="1:16" x14ac:dyDescent="0.25">
      <c r="A392" s="83"/>
      <c r="B392" s="83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5"/>
      <c r="N392" s="25"/>
      <c r="O392" s="2"/>
      <c r="P392" s="2"/>
    </row>
    <row r="393" spans="1:16" x14ac:dyDescent="0.25">
      <c r="A393" s="83"/>
      <c r="B393" s="83"/>
      <c r="C393" s="24"/>
      <c r="D393" s="24"/>
      <c r="E393" s="24"/>
      <c r="F393" s="24"/>
      <c r="G393" s="24"/>
      <c r="H393" s="24"/>
      <c r="I393" s="24"/>
      <c r="J393" s="24"/>
      <c r="K393" s="24"/>
      <c r="L393" s="25"/>
      <c r="M393" s="25"/>
      <c r="N393" s="25"/>
      <c r="O393" s="2"/>
      <c r="P393" s="2"/>
    </row>
    <row r="394" spans="1:16" x14ac:dyDescent="0.25">
      <c r="A394" s="83"/>
      <c r="B394" s="83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5"/>
      <c r="N394" s="25"/>
      <c r="O394" s="2"/>
      <c r="P394" s="2"/>
    </row>
    <row r="395" spans="1:16" x14ac:dyDescent="0.25">
      <c r="A395" s="83"/>
      <c r="B395" s="83"/>
      <c r="C395" s="24"/>
      <c r="D395" s="24"/>
      <c r="E395" s="24"/>
      <c r="F395" s="24"/>
      <c r="G395" s="24"/>
      <c r="H395" s="24"/>
      <c r="I395" s="24"/>
      <c r="J395" s="24"/>
      <c r="K395" s="24"/>
      <c r="L395" s="25"/>
      <c r="M395" s="25"/>
      <c r="N395" s="25"/>
      <c r="O395" s="2"/>
      <c r="P395" s="2"/>
    </row>
    <row r="396" spans="1:16" x14ac:dyDescent="0.25">
      <c r="A396" s="83"/>
      <c r="B396" s="83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5"/>
      <c r="N396" s="25"/>
      <c r="O396" s="2"/>
      <c r="P396" s="2"/>
    </row>
    <row r="397" spans="1:16" x14ac:dyDescent="0.25">
      <c r="A397" s="83"/>
      <c r="B397" s="83"/>
      <c r="C397" s="24"/>
      <c r="D397" s="24"/>
      <c r="E397" s="24"/>
      <c r="F397" s="24"/>
      <c r="G397" s="24"/>
      <c r="H397" s="24"/>
      <c r="I397" s="24"/>
      <c r="J397" s="24"/>
      <c r="K397" s="24"/>
      <c r="L397" s="25"/>
      <c r="M397" s="25"/>
      <c r="N397" s="25"/>
      <c r="O397" s="2"/>
      <c r="P397" s="2"/>
    </row>
    <row r="398" spans="1:16" x14ac:dyDescent="0.25">
      <c r="A398" s="83"/>
      <c r="B398" s="83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5"/>
      <c r="N398" s="25"/>
      <c r="O398" s="2"/>
      <c r="P398" s="2"/>
    </row>
    <row r="399" spans="1:16" x14ac:dyDescent="0.25">
      <c r="A399" s="83"/>
      <c r="B399" s="83"/>
      <c r="C399" s="24"/>
      <c r="D399" s="24"/>
      <c r="E399" s="24"/>
      <c r="F399" s="24"/>
      <c r="G399" s="24"/>
      <c r="H399" s="24"/>
      <c r="I399" s="24"/>
      <c r="J399" s="24"/>
      <c r="K399" s="24"/>
      <c r="L399" s="25"/>
      <c r="M399" s="25"/>
      <c r="N399" s="25"/>
      <c r="O399" s="2"/>
      <c r="P399" s="2"/>
    </row>
    <row r="400" spans="1:16" x14ac:dyDescent="0.25">
      <c r="A400" s="83"/>
      <c r="B400" s="83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5"/>
      <c r="N400" s="25"/>
      <c r="O400" s="2"/>
      <c r="P400" s="2"/>
    </row>
    <row r="401" spans="1:16" x14ac:dyDescent="0.25">
      <c r="A401" s="83"/>
      <c r="B401" s="83"/>
      <c r="C401" s="24"/>
      <c r="D401" s="24"/>
      <c r="E401" s="24"/>
      <c r="F401" s="24"/>
      <c r="G401" s="24"/>
      <c r="H401" s="24"/>
      <c r="I401" s="24"/>
      <c r="J401" s="24"/>
      <c r="K401" s="24"/>
      <c r="L401" s="25"/>
      <c r="M401" s="25"/>
      <c r="N401" s="25"/>
      <c r="O401" s="2"/>
      <c r="P401" s="2"/>
    </row>
    <row r="402" spans="1:16" x14ac:dyDescent="0.25">
      <c r="A402" s="83"/>
      <c r="B402" s="83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5"/>
      <c r="N402" s="25"/>
      <c r="O402" s="2"/>
      <c r="P402" s="2"/>
    </row>
    <row r="403" spans="1:16" x14ac:dyDescent="0.25">
      <c r="A403" s="83"/>
      <c r="B403" s="83"/>
      <c r="C403" s="24"/>
      <c r="D403" s="24"/>
      <c r="E403" s="24"/>
      <c r="F403" s="24"/>
      <c r="G403" s="24"/>
      <c r="H403" s="24"/>
      <c r="I403" s="24"/>
      <c r="J403" s="24"/>
      <c r="K403" s="24"/>
      <c r="L403" s="25"/>
      <c r="M403" s="25"/>
      <c r="N403" s="25"/>
      <c r="O403" s="2"/>
      <c r="P403" s="2"/>
    </row>
    <row r="404" spans="1:16" x14ac:dyDescent="0.25">
      <c r="A404" s="83"/>
      <c r="B404" s="83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5"/>
      <c r="N404" s="25"/>
      <c r="O404" s="2"/>
      <c r="P404" s="2"/>
    </row>
    <row r="405" spans="1:16" x14ac:dyDescent="0.25">
      <c r="A405" s="83"/>
      <c r="B405" s="83"/>
      <c r="C405" s="24"/>
      <c r="D405" s="24"/>
      <c r="E405" s="24"/>
      <c r="F405" s="24"/>
      <c r="G405" s="24"/>
      <c r="H405" s="24"/>
      <c r="I405" s="24"/>
      <c r="J405" s="24"/>
      <c r="K405" s="24"/>
      <c r="L405" s="25"/>
      <c r="M405" s="25"/>
      <c r="N405" s="25"/>
      <c r="O405" s="2"/>
      <c r="P405" s="2"/>
    </row>
    <row r="406" spans="1:16" x14ac:dyDescent="0.25">
      <c r="A406" s="83"/>
      <c r="B406" s="83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5"/>
      <c r="N406" s="25"/>
      <c r="O406" s="2"/>
      <c r="P406" s="2"/>
    </row>
    <row r="407" spans="1:16" x14ac:dyDescent="0.25">
      <c r="A407" s="83"/>
      <c r="B407" s="83"/>
      <c r="C407" s="24"/>
      <c r="D407" s="24"/>
      <c r="E407" s="24"/>
      <c r="F407" s="24"/>
      <c r="G407" s="24"/>
      <c r="H407" s="24"/>
      <c r="I407" s="24"/>
      <c r="J407" s="24"/>
      <c r="K407" s="24"/>
      <c r="L407" s="25"/>
      <c r="M407" s="25"/>
      <c r="N407" s="25"/>
      <c r="O407" s="2"/>
      <c r="P407" s="2"/>
    </row>
    <row r="408" spans="1:16" x14ac:dyDescent="0.25">
      <c r="A408" s="83"/>
      <c r="B408" s="83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5"/>
      <c r="N408" s="25"/>
      <c r="O408" s="2"/>
      <c r="P408" s="2"/>
    </row>
    <row r="409" spans="1:16" x14ac:dyDescent="0.25">
      <c r="A409" s="83"/>
      <c r="B409" s="83"/>
      <c r="C409" s="24"/>
      <c r="D409" s="24"/>
      <c r="E409" s="24"/>
      <c r="F409" s="24"/>
      <c r="G409" s="24"/>
      <c r="H409" s="24"/>
      <c r="I409" s="24"/>
      <c r="J409" s="24"/>
      <c r="K409" s="24"/>
      <c r="L409" s="25"/>
      <c r="M409" s="25"/>
      <c r="N409" s="25"/>
      <c r="O409" s="2"/>
      <c r="P409" s="2"/>
    </row>
    <row r="410" spans="1:16" x14ac:dyDescent="0.25">
      <c r="A410" s="83"/>
      <c r="B410" s="83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5"/>
      <c r="N410" s="25"/>
      <c r="O410" s="2"/>
      <c r="P410" s="2"/>
    </row>
    <row r="411" spans="1:16" x14ac:dyDescent="0.25">
      <c r="A411" s="83"/>
      <c r="B411" s="83"/>
      <c r="C411" s="24"/>
      <c r="D411" s="24"/>
      <c r="E411" s="24"/>
      <c r="F411" s="24"/>
      <c r="G411" s="24"/>
      <c r="H411" s="24"/>
      <c r="I411" s="24"/>
      <c r="J411" s="24"/>
      <c r="K411" s="24"/>
      <c r="L411" s="25"/>
      <c r="M411" s="25"/>
      <c r="N411" s="25"/>
      <c r="O411" s="2"/>
      <c r="P411" s="2"/>
    </row>
    <row r="412" spans="1:16" x14ac:dyDescent="0.25">
      <c r="A412" s="83"/>
      <c r="B412" s="83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5"/>
      <c r="N412" s="25"/>
      <c r="O412" s="2"/>
      <c r="P412" s="2"/>
    </row>
    <row r="413" spans="1:16" x14ac:dyDescent="0.25">
      <c r="A413" s="83"/>
      <c r="B413" s="83"/>
      <c r="C413" s="24"/>
      <c r="D413" s="24"/>
      <c r="E413" s="24"/>
      <c r="F413" s="24"/>
      <c r="G413" s="24"/>
      <c r="H413" s="24"/>
      <c r="I413" s="24"/>
      <c r="J413" s="24"/>
      <c r="K413" s="24"/>
      <c r="L413" s="25"/>
      <c r="M413" s="25"/>
      <c r="N413" s="25"/>
      <c r="O413" s="2"/>
      <c r="P413" s="2"/>
    </row>
    <row r="414" spans="1:16" x14ac:dyDescent="0.25">
      <c r="A414" s="83"/>
      <c r="B414" s="83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5"/>
      <c r="N414" s="25"/>
      <c r="O414" s="2"/>
      <c r="P414" s="2"/>
    </row>
    <row r="415" spans="1:16" x14ac:dyDescent="0.25">
      <c r="A415" s="83"/>
      <c r="B415" s="83"/>
      <c r="C415" s="24"/>
      <c r="D415" s="24"/>
      <c r="E415" s="24"/>
      <c r="F415" s="24"/>
      <c r="G415" s="24"/>
      <c r="H415" s="24"/>
      <c r="I415" s="24"/>
      <c r="J415" s="24"/>
      <c r="K415" s="24"/>
      <c r="L415" s="25"/>
      <c r="M415" s="25"/>
      <c r="N415" s="25"/>
      <c r="O415" s="2"/>
      <c r="P415" s="2"/>
    </row>
    <row r="416" spans="1:16" x14ac:dyDescent="0.25">
      <c r="A416" s="83"/>
      <c r="B416" s="83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5"/>
      <c r="N416" s="25"/>
      <c r="O416" s="2"/>
      <c r="P416" s="2"/>
    </row>
    <row r="417" spans="1:16" x14ac:dyDescent="0.25">
      <c r="A417" s="83"/>
      <c r="B417" s="83"/>
      <c r="C417" s="24"/>
      <c r="D417" s="24"/>
      <c r="E417" s="24"/>
      <c r="F417" s="24"/>
      <c r="G417" s="24"/>
      <c r="H417" s="24"/>
      <c r="I417" s="24"/>
      <c r="J417" s="24"/>
      <c r="K417" s="24"/>
      <c r="L417" s="25"/>
      <c r="M417" s="25"/>
      <c r="N417" s="25"/>
      <c r="O417" s="2"/>
      <c r="P417" s="2"/>
    </row>
    <row r="418" spans="1:16" x14ac:dyDescent="0.25">
      <c r="A418" s="83"/>
      <c r="B418" s="83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5"/>
      <c r="N418" s="25"/>
      <c r="O418" s="2"/>
      <c r="P418" s="2"/>
    </row>
    <row r="419" spans="1:16" x14ac:dyDescent="0.25">
      <c r="A419" s="83"/>
      <c r="B419" s="83"/>
      <c r="C419" s="24"/>
      <c r="D419" s="24"/>
      <c r="E419" s="24"/>
      <c r="F419" s="24"/>
      <c r="G419" s="24"/>
      <c r="H419" s="24"/>
      <c r="I419" s="24"/>
      <c r="J419" s="24"/>
      <c r="K419" s="24"/>
      <c r="L419" s="25"/>
      <c r="M419" s="25"/>
      <c r="N419" s="25"/>
      <c r="O419" s="2"/>
      <c r="P419" s="2"/>
    </row>
    <row r="420" spans="1:16" x14ac:dyDescent="0.25">
      <c r="A420" s="83"/>
      <c r="B420" s="83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5"/>
      <c r="N420" s="25"/>
      <c r="O420" s="2"/>
      <c r="P420" s="2"/>
    </row>
    <row r="421" spans="1:16" x14ac:dyDescent="0.25">
      <c r="A421" s="83"/>
      <c r="B421" s="83"/>
      <c r="C421" s="24"/>
      <c r="D421" s="24"/>
      <c r="E421" s="24"/>
      <c r="F421" s="24"/>
      <c r="G421" s="24"/>
      <c r="H421" s="24"/>
      <c r="I421" s="24"/>
      <c r="J421" s="24"/>
      <c r="K421" s="24"/>
      <c r="L421" s="25"/>
      <c r="M421" s="25"/>
      <c r="N421" s="25"/>
      <c r="O421" s="2"/>
      <c r="P421" s="2"/>
    </row>
    <row r="422" spans="1:16" x14ac:dyDescent="0.25">
      <c r="A422" s="83"/>
      <c r="B422" s="83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5"/>
      <c r="N422" s="25"/>
      <c r="O422" s="2"/>
      <c r="P422" s="2"/>
    </row>
    <row r="423" spans="1:16" x14ac:dyDescent="0.25">
      <c r="A423" s="83"/>
      <c r="B423" s="83"/>
      <c r="C423" s="24"/>
      <c r="D423" s="24"/>
      <c r="E423" s="24"/>
      <c r="F423" s="24"/>
      <c r="G423" s="24"/>
      <c r="H423" s="24"/>
      <c r="I423" s="24"/>
      <c r="J423" s="24"/>
      <c r="K423" s="24"/>
      <c r="L423" s="25"/>
      <c r="M423" s="25"/>
      <c r="N423" s="25"/>
      <c r="O423" s="2"/>
      <c r="P423" s="2"/>
    </row>
    <row r="424" spans="1:16" x14ac:dyDescent="0.25">
      <c r="A424" s="83"/>
      <c r="B424" s="83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5"/>
      <c r="N424" s="25"/>
      <c r="O424" s="2"/>
      <c r="P424" s="2"/>
    </row>
    <row r="425" spans="1:16" x14ac:dyDescent="0.25">
      <c r="A425" s="83"/>
      <c r="B425" s="83"/>
      <c r="C425" s="24"/>
      <c r="D425" s="24"/>
      <c r="E425" s="24"/>
      <c r="F425" s="24"/>
      <c r="G425" s="24"/>
      <c r="H425" s="24"/>
      <c r="I425" s="24"/>
      <c r="J425" s="24"/>
      <c r="K425" s="24"/>
      <c r="L425" s="25"/>
      <c r="M425" s="25"/>
      <c r="N425" s="25"/>
      <c r="O425" s="2"/>
      <c r="P425" s="2"/>
    </row>
    <row r="426" spans="1:16" x14ac:dyDescent="0.25">
      <c r="A426" s="83"/>
      <c r="B426" s="83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5"/>
      <c r="N426" s="25"/>
      <c r="O426" s="2"/>
      <c r="P426" s="2"/>
    </row>
    <row r="427" spans="1:16" x14ac:dyDescent="0.25">
      <c r="A427" s="83"/>
      <c r="B427" s="83"/>
      <c r="C427" s="24"/>
      <c r="D427" s="24"/>
      <c r="E427" s="24"/>
      <c r="F427" s="24"/>
      <c r="G427" s="24"/>
      <c r="H427" s="24"/>
      <c r="I427" s="24"/>
      <c r="J427" s="24"/>
      <c r="K427" s="24"/>
      <c r="L427" s="25"/>
      <c r="M427" s="25"/>
      <c r="N427" s="25"/>
      <c r="O427" s="2"/>
      <c r="P427" s="2"/>
    </row>
    <row r="428" spans="1:16" x14ac:dyDescent="0.25">
      <c r="A428" s="83"/>
      <c r="B428" s="83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5"/>
      <c r="N428" s="25"/>
      <c r="O428" s="2"/>
      <c r="P428" s="2"/>
    </row>
    <row r="429" spans="1:16" x14ac:dyDescent="0.25">
      <c r="A429" s="83"/>
      <c r="B429" s="83"/>
      <c r="C429" s="24"/>
      <c r="D429" s="24"/>
      <c r="E429" s="24"/>
      <c r="F429" s="24"/>
      <c r="G429" s="24"/>
      <c r="H429" s="24"/>
      <c r="I429" s="24"/>
      <c r="J429" s="24"/>
      <c r="K429" s="24"/>
      <c r="L429" s="25"/>
      <c r="M429" s="25"/>
      <c r="N429" s="25"/>
      <c r="O429" s="2"/>
      <c r="P429" s="2"/>
    </row>
    <row r="430" spans="1:16" x14ac:dyDescent="0.25">
      <c r="A430" s="83"/>
      <c r="B430" s="83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5"/>
      <c r="N430" s="25"/>
      <c r="O430" s="2"/>
      <c r="P430" s="2"/>
    </row>
    <row r="431" spans="1:16" x14ac:dyDescent="0.25">
      <c r="A431" s="83"/>
      <c r="B431" s="83"/>
      <c r="C431" s="24"/>
      <c r="D431" s="24"/>
      <c r="E431" s="24"/>
      <c r="F431" s="24"/>
      <c r="G431" s="24"/>
      <c r="H431" s="24"/>
      <c r="I431" s="24"/>
      <c r="J431" s="24"/>
      <c r="K431" s="24"/>
      <c r="L431" s="25"/>
      <c r="M431" s="25"/>
      <c r="N431" s="25"/>
      <c r="O431" s="2"/>
      <c r="P431" s="2"/>
    </row>
    <row r="432" spans="1:16" x14ac:dyDescent="0.25">
      <c r="A432" s="83"/>
      <c r="B432" s="83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5"/>
      <c r="N432" s="25"/>
      <c r="O432" s="2"/>
      <c r="P432" s="2"/>
    </row>
    <row r="433" spans="1:16" x14ac:dyDescent="0.25">
      <c r="A433" s="83"/>
      <c r="B433" s="83"/>
      <c r="C433" s="24"/>
      <c r="D433" s="24"/>
      <c r="E433" s="24"/>
      <c r="F433" s="24"/>
      <c r="G433" s="24"/>
      <c r="H433" s="24"/>
      <c r="I433" s="24"/>
      <c r="J433" s="24"/>
      <c r="K433" s="24"/>
      <c r="L433" s="25"/>
      <c r="M433" s="25"/>
      <c r="N433" s="25"/>
      <c r="O433" s="2"/>
      <c r="P433" s="2"/>
    </row>
    <row r="434" spans="1:16" x14ac:dyDescent="0.25">
      <c r="A434" s="83"/>
      <c r="B434" s="83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5"/>
      <c r="N434" s="25"/>
      <c r="O434" s="2"/>
      <c r="P434" s="2"/>
    </row>
    <row r="435" spans="1:16" x14ac:dyDescent="0.25">
      <c r="A435" s="83"/>
      <c r="B435" s="83"/>
      <c r="C435" s="24"/>
      <c r="D435" s="24"/>
      <c r="E435" s="24"/>
      <c r="F435" s="24"/>
      <c r="G435" s="24"/>
      <c r="H435" s="24"/>
      <c r="I435" s="24"/>
      <c r="J435" s="24"/>
      <c r="K435" s="24"/>
      <c r="L435" s="25"/>
      <c r="M435" s="25"/>
      <c r="N435" s="25"/>
      <c r="O435" s="2"/>
      <c r="P435" s="2"/>
    </row>
    <row r="436" spans="1:16" x14ac:dyDescent="0.25">
      <c r="A436" s="83"/>
      <c r="B436" s="83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5"/>
      <c r="N436" s="25"/>
      <c r="O436" s="2"/>
      <c r="P436" s="2"/>
    </row>
    <row r="437" spans="1:16" x14ac:dyDescent="0.25">
      <c r="A437" s="83"/>
      <c r="B437" s="83"/>
      <c r="C437" s="24"/>
      <c r="D437" s="24"/>
      <c r="E437" s="24"/>
      <c r="F437" s="24"/>
      <c r="G437" s="24"/>
      <c r="H437" s="24"/>
      <c r="I437" s="24"/>
      <c r="J437" s="24"/>
      <c r="K437" s="24"/>
      <c r="L437" s="25"/>
      <c r="M437" s="25"/>
      <c r="N437" s="25"/>
      <c r="O437" s="2"/>
      <c r="P437" s="2"/>
    </row>
    <row r="438" spans="1:16" x14ac:dyDescent="0.25">
      <c r="A438" s="83"/>
      <c r="B438" s="83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5"/>
      <c r="N438" s="25"/>
      <c r="O438" s="2"/>
      <c r="P438" s="2"/>
    </row>
    <row r="439" spans="1:16" x14ac:dyDescent="0.25">
      <c r="A439" s="83"/>
      <c r="B439" s="83"/>
      <c r="C439" s="24"/>
      <c r="D439" s="24"/>
      <c r="E439" s="24"/>
      <c r="F439" s="24"/>
      <c r="G439" s="24"/>
      <c r="H439" s="24"/>
      <c r="I439" s="24"/>
      <c r="J439" s="24"/>
      <c r="K439" s="24"/>
      <c r="L439" s="25"/>
      <c r="M439" s="25"/>
      <c r="N439" s="25"/>
      <c r="O439" s="2"/>
      <c r="P439" s="2"/>
    </row>
    <row r="440" spans="1:16" x14ac:dyDescent="0.25">
      <c r="A440" s="83"/>
      <c r="B440" s="83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5"/>
      <c r="N440" s="25"/>
      <c r="O440" s="2"/>
      <c r="P440" s="2"/>
    </row>
    <row r="441" spans="1:16" x14ac:dyDescent="0.25">
      <c r="A441" s="83"/>
      <c r="B441" s="83"/>
      <c r="C441" s="24"/>
      <c r="D441" s="24"/>
      <c r="E441" s="24"/>
      <c r="F441" s="24"/>
      <c r="G441" s="24"/>
      <c r="H441" s="24"/>
      <c r="I441" s="24"/>
      <c r="J441" s="24"/>
      <c r="K441" s="24"/>
      <c r="L441" s="25"/>
      <c r="M441" s="25"/>
      <c r="N441" s="25"/>
      <c r="O441" s="2"/>
      <c r="P441" s="2"/>
    </row>
    <row r="442" spans="1:16" x14ac:dyDescent="0.25">
      <c r="A442" s="83"/>
      <c r="B442" s="83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5"/>
      <c r="N442" s="25"/>
      <c r="O442" s="2"/>
      <c r="P442" s="2"/>
    </row>
    <row r="443" spans="1:16" x14ac:dyDescent="0.25">
      <c r="A443" s="83"/>
      <c r="B443" s="83"/>
      <c r="C443" s="24"/>
      <c r="D443" s="24"/>
      <c r="E443" s="24"/>
      <c r="F443" s="24"/>
      <c r="G443" s="24"/>
      <c r="H443" s="24"/>
      <c r="I443" s="24"/>
      <c r="J443" s="24"/>
      <c r="K443" s="24"/>
      <c r="L443" s="25"/>
      <c r="M443" s="25"/>
      <c r="N443" s="25"/>
      <c r="O443" s="2"/>
      <c r="P443" s="2"/>
    </row>
    <row r="444" spans="1:16" x14ac:dyDescent="0.25">
      <c r="A444" s="83"/>
      <c r="B444" s="83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5"/>
      <c r="N444" s="25"/>
      <c r="O444" s="2"/>
      <c r="P444" s="2"/>
    </row>
    <row r="445" spans="1:16" x14ac:dyDescent="0.25">
      <c r="A445" s="83"/>
      <c r="B445" s="83"/>
      <c r="C445" s="24"/>
      <c r="D445" s="24"/>
      <c r="E445" s="24"/>
      <c r="F445" s="24"/>
      <c r="G445" s="24"/>
      <c r="H445" s="24"/>
      <c r="I445" s="24"/>
      <c r="J445" s="24"/>
      <c r="K445" s="24"/>
      <c r="L445" s="25"/>
      <c r="M445" s="25"/>
      <c r="N445" s="25"/>
      <c r="O445" s="2"/>
      <c r="P445" s="2"/>
    </row>
    <row r="446" spans="1:16" x14ac:dyDescent="0.25">
      <c r="A446" s="83"/>
      <c r="B446" s="83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5"/>
      <c r="N446" s="25"/>
      <c r="O446" s="2"/>
      <c r="P446" s="2"/>
    </row>
    <row r="447" spans="1:16" x14ac:dyDescent="0.25">
      <c r="A447" s="83"/>
      <c r="B447" s="83"/>
      <c r="C447" s="24"/>
      <c r="D447" s="24"/>
      <c r="E447" s="24"/>
      <c r="F447" s="24"/>
      <c r="G447" s="24"/>
      <c r="H447" s="24"/>
      <c r="I447" s="24"/>
      <c r="J447" s="24"/>
      <c r="K447" s="24"/>
      <c r="L447" s="25"/>
      <c r="M447" s="25"/>
      <c r="N447" s="25"/>
      <c r="O447" s="2"/>
      <c r="P447" s="2"/>
    </row>
    <row r="448" spans="1:16" x14ac:dyDescent="0.25">
      <c r="A448" s="83"/>
      <c r="B448" s="83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5"/>
      <c r="N448" s="25"/>
      <c r="O448" s="2"/>
      <c r="P448" s="2"/>
    </row>
    <row r="449" spans="1:16" x14ac:dyDescent="0.25">
      <c r="A449" s="83"/>
      <c r="B449" s="83"/>
      <c r="C449" s="24"/>
      <c r="D449" s="24"/>
      <c r="E449" s="24"/>
      <c r="F449" s="24"/>
      <c r="G449" s="24"/>
      <c r="H449" s="24"/>
      <c r="I449" s="24"/>
      <c r="J449" s="24"/>
      <c r="K449" s="24"/>
      <c r="L449" s="25"/>
      <c r="M449" s="25"/>
      <c r="N449" s="25"/>
      <c r="O449" s="2"/>
      <c r="P449" s="2"/>
    </row>
    <row r="450" spans="1:16" x14ac:dyDescent="0.25">
      <c r="A450" s="83"/>
      <c r="B450" s="83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5"/>
      <c r="N450" s="25"/>
      <c r="O450" s="2"/>
      <c r="P450" s="2"/>
    </row>
    <row r="451" spans="1:16" x14ac:dyDescent="0.25">
      <c r="A451" s="83"/>
      <c r="B451" s="83"/>
      <c r="C451" s="24"/>
      <c r="D451" s="24"/>
      <c r="E451" s="24"/>
      <c r="F451" s="24"/>
      <c r="G451" s="24"/>
      <c r="H451" s="24"/>
      <c r="I451" s="24"/>
      <c r="J451" s="24"/>
      <c r="K451" s="24"/>
      <c r="L451" s="25"/>
      <c r="M451" s="25"/>
      <c r="N451" s="25"/>
      <c r="O451" s="2"/>
      <c r="P451" s="2"/>
    </row>
    <row r="452" spans="1:16" x14ac:dyDescent="0.25">
      <c r="A452" s="83"/>
      <c r="B452" s="83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5"/>
      <c r="N452" s="25"/>
      <c r="O452" s="2"/>
      <c r="P452" s="2"/>
    </row>
    <row r="453" spans="1:16" x14ac:dyDescent="0.25">
      <c r="A453" s="83"/>
      <c r="B453" s="83"/>
      <c r="C453" s="24"/>
      <c r="D453" s="24"/>
      <c r="E453" s="24"/>
      <c r="F453" s="24"/>
      <c r="G453" s="24"/>
      <c r="H453" s="24"/>
      <c r="I453" s="24"/>
      <c r="J453" s="24"/>
      <c r="K453" s="24"/>
      <c r="L453" s="25"/>
      <c r="M453" s="25"/>
      <c r="N453" s="25"/>
      <c r="O453" s="2"/>
      <c r="P453" s="2"/>
    </row>
    <row r="454" spans="1:16" x14ac:dyDescent="0.25">
      <c r="A454" s="83"/>
      <c r="B454" s="83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5"/>
      <c r="N454" s="25"/>
      <c r="O454" s="2"/>
      <c r="P454" s="2"/>
    </row>
    <row r="455" spans="1:16" x14ac:dyDescent="0.25">
      <c r="A455" s="83"/>
      <c r="B455" s="83"/>
      <c r="C455" s="24"/>
      <c r="D455" s="24"/>
      <c r="E455" s="24"/>
      <c r="F455" s="24"/>
      <c r="G455" s="24"/>
      <c r="H455" s="24"/>
      <c r="I455" s="24"/>
      <c r="J455" s="24"/>
      <c r="K455" s="24"/>
      <c r="L455" s="25"/>
      <c r="M455" s="25"/>
      <c r="N455" s="25"/>
      <c r="O455" s="2"/>
      <c r="P455" s="2"/>
    </row>
    <row r="456" spans="1:16" x14ac:dyDescent="0.25">
      <c r="A456" s="83"/>
      <c r="B456" s="83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5"/>
      <c r="N456" s="25"/>
      <c r="O456" s="2"/>
      <c r="P456" s="2"/>
    </row>
    <row r="457" spans="1:16" x14ac:dyDescent="0.25">
      <c r="A457" s="83"/>
      <c r="B457" s="83"/>
      <c r="C457" s="24"/>
      <c r="D457" s="24"/>
      <c r="E457" s="24"/>
      <c r="F457" s="24"/>
      <c r="G457" s="24"/>
      <c r="H457" s="24"/>
      <c r="I457" s="24"/>
      <c r="J457" s="24"/>
      <c r="K457" s="24"/>
      <c r="L457" s="25"/>
      <c r="M457" s="25"/>
      <c r="N457" s="25"/>
      <c r="O457" s="2"/>
      <c r="P457" s="2"/>
    </row>
    <row r="458" spans="1:16" x14ac:dyDescent="0.25">
      <c r="A458" s="83"/>
      <c r="B458" s="83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5"/>
      <c r="N458" s="25"/>
      <c r="O458" s="2"/>
      <c r="P458" s="2"/>
    </row>
    <row r="459" spans="1:16" x14ac:dyDescent="0.25">
      <c r="A459" s="83"/>
      <c r="B459" s="83"/>
      <c r="C459" s="24"/>
      <c r="D459" s="24"/>
      <c r="E459" s="24"/>
      <c r="F459" s="24"/>
      <c r="G459" s="24"/>
      <c r="H459" s="24"/>
      <c r="I459" s="24"/>
      <c r="J459" s="24"/>
      <c r="K459" s="24"/>
      <c r="L459" s="25"/>
      <c r="M459" s="25"/>
      <c r="N459" s="25"/>
      <c r="O459" s="2"/>
      <c r="P459" s="2"/>
    </row>
    <row r="460" spans="1:16" x14ac:dyDescent="0.25">
      <c r="A460" s="83"/>
      <c r="B460" s="83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5"/>
      <c r="N460" s="25"/>
      <c r="O460" s="2"/>
      <c r="P460" s="2"/>
    </row>
    <row r="461" spans="1:16" x14ac:dyDescent="0.25">
      <c r="A461" s="83"/>
      <c r="B461" s="83"/>
      <c r="C461" s="24"/>
      <c r="D461" s="24"/>
      <c r="E461" s="24"/>
      <c r="F461" s="24"/>
      <c r="G461" s="24"/>
      <c r="H461" s="24"/>
      <c r="I461" s="24"/>
      <c r="J461" s="24"/>
      <c r="K461" s="24"/>
      <c r="L461" s="25"/>
      <c r="M461" s="25"/>
      <c r="N461" s="25"/>
      <c r="O461" s="2"/>
      <c r="P461" s="2"/>
    </row>
    <row r="462" spans="1:16" x14ac:dyDescent="0.25">
      <c r="A462" s="83"/>
      <c r="B462" s="83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5"/>
      <c r="N462" s="25"/>
      <c r="O462" s="2"/>
      <c r="P462" s="2"/>
    </row>
    <row r="463" spans="1:16" x14ac:dyDescent="0.25">
      <c r="A463" s="83"/>
      <c r="B463" s="83"/>
      <c r="C463" s="24"/>
      <c r="D463" s="24"/>
      <c r="E463" s="24"/>
      <c r="F463" s="24"/>
      <c r="G463" s="24"/>
      <c r="H463" s="24"/>
      <c r="I463" s="24"/>
      <c r="J463" s="24"/>
      <c r="K463" s="24"/>
      <c r="L463" s="25"/>
      <c r="M463" s="25"/>
      <c r="N463" s="25"/>
      <c r="O463" s="2"/>
      <c r="P463" s="2"/>
    </row>
    <row r="464" spans="1:16" x14ac:dyDescent="0.25">
      <c r="A464" s="83"/>
      <c r="B464" s="83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5"/>
      <c r="N464" s="25"/>
      <c r="O464" s="2"/>
      <c r="P464" s="2"/>
    </row>
    <row r="465" spans="1:16" x14ac:dyDescent="0.25">
      <c r="A465" s="83"/>
      <c r="B465" s="83"/>
      <c r="C465" s="24"/>
      <c r="D465" s="24"/>
      <c r="E465" s="24"/>
      <c r="F465" s="24"/>
      <c r="G465" s="24"/>
      <c r="H465" s="24"/>
      <c r="I465" s="24"/>
      <c r="J465" s="24"/>
      <c r="K465" s="24"/>
      <c r="L465" s="25"/>
      <c r="M465" s="25"/>
      <c r="N465" s="25"/>
      <c r="O465" s="2"/>
      <c r="P465" s="2"/>
    </row>
    <row r="466" spans="1:16" x14ac:dyDescent="0.25">
      <c r="A466" s="83"/>
      <c r="B466" s="83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5"/>
      <c r="N466" s="25"/>
      <c r="O466" s="2"/>
      <c r="P466" s="2"/>
    </row>
    <row r="467" spans="1:16" x14ac:dyDescent="0.25">
      <c r="A467" s="83"/>
      <c r="B467" s="83"/>
      <c r="C467" s="24"/>
      <c r="D467" s="24"/>
      <c r="E467" s="24"/>
      <c r="F467" s="24"/>
      <c r="G467" s="24"/>
      <c r="H467" s="24"/>
      <c r="I467" s="24"/>
      <c r="J467" s="24"/>
      <c r="K467" s="24"/>
      <c r="L467" s="25"/>
      <c r="M467" s="25"/>
      <c r="N467" s="25"/>
      <c r="O467" s="2"/>
      <c r="P467" s="2"/>
    </row>
    <row r="468" spans="1:16" x14ac:dyDescent="0.25">
      <c r="A468" s="83"/>
      <c r="B468" s="83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5"/>
      <c r="N468" s="25"/>
      <c r="O468" s="2"/>
      <c r="P468" s="2"/>
    </row>
    <row r="469" spans="1:16" x14ac:dyDescent="0.25">
      <c r="A469" s="83"/>
      <c r="B469" s="83"/>
      <c r="C469" s="24"/>
      <c r="D469" s="24"/>
      <c r="E469" s="24"/>
      <c r="F469" s="24"/>
      <c r="G469" s="24"/>
      <c r="H469" s="24"/>
      <c r="I469" s="24"/>
      <c r="J469" s="24"/>
      <c r="K469" s="24"/>
      <c r="L469" s="25"/>
      <c r="M469" s="25"/>
      <c r="N469" s="25"/>
      <c r="O469" s="2"/>
      <c r="P469" s="2"/>
    </row>
    <row r="470" spans="1:16" x14ac:dyDescent="0.25">
      <c r="A470" s="83"/>
      <c r="B470" s="83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5"/>
      <c r="N470" s="25"/>
      <c r="O470" s="2"/>
      <c r="P470" s="2"/>
    </row>
    <row r="471" spans="1:16" x14ac:dyDescent="0.25">
      <c r="A471" s="83"/>
      <c r="B471" s="83"/>
      <c r="C471" s="24"/>
      <c r="D471" s="24"/>
      <c r="E471" s="24"/>
      <c r="F471" s="24"/>
      <c r="G471" s="24"/>
      <c r="H471" s="24"/>
      <c r="I471" s="24"/>
      <c r="J471" s="24"/>
      <c r="K471" s="24"/>
      <c r="L471" s="25"/>
      <c r="M471" s="25"/>
      <c r="N471" s="25"/>
      <c r="O471" s="2"/>
      <c r="P471" s="2"/>
    </row>
    <row r="472" spans="1:16" x14ac:dyDescent="0.25">
      <c r="A472" s="83"/>
      <c r="B472" s="83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5"/>
      <c r="N472" s="25"/>
      <c r="O472" s="2"/>
      <c r="P472" s="2"/>
    </row>
    <row r="473" spans="1:16" x14ac:dyDescent="0.25">
      <c r="A473" s="83"/>
      <c r="B473" s="83"/>
      <c r="C473" s="24"/>
      <c r="D473" s="24"/>
      <c r="E473" s="24"/>
      <c r="F473" s="24"/>
      <c r="G473" s="24"/>
      <c r="H473" s="24"/>
      <c r="I473" s="24"/>
      <c r="J473" s="24"/>
      <c r="K473" s="24"/>
      <c r="L473" s="25"/>
      <c r="M473" s="25"/>
      <c r="N473" s="25"/>
      <c r="O473" s="2"/>
      <c r="P473" s="2"/>
    </row>
    <row r="474" spans="1:16" x14ac:dyDescent="0.25">
      <c r="A474" s="83"/>
      <c r="B474" s="83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5"/>
      <c r="N474" s="25"/>
      <c r="O474" s="2"/>
      <c r="P474" s="2"/>
    </row>
    <row r="475" spans="1:16" x14ac:dyDescent="0.25">
      <c r="A475" s="83"/>
      <c r="B475" s="83"/>
      <c r="C475" s="24"/>
      <c r="D475" s="24"/>
      <c r="E475" s="24"/>
      <c r="F475" s="24"/>
      <c r="G475" s="24"/>
      <c r="H475" s="24"/>
      <c r="I475" s="24"/>
      <c r="J475" s="24"/>
      <c r="K475" s="24"/>
      <c r="L475" s="25"/>
      <c r="M475" s="25"/>
      <c r="N475" s="25"/>
      <c r="O475" s="2"/>
      <c r="P475" s="2"/>
    </row>
    <row r="476" spans="1:16" x14ac:dyDescent="0.25">
      <c r="A476" s="83"/>
      <c r="B476" s="83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5"/>
      <c r="N476" s="25"/>
      <c r="O476" s="2"/>
      <c r="P476" s="2"/>
    </row>
    <row r="477" spans="1:16" x14ac:dyDescent="0.25">
      <c r="A477" s="83"/>
      <c r="B477" s="83"/>
      <c r="C477" s="24"/>
      <c r="D477" s="24"/>
      <c r="E477" s="24"/>
      <c r="F477" s="24"/>
      <c r="G477" s="24"/>
      <c r="H477" s="24"/>
      <c r="I477" s="24"/>
      <c r="J477" s="24"/>
      <c r="K477" s="24"/>
      <c r="L477" s="25"/>
      <c r="M477" s="25"/>
      <c r="N477" s="25"/>
      <c r="O477" s="2"/>
      <c r="P477" s="2"/>
    </row>
    <row r="478" spans="1:16" x14ac:dyDescent="0.25">
      <c r="A478" s="83"/>
      <c r="B478" s="83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5"/>
      <c r="N478" s="25"/>
      <c r="O478" s="2"/>
      <c r="P478" s="2"/>
    </row>
    <row r="479" spans="1:16" x14ac:dyDescent="0.25">
      <c r="A479" s="83"/>
      <c r="B479" s="83"/>
      <c r="C479" s="24"/>
      <c r="D479" s="24"/>
      <c r="E479" s="24"/>
      <c r="F479" s="24"/>
      <c r="G479" s="24"/>
      <c r="H479" s="24"/>
      <c r="I479" s="24"/>
      <c r="J479" s="24"/>
      <c r="K479" s="24"/>
      <c r="L479" s="25"/>
      <c r="M479" s="25"/>
      <c r="N479" s="25"/>
      <c r="O479" s="2"/>
      <c r="P479" s="2"/>
    </row>
    <row r="480" spans="1:16" x14ac:dyDescent="0.25">
      <c r="A480" s="83"/>
      <c r="B480" s="83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5"/>
      <c r="N480" s="25"/>
      <c r="O480" s="2"/>
      <c r="P480" s="2"/>
    </row>
    <row r="481" spans="1:16" x14ac:dyDescent="0.25">
      <c r="A481" s="83"/>
      <c r="B481" s="83"/>
      <c r="C481" s="24"/>
      <c r="D481" s="24"/>
      <c r="E481" s="24"/>
      <c r="F481" s="24"/>
      <c r="G481" s="24"/>
      <c r="H481" s="24"/>
      <c r="I481" s="24"/>
      <c r="J481" s="24"/>
      <c r="K481" s="24"/>
      <c r="L481" s="25"/>
      <c r="M481" s="25"/>
      <c r="N481" s="25"/>
      <c r="O481" s="2"/>
      <c r="P481" s="2"/>
    </row>
    <row r="482" spans="1:16" x14ac:dyDescent="0.25">
      <c r="A482" s="83"/>
      <c r="B482" s="83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5"/>
      <c r="N482" s="25"/>
      <c r="O482" s="2"/>
      <c r="P482" s="2"/>
    </row>
    <row r="483" spans="1:16" x14ac:dyDescent="0.25">
      <c r="A483" s="83"/>
      <c r="B483" s="83"/>
      <c r="C483" s="24"/>
      <c r="D483" s="24"/>
      <c r="E483" s="24"/>
      <c r="F483" s="24"/>
      <c r="G483" s="24"/>
      <c r="H483" s="24"/>
      <c r="I483" s="24"/>
      <c r="J483" s="24"/>
      <c r="K483" s="24"/>
      <c r="L483" s="25"/>
      <c r="M483" s="25"/>
      <c r="N483" s="25"/>
      <c r="O483" s="2"/>
      <c r="P483" s="2"/>
    </row>
    <row r="484" spans="1:16" x14ac:dyDescent="0.25">
      <c r="A484" s="83"/>
      <c r="B484" s="83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5"/>
      <c r="N484" s="25"/>
      <c r="O484" s="2"/>
      <c r="P484" s="2"/>
    </row>
    <row r="485" spans="1:16" x14ac:dyDescent="0.25">
      <c r="A485" s="83"/>
      <c r="B485" s="83"/>
      <c r="C485" s="24"/>
      <c r="D485" s="24"/>
      <c r="E485" s="24"/>
      <c r="F485" s="24"/>
      <c r="G485" s="24"/>
      <c r="H485" s="24"/>
      <c r="I485" s="24"/>
      <c r="J485" s="24"/>
      <c r="K485" s="24"/>
      <c r="L485" s="25"/>
      <c r="M485" s="25"/>
      <c r="N485" s="25"/>
      <c r="O485" s="2"/>
      <c r="P485" s="2"/>
    </row>
    <row r="486" spans="1:16" x14ac:dyDescent="0.25">
      <c r="A486" s="83"/>
      <c r="B486" s="83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5"/>
      <c r="N486" s="25"/>
      <c r="O486" s="2"/>
      <c r="P486" s="2"/>
    </row>
    <row r="487" spans="1:16" x14ac:dyDescent="0.25">
      <c r="A487" s="83"/>
      <c r="B487" s="83"/>
      <c r="C487" s="24"/>
      <c r="D487" s="24"/>
      <c r="E487" s="24"/>
      <c r="F487" s="24"/>
      <c r="G487" s="24"/>
      <c r="H487" s="24"/>
      <c r="I487" s="24"/>
      <c r="J487" s="24"/>
      <c r="K487" s="24"/>
      <c r="L487" s="25"/>
      <c r="M487" s="25"/>
      <c r="N487" s="25"/>
      <c r="O487" s="2"/>
      <c r="P487" s="2"/>
    </row>
    <row r="488" spans="1:16" x14ac:dyDescent="0.25">
      <c r="A488" s="83"/>
      <c r="B488" s="83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5"/>
      <c r="N488" s="25"/>
      <c r="O488" s="2"/>
      <c r="P488" s="2"/>
    </row>
    <row r="489" spans="1:16" x14ac:dyDescent="0.25">
      <c r="A489" s="83"/>
      <c r="B489" s="83"/>
      <c r="C489" s="24"/>
      <c r="D489" s="24"/>
      <c r="E489" s="24"/>
      <c r="F489" s="24"/>
      <c r="G489" s="24"/>
      <c r="H489" s="24"/>
      <c r="I489" s="24"/>
      <c r="J489" s="24"/>
      <c r="K489" s="24"/>
      <c r="L489" s="25"/>
      <c r="M489" s="25"/>
      <c r="N489" s="25"/>
      <c r="O489" s="2"/>
      <c r="P489" s="2"/>
    </row>
    <row r="490" spans="1:16" x14ac:dyDescent="0.25">
      <c r="A490" s="83"/>
      <c r="B490" s="83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5"/>
      <c r="N490" s="25"/>
      <c r="O490" s="2"/>
      <c r="P490" s="2"/>
    </row>
    <row r="491" spans="1:16" x14ac:dyDescent="0.25">
      <c r="A491" s="83"/>
      <c r="B491" s="83"/>
      <c r="C491" s="24"/>
      <c r="D491" s="24"/>
      <c r="E491" s="24"/>
      <c r="F491" s="24"/>
      <c r="G491" s="24"/>
      <c r="H491" s="24"/>
      <c r="I491" s="24"/>
      <c r="J491" s="24"/>
      <c r="K491" s="24"/>
      <c r="L491" s="25"/>
      <c r="M491" s="25"/>
      <c r="N491" s="25"/>
      <c r="O491" s="2"/>
      <c r="P491" s="2"/>
    </row>
    <row r="492" spans="1:16" x14ac:dyDescent="0.25">
      <c r="A492" s="83"/>
      <c r="B492" s="83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5"/>
      <c r="N492" s="25"/>
      <c r="O492" s="2"/>
      <c r="P492" s="2"/>
    </row>
    <row r="493" spans="1:16" x14ac:dyDescent="0.25">
      <c r="A493" s="83"/>
      <c r="B493" s="83"/>
      <c r="C493" s="24"/>
      <c r="D493" s="24"/>
      <c r="E493" s="24"/>
      <c r="F493" s="24"/>
      <c r="G493" s="24"/>
      <c r="H493" s="24"/>
      <c r="I493" s="24"/>
      <c r="J493" s="24"/>
      <c r="K493" s="24"/>
      <c r="L493" s="25"/>
      <c r="M493" s="25"/>
      <c r="N493" s="25"/>
      <c r="O493" s="2"/>
      <c r="P493" s="2"/>
    </row>
    <row r="494" spans="1:16" x14ac:dyDescent="0.25">
      <c r="A494" s="83"/>
      <c r="B494" s="83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5"/>
      <c r="N494" s="25"/>
      <c r="O494" s="2"/>
      <c r="P494" s="2"/>
    </row>
    <row r="495" spans="1:16" x14ac:dyDescent="0.25">
      <c r="A495" s="83"/>
      <c r="B495" s="83"/>
      <c r="C495" s="24"/>
      <c r="D495" s="24"/>
      <c r="E495" s="24"/>
      <c r="F495" s="24"/>
      <c r="G495" s="24"/>
      <c r="H495" s="24"/>
      <c r="I495" s="24"/>
      <c r="J495" s="24"/>
      <c r="K495" s="24"/>
      <c r="L495" s="25"/>
      <c r="M495" s="25"/>
      <c r="N495" s="25"/>
      <c r="O495" s="2"/>
      <c r="P495" s="2"/>
    </row>
    <row r="496" spans="1:16" x14ac:dyDescent="0.25">
      <c r="A496" s="83"/>
      <c r="B496" s="83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5"/>
      <c r="N496" s="25"/>
      <c r="O496" s="2"/>
      <c r="P496" s="2"/>
    </row>
    <row r="497" spans="1:16" x14ac:dyDescent="0.25">
      <c r="A497" s="83"/>
      <c r="B497" s="83"/>
      <c r="C497" s="24"/>
      <c r="D497" s="24"/>
      <c r="E497" s="24"/>
      <c r="F497" s="24"/>
      <c r="G497" s="24"/>
      <c r="H497" s="24"/>
      <c r="I497" s="24"/>
      <c r="J497" s="24"/>
      <c r="K497" s="24"/>
      <c r="L497" s="25"/>
      <c r="M497" s="25"/>
      <c r="N497" s="25"/>
      <c r="O497" s="2"/>
      <c r="P497" s="2"/>
    </row>
    <row r="498" spans="1:16" x14ac:dyDescent="0.25">
      <c r="A498" s="83"/>
      <c r="B498" s="83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5"/>
      <c r="N498" s="25"/>
      <c r="O498" s="2"/>
      <c r="P498" s="2"/>
    </row>
    <row r="499" spans="1:16" x14ac:dyDescent="0.25">
      <c r="A499" s="83"/>
      <c r="B499" s="83"/>
      <c r="C499" s="24"/>
      <c r="D499" s="24"/>
      <c r="E499" s="24"/>
      <c r="F499" s="24"/>
      <c r="G499" s="24"/>
      <c r="H499" s="24"/>
      <c r="I499" s="24"/>
      <c r="J499" s="24"/>
      <c r="K499" s="24"/>
      <c r="L499" s="25"/>
      <c r="M499" s="25"/>
      <c r="N499" s="25"/>
      <c r="O499" s="2"/>
      <c r="P499" s="2"/>
    </row>
    <row r="500" spans="1:16" x14ac:dyDescent="0.25">
      <c r="A500" s="83"/>
      <c r="B500" s="83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5"/>
      <c r="N500" s="25"/>
      <c r="O500" s="2"/>
      <c r="P500" s="2"/>
    </row>
    <row r="501" spans="1:16" x14ac:dyDescent="0.25">
      <c r="A501" s="83"/>
      <c r="B501" s="83"/>
      <c r="C501" s="24"/>
      <c r="D501" s="24"/>
      <c r="E501" s="24"/>
      <c r="F501" s="24"/>
      <c r="G501" s="24"/>
      <c r="H501" s="24"/>
      <c r="I501" s="24"/>
      <c r="J501" s="24"/>
      <c r="K501" s="24"/>
      <c r="L501" s="25"/>
      <c r="M501" s="25"/>
      <c r="N501" s="25"/>
      <c r="O501" s="2"/>
      <c r="P501" s="2"/>
    </row>
    <row r="502" spans="1:16" x14ac:dyDescent="0.25">
      <c r="A502" s="83"/>
      <c r="B502" s="83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5"/>
      <c r="N502" s="25"/>
      <c r="O502" s="2"/>
      <c r="P502" s="2"/>
    </row>
    <row r="503" spans="1:16" x14ac:dyDescent="0.25">
      <c r="A503" s="83"/>
      <c r="B503" s="83"/>
      <c r="C503" s="24"/>
      <c r="D503" s="24"/>
      <c r="E503" s="24"/>
      <c r="F503" s="24"/>
      <c r="G503" s="24"/>
      <c r="H503" s="24"/>
      <c r="I503" s="24"/>
      <c r="J503" s="24"/>
      <c r="K503" s="24"/>
      <c r="L503" s="25"/>
      <c r="M503" s="25"/>
      <c r="N503" s="25"/>
      <c r="O503" s="2"/>
      <c r="P503" s="2"/>
    </row>
    <row r="504" spans="1:16" x14ac:dyDescent="0.25">
      <c r="A504" s="83"/>
      <c r="B504" s="83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5"/>
      <c r="N504" s="25"/>
      <c r="O504" s="2"/>
      <c r="P504" s="2"/>
    </row>
    <row r="505" spans="1:16" x14ac:dyDescent="0.25">
      <c r="A505" s="83"/>
      <c r="B505" s="83"/>
      <c r="C505" s="24"/>
      <c r="D505" s="24"/>
      <c r="E505" s="24"/>
      <c r="F505" s="24"/>
      <c r="G505" s="24"/>
      <c r="H505" s="24"/>
      <c r="I505" s="24"/>
      <c r="J505" s="24"/>
      <c r="K505" s="24"/>
      <c r="L505" s="25"/>
      <c r="M505" s="25"/>
      <c r="N505" s="25"/>
      <c r="O505" s="2"/>
      <c r="P505" s="2"/>
    </row>
    <row r="506" spans="1:16" x14ac:dyDescent="0.25">
      <c r="A506" s="83"/>
      <c r="B506" s="83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5"/>
      <c r="N506" s="25"/>
      <c r="O506" s="2"/>
      <c r="P506" s="2"/>
    </row>
    <row r="507" spans="1:16" x14ac:dyDescent="0.25">
      <c r="A507" s="83"/>
      <c r="B507" s="83"/>
      <c r="C507" s="24"/>
      <c r="D507" s="24"/>
      <c r="E507" s="24"/>
      <c r="F507" s="24"/>
      <c r="G507" s="24"/>
      <c r="H507" s="24"/>
      <c r="I507" s="24"/>
      <c r="J507" s="24"/>
      <c r="K507" s="24"/>
      <c r="L507" s="25"/>
      <c r="M507" s="25"/>
      <c r="N507" s="25"/>
      <c r="O507" s="2"/>
      <c r="P507" s="2"/>
    </row>
    <row r="508" spans="1:16" x14ac:dyDescent="0.25">
      <c r="A508" s="83"/>
      <c r="B508" s="83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5"/>
      <c r="N508" s="25"/>
      <c r="O508" s="2"/>
      <c r="P508" s="2"/>
    </row>
    <row r="509" spans="1:16" x14ac:dyDescent="0.25">
      <c r="A509" s="83"/>
      <c r="B509" s="83"/>
      <c r="C509" s="24"/>
      <c r="D509" s="24"/>
      <c r="E509" s="24"/>
      <c r="F509" s="24"/>
      <c r="G509" s="24"/>
      <c r="H509" s="24"/>
      <c r="I509" s="24"/>
      <c r="J509" s="24"/>
      <c r="K509" s="24"/>
      <c r="L509" s="25"/>
      <c r="M509" s="25"/>
      <c r="N509" s="25"/>
      <c r="O509" s="2"/>
      <c r="P509" s="2"/>
    </row>
    <row r="510" spans="1:16" x14ac:dyDescent="0.25">
      <c r="A510" s="83"/>
      <c r="B510" s="83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5"/>
      <c r="N510" s="25"/>
      <c r="O510" s="2"/>
      <c r="P510" s="2"/>
    </row>
    <row r="511" spans="1:16" x14ac:dyDescent="0.25">
      <c r="A511" s="83"/>
      <c r="B511" s="83"/>
      <c r="C511" s="24"/>
      <c r="D511" s="24"/>
      <c r="E511" s="24"/>
      <c r="F511" s="24"/>
      <c r="G511" s="24"/>
      <c r="H511" s="24"/>
      <c r="I511" s="24"/>
      <c r="J511" s="24"/>
      <c r="K511" s="24"/>
      <c r="L511" s="25"/>
      <c r="M511" s="25"/>
      <c r="N511" s="25"/>
      <c r="O511" s="2"/>
      <c r="P511" s="2"/>
    </row>
    <row r="512" spans="1:16" x14ac:dyDescent="0.25">
      <c r="A512" s="83"/>
      <c r="B512" s="83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5"/>
      <c r="N512" s="25"/>
      <c r="O512" s="2"/>
      <c r="P512" s="2"/>
    </row>
    <row r="513" spans="1:16" x14ac:dyDescent="0.25">
      <c r="A513" s="83"/>
      <c r="B513" s="83"/>
      <c r="C513" s="24"/>
      <c r="D513" s="24"/>
      <c r="E513" s="24"/>
      <c r="F513" s="24"/>
      <c r="G513" s="24"/>
      <c r="H513" s="24"/>
      <c r="I513" s="24"/>
      <c r="J513" s="24"/>
      <c r="K513" s="24"/>
      <c r="L513" s="25"/>
      <c r="M513" s="25"/>
      <c r="N513" s="25"/>
      <c r="O513" s="2"/>
      <c r="P513" s="2"/>
    </row>
    <row r="514" spans="1:16" x14ac:dyDescent="0.25">
      <c r="A514" s="83"/>
      <c r="B514" s="83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5"/>
      <c r="N514" s="25"/>
      <c r="O514" s="2"/>
      <c r="P514" s="2"/>
    </row>
    <row r="515" spans="1:16" x14ac:dyDescent="0.25">
      <c r="A515" s="83"/>
      <c r="B515" s="83"/>
      <c r="C515" s="24"/>
      <c r="D515" s="24"/>
      <c r="E515" s="24"/>
      <c r="F515" s="24"/>
      <c r="G515" s="24"/>
      <c r="H515" s="24"/>
      <c r="I515" s="24"/>
      <c r="J515" s="24"/>
      <c r="K515" s="24"/>
      <c r="L515" s="25"/>
      <c r="M515" s="25"/>
      <c r="N515" s="25"/>
      <c r="O515" s="2"/>
      <c r="P515" s="2"/>
    </row>
    <row r="516" spans="1:16" x14ac:dyDescent="0.25">
      <c r="A516" s="83"/>
      <c r="B516" s="83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5"/>
      <c r="N516" s="25"/>
      <c r="O516" s="2"/>
      <c r="P516" s="2"/>
    </row>
    <row r="517" spans="1:16" x14ac:dyDescent="0.25">
      <c r="A517" s="83"/>
      <c r="B517" s="83"/>
      <c r="C517" s="24"/>
      <c r="D517" s="24"/>
      <c r="E517" s="24"/>
      <c r="F517" s="24"/>
      <c r="G517" s="24"/>
      <c r="H517" s="24"/>
      <c r="I517" s="24"/>
      <c r="J517" s="24"/>
      <c r="K517" s="24"/>
      <c r="L517" s="25"/>
      <c r="M517" s="25"/>
      <c r="N517" s="25"/>
      <c r="O517" s="2"/>
      <c r="P517" s="2"/>
    </row>
    <row r="518" spans="1:16" x14ac:dyDescent="0.25">
      <c r="A518" s="83"/>
      <c r="B518" s="83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5"/>
      <c r="N518" s="25"/>
      <c r="O518" s="2"/>
      <c r="P518" s="2"/>
    </row>
    <row r="519" spans="1:16" x14ac:dyDescent="0.25">
      <c r="A519" s="83"/>
      <c r="B519" s="83"/>
      <c r="C519" s="24"/>
      <c r="D519" s="24"/>
      <c r="E519" s="24"/>
      <c r="F519" s="24"/>
      <c r="G519" s="24"/>
      <c r="H519" s="24"/>
      <c r="I519" s="24"/>
      <c r="J519" s="24"/>
      <c r="K519" s="24"/>
      <c r="L519" s="25"/>
      <c r="M519" s="25"/>
      <c r="N519" s="25"/>
      <c r="O519" s="2"/>
      <c r="P519" s="2"/>
    </row>
    <row r="520" spans="1:16" x14ac:dyDescent="0.25">
      <c r="A520" s="83"/>
      <c r="B520" s="83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5"/>
      <c r="N520" s="25"/>
      <c r="O520" s="2"/>
      <c r="P520" s="2"/>
    </row>
    <row r="521" spans="1:16" x14ac:dyDescent="0.25">
      <c r="A521" s="83"/>
      <c r="B521" s="83"/>
      <c r="C521" s="24"/>
      <c r="D521" s="24"/>
      <c r="E521" s="24"/>
      <c r="F521" s="24"/>
      <c r="G521" s="24"/>
      <c r="H521" s="24"/>
      <c r="I521" s="24"/>
      <c r="J521" s="24"/>
      <c r="K521" s="24"/>
      <c r="L521" s="25"/>
      <c r="M521" s="25"/>
      <c r="N521" s="25"/>
      <c r="O521" s="2"/>
      <c r="P521" s="2"/>
    </row>
    <row r="522" spans="1:16" x14ac:dyDescent="0.25">
      <c r="A522" s="83"/>
      <c r="B522" s="83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5"/>
      <c r="N522" s="25"/>
      <c r="O522" s="2"/>
      <c r="P522" s="2"/>
    </row>
    <row r="523" spans="1:16" x14ac:dyDescent="0.25">
      <c r="A523" s="83"/>
      <c r="B523" s="83"/>
      <c r="C523" s="24"/>
      <c r="D523" s="24"/>
      <c r="E523" s="24"/>
      <c r="F523" s="24"/>
      <c r="G523" s="24"/>
      <c r="H523" s="24"/>
      <c r="I523" s="24"/>
      <c r="J523" s="24"/>
      <c r="K523" s="24"/>
      <c r="L523" s="25"/>
      <c r="M523" s="25"/>
      <c r="N523" s="25"/>
      <c r="O523" s="2"/>
      <c r="P523" s="2"/>
    </row>
    <row r="524" spans="1:16" x14ac:dyDescent="0.25">
      <c r="A524" s="83"/>
      <c r="B524" s="83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5"/>
      <c r="N524" s="25"/>
      <c r="O524" s="2"/>
      <c r="P524" s="2"/>
    </row>
    <row r="525" spans="1:16" x14ac:dyDescent="0.25">
      <c r="A525" s="83"/>
      <c r="B525" s="83"/>
      <c r="C525" s="24"/>
      <c r="D525" s="24"/>
      <c r="E525" s="24"/>
      <c r="F525" s="24"/>
      <c r="G525" s="24"/>
      <c r="H525" s="24"/>
      <c r="I525" s="24"/>
      <c r="J525" s="24"/>
      <c r="K525" s="24"/>
      <c r="L525" s="25"/>
      <c r="M525" s="25"/>
      <c r="N525" s="25"/>
      <c r="O525" s="24"/>
      <c r="P525" s="24"/>
    </row>
    <row r="526" spans="1:16" x14ac:dyDescent="0.25">
      <c r="A526" s="83"/>
      <c r="B526" s="83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5"/>
      <c r="N526" s="25"/>
      <c r="O526" s="24"/>
      <c r="P526" s="24"/>
    </row>
    <row r="527" spans="1:16" x14ac:dyDescent="0.25">
      <c r="A527" s="83"/>
      <c r="B527" s="83"/>
      <c r="C527" s="24"/>
      <c r="D527" s="24"/>
      <c r="E527" s="24"/>
      <c r="F527" s="24"/>
      <c r="G527" s="24"/>
      <c r="H527" s="24"/>
      <c r="I527" s="24"/>
      <c r="J527" s="24"/>
      <c r="K527" s="24"/>
      <c r="L527" s="25"/>
      <c r="M527" s="25"/>
      <c r="N527" s="25"/>
      <c r="O527" s="24"/>
      <c r="P527" s="24"/>
    </row>
    <row r="528" spans="1:16" x14ac:dyDescent="0.25">
      <c r="A528" s="83"/>
      <c r="B528" s="83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5"/>
      <c r="N528" s="25"/>
      <c r="O528" s="24"/>
      <c r="P528" s="24"/>
    </row>
    <row r="529" spans="1:16" x14ac:dyDescent="0.25">
      <c r="A529" s="83"/>
      <c r="B529" s="83"/>
      <c r="C529" s="24"/>
      <c r="D529" s="24"/>
      <c r="E529" s="24"/>
      <c r="F529" s="24"/>
      <c r="G529" s="24"/>
      <c r="H529" s="24"/>
      <c r="I529" s="24"/>
      <c r="J529" s="24"/>
      <c r="K529" s="24"/>
      <c r="L529" s="25"/>
      <c r="M529" s="25"/>
      <c r="N529" s="25"/>
      <c r="O529" s="24"/>
      <c r="P529" s="24"/>
    </row>
    <row r="530" spans="1:16" x14ac:dyDescent="0.25">
      <c r="A530" s="83"/>
      <c r="B530" s="83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5"/>
      <c r="N530" s="25"/>
      <c r="O530" s="24"/>
      <c r="P530" s="24"/>
    </row>
    <row r="531" spans="1:16" x14ac:dyDescent="0.25">
      <c r="A531" s="83"/>
      <c r="B531" s="83"/>
      <c r="C531" s="24"/>
      <c r="D531" s="24"/>
      <c r="E531" s="24"/>
      <c r="F531" s="24"/>
      <c r="G531" s="24"/>
      <c r="H531" s="24"/>
      <c r="I531" s="24"/>
      <c r="J531" s="24"/>
      <c r="K531" s="24"/>
      <c r="L531" s="25"/>
      <c r="M531" s="25"/>
      <c r="N531" s="25"/>
      <c r="O531" s="24"/>
      <c r="P531" s="24"/>
    </row>
    <row r="532" spans="1:16" x14ac:dyDescent="0.25">
      <c r="A532" s="83"/>
      <c r="B532" s="83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5"/>
      <c r="N532" s="25"/>
      <c r="O532" s="24"/>
      <c r="P532" s="24"/>
    </row>
    <row r="533" spans="1:16" x14ac:dyDescent="0.25">
      <c r="A533" s="83"/>
      <c r="B533" s="83"/>
      <c r="C533" s="24"/>
      <c r="D533" s="24"/>
      <c r="E533" s="24"/>
      <c r="F533" s="24"/>
      <c r="G533" s="24"/>
      <c r="H533" s="24"/>
      <c r="I533" s="24"/>
      <c r="J533" s="24"/>
      <c r="K533" s="24"/>
      <c r="L533" s="25"/>
      <c r="M533" s="25"/>
      <c r="N533" s="25"/>
      <c r="O533" s="24"/>
      <c r="P533" s="24"/>
    </row>
    <row r="534" spans="1:16" x14ac:dyDescent="0.25">
      <c r="A534" s="83"/>
      <c r="B534" s="83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5"/>
      <c r="N534" s="25"/>
      <c r="O534" s="24"/>
      <c r="P534" s="24"/>
    </row>
    <row r="535" spans="1:16" x14ac:dyDescent="0.25">
      <c r="A535" s="83"/>
      <c r="B535" s="83"/>
      <c r="C535" s="24"/>
      <c r="D535" s="24"/>
      <c r="E535" s="24"/>
      <c r="F535" s="24"/>
      <c r="G535" s="24"/>
      <c r="H535" s="24"/>
      <c r="I535" s="24"/>
      <c r="J535" s="24"/>
      <c r="K535" s="24"/>
      <c r="L535" s="25"/>
      <c r="M535" s="25"/>
      <c r="N535" s="25"/>
      <c r="O535" s="24"/>
      <c r="P535" s="24"/>
    </row>
    <row r="536" spans="1:16" x14ac:dyDescent="0.25">
      <c r="A536" s="83"/>
      <c r="B536" s="83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5"/>
      <c r="N536" s="25"/>
      <c r="O536" s="24"/>
      <c r="P536" s="24"/>
    </row>
    <row r="537" spans="1:16" x14ac:dyDescent="0.25">
      <c r="A537" s="83"/>
      <c r="B537" s="83"/>
      <c r="C537" s="24"/>
      <c r="D537" s="24"/>
      <c r="E537" s="24"/>
      <c r="F537" s="24"/>
      <c r="G537" s="24"/>
      <c r="H537" s="24"/>
      <c r="I537" s="24"/>
      <c r="J537" s="24"/>
      <c r="K537" s="24"/>
      <c r="L537" s="25"/>
      <c r="M537" s="25"/>
      <c r="N537" s="25"/>
      <c r="O537" s="24"/>
      <c r="P537" s="24"/>
    </row>
    <row r="538" spans="1:16" x14ac:dyDescent="0.25">
      <c r="A538" s="83"/>
      <c r="B538" s="83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5"/>
      <c r="N538" s="25"/>
      <c r="O538" s="24"/>
      <c r="P538" s="24"/>
    </row>
    <row r="539" spans="1:16" x14ac:dyDescent="0.25">
      <c r="A539" s="83"/>
      <c r="B539" s="83"/>
      <c r="C539" s="24"/>
      <c r="D539" s="24"/>
      <c r="E539" s="24"/>
      <c r="F539" s="24"/>
      <c r="G539" s="24"/>
      <c r="H539" s="24"/>
      <c r="I539" s="24"/>
      <c r="J539" s="24"/>
      <c r="K539" s="24"/>
      <c r="L539" s="25"/>
      <c r="M539" s="25"/>
      <c r="N539" s="25"/>
      <c r="O539" s="24"/>
      <c r="P539" s="24"/>
    </row>
    <row r="540" spans="1:16" x14ac:dyDescent="0.25">
      <c r="A540" s="83"/>
      <c r="B540" s="83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5"/>
      <c r="N540" s="25"/>
      <c r="O540" s="24"/>
      <c r="P540" s="24"/>
    </row>
    <row r="541" spans="1:16" x14ac:dyDescent="0.25">
      <c r="A541" s="83"/>
      <c r="B541" s="83"/>
      <c r="C541" s="24"/>
      <c r="D541" s="24"/>
      <c r="E541" s="24"/>
      <c r="F541" s="24"/>
      <c r="G541" s="24"/>
      <c r="H541" s="24"/>
      <c r="I541" s="24"/>
      <c r="J541" s="24"/>
      <c r="K541" s="24"/>
      <c r="L541" s="25"/>
      <c r="M541" s="25"/>
      <c r="N541" s="25"/>
      <c r="O541" s="24"/>
      <c r="P541" s="24"/>
    </row>
    <row r="542" spans="1:16" x14ac:dyDescent="0.25">
      <c r="A542" s="83"/>
      <c r="B542" s="83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5"/>
      <c r="N542" s="25"/>
      <c r="O542" s="24"/>
      <c r="P542" s="24"/>
    </row>
    <row r="543" spans="1:16" x14ac:dyDescent="0.25">
      <c r="A543" s="83"/>
      <c r="B543" s="83"/>
      <c r="C543" s="24"/>
      <c r="D543" s="24"/>
      <c r="E543" s="24"/>
      <c r="F543" s="24"/>
      <c r="G543" s="24"/>
      <c r="H543" s="24"/>
      <c r="I543" s="24"/>
      <c r="J543" s="24"/>
      <c r="K543" s="24"/>
      <c r="L543" s="25"/>
      <c r="M543" s="25"/>
      <c r="N543" s="25"/>
      <c r="O543" s="24"/>
      <c r="P543" s="24"/>
    </row>
    <row r="544" spans="1:16" x14ac:dyDescent="0.25">
      <c r="A544" s="83"/>
      <c r="B544" s="83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5"/>
      <c r="N544" s="25"/>
      <c r="O544" s="24"/>
      <c r="P544" s="24"/>
    </row>
    <row r="545" spans="1:16" x14ac:dyDescent="0.25">
      <c r="A545" s="83"/>
      <c r="B545" s="83"/>
      <c r="C545" s="24"/>
      <c r="D545" s="24"/>
      <c r="E545" s="24"/>
      <c r="F545" s="24"/>
      <c r="G545" s="24"/>
      <c r="H545" s="24"/>
      <c r="I545" s="24"/>
      <c r="J545" s="24"/>
      <c r="K545" s="24"/>
      <c r="L545" s="25"/>
      <c r="M545" s="25"/>
      <c r="N545" s="25"/>
      <c r="O545" s="24"/>
      <c r="P545" s="24"/>
    </row>
    <row r="546" spans="1:16" x14ac:dyDescent="0.25">
      <c r="A546" s="83"/>
      <c r="B546" s="83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5"/>
      <c r="N546" s="25"/>
      <c r="O546" s="24"/>
      <c r="P546" s="24"/>
    </row>
    <row r="547" spans="1:16" x14ac:dyDescent="0.25">
      <c r="A547" s="83"/>
      <c r="B547" s="83"/>
      <c r="C547" s="24"/>
      <c r="D547" s="24"/>
      <c r="E547" s="24"/>
      <c r="F547" s="24"/>
      <c r="G547" s="24"/>
      <c r="H547" s="24"/>
      <c r="I547" s="24"/>
      <c r="J547" s="24"/>
      <c r="K547" s="24"/>
      <c r="L547" s="25"/>
      <c r="M547" s="25"/>
      <c r="N547" s="25"/>
      <c r="O547" s="24"/>
      <c r="P547" s="24"/>
    </row>
    <row r="548" spans="1:16" x14ac:dyDescent="0.25">
      <c r="A548" s="83"/>
      <c r="B548" s="83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5"/>
      <c r="N548" s="25"/>
      <c r="O548" s="24"/>
      <c r="P548" s="24"/>
    </row>
    <row r="549" spans="1:16" x14ac:dyDescent="0.25">
      <c r="A549" s="83"/>
      <c r="B549" s="83"/>
      <c r="C549" s="24"/>
      <c r="D549" s="24"/>
      <c r="E549" s="24"/>
      <c r="F549" s="24"/>
      <c r="G549" s="24"/>
      <c r="H549" s="24"/>
      <c r="I549" s="24"/>
      <c r="J549" s="24"/>
      <c r="K549" s="24"/>
      <c r="L549" s="25"/>
      <c r="M549" s="25"/>
      <c r="N549" s="25"/>
      <c r="O549" s="24"/>
      <c r="P549" s="24"/>
    </row>
    <row r="550" spans="1:16" x14ac:dyDescent="0.25">
      <c r="A550" s="83"/>
      <c r="B550" s="83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5"/>
      <c r="N550" s="25"/>
      <c r="O550" s="24"/>
      <c r="P550" s="24"/>
    </row>
    <row r="551" spans="1:16" x14ac:dyDescent="0.25">
      <c r="A551" s="83"/>
      <c r="B551" s="83"/>
      <c r="C551" s="24"/>
      <c r="D551" s="24"/>
      <c r="E551" s="24"/>
      <c r="F551" s="24"/>
      <c r="G551" s="24"/>
      <c r="H551" s="24"/>
      <c r="I551" s="24"/>
      <c r="J551" s="24"/>
      <c r="K551" s="24"/>
      <c r="L551" s="25"/>
      <c r="M551" s="25"/>
      <c r="N551" s="25"/>
      <c r="O551" s="24"/>
      <c r="P551" s="24"/>
    </row>
    <row r="552" spans="1:16" x14ac:dyDescent="0.25">
      <c r="A552" s="83"/>
      <c r="B552" s="83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5"/>
      <c r="N552" s="25"/>
      <c r="O552" s="24"/>
      <c r="P552" s="24"/>
    </row>
    <row r="553" spans="1:16" x14ac:dyDescent="0.25">
      <c r="A553" s="83"/>
      <c r="B553" s="83"/>
      <c r="C553" s="24"/>
      <c r="D553" s="24"/>
      <c r="E553" s="24"/>
      <c r="F553" s="24"/>
      <c r="G553" s="24"/>
      <c r="H553" s="24"/>
      <c r="I553" s="24"/>
      <c r="J553" s="24"/>
      <c r="K553" s="24"/>
      <c r="L553" s="25"/>
      <c r="M553" s="25"/>
      <c r="N553" s="25"/>
      <c r="O553" s="24"/>
      <c r="P553" s="24"/>
    </row>
    <row r="554" spans="1:16" x14ac:dyDescent="0.25">
      <c r="A554" s="83"/>
      <c r="B554" s="83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5"/>
      <c r="N554" s="25"/>
      <c r="O554" s="24"/>
      <c r="P554" s="24"/>
    </row>
    <row r="555" spans="1:16" x14ac:dyDescent="0.25">
      <c r="A555" s="83"/>
      <c r="B555" s="83"/>
      <c r="C555" s="24"/>
      <c r="D555" s="24"/>
      <c r="E555" s="24"/>
      <c r="F555" s="24"/>
      <c r="G555" s="24"/>
      <c r="H555" s="24"/>
      <c r="I555" s="24"/>
      <c r="J555" s="24"/>
      <c r="K555" s="24"/>
      <c r="L555" s="25"/>
      <c r="M555" s="25"/>
      <c r="N555" s="25"/>
      <c r="O555" s="24"/>
      <c r="P555" s="24"/>
    </row>
    <row r="556" spans="1:16" x14ac:dyDescent="0.25">
      <c r="A556" s="83"/>
      <c r="B556" s="83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5"/>
      <c r="N556" s="25"/>
      <c r="O556" s="24"/>
      <c r="P556" s="24"/>
    </row>
    <row r="557" spans="1:16" x14ac:dyDescent="0.25">
      <c r="A557" s="83"/>
      <c r="B557" s="83"/>
      <c r="C557" s="24"/>
      <c r="D557" s="24"/>
      <c r="E557" s="24"/>
      <c r="F557" s="24"/>
      <c r="G557" s="24"/>
      <c r="H557" s="24"/>
      <c r="I557" s="24"/>
      <c r="J557" s="24"/>
      <c r="K557" s="24"/>
      <c r="L557" s="25"/>
      <c r="M557" s="25"/>
      <c r="N557" s="25"/>
      <c r="O557" s="24"/>
      <c r="P557" s="24"/>
    </row>
    <row r="558" spans="1:16" x14ac:dyDescent="0.25">
      <c r="A558" s="83"/>
      <c r="B558" s="83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5"/>
      <c r="N558" s="25"/>
      <c r="O558" s="24"/>
      <c r="P558" s="24"/>
    </row>
    <row r="559" spans="1:16" x14ac:dyDescent="0.25">
      <c r="A559" s="83"/>
      <c r="B559" s="83"/>
      <c r="C559" s="24"/>
      <c r="D559" s="24"/>
      <c r="E559" s="24"/>
      <c r="F559" s="24"/>
      <c r="G559" s="24"/>
      <c r="H559" s="24"/>
      <c r="I559" s="24"/>
      <c r="J559" s="24"/>
      <c r="K559" s="24"/>
      <c r="L559" s="25"/>
      <c r="M559" s="25"/>
      <c r="N559" s="25"/>
      <c r="O559" s="24"/>
      <c r="P559" s="24"/>
    </row>
    <row r="560" spans="1:16" x14ac:dyDescent="0.25">
      <c r="A560" s="83"/>
      <c r="B560" s="83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5"/>
      <c r="N560" s="25"/>
      <c r="O560" s="24"/>
      <c r="P560" s="24"/>
    </row>
    <row r="561" spans="1:16" x14ac:dyDescent="0.25">
      <c r="A561" s="83"/>
      <c r="B561" s="83"/>
      <c r="C561" s="24"/>
      <c r="D561" s="24"/>
      <c r="E561" s="24"/>
      <c r="F561" s="24"/>
      <c r="G561" s="24"/>
      <c r="H561" s="24"/>
      <c r="I561" s="24"/>
      <c r="J561" s="24"/>
      <c r="K561" s="24"/>
      <c r="L561" s="25"/>
      <c r="M561" s="25"/>
      <c r="N561" s="25"/>
      <c r="O561" s="24"/>
      <c r="P561" s="24"/>
    </row>
    <row r="562" spans="1:16" x14ac:dyDescent="0.25">
      <c r="A562" s="83"/>
      <c r="B562" s="83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5"/>
      <c r="N562" s="25"/>
      <c r="O562" s="24"/>
      <c r="P562" s="24"/>
    </row>
    <row r="563" spans="1:16" x14ac:dyDescent="0.25">
      <c r="A563" s="83"/>
      <c r="B563" s="83"/>
      <c r="C563" s="24"/>
      <c r="D563" s="24"/>
      <c r="E563" s="24"/>
      <c r="F563" s="24"/>
      <c r="G563" s="24"/>
      <c r="H563" s="24"/>
      <c r="I563" s="24"/>
      <c r="J563" s="24"/>
      <c r="K563" s="24"/>
      <c r="L563" s="25"/>
      <c r="M563" s="25"/>
      <c r="N563" s="25"/>
      <c r="O563" s="24"/>
      <c r="P563" s="24"/>
    </row>
    <row r="564" spans="1:16" x14ac:dyDescent="0.25">
      <c r="A564" s="83"/>
      <c r="B564" s="83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5"/>
      <c r="N564" s="25"/>
      <c r="O564" s="24"/>
      <c r="P564" s="24"/>
    </row>
    <row r="565" spans="1:16" x14ac:dyDescent="0.25">
      <c r="A565" s="83"/>
      <c r="B565" s="83"/>
      <c r="C565" s="24"/>
      <c r="D565" s="24"/>
      <c r="E565" s="24"/>
      <c r="F565" s="24"/>
      <c r="G565" s="24"/>
      <c r="H565" s="24"/>
      <c r="I565" s="24"/>
      <c r="J565" s="24"/>
      <c r="K565" s="24"/>
      <c r="L565" s="25"/>
      <c r="M565" s="25"/>
      <c r="N565" s="25"/>
      <c r="O565" s="24"/>
      <c r="P565" s="24"/>
    </row>
    <row r="566" spans="1:16" x14ac:dyDescent="0.25">
      <c r="A566" s="83"/>
      <c r="B566" s="83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5"/>
      <c r="N566" s="25"/>
      <c r="O566" s="24"/>
      <c r="P566" s="24"/>
    </row>
    <row r="567" spans="1:16" x14ac:dyDescent="0.25">
      <c r="A567" s="83"/>
      <c r="B567" s="83"/>
      <c r="C567" s="24"/>
      <c r="D567" s="24"/>
      <c r="E567" s="24"/>
      <c r="F567" s="24"/>
      <c r="G567" s="24"/>
      <c r="H567" s="24"/>
      <c r="I567" s="24"/>
      <c r="J567" s="24"/>
      <c r="K567" s="24"/>
      <c r="L567" s="25"/>
      <c r="M567" s="25"/>
      <c r="N567" s="25"/>
      <c r="O567" s="24"/>
      <c r="P567" s="24"/>
    </row>
    <row r="568" spans="1:16" x14ac:dyDescent="0.25">
      <c r="A568" s="83"/>
      <c r="B568" s="83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5"/>
      <c r="N568" s="25"/>
      <c r="O568" s="24"/>
      <c r="P568" s="24"/>
    </row>
    <row r="569" spans="1:16" x14ac:dyDescent="0.25">
      <c r="A569" s="83"/>
      <c r="B569" s="83"/>
      <c r="C569" s="24"/>
      <c r="D569" s="24"/>
      <c r="E569" s="24"/>
      <c r="F569" s="24"/>
      <c r="G569" s="24"/>
      <c r="H569" s="24"/>
      <c r="I569" s="24"/>
      <c r="J569" s="24"/>
      <c r="K569" s="24"/>
      <c r="L569" s="25"/>
      <c r="M569" s="25"/>
      <c r="N569" s="25"/>
      <c r="O569" s="24"/>
      <c r="P569" s="24"/>
    </row>
    <row r="570" spans="1:16" x14ac:dyDescent="0.25">
      <c r="A570" s="83"/>
      <c r="B570" s="83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5"/>
      <c r="N570" s="25"/>
      <c r="O570" s="24"/>
      <c r="P570" s="24"/>
    </row>
    <row r="571" spans="1:16" x14ac:dyDescent="0.25">
      <c r="A571" s="83"/>
      <c r="B571" s="83"/>
      <c r="C571" s="24"/>
      <c r="D571" s="24"/>
      <c r="E571" s="24"/>
      <c r="F571" s="24"/>
      <c r="G571" s="24"/>
      <c r="H571" s="24"/>
      <c r="I571" s="24"/>
      <c r="J571" s="24"/>
      <c r="K571" s="24"/>
      <c r="L571" s="25"/>
      <c r="M571" s="25"/>
      <c r="N571" s="25"/>
      <c r="O571" s="24"/>
      <c r="P571" s="24"/>
    </row>
    <row r="572" spans="1:16" x14ac:dyDescent="0.25">
      <c r="A572" s="83"/>
      <c r="B572" s="83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5"/>
      <c r="N572" s="25"/>
      <c r="O572" s="24"/>
      <c r="P572" s="24"/>
    </row>
    <row r="573" spans="1:16" x14ac:dyDescent="0.25">
      <c r="A573" s="83"/>
      <c r="B573" s="83"/>
      <c r="C573" s="24"/>
      <c r="D573" s="24"/>
      <c r="E573" s="24"/>
      <c r="F573" s="24"/>
      <c r="G573" s="24"/>
      <c r="H573" s="24"/>
      <c r="I573" s="24"/>
      <c r="J573" s="24"/>
      <c r="K573" s="24"/>
      <c r="L573" s="25"/>
      <c r="M573" s="25"/>
      <c r="N573" s="25"/>
      <c r="O573" s="24"/>
      <c r="P573" s="24"/>
    </row>
    <row r="574" spans="1:16" x14ac:dyDescent="0.25">
      <c r="A574" s="83"/>
      <c r="B574" s="83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5"/>
      <c r="N574" s="25"/>
      <c r="O574" s="24"/>
      <c r="P574" s="24"/>
    </row>
    <row r="575" spans="1:16" x14ac:dyDescent="0.25">
      <c r="A575" s="83"/>
      <c r="B575" s="83"/>
      <c r="C575" s="24"/>
      <c r="D575" s="24"/>
      <c r="E575" s="24"/>
      <c r="F575" s="24"/>
      <c r="G575" s="24"/>
      <c r="H575" s="24"/>
      <c r="I575" s="24"/>
      <c r="J575" s="24"/>
      <c r="K575" s="24"/>
      <c r="L575" s="25"/>
      <c r="M575" s="25"/>
      <c r="N575" s="25"/>
      <c r="O575" s="24"/>
      <c r="P575" s="24"/>
    </row>
    <row r="576" spans="1:16" x14ac:dyDescent="0.25">
      <c r="A576" s="83"/>
      <c r="B576" s="83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5"/>
      <c r="N576" s="25"/>
      <c r="O576" s="24"/>
      <c r="P576" s="24"/>
    </row>
    <row r="577" spans="1:16" x14ac:dyDescent="0.25">
      <c r="A577" s="83"/>
      <c r="B577" s="83"/>
      <c r="C577" s="24"/>
      <c r="D577" s="24"/>
      <c r="E577" s="24"/>
      <c r="F577" s="24"/>
      <c r="G577" s="24"/>
      <c r="H577" s="24"/>
      <c r="I577" s="24"/>
      <c r="J577" s="24"/>
      <c r="K577" s="24"/>
      <c r="L577" s="25"/>
      <c r="M577" s="25"/>
      <c r="N577" s="25"/>
      <c r="O577" s="24"/>
      <c r="P577" s="24"/>
    </row>
    <row r="578" spans="1:16" x14ac:dyDescent="0.25">
      <c r="A578" s="83"/>
      <c r="B578" s="83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5"/>
      <c r="N578" s="25"/>
      <c r="O578" s="24"/>
      <c r="P578" s="24"/>
    </row>
    <row r="579" spans="1:16" x14ac:dyDescent="0.25">
      <c r="A579" s="83"/>
      <c r="B579" s="83"/>
      <c r="C579" s="24"/>
      <c r="D579" s="24"/>
      <c r="E579" s="24"/>
      <c r="F579" s="24"/>
      <c r="G579" s="24"/>
      <c r="H579" s="24"/>
      <c r="I579" s="24"/>
      <c r="J579" s="24"/>
      <c r="K579" s="24"/>
      <c r="L579" s="25"/>
      <c r="M579" s="25"/>
      <c r="N579" s="25"/>
      <c r="O579" s="24"/>
      <c r="P579" s="24"/>
    </row>
    <row r="580" spans="1:16" x14ac:dyDescent="0.25">
      <c r="A580" s="83"/>
      <c r="B580" s="83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5"/>
      <c r="N580" s="25"/>
      <c r="O580" s="24"/>
      <c r="P580" s="24"/>
    </row>
    <row r="581" spans="1:16" x14ac:dyDescent="0.25">
      <c r="A581" s="83"/>
      <c r="B581" s="83"/>
      <c r="C581" s="24"/>
      <c r="D581" s="24"/>
      <c r="E581" s="24"/>
      <c r="F581" s="24"/>
      <c r="G581" s="24"/>
      <c r="H581" s="24"/>
      <c r="I581" s="24"/>
      <c r="J581" s="24"/>
      <c r="K581" s="24"/>
      <c r="L581" s="25"/>
      <c r="M581" s="25"/>
      <c r="N581" s="25"/>
      <c r="O581" s="24"/>
      <c r="P581" s="24"/>
    </row>
    <row r="582" spans="1:16" x14ac:dyDescent="0.25">
      <c r="A582" s="83"/>
      <c r="B582" s="83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5"/>
      <c r="N582" s="25"/>
      <c r="O582" s="24"/>
      <c r="P582" s="24"/>
    </row>
    <row r="583" spans="1:16" x14ac:dyDescent="0.25">
      <c r="A583" s="83"/>
      <c r="B583" s="83"/>
      <c r="C583" s="24"/>
      <c r="D583" s="24"/>
      <c r="E583" s="24"/>
      <c r="F583" s="24"/>
      <c r="G583" s="24"/>
      <c r="H583" s="24"/>
      <c r="I583" s="24"/>
      <c r="J583" s="24"/>
      <c r="K583" s="24"/>
      <c r="L583" s="25"/>
      <c r="M583" s="25"/>
      <c r="N583" s="25"/>
      <c r="O583" s="24"/>
      <c r="P583" s="24"/>
    </row>
    <row r="584" spans="1:16" x14ac:dyDescent="0.25">
      <c r="A584" s="83"/>
      <c r="B584" s="83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5"/>
      <c r="N584" s="25"/>
      <c r="O584" s="24"/>
      <c r="P584" s="24"/>
    </row>
    <row r="585" spans="1:16" x14ac:dyDescent="0.25">
      <c r="A585" s="83"/>
      <c r="B585" s="83"/>
      <c r="C585" s="24"/>
      <c r="D585" s="24"/>
      <c r="E585" s="24"/>
      <c r="F585" s="24"/>
      <c r="G585" s="24"/>
      <c r="H585" s="24"/>
      <c r="I585" s="24"/>
      <c r="J585" s="24"/>
      <c r="K585" s="24"/>
      <c r="L585" s="25"/>
      <c r="M585" s="25"/>
      <c r="N585" s="25"/>
      <c r="O585" s="24"/>
      <c r="P585" s="24"/>
    </row>
    <row r="586" spans="1:16" x14ac:dyDescent="0.25">
      <c r="A586" s="83"/>
      <c r="B586" s="83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5"/>
      <c r="N586" s="25"/>
      <c r="O586" s="24"/>
      <c r="P586" s="24"/>
    </row>
    <row r="587" spans="1:16" x14ac:dyDescent="0.25">
      <c r="A587" s="83"/>
      <c r="B587" s="83"/>
      <c r="C587" s="24"/>
      <c r="D587" s="24"/>
      <c r="E587" s="24"/>
      <c r="F587" s="24"/>
      <c r="G587" s="24"/>
      <c r="H587" s="24"/>
      <c r="I587" s="24"/>
      <c r="J587" s="24"/>
      <c r="K587" s="24"/>
      <c r="L587" s="25"/>
      <c r="M587" s="25"/>
      <c r="N587" s="25"/>
      <c r="O587" s="24"/>
      <c r="P587" s="24"/>
    </row>
    <row r="588" spans="1:16" x14ac:dyDescent="0.25">
      <c r="A588" s="83"/>
      <c r="B588" s="83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5"/>
      <c r="N588" s="25"/>
      <c r="O588" s="24"/>
      <c r="P588" s="24"/>
    </row>
    <row r="589" spans="1:16" x14ac:dyDescent="0.25">
      <c r="A589" s="83"/>
      <c r="B589" s="83"/>
      <c r="C589" s="24"/>
      <c r="D589" s="24"/>
      <c r="E589" s="24"/>
      <c r="F589" s="24"/>
      <c r="G589" s="24"/>
      <c r="H589" s="24"/>
      <c r="I589" s="24"/>
      <c r="J589" s="24"/>
      <c r="K589" s="24"/>
      <c r="L589" s="25"/>
      <c r="M589" s="25"/>
      <c r="N589" s="25"/>
      <c r="O589" s="24"/>
      <c r="P589" s="24"/>
    </row>
    <row r="590" spans="1:16" x14ac:dyDescent="0.25">
      <c r="A590" s="83"/>
      <c r="B590" s="83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5"/>
      <c r="N590" s="25"/>
      <c r="O590" s="24"/>
      <c r="P590" s="24"/>
    </row>
    <row r="591" spans="1:16" x14ac:dyDescent="0.25">
      <c r="A591" s="83"/>
      <c r="B591" s="83"/>
      <c r="C591" s="24"/>
      <c r="D591" s="24"/>
      <c r="E591" s="24"/>
      <c r="F591" s="24"/>
      <c r="G591" s="24"/>
      <c r="H591" s="24"/>
      <c r="I591" s="24"/>
      <c r="J591" s="24"/>
      <c r="K591" s="24"/>
      <c r="L591" s="25"/>
      <c r="M591" s="25"/>
      <c r="N591" s="25"/>
      <c r="O591" s="24"/>
      <c r="P591" s="24"/>
    </row>
    <row r="592" spans="1:16" x14ac:dyDescent="0.25">
      <c r="A592" s="83"/>
      <c r="B592" s="83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5"/>
      <c r="N592" s="25"/>
      <c r="O592" s="24"/>
      <c r="P592" s="24"/>
    </row>
    <row r="593" spans="1:16" x14ac:dyDescent="0.25">
      <c r="A593" s="83"/>
      <c r="B593" s="83"/>
      <c r="C593" s="24"/>
      <c r="D593" s="24"/>
      <c r="E593" s="24"/>
      <c r="F593" s="24"/>
      <c r="G593" s="24"/>
      <c r="H593" s="24"/>
      <c r="I593" s="24"/>
      <c r="J593" s="24"/>
      <c r="K593" s="24"/>
      <c r="L593" s="25"/>
      <c r="M593" s="25"/>
      <c r="N593" s="25"/>
      <c r="O593" s="24"/>
      <c r="P593" s="24"/>
    </row>
    <row r="594" spans="1:16" x14ac:dyDescent="0.25">
      <c r="A594" s="83"/>
      <c r="B594" s="83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5"/>
      <c r="N594" s="25"/>
      <c r="O594" s="24"/>
      <c r="P594" s="24"/>
    </row>
    <row r="595" spans="1:16" x14ac:dyDescent="0.25">
      <c r="A595" s="83"/>
      <c r="B595" s="83"/>
      <c r="C595" s="24"/>
      <c r="D595" s="24"/>
      <c r="E595" s="24"/>
      <c r="F595" s="24"/>
      <c r="G595" s="24"/>
      <c r="H595" s="24"/>
      <c r="I595" s="24"/>
      <c r="J595" s="24"/>
      <c r="K595" s="24"/>
      <c r="L595" s="25"/>
      <c r="M595" s="25"/>
      <c r="N595" s="25"/>
      <c r="O595" s="24"/>
      <c r="P595" s="24"/>
    </row>
    <row r="596" spans="1:16" x14ac:dyDescent="0.25">
      <c r="A596" s="83"/>
      <c r="B596" s="83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5"/>
      <c r="N596" s="25"/>
      <c r="O596" s="24"/>
      <c r="P596" s="24"/>
    </row>
    <row r="597" spans="1:16" x14ac:dyDescent="0.25">
      <c r="A597" s="83"/>
      <c r="B597" s="83"/>
      <c r="C597" s="24"/>
      <c r="D597" s="24"/>
      <c r="E597" s="24"/>
      <c r="F597" s="24"/>
      <c r="G597" s="24"/>
      <c r="H597" s="24"/>
      <c r="I597" s="24"/>
      <c r="J597" s="24"/>
      <c r="K597" s="24"/>
      <c r="L597" s="25"/>
      <c r="M597" s="25"/>
      <c r="N597" s="25"/>
      <c r="O597" s="24"/>
      <c r="P597" s="24"/>
    </row>
    <row r="598" spans="1:16" x14ac:dyDescent="0.25">
      <c r="A598" s="83"/>
      <c r="B598" s="83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5"/>
      <c r="N598" s="25"/>
      <c r="O598" s="24"/>
      <c r="P598" s="24"/>
    </row>
    <row r="599" spans="1:16" x14ac:dyDescent="0.25">
      <c r="A599" s="83"/>
      <c r="B599" s="83"/>
      <c r="C599" s="24"/>
      <c r="D599" s="24"/>
      <c r="E599" s="24"/>
      <c r="F599" s="24"/>
      <c r="G599" s="24"/>
      <c r="H599" s="24"/>
      <c r="I599" s="24"/>
      <c r="J599" s="24"/>
      <c r="K599" s="24"/>
      <c r="L599" s="25"/>
      <c r="M599" s="25"/>
      <c r="N599" s="25"/>
      <c r="O599" s="24"/>
      <c r="P599" s="24"/>
    </row>
    <row r="600" spans="1:16" x14ac:dyDescent="0.25">
      <c r="A600" s="83"/>
      <c r="B600" s="83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5"/>
      <c r="N600" s="25"/>
      <c r="O600" s="24"/>
      <c r="P600" s="24"/>
    </row>
    <row r="601" spans="1:16" x14ac:dyDescent="0.25">
      <c r="A601" s="83"/>
      <c r="B601" s="83"/>
      <c r="C601" s="24"/>
      <c r="D601" s="24"/>
      <c r="E601" s="24"/>
      <c r="F601" s="24"/>
      <c r="G601" s="24"/>
      <c r="H601" s="24"/>
      <c r="I601" s="24"/>
      <c r="J601" s="24"/>
      <c r="K601" s="24"/>
      <c r="L601" s="25"/>
      <c r="M601" s="25"/>
      <c r="N601" s="25"/>
      <c r="O601" s="24"/>
      <c r="P601" s="24"/>
    </row>
    <row r="602" spans="1:16" x14ac:dyDescent="0.25">
      <c r="A602" s="83"/>
      <c r="B602" s="83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5"/>
      <c r="N602" s="25"/>
      <c r="O602" s="24"/>
      <c r="P602" s="24"/>
    </row>
    <row r="603" spans="1:16" x14ac:dyDescent="0.25">
      <c r="A603" s="83"/>
      <c r="B603" s="83"/>
      <c r="C603" s="24"/>
      <c r="D603" s="24"/>
      <c r="E603" s="24"/>
      <c r="F603" s="24"/>
      <c r="G603" s="24"/>
      <c r="H603" s="24"/>
      <c r="I603" s="24"/>
      <c r="J603" s="24"/>
      <c r="K603" s="24"/>
      <c r="L603" s="25"/>
      <c r="M603" s="25"/>
      <c r="N603" s="25"/>
      <c r="O603" s="24"/>
      <c r="P603" s="24"/>
    </row>
    <row r="604" spans="1:16" x14ac:dyDescent="0.25">
      <c r="A604" s="83"/>
      <c r="B604" s="83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5"/>
      <c r="N604" s="25"/>
      <c r="O604" s="24"/>
      <c r="P604" s="24"/>
    </row>
    <row r="605" spans="1:16" x14ac:dyDescent="0.25">
      <c r="A605" s="83"/>
      <c r="B605" s="83"/>
      <c r="C605" s="24"/>
      <c r="D605" s="24"/>
      <c r="E605" s="24"/>
      <c r="F605" s="24"/>
      <c r="G605" s="24"/>
      <c r="H605" s="24"/>
      <c r="I605" s="24"/>
      <c r="J605" s="24"/>
      <c r="K605" s="24"/>
      <c r="L605" s="25"/>
      <c r="M605" s="25"/>
      <c r="N605" s="25"/>
      <c r="O605" s="24"/>
      <c r="P605" s="24"/>
    </row>
    <row r="606" spans="1:16" x14ac:dyDescent="0.25">
      <c r="A606" s="83"/>
      <c r="B606" s="83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5"/>
      <c r="N606" s="25"/>
      <c r="O606" s="24"/>
      <c r="P606" s="24"/>
    </row>
    <row r="607" spans="1:16" x14ac:dyDescent="0.25">
      <c r="A607" s="83"/>
      <c r="B607" s="8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</row>
  </sheetData>
  <printOptions horizontalCentered="1"/>
  <pageMargins left="0" right="0" top="0.25" bottom="0.25" header="0.3" footer="0.3"/>
  <pageSetup paperSize="9" scale="60" orientation="landscape" r:id="rId1"/>
  <rowBreaks count="2" manualBreakCount="2">
    <brk id="48" max="17" man="1"/>
    <brk id="89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view="pageBreakPreview" zoomScale="115" zoomScaleNormal="100" zoomScaleSheetLayoutView="115" workbookViewId="0">
      <selection activeCell="L5" sqref="L5:L7"/>
    </sheetView>
  </sheetViews>
  <sheetFormatPr defaultRowHeight="15" x14ac:dyDescent="0.25"/>
  <cols>
    <col min="3" max="3" width="12.85546875" customWidth="1"/>
    <col min="4" max="4" width="9" customWidth="1"/>
    <col min="5" max="5" width="18.140625" customWidth="1"/>
    <col min="6" max="6" width="20.140625" customWidth="1"/>
    <col min="7" max="7" width="13.5703125" customWidth="1"/>
    <col min="8" max="8" width="11.42578125" customWidth="1"/>
    <col min="12" max="12" width="10.85546875" customWidth="1"/>
    <col min="13" max="13" width="14.85546875" customWidth="1"/>
  </cols>
  <sheetData>
    <row r="2" spans="1:13" s="4" customFormat="1" x14ac:dyDescent="0.25">
      <c r="A2" s="4" t="s">
        <v>105</v>
      </c>
    </row>
    <row r="3" spans="1:13" s="4" customFormat="1" ht="15.75" thickBot="1" x14ac:dyDescent="0.3">
      <c r="A3" s="4" t="s">
        <v>106</v>
      </c>
    </row>
    <row r="4" spans="1:13" s="4" customFormat="1" ht="16.5" thickTop="1" thickBot="1" x14ac:dyDescent="0.3">
      <c r="A4" s="51" t="s">
        <v>0</v>
      </c>
      <c r="B4" s="51" t="s">
        <v>66</v>
      </c>
      <c r="C4" s="51" t="s">
        <v>67</v>
      </c>
      <c r="D4" s="51" t="s">
        <v>20</v>
      </c>
      <c r="E4" s="51" t="s">
        <v>69</v>
      </c>
      <c r="F4" s="51" t="s">
        <v>95</v>
      </c>
      <c r="G4" s="51" t="s">
        <v>70</v>
      </c>
      <c r="H4" s="51" t="s">
        <v>94</v>
      </c>
      <c r="I4" s="51" t="s">
        <v>71</v>
      </c>
      <c r="J4" s="51" t="s">
        <v>83</v>
      </c>
      <c r="K4" s="51" t="s">
        <v>8</v>
      </c>
      <c r="L4" s="51" t="s">
        <v>68</v>
      </c>
      <c r="M4" s="51" t="s">
        <v>84</v>
      </c>
    </row>
    <row r="5" spans="1:13" s="4" customFormat="1" ht="15.75" thickTop="1" x14ac:dyDescent="0.25">
      <c r="A5" s="14">
        <v>1</v>
      </c>
      <c r="B5" s="14" t="s">
        <v>82</v>
      </c>
      <c r="C5" s="14" t="s">
        <v>11</v>
      </c>
      <c r="D5" s="60">
        <f>GI!O23/1000</f>
        <v>28.423352879999999</v>
      </c>
      <c r="E5" s="60">
        <f>(GI!O48+GI!O58)/1000</f>
        <v>55.662116437199991</v>
      </c>
      <c r="F5" s="60">
        <f>GI!O77/1000</f>
        <v>60.881871023999977</v>
      </c>
      <c r="G5" s="60">
        <f>GI!O89/1000</f>
        <v>7.4104157600000002</v>
      </c>
      <c r="H5" s="60">
        <f>GI!O98/1000</f>
        <v>21.836860739200002</v>
      </c>
      <c r="I5" s="60">
        <f>GI!O105/1000</f>
        <v>5.2504803199999985</v>
      </c>
      <c r="J5" s="60">
        <f>GI!O111/1000</f>
        <v>78.281912799999986</v>
      </c>
      <c r="K5" s="60">
        <f>SUM(D5:J5)</f>
        <v>257.74700996039996</v>
      </c>
      <c r="L5" s="149">
        <v>5700</v>
      </c>
      <c r="M5" s="60">
        <f>PRODUCT(K5:L5)</f>
        <v>1469157.9567742797</v>
      </c>
    </row>
    <row r="6" spans="1:13" s="4" customFormat="1" x14ac:dyDescent="0.25">
      <c r="A6" s="15">
        <v>2</v>
      </c>
      <c r="B6" s="15" t="s">
        <v>82</v>
      </c>
      <c r="C6" s="15" t="s">
        <v>85</v>
      </c>
      <c r="D6" s="31">
        <f>D5</f>
        <v>28.423352879999999</v>
      </c>
      <c r="E6" s="31">
        <f t="shared" ref="E6:F7" si="0">E5</f>
        <v>55.662116437199991</v>
      </c>
      <c r="F6" s="31">
        <f t="shared" si="0"/>
        <v>60.881871023999977</v>
      </c>
      <c r="G6" s="31">
        <f>G5</f>
        <v>7.4104157600000002</v>
      </c>
      <c r="H6" s="31">
        <f>H5</f>
        <v>21.836860739200002</v>
      </c>
      <c r="I6" s="31">
        <f t="shared" ref="I6:J7" si="1">I5</f>
        <v>5.2504803199999985</v>
      </c>
      <c r="J6" s="31">
        <f t="shared" si="1"/>
        <v>78.281912799999986</v>
      </c>
      <c r="K6" s="15">
        <f t="shared" ref="K6:K7" si="2">SUM(D6:J6)</f>
        <v>257.74700996039996</v>
      </c>
      <c r="L6" s="15">
        <v>3800</v>
      </c>
      <c r="M6" s="15">
        <f t="shared" ref="M6:M7" si="3">PRODUCT(K6:L6)</f>
        <v>979438.63784951984</v>
      </c>
    </row>
    <row r="7" spans="1:13" s="4" customFormat="1" x14ac:dyDescent="0.25">
      <c r="A7" s="15">
        <v>3</v>
      </c>
      <c r="B7" s="15" t="s">
        <v>82</v>
      </c>
      <c r="C7" s="15" t="s">
        <v>86</v>
      </c>
      <c r="D7" s="31">
        <f>D6</f>
        <v>28.423352879999999</v>
      </c>
      <c r="E7" s="31">
        <f t="shared" si="0"/>
        <v>55.662116437199991</v>
      </c>
      <c r="F7" s="31">
        <f t="shared" si="0"/>
        <v>60.881871023999977</v>
      </c>
      <c r="G7" s="31">
        <f>G6</f>
        <v>7.4104157600000002</v>
      </c>
      <c r="H7" s="31">
        <f>H6</f>
        <v>21.836860739200002</v>
      </c>
      <c r="I7" s="31">
        <f t="shared" si="1"/>
        <v>5.2504803199999985</v>
      </c>
      <c r="J7" s="31">
        <f t="shared" si="1"/>
        <v>78.281912799999986</v>
      </c>
      <c r="K7" s="15">
        <f t="shared" si="2"/>
        <v>257.74700996039996</v>
      </c>
      <c r="L7" s="15">
        <v>1400</v>
      </c>
      <c r="M7" s="15">
        <f t="shared" si="3"/>
        <v>360845.81394455995</v>
      </c>
    </row>
    <row r="8" spans="1:13" s="4" customFormat="1" x14ac:dyDescent="0.25">
      <c r="A8" s="15">
        <v>4</v>
      </c>
      <c r="B8" s="15" t="s">
        <v>82</v>
      </c>
      <c r="C8" s="15" t="s">
        <v>112</v>
      </c>
      <c r="D8" s="31"/>
      <c r="E8" s="31"/>
      <c r="F8" s="31"/>
      <c r="G8" s="31"/>
      <c r="H8" s="31"/>
      <c r="I8" s="31"/>
      <c r="J8" s="31"/>
      <c r="K8" s="15"/>
      <c r="L8" s="15"/>
      <c r="M8" s="15"/>
    </row>
    <row r="9" spans="1:13" s="4" customFormat="1" x14ac:dyDescent="0.25">
      <c r="A9" s="15">
        <v>5</v>
      </c>
      <c r="B9" s="15" t="s">
        <v>82</v>
      </c>
      <c r="C9" s="15" t="s">
        <v>162</v>
      </c>
      <c r="D9" s="31"/>
      <c r="E9" s="31"/>
      <c r="F9" s="31"/>
      <c r="G9" s="31"/>
      <c r="H9" s="31"/>
      <c r="I9" s="31"/>
      <c r="J9" s="31"/>
      <c r="K9" s="15"/>
      <c r="L9" s="15"/>
      <c r="M9" s="15"/>
    </row>
    <row r="10" spans="1:13" s="4" customFormat="1" x14ac:dyDescent="0.25">
      <c r="A10" s="15">
        <v>6</v>
      </c>
      <c r="B10" s="15" t="str">
        <f>B9</f>
        <v>GI 2</v>
      </c>
      <c r="C10" s="15" t="s">
        <v>113</v>
      </c>
      <c r="D10" s="31"/>
      <c r="E10" s="31"/>
      <c r="F10" s="31"/>
      <c r="G10" s="31"/>
      <c r="H10" s="31"/>
      <c r="I10" s="31"/>
      <c r="J10" s="31"/>
      <c r="K10" s="15"/>
      <c r="L10" s="15"/>
      <c r="M10" s="15"/>
    </row>
    <row r="11" spans="1:13" s="4" customFormat="1" ht="15.75" thickBot="1" x14ac:dyDescent="0.3">
      <c r="A11" s="15">
        <v>7</v>
      </c>
      <c r="B11" s="64" t="str">
        <f>B10</f>
        <v>GI 2</v>
      </c>
      <c r="C11" s="15" t="s">
        <v>161</v>
      </c>
      <c r="D11" s="31"/>
      <c r="E11" s="31"/>
      <c r="F11" s="31"/>
      <c r="G11" s="31"/>
      <c r="H11" s="31"/>
      <c r="I11" s="31"/>
      <c r="J11" s="31"/>
      <c r="K11" s="15"/>
      <c r="L11" s="15"/>
      <c r="M11" s="15"/>
    </row>
    <row r="12" spans="1:13" s="4" customFormat="1" ht="16.5" thickTop="1" thickBot="1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69">
        <f>SUM(M5:M10)</f>
        <v>2809442.4085683594</v>
      </c>
    </row>
    <row r="13" spans="1:13" ht="15.75" thickTop="1" x14ac:dyDescent="0.25"/>
    <row r="23" spans="9:13" x14ac:dyDescent="0.25">
      <c r="I23" s="68"/>
    </row>
    <row r="24" spans="9:13" x14ac:dyDescent="0.25">
      <c r="I24" s="68"/>
      <c r="M24" s="68"/>
    </row>
    <row r="30" spans="9:13" x14ac:dyDescent="0.25">
      <c r="K30" t="s">
        <v>133</v>
      </c>
    </row>
    <row r="32" spans="9:13" x14ac:dyDescent="0.25">
      <c r="K32" t="s">
        <v>126</v>
      </c>
      <c r="L32" t="s">
        <v>119</v>
      </c>
      <c r="M32">
        <v>36.622999999999998</v>
      </c>
    </row>
    <row r="33" spans="11:13" x14ac:dyDescent="0.25">
      <c r="K33" t="s">
        <v>127</v>
      </c>
      <c r="L33" t="s">
        <v>120</v>
      </c>
      <c r="M33">
        <v>15.86</v>
      </c>
    </row>
    <row r="34" spans="11:13" x14ac:dyDescent="0.25">
      <c r="K34" t="s">
        <v>128</v>
      </c>
      <c r="L34" t="s">
        <v>121</v>
      </c>
      <c r="M34">
        <v>31.37</v>
      </c>
    </row>
    <row r="35" spans="11:13" x14ac:dyDescent="0.25">
      <c r="K35" t="s">
        <v>129</v>
      </c>
      <c r="L35" t="s">
        <v>122</v>
      </c>
      <c r="M35">
        <v>52.64</v>
      </c>
    </row>
    <row r="36" spans="11:13" x14ac:dyDescent="0.25">
      <c r="K36" t="s">
        <v>130</v>
      </c>
      <c r="L36" t="s">
        <v>123</v>
      </c>
    </row>
    <row r="37" spans="11:13" x14ac:dyDescent="0.25">
      <c r="K37" t="s">
        <v>131</v>
      </c>
      <c r="L37" t="s">
        <v>124</v>
      </c>
      <c r="M37">
        <v>22.863</v>
      </c>
    </row>
    <row r="38" spans="11:13" x14ac:dyDescent="0.25">
      <c r="K38" t="s">
        <v>132</v>
      </c>
      <c r="L38" t="s">
        <v>125</v>
      </c>
      <c r="M38">
        <f>19.81+16.413</f>
        <v>36.222999999999999</v>
      </c>
    </row>
    <row r="39" spans="11:13" x14ac:dyDescent="0.25">
      <c r="M39">
        <f>SUM(M32:M38)</f>
        <v>195.57900000000001</v>
      </c>
    </row>
  </sheetData>
  <printOptions horizontalCentered="1"/>
  <pageMargins left="0" right="0" top="0.25" bottom="0.2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J4" sqref="J4"/>
    </sheetView>
  </sheetViews>
  <sheetFormatPr defaultRowHeight="15" x14ac:dyDescent="0.25"/>
  <cols>
    <col min="1" max="1" width="5" customWidth="1"/>
    <col min="2" max="2" width="19.140625" customWidth="1"/>
    <col min="4" max="4" width="12.7109375" customWidth="1"/>
    <col min="7" max="7" width="12.85546875" customWidth="1"/>
    <col min="10" max="10" width="13" customWidth="1"/>
  </cols>
  <sheetData>
    <row r="2" spans="1:12" s="134" customFormat="1" ht="18.75" x14ac:dyDescent="0.3">
      <c r="A2" s="134" t="s">
        <v>0</v>
      </c>
      <c r="B2" s="134" t="s">
        <v>141</v>
      </c>
      <c r="C2" s="134" t="s">
        <v>66</v>
      </c>
      <c r="D2" s="150" t="s">
        <v>139</v>
      </c>
      <c r="E2" s="150"/>
      <c r="F2" s="150"/>
      <c r="G2" s="150" t="s">
        <v>140</v>
      </c>
      <c r="H2" s="150"/>
      <c r="I2" s="150"/>
      <c r="J2" s="150" t="s">
        <v>143</v>
      </c>
      <c r="K2" s="150"/>
    </row>
    <row r="3" spans="1:12" s="134" customFormat="1" ht="18.75" x14ac:dyDescent="0.3">
      <c r="D3" s="134" t="s">
        <v>142</v>
      </c>
      <c r="E3" s="134" t="s">
        <v>9</v>
      </c>
      <c r="F3" s="134" t="s">
        <v>8</v>
      </c>
      <c r="G3" s="134" t="s">
        <v>142</v>
      </c>
      <c r="H3" s="134" t="s">
        <v>9</v>
      </c>
      <c r="I3" s="134" t="s">
        <v>8</v>
      </c>
      <c r="J3" s="134" t="s">
        <v>142</v>
      </c>
      <c r="K3" s="134" t="s">
        <v>9</v>
      </c>
      <c r="L3" s="134" t="s">
        <v>8</v>
      </c>
    </row>
    <row r="4" spans="1:12" x14ac:dyDescent="0.25">
      <c r="A4" s="130">
        <v>1</v>
      </c>
      <c r="B4" s="130" t="s">
        <v>20</v>
      </c>
      <c r="C4" s="130" t="s">
        <v>133</v>
      </c>
      <c r="D4" s="131">
        <f>GI!N23</f>
        <v>2186.41176</v>
      </c>
      <c r="E4" s="131">
        <v>13</v>
      </c>
      <c r="F4" s="131">
        <f>PRODUCT(D4:E4)</f>
        <v>28423.352879999999</v>
      </c>
      <c r="G4" s="131">
        <v>2413.4595500000005</v>
      </c>
      <c r="H4" s="131">
        <v>13</v>
      </c>
      <c r="I4" s="131">
        <f>H4*G4</f>
        <v>31374.974150000005</v>
      </c>
      <c r="J4" s="131">
        <f>G4-D4</f>
        <v>227.04779000000053</v>
      </c>
      <c r="K4" s="131">
        <f>H4-E4</f>
        <v>0</v>
      </c>
      <c r="L4" s="131">
        <f>K4*J4</f>
        <v>0</v>
      </c>
    </row>
    <row r="5" spans="1:12" x14ac:dyDescent="0.25">
      <c r="A5" s="130">
        <v>2</v>
      </c>
      <c r="B5" s="130" t="s">
        <v>37</v>
      </c>
      <c r="C5" s="130" t="s">
        <v>133</v>
      </c>
      <c r="D5" s="131">
        <f>GI!N48</f>
        <v>1828.3649122000002</v>
      </c>
      <c r="E5" s="131">
        <v>26</v>
      </c>
      <c r="F5" s="131">
        <f t="shared" ref="F5:F11" si="0">PRODUCT(D5:E5)</f>
        <v>47537.487717200005</v>
      </c>
      <c r="G5" s="131">
        <v>1831.18</v>
      </c>
      <c r="H5" s="131">
        <v>26</v>
      </c>
      <c r="I5" s="131">
        <f t="shared" ref="I5:I11" si="1">H5*G5</f>
        <v>47610.68</v>
      </c>
      <c r="J5" s="131">
        <f t="shared" ref="J5:J11" si="2">G5-D5</f>
        <v>2.8150877999999011</v>
      </c>
      <c r="K5" s="131">
        <f t="shared" ref="K5:K11" si="3">H5-E5</f>
        <v>0</v>
      </c>
      <c r="L5" s="131">
        <f t="shared" ref="L5:L11" si="4">K5*J5</f>
        <v>0</v>
      </c>
    </row>
    <row r="6" spans="1:12" x14ac:dyDescent="0.25">
      <c r="A6" s="130">
        <v>3</v>
      </c>
      <c r="B6" s="130" t="s">
        <v>138</v>
      </c>
      <c r="C6" s="130" t="s">
        <v>133</v>
      </c>
      <c r="D6" s="131">
        <f>GI!N58</f>
        <v>62.497143999999999</v>
      </c>
      <c r="E6" s="131">
        <f>GI!D50</f>
        <v>130</v>
      </c>
      <c r="F6" s="131">
        <f t="shared" si="0"/>
        <v>8124.6287199999997</v>
      </c>
      <c r="G6" s="131">
        <v>62.5</v>
      </c>
      <c r="H6" s="131">
        <f>E6</f>
        <v>130</v>
      </c>
      <c r="I6" s="131">
        <f t="shared" si="1"/>
        <v>8125</v>
      </c>
      <c r="J6" s="131">
        <f t="shared" si="2"/>
        <v>2.8560000000013019E-3</v>
      </c>
      <c r="K6" s="131">
        <f t="shared" si="3"/>
        <v>0</v>
      </c>
      <c r="L6" s="131">
        <f t="shared" si="4"/>
        <v>0</v>
      </c>
    </row>
    <row r="7" spans="1:12" x14ac:dyDescent="0.25">
      <c r="A7" s="130">
        <v>4</v>
      </c>
      <c r="B7" s="130" t="s">
        <v>134</v>
      </c>
      <c r="C7" s="130" t="s">
        <v>133</v>
      </c>
      <c r="D7" s="131">
        <f>GI!N77</f>
        <v>2341.6104240000004</v>
      </c>
      <c r="E7" s="131">
        <v>26</v>
      </c>
      <c r="F7" s="131">
        <f t="shared" si="0"/>
        <v>60881.871024000007</v>
      </c>
      <c r="G7" s="131"/>
      <c r="H7" s="131">
        <f t="shared" ref="H7:H10" si="5">E7</f>
        <v>26</v>
      </c>
      <c r="I7" s="131">
        <f t="shared" si="1"/>
        <v>0</v>
      </c>
      <c r="J7" s="131">
        <f t="shared" si="2"/>
        <v>-2341.6104240000004</v>
      </c>
      <c r="K7" s="131">
        <f t="shared" si="3"/>
        <v>0</v>
      </c>
      <c r="L7" s="131">
        <f t="shared" si="4"/>
        <v>0</v>
      </c>
    </row>
    <row r="8" spans="1:12" x14ac:dyDescent="0.25">
      <c r="A8" s="130">
        <v>5</v>
      </c>
      <c r="B8" s="130" t="s">
        <v>70</v>
      </c>
      <c r="C8" s="130" t="s">
        <v>133</v>
      </c>
      <c r="D8" s="131">
        <f>GI!N89</f>
        <v>3705.2078799999999</v>
      </c>
      <c r="E8" s="131">
        <v>1</v>
      </c>
      <c r="F8" s="131">
        <f t="shared" si="0"/>
        <v>3705.2078799999999</v>
      </c>
      <c r="G8" s="131"/>
      <c r="H8" s="131">
        <f t="shared" si="5"/>
        <v>1</v>
      </c>
      <c r="I8" s="131">
        <f t="shared" si="1"/>
        <v>0</v>
      </c>
      <c r="J8" s="131">
        <f t="shared" si="2"/>
        <v>-3705.2078799999999</v>
      </c>
      <c r="K8" s="131">
        <f t="shared" si="3"/>
        <v>0</v>
      </c>
      <c r="L8" s="131">
        <f t="shared" si="4"/>
        <v>0</v>
      </c>
    </row>
    <row r="9" spans="1:12" x14ac:dyDescent="0.25">
      <c r="A9" s="130">
        <v>6</v>
      </c>
      <c r="B9" s="130" t="s">
        <v>144</v>
      </c>
      <c r="C9" s="130" t="s">
        <v>133</v>
      </c>
      <c r="D9" s="131">
        <f>GI!N98</f>
        <v>419.93962959999999</v>
      </c>
      <c r="E9" s="131">
        <v>52</v>
      </c>
      <c r="F9" s="131">
        <f t="shared" si="0"/>
        <v>21836.860739199998</v>
      </c>
      <c r="G9" s="131">
        <v>421.74477759999996</v>
      </c>
      <c r="H9" s="131">
        <f t="shared" si="5"/>
        <v>52</v>
      </c>
      <c r="I9" s="131">
        <f t="shared" si="1"/>
        <v>21930.728435199999</v>
      </c>
      <c r="J9" s="131">
        <f t="shared" si="2"/>
        <v>1.8051479999999742</v>
      </c>
      <c r="K9" s="131">
        <f t="shared" si="3"/>
        <v>0</v>
      </c>
      <c r="L9" s="131">
        <f t="shared" si="4"/>
        <v>0</v>
      </c>
    </row>
    <row r="10" spans="1:12" x14ac:dyDescent="0.25">
      <c r="A10" s="130">
        <v>7</v>
      </c>
      <c r="B10" s="130" t="s">
        <v>71</v>
      </c>
      <c r="C10" s="130" t="s">
        <v>133</v>
      </c>
      <c r="D10" s="131">
        <f>GI!N105</f>
        <v>2625.2401599999994</v>
      </c>
      <c r="E10" s="131">
        <v>2</v>
      </c>
      <c r="F10" s="131">
        <f t="shared" si="0"/>
        <v>5250.4803199999988</v>
      </c>
      <c r="G10" s="131"/>
      <c r="H10" s="131">
        <f t="shared" si="5"/>
        <v>2</v>
      </c>
      <c r="I10" s="131">
        <f t="shared" si="1"/>
        <v>0</v>
      </c>
      <c r="J10" s="131">
        <f t="shared" si="2"/>
        <v>-2625.2401599999994</v>
      </c>
      <c r="K10" s="131">
        <f t="shared" si="3"/>
        <v>0</v>
      </c>
      <c r="L10" s="131">
        <f t="shared" si="4"/>
        <v>0</v>
      </c>
    </row>
    <row r="11" spans="1:12" x14ac:dyDescent="0.25">
      <c r="A11" s="130">
        <v>8</v>
      </c>
      <c r="B11" s="130" t="s">
        <v>83</v>
      </c>
      <c r="C11" s="130" t="s">
        <v>133</v>
      </c>
      <c r="D11" s="131">
        <f>GI!N111</f>
        <v>150.54213999999999</v>
      </c>
      <c r="E11" s="131">
        <v>520</v>
      </c>
      <c r="F11" s="131">
        <f t="shared" si="0"/>
        <v>78281.912799999991</v>
      </c>
      <c r="G11" s="131">
        <v>152.42457999999999</v>
      </c>
      <c r="H11" s="131">
        <v>479</v>
      </c>
      <c r="I11" s="131">
        <f t="shared" si="1"/>
        <v>73011.373819999993</v>
      </c>
      <c r="J11" s="131">
        <f t="shared" si="2"/>
        <v>1.8824400000000026</v>
      </c>
      <c r="K11" s="131">
        <f t="shared" si="3"/>
        <v>-41</v>
      </c>
      <c r="L11" s="131">
        <f t="shared" si="4"/>
        <v>-77.180040000000105</v>
      </c>
    </row>
    <row r="12" spans="1:12" s="76" customFormat="1" x14ac:dyDescent="0.25">
      <c r="A12" s="76" t="s">
        <v>146</v>
      </c>
      <c r="B12" s="79" t="s">
        <v>8</v>
      </c>
      <c r="D12" s="79"/>
      <c r="E12" s="79"/>
      <c r="F12" s="79">
        <f>SUM(F4:F11)</f>
        <v>254041.8020804</v>
      </c>
      <c r="G12" s="79"/>
      <c r="H12" s="79"/>
      <c r="I12" s="79">
        <f t="shared" ref="I12:L12" si="6">SUM(I4:I11)</f>
        <v>182052.75640519999</v>
      </c>
      <c r="J12" s="79"/>
      <c r="K12" s="79"/>
      <c r="L12" s="79">
        <f t="shared" si="6"/>
        <v>-77.180040000000105</v>
      </c>
    </row>
  </sheetData>
  <mergeCells count="3">
    <mergeCell ref="J2:K2"/>
    <mergeCell ref="D2:F2"/>
    <mergeCell ref="G2:I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pane ySplit="5" topLeftCell="A114" activePane="bottomLeft" state="frozen"/>
      <selection pane="bottomLeft" activeCell="F8" sqref="F8"/>
    </sheetView>
  </sheetViews>
  <sheetFormatPr defaultRowHeight="15" x14ac:dyDescent="0.25"/>
  <cols>
    <col min="1" max="1" width="6.140625" customWidth="1"/>
    <col min="2" max="2" width="14" customWidth="1"/>
    <col min="3" max="3" width="15.28515625" customWidth="1"/>
    <col min="4" max="4" width="6.5703125" customWidth="1"/>
    <col min="13" max="13" width="10.28515625" customWidth="1"/>
    <col min="15" max="15" width="10.85546875" customWidth="1"/>
  </cols>
  <sheetData>
    <row r="1" spans="1:16" x14ac:dyDescent="0.2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34</v>
      </c>
    </row>
    <row r="2" spans="1:16" x14ac:dyDescent="0.25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 t="s">
        <v>107</v>
      </c>
    </row>
    <row r="3" spans="1:16" x14ac:dyDescent="0.25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 t="s">
        <v>36</v>
      </c>
    </row>
    <row r="4" spans="1:16" ht="15.75" thickBot="1" x14ac:dyDescent="0.3"/>
    <row r="5" spans="1:16" s="62" customFormat="1" ht="33" thickTop="1" thickBot="1" x14ac:dyDescent="0.3">
      <c r="A5" s="61" t="s">
        <v>0</v>
      </c>
      <c r="B5" s="61" t="s">
        <v>2</v>
      </c>
      <c r="C5" s="61" t="s">
        <v>12</v>
      </c>
      <c r="D5" s="61" t="s">
        <v>9</v>
      </c>
      <c r="E5" s="61" t="s">
        <v>1</v>
      </c>
      <c r="F5" s="61" t="s">
        <v>4</v>
      </c>
      <c r="G5" s="61" t="s">
        <v>3</v>
      </c>
      <c r="H5" s="61" t="s">
        <v>5</v>
      </c>
      <c r="I5" s="61" t="s">
        <v>6</v>
      </c>
      <c r="J5" s="61" t="s">
        <v>7</v>
      </c>
      <c r="K5" s="61" t="s">
        <v>8</v>
      </c>
      <c r="L5" s="61" t="s">
        <v>9</v>
      </c>
      <c r="M5" s="61" t="s">
        <v>10</v>
      </c>
      <c r="N5" s="61" t="s">
        <v>39</v>
      </c>
      <c r="O5" s="61" t="s">
        <v>65</v>
      </c>
      <c r="P5" s="61" t="s">
        <v>39</v>
      </c>
    </row>
    <row r="6" spans="1:16" ht="15.75" thickTop="1" x14ac:dyDescent="0.25">
      <c r="A6" s="1">
        <v>1</v>
      </c>
      <c r="B6" s="1" t="s">
        <v>30</v>
      </c>
      <c r="C6" s="14" t="s">
        <v>108</v>
      </c>
      <c r="D6" s="14">
        <v>2</v>
      </c>
      <c r="E6" s="14" t="s">
        <v>18</v>
      </c>
      <c r="F6" s="1">
        <v>25</v>
      </c>
      <c r="G6" s="1">
        <v>0.75</v>
      </c>
      <c r="H6" s="1">
        <v>0.6</v>
      </c>
      <c r="I6" s="1">
        <v>2.5000000000000001E-2</v>
      </c>
      <c r="J6" s="1">
        <v>7850</v>
      </c>
      <c r="K6" s="1">
        <f>PRODUCT(G6:J6)</f>
        <v>88.3125</v>
      </c>
      <c r="L6" s="1">
        <v>1</v>
      </c>
      <c r="M6" s="8">
        <f>PRODUCT(K6:L6)</f>
        <v>88.3125</v>
      </c>
      <c r="N6" s="11" t="s">
        <v>40</v>
      </c>
      <c r="O6" s="29">
        <f t="shared" ref="O6:O22" si="0">M6*D6</f>
        <v>176.625</v>
      </c>
      <c r="P6" s="18" t="s">
        <v>40</v>
      </c>
    </row>
    <row r="7" spans="1:16" x14ac:dyDescent="0.25">
      <c r="A7" s="2">
        <v>2</v>
      </c>
      <c r="B7" s="2" t="s">
        <v>11</v>
      </c>
      <c r="C7" s="14" t="s">
        <v>108</v>
      </c>
      <c r="D7" s="14">
        <v>2</v>
      </c>
      <c r="E7" s="15" t="s">
        <v>18</v>
      </c>
      <c r="F7" s="2">
        <v>12</v>
      </c>
      <c r="G7" s="1">
        <v>0.75</v>
      </c>
      <c r="H7" s="2">
        <v>0.4</v>
      </c>
      <c r="I7" s="2">
        <v>1.2E-2</v>
      </c>
      <c r="J7" s="1">
        <v>7850</v>
      </c>
      <c r="K7" s="2">
        <f t="shared" ref="K7:K22" si="1">PRODUCT(G7:J7)</f>
        <v>28.260000000000005</v>
      </c>
      <c r="L7" s="2">
        <v>2</v>
      </c>
      <c r="M7" s="9">
        <f t="shared" ref="M7:M22" si="2">PRODUCT(K7:L7)</f>
        <v>56.52000000000001</v>
      </c>
      <c r="N7" s="11" t="s">
        <v>40</v>
      </c>
      <c r="O7" s="29">
        <f t="shared" si="0"/>
        <v>113.04000000000002</v>
      </c>
      <c r="P7" s="18" t="s">
        <v>40</v>
      </c>
    </row>
    <row r="8" spans="1:16" x14ac:dyDescent="0.25">
      <c r="A8" s="2">
        <v>3</v>
      </c>
      <c r="B8" s="2" t="s">
        <v>11</v>
      </c>
      <c r="C8" s="14" t="s">
        <v>108</v>
      </c>
      <c r="D8" s="14">
        <v>2</v>
      </c>
      <c r="E8" s="15" t="s">
        <v>18</v>
      </c>
      <c r="F8" s="2">
        <v>25</v>
      </c>
      <c r="G8" s="1">
        <v>0.75</v>
      </c>
      <c r="H8" s="2">
        <v>0.13800000000000001</v>
      </c>
      <c r="I8" s="2">
        <f>I6</f>
        <v>2.5000000000000001E-2</v>
      </c>
      <c r="J8" s="1">
        <v>7850</v>
      </c>
      <c r="K8" s="2">
        <f t="shared" si="1"/>
        <v>20.311875000000004</v>
      </c>
      <c r="L8" s="2">
        <v>2</v>
      </c>
      <c r="M8" s="9">
        <f t="shared" si="2"/>
        <v>40.623750000000008</v>
      </c>
      <c r="N8" s="11" t="s">
        <v>40</v>
      </c>
      <c r="O8" s="29">
        <f t="shared" si="0"/>
        <v>81.247500000000016</v>
      </c>
      <c r="P8" s="18" t="s">
        <v>40</v>
      </c>
    </row>
    <row r="9" spans="1:16" x14ac:dyDescent="0.25">
      <c r="A9" s="2">
        <v>4</v>
      </c>
      <c r="B9" s="2" t="s">
        <v>11</v>
      </c>
      <c r="C9" s="14" t="s">
        <v>108</v>
      </c>
      <c r="D9" s="14">
        <v>2</v>
      </c>
      <c r="E9" s="15" t="s">
        <v>18</v>
      </c>
      <c r="F9" s="2">
        <v>12</v>
      </c>
      <c r="G9" s="2">
        <v>0.2</v>
      </c>
      <c r="H9" s="2">
        <f>H8</f>
        <v>0.13800000000000001</v>
      </c>
      <c r="I9" s="2">
        <f>I7</f>
        <v>1.2E-2</v>
      </c>
      <c r="J9" s="1">
        <v>7850</v>
      </c>
      <c r="K9" s="2">
        <f t="shared" si="1"/>
        <v>2.59992</v>
      </c>
      <c r="L9" s="2">
        <v>12</v>
      </c>
      <c r="M9" s="9">
        <f t="shared" si="2"/>
        <v>31.19904</v>
      </c>
      <c r="N9" s="11" t="s">
        <v>40</v>
      </c>
      <c r="O9" s="29">
        <f t="shared" si="0"/>
        <v>62.39808</v>
      </c>
      <c r="P9" s="18" t="s">
        <v>40</v>
      </c>
    </row>
    <row r="10" spans="1:16" x14ac:dyDescent="0.25">
      <c r="A10" s="2">
        <v>5</v>
      </c>
      <c r="B10" s="2" t="s">
        <v>11</v>
      </c>
      <c r="C10" s="14" t="s">
        <v>108</v>
      </c>
      <c r="D10" s="14">
        <v>2</v>
      </c>
      <c r="E10" s="15" t="s">
        <v>63</v>
      </c>
      <c r="F10" s="2">
        <v>300</v>
      </c>
      <c r="G10" s="2">
        <v>28.457999999999998</v>
      </c>
      <c r="H10" s="2"/>
      <c r="I10" s="2"/>
      <c r="J10" s="2">
        <v>46</v>
      </c>
      <c r="K10" s="2">
        <f t="shared" si="1"/>
        <v>1309.068</v>
      </c>
      <c r="L10" s="2">
        <v>2</v>
      </c>
      <c r="M10" s="9">
        <f t="shared" si="2"/>
        <v>2618.136</v>
      </c>
      <c r="N10" s="11" t="s">
        <v>40</v>
      </c>
      <c r="O10" s="29">
        <f t="shared" si="0"/>
        <v>5236.2719999999999</v>
      </c>
      <c r="P10" s="18" t="s">
        <v>40</v>
      </c>
    </row>
    <row r="11" spans="1:16" x14ac:dyDescent="0.25">
      <c r="A11" s="2">
        <v>6</v>
      </c>
      <c r="B11" s="2" t="s">
        <v>11</v>
      </c>
      <c r="C11" s="14" t="s">
        <v>108</v>
      </c>
      <c r="D11" s="14">
        <v>2</v>
      </c>
      <c r="E11" s="15" t="s">
        <v>93</v>
      </c>
      <c r="F11" s="6" t="s">
        <v>109</v>
      </c>
      <c r="G11" s="2">
        <v>105.675</v>
      </c>
      <c r="H11" s="2"/>
      <c r="I11" s="2"/>
      <c r="J11" s="2">
        <v>5.93</v>
      </c>
      <c r="K11" s="2">
        <f t="shared" si="1"/>
        <v>626.65274999999997</v>
      </c>
      <c r="L11" s="2">
        <v>1</v>
      </c>
      <c r="M11" s="9">
        <f t="shared" si="2"/>
        <v>626.65274999999997</v>
      </c>
      <c r="N11" s="11" t="s">
        <v>40</v>
      </c>
      <c r="O11" s="29">
        <f t="shared" si="0"/>
        <v>1253.3054999999999</v>
      </c>
      <c r="P11" s="18" t="s">
        <v>40</v>
      </c>
    </row>
    <row r="12" spans="1:16" x14ac:dyDescent="0.25">
      <c r="A12" s="2">
        <v>7</v>
      </c>
      <c r="B12" s="2" t="s">
        <v>11</v>
      </c>
      <c r="C12" s="14" t="s">
        <v>108</v>
      </c>
      <c r="D12" s="14">
        <v>2</v>
      </c>
      <c r="E12" s="15" t="s">
        <v>18</v>
      </c>
      <c r="F12" s="6">
        <v>12</v>
      </c>
      <c r="G12" s="2">
        <v>0.32</v>
      </c>
      <c r="H12" s="2">
        <v>0.57899999999999996</v>
      </c>
      <c r="I12" s="2">
        <v>1.2E-2</v>
      </c>
      <c r="J12" s="2">
        <v>7850</v>
      </c>
      <c r="K12" s="2">
        <f t="shared" si="1"/>
        <v>17.453376000000002</v>
      </c>
      <c r="L12" s="2">
        <v>1</v>
      </c>
      <c r="M12" s="9">
        <f t="shared" si="2"/>
        <v>17.453376000000002</v>
      </c>
      <c r="N12" s="11" t="s">
        <v>40</v>
      </c>
      <c r="O12" s="29">
        <f t="shared" si="0"/>
        <v>34.906752000000004</v>
      </c>
      <c r="P12" s="18" t="s">
        <v>40</v>
      </c>
    </row>
    <row r="13" spans="1:16" x14ac:dyDescent="0.25">
      <c r="A13" s="2">
        <v>8</v>
      </c>
      <c r="B13" s="2" t="s">
        <v>11</v>
      </c>
      <c r="C13" s="14" t="s">
        <v>108</v>
      </c>
      <c r="D13" s="14">
        <v>2</v>
      </c>
      <c r="E13" s="15" t="s">
        <v>18</v>
      </c>
      <c r="F13" s="6">
        <v>12</v>
      </c>
      <c r="G13" s="2">
        <v>0.23</v>
      </c>
      <c r="H13" s="2">
        <v>0.42</v>
      </c>
      <c r="I13" s="2">
        <f>I12</f>
        <v>1.2E-2</v>
      </c>
      <c r="J13" s="2">
        <v>7850</v>
      </c>
      <c r="K13" s="2">
        <f t="shared" si="1"/>
        <v>9.0997199999999996</v>
      </c>
      <c r="L13" s="2">
        <v>1</v>
      </c>
      <c r="M13" s="9">
        <f t="shared" si="2"/>
        <v>9.0997199999999996</v>
      </c>
      <c r="N13" s="11" t="s">
        <v>40</v>
      </c>
      <c r="O13" s="29">
        <f t="shared" si="0"/>
        <v>18.199439999999999</v>
      </c>
      <c r="P13" s="18" t="s">
        <v>40</v>
      </c>
    </row>
    <row r="14" spans="1:16" x14ac:dyDescent="0.25">
      <c r="A14" s="2">
        <v>9</v>
      </c>
      <c r="B14" s="2" t="s">
        <v>11</v>
      </c>
      <c r="C14" s="14" t="s">
        <v>108</v>
      </c>
      <c r="D14" s="14">
        <v>2</v>
      </c>
      <c r="E14" s="15" t="s">
        <v>18</v>
      </c>
      <c r="F14" s="6">
        <v>10</v>
      </c>
      <c r="G14" s="2">
        <v>0.1</v>
      </c>
      <c r="H14" s="2">
        <v>0.36</v>
      </c>
      <c r="I14" s="2">
        <v>0.01</v>
      </c>
      <c r="J14" s="2">
        <v>7850</v>
      </c>
      <c r="K14" s="2">
        <f t="shared" si="1"/>
        <v>2.8259999999999996</v>
      </c>
      <c r="L14" s="2">
        <v>2</v>
      </c>
      <c r="M14" s="9">
        <f t="shared" si="2"/>
        <v>5.6519999999999992</v>
      </c>
      <c r="N14" s="11" t="s">
        <v>40</v>
      </c>
      <c r="O14" s="29">
        <f t="shared" si="0"/>
        <v>11.303999999999998</v>
      </c>
      <c r="P14" s="18" t="s">
        <v>40</v>
      </c>
    </row>
    <row r="15" spans="1:16" x14ac:dyDescent="0.25">
      <c r="A15" s="2">
        <v>10</v>
      </c>
      <c r="B15" s="2" t="s">
        <v>11</v>
      </c>
      <c r="C15" s="14" t="s">
        <v>108</v>
      </c>
      <c r="D15" s="14">
        <v>2</v>
      </c>
      <c r="E15" s="15" t="s">
        <v>18</v>
      </c>
      <c r="F15" s="2">
        <v>16</v>
      </c>
      <c r="G15" s="2">
        <v>0.59</v>
      </c>
      <c r="H15" s="2">
        <v>0.63500000000000001</v>
      </c>
      <c r="I15" s="2">
        <v>1.6E-2</v>
      </c>
      <c r="J15" s="2">
        <v>7850</v>
      </c>
      <c r="K15" s="2">
        <f t="shared" si="1"/>
        <v>47.056039999999996</v>
      </c>
      <c r="L15" s="2">
        <v>3</v>
      </c>
      <c r="M15" s="9">
        <f t="shared" si="2"/>
        <v>141.16811999999999</v>
      </c>
      <c r="N15" s="11" t="s">
        <v>40</v>
      </c>
      <c r="O15" s="29">
        <f t="shared" si="0"/>
        <v>282.33623999999998</v>
      </c>
      <c r="P15" s="18" t="s">
        <v>40</v>
      </c>
    </row>
    <row r="16" spans="1:16" x14ac:dyDescent="0.25">
      <c r="A16" s="2">
        <v>11</v>
      </c>
      <c r="B16" s="2" t="s">
        <v>11</v>
      </c>
      <c r="C16" s="14" t="s">
        <v>108</v>
      </c>
      <c r="D16" s="14">
        <v>2</v>
      </c>
      <c r="E16" s="15" t="s">
        <v>18</v>
      </c>
      <c r="F16" s="2">
        <v>10</v>
      </c>
      <c r="G16" s="2">
        <f>G15</f>
        <v>0.59</v>
      </c>
      <c r="H16" s="2">
        <v>0.78500000000000003</v>
      </c>
      <c r="I16" s="2">
        <f>I14</f>
        <v>0.01</v>
      </c>
      <c r="J16" s="2">
        <v>7850</v>
      </c>
      <c r="K16" s="2">
        <f t="shared" si="1"/>
        <v>36.357275000000001</v>
      </c>
      <c r="L16" s="2">
        <v>1</v>
      </c>
      <c r="M16" s="9">
        <f t="shared" si="2"/>
        <v>36.357275000000001</v>
      </c>
      <c r="N16" s="11" t="s">
        <v>40</v>
      </c>
      <c r="O16" s="29">
        <f t="shared" si="0"/>
        <v>72.714550000000003</v>
      </c>
      <c r="P16" s="18" t="s">
        <v>40</v>
      </c>
    </row>
    <row r="17" spans="1:20" x14ac:dyDescent="0.25">
      <c r="A17" s="2">
        <v>12</v>
      </c>
      <c r="B17" s="2" t="s">
        <v>11</v>
      </c>
      <c r="C17" s="14" t="s">
        <v>108</v>
      </c>
      <c r="D17" s="14">
        <v>2</v>
      </c>
      <c r="E17" s="15" t="s">
        <v>18</v>
      </c>
      <c r="F17" s="6">
        <v>10</v>
      </c>
      <c r="G17" s="2">
        <v>0.2</v>
      </c>
      <c r="H17" s="2">
        <v>0.3</v>
      </c>
      <c r="I17" s="2">
        <f>I16</f>
        <v>0.01</v>
      </c>
      <c r="J17" s="2">
        <v>7850</v>
      </c>
      <c r="K17" s="2">
        <f t="shared" si="1"/>
        <v>4.71</v>
      </c>
      <c r="L17" s="2">
        <v>7</v>
      </c>
      <c r="M17" s="9">
        <f t="shared" si="2"/>
        <v>32.97</v>
      </c>
      <c r="N17" s="11" t="s">
        <v>40</v>
      </c>
      <c r="O17" s="29">
        <f t="shared" si="0"/>
        <v>65.94</v>
      </c>
      <c r="P17" s="18" t="s">
        <v>40</v>
      </c>
    </row>
    <row r="18" spans="1:20" x14ac:dyDescent="0.25">
      <c r="A18" s="2">
        <v>13</v>
      </c>
      <c r="B18" s="2" t="s">
        <v>11</v>
      </c>
      <c r="C18" s="14" t="s">
        <v>108</v>
      </c>
      <c r="D18" s="14">
        <v>2</v>
      </c>
      <c r="E18" s="15" t="s">
        <v>18</v>
      </c>
      <c r="F18" s="6">
        <v>10</v>
      </c>
      <c r="G18" s="2">
        <f>G17</f>
        <v>0.2</v>
      </c>
      <c r="H18" s="2">
        <f>H17</f>
        <v>0.3</v>
      </c>
      <c r="I18" s="2">
        <f>I17</f>
        <v>0.01</v>
      </c>
      <c r="J18" s="2">
        <v>7850</v>
      </c>
      <c r="K18" s="2">
        <f t="shared" si="1"/>
        <v>4.71</v>
      </c>
      <c r="L18" s="2">
        <v>7</v>
      </c>
      <c r="M18" s="9">
        <f t="shared" si="2"/>
        <v>32.97</v>
      </c>
      <c r="N18" s="11" t="s">
        <v>40</v>
      </c>
      <c r="O18" s="29">
        <f t="shared" si="0"/>
        <v>65.94</v>
      </c>
      <c r="P18" s="18" t="s">
        <v>40</v>
      </c>
    </row>
    <row r="19" spans="1:20" x14ac:dyDescent="0.25">
      <c r="A19" s="2">
        <v>14</v>
      </c>
      <c r="B19" s="2" t="s">
        <v>11</v>
      </c>
      <c r="C19" s="14" t="s">
        <v>108</v>
      </c>
      <c r="D19" s="14">
        <v>2</v>
      </c>
      <c r="E19" s="15" t="s">
        <v>18</v>
      </c>
      <c r="F19" s="2">
        <v>10</v>
      </c>
      <c r="G19" s="2">
        <v>0.25</v>
      </c>
      <c r="H19" s="2">
        <v>0.4</v>
      </c>
      <c r="I19" s="2">
        <f>I18</f>
        <v>0.01</v>
      </c>
      <c r="J19" s="2">
        <v>7850</v>
      </c>
      <c r="K19" s="2">
        <f t="shared" si="1"/>
        <v>7.8500000000000005</v>
      </c>
      <c r="L19" s="2">
        <v>1</v>
      </c>
      <c r="M19" s="9">
        <f t="shared" si="2"/>
        <v>7.8500000000000005</v>
      </c>
      <c r="N19" s="11" t="s">
        <v>40</v>
      </c>
      <c r="O19" s="29">
        <f t="shared" si="0"/>
        <v>15.700000000000001</v>
      </c>
      <c r="P19" s="18" t="s">
        <v>40</v>
      </c>
    </row>
    <row r="20" spans="1:20" x14ac:dyDescent="0.25">
      <c r="A20" s="2">
        <v>15</v>
      </c>
      <c r="B20" s="2" t="s">
        <v>11</v>
      </c>
      <c r="C20" s="14" t="s">
        <v>108</v>
      </c>
      <c r="D20" s="14">
        <v>2</v>
      </c>
      <c r="E20" s="15" t="s">
        <v>18</v>
      </c>
      <c r="F20" s="2">
        <v>10</v>
      </c>
      <c r="G20" s="2">
        <f>G19</f>
        <v>0.25</v>
      </c>
      <c r="H20" s="2">
        <f>H19</f>
        <v>0.4</v>
      </c>
      <c r="I20" s="2">
        <f>I19</f>
        <v>0.01</v>
      </c>
      <c r="J20" s="2">
        <v>7850</v>
      </c>
      <c r="K20" s="2">
        <f t="shared" si="1"/>
        <v>7.8500000000000005</v>
      </c>
      <c r="L20" s="2">
        <v>1</v>
      </c>
      <c r="M20" s="9">
        <f t="shared" si="2"/>
        <v>7.8500000000000005</v>
      </c>
      <c r="N20" s="11" t="s">
        <v>40</v>
      </c>
      <c r="O20" s="29">
        <f t="shared" si="0"/>
        <v>15.700000000000001</v>
      </c>
      <c r="P20" s="18" t="s">
        <v>40</v>
      </c>
    </row>
    <row r="21" spans="1:20" x14ac:dyDescent="0.25">
      <c r="A21" s="3">
        <v>16</v>
      </c>
      <c r="B21" s="3" t="s">
        <v>11</v>
      </c>
      <c r="C21" s="14" t="s">
        <v>108</v>
      </c>
      <c r="D21" s="14">
        <v>2</v>
      </c>
      <c r="E21" s="16" t="s">
        <v>63</v>
      </c>
      <c r="F21" s="7">
        <v>200</v>
      </c>
      <c r="G21" s="3">
        <v>0.25</v>
      </c>
      <c r="H21" s="3"/>
      <c r="J21" s="3">
        <v>24.2</v>
      </c>
      <c r="K21" s="3">
        <f>PRODUCT(G21:J21)</f>
        <v>6.05</v>
      </c>
      <c r="L21" s="3">
        <v>7</v>
      </c>
      <c r="M21" s="10">
        <f t="shared" si="2"/>
        <v>42.35</v>
      </c>
      <c r="N21" s="11" t="s">
        <v>40</v>
      </c>
      <c r="O21" s="29">
        <f t="shared" si="0"/>
        <v>84.7</v>
      </c>
      <c r="P21" s="18" t="s">
        <v>40</v>
      </c>
    </row>
    <row r="22" spans="1:20" ht="15.75" thickBot="1" x14ac:dyDescent="0.3">
      <c r="A22" s="2">
        <v>17</v>
      </c>
      <c r="B22" s="2" t="s">
        <v>11</v>
      </c>
      <c r="C22" s="14" t="s">
        <v>108</v>
      </c>
      <c r="D22" s="14">
        <v>2</v>
      </c>
      <c r="E22" s="64" t="s">
        <v>63</v>
      </c>
      <c r="F22" s="65">
        <v>300</v>
      </c>
      <c r="G22" s="63">
        <f>0.35</f>
        <v>0.35</v>
      </c>
      <c r="H22" s="63"/>
      <c r="I22" s="63"/>
      <c r="J22" s="63">
        <f>J10</f>
        <v>46</v>
      </c>
      <c r="K22" s="3">
        <f t="shared" si="1"/>
        <v>16.099999999999998</v>
      </c>
      <c r="L22" s="63">
        <v>1</v>
      </c>
      <c r="M22" s="10">
        <f t="shared" si="2"/>
        <v>16.099999999999998</v>
      </c>
      <c r="N22" s="11" t="s">
        <v>40</v>
      </c>
      <c r="O22" s="29">
        <f t="shared" si="0"/>
        <v>32.199999999999996</v>
      </c>
      <c r="P22" s="18" t="s">
        <v>40</v>
      </c>
    </row>
    <row r="23" spans="1:20" ht="17.25" thickTop="1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7">
        <f>SUM(M6:M22)</f>
        <v>3811.2645309999994</v>
      </c>
      <c r="N23" s="13" t="s">
        <v>40</v>
      </c>
      <c r="O23" s="66">
        <f>SUM(O6:O22)</f>
        <v>7622.5290619999987</v>
      </c>
      <c r="P23" s="13" t="s">
        <v>40</v>
      </c>
      <c r="R23">
        <v>4006.1294899999998</v>
      </c>
      <c r="T23" s="68">
        <f>R23-M23</f>
        <v>194.86495900000045</v>
      </c>
    </row>
    <row r="24" spans="1:20" ht="15.75" thickTop="1" x14ac:dyDescent="0.25">
      <c r="A24" s="2">
        <v>1</v>
      </c>
      <c r="B24" s="2" t="s">
        <v>30</v>
      </c>
      <c r="C24" s="15" t="s">
        <v>110</v>
      </c>
      <c r="D24" s="15">
        <v>2</v>
      </c>
      <c r="E24" s="2" t="s">
        <v>73</v>
      </c>
      <c r="F24" s="2">
        <v>25</v>
      </c>
      <c r="G24" s="2">
        <v>0.4</v>
      </c>
      <c r="H24" s="2">
        <v>0.75</v>
      </c>
      <c r="I24" s="2">
        <v>2.5000000000000001E-2</v>
      </c>
      <c r="J24" s="2">
        <v>7850</v>
      </c>
      <c r="K24" s="2">
        <f>PRODUCT(G24:J24)</f>
        <v>58.875000000000014</v>
      </c>
      <c r="L24" s="2">
        <v>1</v>
      </c>
      <c r="M24" s="2">
        <f>PRODUCT(K24:L24)</f>
        <v>58.875000000000014</v>
      </c>
      <c r="N24" s="26" t="s">
        <v>40</v>
      </c>
      <c r="O24" s="2">
        <f t="shared" ref="O24:O41" si="3">M24*D24</f>
        <v>117.75000000000003</v>
      </c>
      <c r="P24" s="2" t="s">
        <v>40</v>
      </c>
    </row>
    <row r="25" spans="1:20" x14ac:dyDescent="0.25">
      <c r="A25" s="2">
        <v>2</v>
      </c>
      <c r="B25" s="2" t="s">
        <v>11</v>
      </c>
      <c r="C25" s="15" t="s">
        <v>110</v>
      </c>
      <c r="D25" s="15">
        <v>2</v>
      </c>
      <c r="E25" s="2" t="s">
        <v>73</v>
      </c>
      <c r="F25" s="2">
        <v>12</v>
      </c>
      <c r="G25" s="2">
        <f>G24</f>
        <v>0.4</v>
      </c>
      <c r="H25" s="2">
        <f>H24</f>
        <v>0.75</v>
      </c>
      <c r="I25" s="2">
        <v>1.2E-2</v>
      </c>
      <c r="J25" s="2">
        <v>7850</v>
      </c>
      <c r="K25" s="2">
        <f t="shared" ref="K25:K41" si="4">PRODUCT(G25:J25)</f>
        <v>28.260000000000005</v>
      </c>
      <c r="L25" s="2">
        <v>2</v>
      </c>
      <c r="M25" s="2">
        <f t="shared" ref="M25:M41" si="5">PRODUCT(K25:L25)</f>
        <v>56.52000000000001</v>
      </c>
      <c r="N25" s="26" t="s">
        <v>40</v>
      </c>
      <c r="O25" s="2">
        <f t="shared" si="3"/>
        <v>113.04000000000002</v>
      </c>
      <c r="P25" s="2" t="s">
        <v>40</v>
      </c>
    </row>
    <row r="26" spans="1:20" x14ac:dyDescent="0.25">
      <c r="A26" s="2">
        <v>3</v>
      </c>
      <c r="B26" s="2" t="s">
        <v>11</v>
      </c>
      <c r="C26" s="15" t="s">
        <v>110</v>
      </c>
      <c r="D26" s="15">
        <v>2</v>
      </c>
      <c r="E26" s="2" t="s">
        <v>73</v>
      </c>
      <c r="F26" s="2">
        <f>F24</f>
        <v>25</v>
      </c>
      <c r="G26" s="2">
        <v>0.13800000000000001</v>
      </c>
      <c r="H26" s="2">
        <f>H25</f>
        <v>0.75</v>
      </c>
      <c r="I26" s="2">
        <f>I24</f>
        <v>2.5000000000000001E-2</v>
      </c>
      <c r="J26" s="2">
        <v>7850</v>
      </c>
      <c r="K26" s="2">
        <f t="shared" si="4"/>
        <v>20.311875000000004</v>
      </c>
      <c r="L26" s="2">
        <v>2</v>
      </c>
      <c r="M26" s="2">
        <f t="shared" si="5"/>
        <v>40.623750000000008</v>
      </c>
      <c r="N26" s="26" t="s">
        <v>40</v>
      </c>
      <c r="O26" s="2">
        <f t="shared" si="3"/>
        <v>81.247500000000016</v>
      </c>
      <c r="P26" s="2" t="s">
        <v>40</v>
      </c>
    </row>
    <row r="27" spans="1:20" x14ac:dyDescent="0.25">
      <c r="A27" s="2">
        <v>4</v>
      </c>
      <c r="B27" s="2" t="s">
        <v>11</v>
      </c>
      <c r="C27" s="15" t="s">
        <v>110</v>
      </c>
      <c r="D27" s="15">
        <v>2</v>
      </c>
      <c r="E27" s="2" t="s">
        <v>73</v>
      </c>
      <c r="F27" s="2">
        <f>F25</f>
        <v>12</v>
      </c>
      <c r="G27" s="2">
        <f>G26</f>
        <v>0.13800000000000001</v>
      </c>
      <c r="H27" s="2">
        <v>0.2</v>
      </c>
      <c r="I27" s="2">
        <f>I25</f>
        <v>1.2E-2</v>
      </c>
      <c r="J27" s="2">
        <v>7850</v>
      </c>
      <c r="K27" s="2">
        <f t="shared" si="4"/>
        <v>2.59992</v>
      </c>
      <c r="L27" s="2">
        <v>12</v>
      </c>
      <c r="M27" s="2">
        <f t="shared" si="5"/>
        <v>31.19904</v>
      </c>
      <c r="N27" s="26" t="s">
        <v>40</v>
      </c>
      <c r="O27" s="2">
        <f t="shared" si="3"/>
        <v>62.39808</v>
      </c>
      <c r="P27" s="2" t="s">
        <v>40</v>
      </c>
    </row>
    <row r="28" spans="1:20" x14ac:dyDescent="0.25">
      <c r="A28" s="2">
        <v>5</v>
      </c>
      <c r="B28" s="2" t="s">
        <v>11</v>
      </c>
      <c r="C28" s="15" t="s">
        <v>110</v>
      </c>
      <c r="D28" s="15">
        <v>2</v>
      </c>
      <c r="E28" s="2" t="s">
        <v>63</v>
      </c>
      <c r="F28" s="6">
        <v>300</v>
      </c>
      <c r="G28" s="2">
        <v>28.457999999999998</v>
      </c>
      <c r="H28" s="2"/>
      <c r="I28" s="2"/>
      <c r="J28" s="2">
        <v>46</v>
      </c>
      <c r="K28" s="2">
        <f t="shared" si="4"/>
        <v>1309.068</v>
      </c>
      <c r="L28" s="2">
        <v>2</v>
      </c>
      <c r="M28" s="2">
        <f t="shared" si="5"/>
        <v>2618.136</v>
      </c>
      <c r="N28" s="26" t="s">
        <v>40</v>
      </c>
      <c r="O28" s="2">
        <f t="shared" si="3"/>
        <v>5236.2719999999999</v>
      </c>
      <c r="P28" s="2" t="s">
        <v>40</v>
      </c>
    </row>
    <row r="29" spans="1:20" x14ac:dyDescent="0.25">
      <c r="A29" s="2">
        <v>6</v>
      </c>
      <c r="B29" s="2" t="s">
        <v>11</v>
      </c>
      <c r="C29" s="15" t="s">
        <v>110</v>
      </c>
      <c r="D29" s="15">
        <v>2</v>
      </c>
      <c r="E29" s="2" t="s">
        <v>93</v>
      </c>
      <c r="F29" s="6" t="s">
        <v>109</v>
      </c>
      <c r="G29" s="2">
        <v>105.675</v>
      </c>
      <c r="H29" s="2"/>
      <c r="I29" s="2"/>
      <c r="J29" s="2">
        <v>5.93</v>
      </c>
      <c r="K29" s="2">
        <f t="shared" si="4"/>
        <v>626.65274999999997</v>
      </c>
      <c r="L29" s="2">
        <v>1</v>
      </c>
      <c r="M29" s="2">
        <f t="shared" si="5"/>
        <v>626.65274999999997</v>
      </c>
      <c r="N29" s="26" t="s">
        <v>40</v>
      </c>
      <c r="O29" s="2">
        <f t="shared" si="3"/>
        <v>1253.3054999999999</v>
      </c>
      <c r="P29" s="2" t="s">
        <v>40</v>
      </c>
    </row>
    <row r="30" spans="1:20" x14ac:dyDescent="0.25">
      <c r="A30" s="2">
        <v>7</v>
      </c>
      <c r="B30" s="2" t="s">
        <v>11</v>
      </c>
      <c r="C30" s="15" t="s">
        <v>110</v>
      </c>
      <c r="D30" s="15">
        <v>2</v>
      </c>
      <c r="E30" s="2" t="s">
        <v>73</v>
      </c>
      <c r="F30" s="6">
        <v>12</v>
      </c>
      <c r="G30" s="2">
        <v>0.32</v>
      </c>
      <c r="H30" s="2">
        <v>0.57899999999999996</v>
      </c>
      <c r="I30" s="2">
        <f>I27</f>
        <v>1.2E-2</v>
      </c>
      <c r="J30" s="2">
        <v>7850</v>
      </c>
      <c r="K30" s="2">
        <f t="shared" si="4"/>
        <v>17.453376000000002</v>
      </c>
      <c r="L30" s="2">
        <v>1</v>
      </c>
      <c r="M30" s="2">
        <f t="shared" si="5"/>
        <v>17.453376000000002</v>
      </c>
      <c r="N30" s="26" t="s">
        <v>40</v>
      </c>
      <c r="O30" s="2">
        <f t="shared" si="3"/>
        <v>34.906752000000004</v>
      </c>
      <c r="P30" s="2" t="s">
        <v>40</v>
      </c>
    </row>
    <row r="31" spans="1:20" x14ac:dyDescent="0.25">
      <c r="A31" s="2">
        <v>8</v>
      </c>
      <c r="B31" s="2" t="s">
        <v>11</v>
      </c>
      <c r="C31" s="15" t="s">
        <v>110</v>
      </c>
      <c r="D31" s="15">
        <v>2</v>
      </c>
      <c r="E31" s="2" t="s">
        <v>73</v>
      </c>
      <c r="F31" s="6">
        <v>12</v>
      </c>
      <c r="G31" s="2">
        <v>0.23</v>
      </c>
      <c r="H31" s="2">
        <v>0.42</v>
      </c>
      <c r="I31" s="2">
        <f>I30</f>
        <v>1.2E-2</v>
      </c>
      <c r="J31" s="2">
        <v>7850</v>
      </c>
      <c r="K31" s="2">
        <f t="shared" si="4"/>
        <v>9.0997199999999996</v>
      </c>
      <c r="L31" s="2">
        <v>1</v>
      </c>
      <c r="M31" s="2">
        <f t="shared" si="5"/>
        <v>9.0997199999999996</v>
      </c>
      <c r="N31" s="26" t="s">
        <v>40</v>
      </c>
      <c r="O31" s="2">
        <f t="shared" si="3"/>
        <v>18.199439999999999</v>
      </c>
      <c r="P31" s="2" t="s">
        <v>40</v>
      </c>
    </row>
    <row r="32" spans="1:20" x14ac:dyDescent="0.25">
      <c r="A32" s="2">
        <v>9</v>
      </c>
      <c r="B32" s="2" t="s">
        <v>11</v>
      </c>
      <c r="C32" s="15" t="s">
        <v>110</v>
      </c>
      <c r="D32" s="15">
        <v>2</v>
      </c>
      <c r="E32" s="2" t="s">
        <v>73</v>
      </c>
      <c r="F32" s="6">
        <v>10</v>
      </c>
      <c r="G32" s="2">
        <v>0.1</v>
      </c>
      <c r="H32" s="2">
        <v>0.36</v>
      </c>
      <c r="I32" s="2">
        <v>0.01</v>
      </c>
      <c r="J32" s="2">
        <v>7850</v>
      </c>
      <c r="K32" s="2">
        <f t="shared" si="4"/>
        <v>2.8259999999999996</v>
      </c>
      <c r="L32" s="2">
        <v>2</v>
      </c>
      <c r="M32" s="2">
        <f t="shared" si="5"/>
        <v>5.6519999999999992</v>
      </c>
      <c r="N32" s="26" t="s">
        <v>40</v>
      </c>
      <c r="O32" s="2">
        <f t="shared" si="3"/>
        <v>11.303999999999998</v>
      </c>
      <c r="P32" s="2" t="s">
        <v>40</v>
      </c>
    </row>
    <row r="33" spans="1:16" x14ac:dyDescent="0.25">
      <c r="A33" s="2">
        <v>10</v>
      </c>
      <c r="B33" s="2" t="s">
        <v>11</v>
      </c>
      <c r="C33" s="15" t="s">
        <v>110</v>
      </c>
      <c r="D33" s="15">
        <v>2</v>
      </c>
      <c r="E33" s="2" t="s">
        <v>73</v>
      </c>
      <c r="F33" s="6">
        <v>16</v>
      </c>
      <c r="G33" s="2">
        <v>0.59</v>
      </c>
      <c r="H33" s="2">
        <v>0.58499999999999996</v>
      </c>
      <c r="I33" s="2">
        <v>1.6E-2</v>
      </c>
      <c r="J33" s="2">
        <v>7850</v>
      </c>
      <c r="K33" s="2">
        <f t="shared" si="4"/>
        <v>43.350839999999998</v>
      </c>
      <c r="L33" s="2">
        <v>4</v>
      </c>
      <c r="M33" s="2">
        <f t="shared" si="5"/>
        <v>173.40335999999999</v>
      </c>
      <c r="N33" s="26" t="s">
        <v>40</v>
      </c>
      <c r="O33" s="2">
        <f t="shared" si="3"/>
        <v>346.80671999999998</v>
      </c>
      <c r="P33" s="2" t="s">
        <v>40</v>
      </c>
    </row>
    <row r="34" spans="1:16" x14ac:dyDescent="0.25">
      <c r="A34" s="2">
        <v>11</v>
      </c>
      <c r="B34" s="2" t="s">
        <v>11</v>
      </c>
      <c r="C34" s="15" t="s">
        <v>110</v>
      </c>
      <c r="D34" s="15">
        <v>2</v>
      </c>
      <c r="E34" s="2" t="s">
        <v>73</v>
      </c>
      <c r="F34" s="6">
        <v>16</v>
      </c>
      <c r="G34" s="2">
        <f>G33</f>
        <v>0.59</v>
      </c>
      <c r="H34" s="2">
        <v>0.63500000000000001</v>
      </c>
      <c r="I34" s="2">
        <f>I33</f>
        <v>1.6E-2</v>
      </c>
      <c r="J34" s="2">
        <v>7850</v>
      </c>
      <c r="K34" s="2">
        <f t="shared" si="4"/>
        <v>47.056039999999996</v>
      </c>
      <c r="L34" s="2">
        <v>2</v>
      </c>
      <c r="M34" s="2">
        <f t="shared" si="5"/>
        <v>94.112079999999992</v>
      </c>
      <c r="N34" s="26" t="s">
        <v>40</v>
      </c>
      <c r="O34" s="2">
        <f t="shared" si="3"/>
        <v>188.22415999999998</v>
      </c>
      <c r="P34" s="2" t="s">
        <v>40</v>
      </c>
    </row>
    <row r="35" spans="1:16" x14ac:dyDescent="0.25">
      <c r="A35" s="2">
        <v>12</v>
      </c>
      <c r="B35" s="2" t="s">
        <v>11</v>
      </c>
      <c r="C35" s="15" t="s">
        <v>110</v>
      </c>
      <c r="D35" s="15">
        <v>2</v>
      </c>
      <c r="E35" s="2" t="s">
        <v>73</v>
      </c>
      <c r="F35" s="6">
        <v>10</v>
      </c>
      <c r="G35" s="2">
        <f>0.2</f>
        <v>0.2</v>
      </c>
      <c r="H35" s="2">
        <v>0.3</v>
      </c>
      <c r="I35" s="2">
        <f>I32</f>
        <v>0.01</v>
      </c>
      <c r="J35" s="2">
        <v>7850</v>
      </c>
      <c r="K35" s="2">
        <f t="shared" si="4"/>
        <v>4.71</v>
      </c>
      <c r="L35" s="2">
        <v>9</v>
      </c>
      <c r="M35" s="2">
        <f t="shared" si="5"/>
        <v>42.39</v>
      </c>
      <c r="N35" s="26" t="s">
        <v>40</v>
      </c>
      <c r="O35" s="2">
        <f t="shared" si="3"/>
        <v>84.78</v>
      </c>
      <c r="P35" s="2" t="s">
        <v>40</v>
      </c>
    </row>
    <row r="36" spans="1:16" x14ac:dyDescent="0.25">
      <c r="A36" s="2">
        <v>13</v>
      </c>
      <c r="B36" s="2" t="s">
        <v>11</v>
      </c>
      <c r="C36" s="15" t="s">
        <v>110</v>
      </c>
      <c r="D36" s="15">
        <v>2</v>
      </c>
      <c r="E36" s="2" t="s">
        <v>73</v>
      </c>
      <c r="F36" s="6">
        <v>10</v>
      </c>
      <c r="G36" s="2">
        <f>G35</f>
        <v>0.2</v>
      </c>
      <c r="H36" s="2">
        <f>H35</f>
        <v>0.3</v>
      </c>
      <c r="I36" s="2">
        <f>I35</f>
        <v>0.01</v>
      </c>
      <c r="J36" s="2">
        <v>7850</v>
      </c>
      <c r="K36" s="2">
        <f t="shared" si="4"/>
        <v>4.71</v>
      </c>
      <c r="L36" s="2">
        <v>9</v>
      </c>
      <c r="M36" s="2">
        <f t="shared" si="5"/>
        <v>42.39</v>
      </c>
      <c r="N36" s="26" t="s">
        <v>40</v>
      </c>
      <c r="O36" s="2">
        <f t="shared" si="3"/>
        <v>84.78</v>
      </c>
      <c r="P36" s="2" t="s">
        <v>40</v>
      </c>
    </row>
    <row r="37" spans="1:16" x14ac:dyDescent="0.25">
      <c r="A37" s="2">
        <v>14</v>
      </c>
      <c r="B37" s="2" t="s">
        <v>11</v>
      </c>
      <c r="C37" s="15" t="s">
        <v>110</v>
      </c>
      <c r="D37" s="15">
        <v>2</v>
      </c>
      <c r="E37" s="2" t="s">
        <v>73</v>
      </c>
      <c r="F37" s="6">
        <v>10</v>
      </c>
      <c r="G37" s="2">
        <v>0.25</v>
      </c>
      <c r="H37" s="2">
        <v>0.4</v>
      </c>
      <c r="I37" s="2">
        <f>I36</f>
        <v>0.01</v>
      </c>
      <c r="J37" s="2">
        <v>7850</v>
      </c>
      <c r="K37" s="2">
        <f t="shared" si="4"/>
        <v>7.8500000000000005</v>
      </c>
      <c r="L37" s="2">
        <v>3</v>
      </c>
      <c r="M37" s="2">
        <f t="shared" si="5"/>
        <v>23.55</v>
      </c>
      <c r="N37" s="26" t="s">
        <v>40</v>
      </c>
      <c r="O37" s="2">
        <f t="shared" si="3"/>
        <v>47.1</v>
      </c>
      <c r="P37" s="2" t="s">
        <v>40</v>
      </c>
    </row>
    <row r="38" spans="1:16" x14ac:dyDescent="0.25">
      <c r="A38" s="2">
        <v>15</v>
      </c>
      <c r="B38" s="2" t="s">
        <v>11</v>
      </c>
      <c r="C38" s="15" t="s">
        <v>110</v>
      </c>
      <c r="D38" s="15">
        <v>2</v>
      </c>
      <c r="E38" s="2" t="s">
        <v>73</v>
      </c>
      <c r="F38" s="6">
        <v>10</v>
      </c>
      <c r="G38" s="2">
        <f>G37</f>
        <v>0.25</v>
      </c>
      <c r="H38" s="2">
        <f>H37</f>
        <v>0.4</v>
      </c>
      <c r="I38" s="2">
        <f>I37</f>
        <v>0.01</v>
      </c>
      <c r="J38" s="2">
        <v>7850</v>
      </c>
      <c r="K38" s="2">
        <f t="shared" si="4"/>
        <v>7.8500000000000005</v>
      </c>
      <c r="L38" s="2">
        <v>3</v>
      </c>
      <c r="M38" s="2">
        <f t="shared" si="5"/>
        <v>23.55</v>
      </c>
      <c r="N38" s="26" t="s">
        <v>40</v>
      </c>
      <c r="O38" s="2">
        <f t="shared" si="3"/>
        <v>47.1</v>
      </c>
      <c r="P38" s="2" t="s">
        <v>40</v>
      </c>
    </row>
    <row r="39" spans="1:16" x14ac:dyDescent="0.25">
      <c r="A39" s="2">
        <v>16</v>
      </c>
      <c r="B39" s="2" t="s">
        <v>11</v>
      </c>
      <c r="C39" s="15" t="s">
        <v>110</v>
      </c>
      <c r="D39" s="15">
        <v>2</v>
      </c>
      <c r="E39" s="2" t="s">
        <v>63</v>
      </c>
      <c r="F39" s="6">
        <v>200</v>
      </c>
      <c r="G39" s="2">
        <v>0.25</v>
      </c>
      <c r="H39" s="2"/>
      <c r="I39" s="2"/>
      <c r="J39" s="2">
        <v>24.2</v>
      </c>
      <c r="K39" s="2">
        <f t="shared" si="4"/>
        <v>6.05</v>
      </c>
      <c r="L39" s="2">
        <v>9</v>
      </c>
      <c r="M39" s="2">
        <f t="shared" si="5"/>
        <v>54.449999999999996</v>
      </c>
      <c r="N39" s="26" t="s">
        <v>40</v>
      </c>
      <c r="O39" s="2">
        <f t="shared" si="3"/>
        <v>108.89999999999999</v>
      </c>
      <c r="P39" s="2" t="s">
        <v>40</v>
      </c>
    </row>
    <row r="40" spans="1:16" x14ac:dyDescent="0.25">
      <c r="A40" s="2">
        <v>17</v>
      </c>
      <c r="B40" s="2" t="s">
        <v>11</v>
      </c>
      <c r="C40" s="15" t="s">
        <v>110</v>
      </c>
      <c r="D40" s="15">
        <v>2</v>
      </c>
      <c r="E40" s="2" t="s">
        <v>63</v>
      </c>
      <c r="F40" s="6">
        <v>300</v>
      </c>
      <c r="G40" s="2">
        <v>0.35</v>
      </c>
      <c r="H40" s="2"/>
      <c r="I40" s="2"/>
      <c r="J40" s="2">
        <v>46</v>
      </c>
      <c r="K40" s="2">
        <f t="shared" si="4"/>
        <v>16.099999999999998</v>
      </c>
      <c r="L40" s="2">
        <v>3</v>
      </c>
      <c r="M40" s="2">
        <f t="shared" si="5"/>
        <v>48.3</v>
      </c>
      <c r="N40" s="26" t="s">
        <v>40</v>
      </c>
      <c r="O40" s="2">
        <f t="shared" si="3"/>
        <v>96.6</v>
      </c>
      <c r="P40" s="2" t="s">
        <v>40</v>
      </c>
    </row>
    <row r="41" spans="1:16" ht="15.75" thickBot="1" x14ac:dyDescent="0.3">
      <c r="A41" s="2">
        <v>18</v>
      </c>
      <c r="B41" s="2" t="s">
        <v>11</v>
      </c>
      <c r="C41" s="15" t="s">
        <v>110</v>
      </c>
      <c r="D41" s="15">
        <v>2</v>
      </c>
      <c r="E41" s="2" t="s">
        <v>73</v>
      </c>
      <c r="F41" s="6">
        <v>16</v>
      </c>
      <c r="G41" s="2">
        <v>0.59</v>
      </c>
      <c r="H41" s="2">
        <v>0.83499999999999996</v>
      </c>
      <c r="I41" s="2">
        <f>I34</f>
        <v>1.6E-2</v>
      </c>
      <c r="J41" s="2">
        <v>7850</v>
      </c>
      <c r="K41" s="2">
        <f t="shared" si="4"/>
        <v>61.876839999999994</v>
      </c>
      <c r="L41" s="2">
        <v>2</v>
      </c>
      <c r="M41" s="2">
        <f t="shared" si="5"/>
        <v>123.75367999999999</v>
      </c>
      <c r="N41" s="26" t="s">
        <v>40</v>
      </c>
      <c r="O41" s="2">
        <f t="shared" si="3"/>
        <v>247.50735999999998</v>
      </c>
      <c r="P41" s="2" t="s">
        <v>40</v>
      </c>
    </row>
    <row r="42" spans="1:16" ht="17.25" thickTop="1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7">
        <f>SUM(M24:M41)</f>
        <v>4090.110756</v>
      </c>
      <c r="N42" s="13" t="s">
        <v>40</v>
      </c>
      <c r="O42" s="13">
        <f>SUM(O24:O41)</f>
        <v>8180.2215120000001</v>
      </c>
      <c r="P42" s="13" t="s">
        <v>40</v>
      </c>
    </row>
    <row r="43" spans="1:16" ht="15.75" thickTop="1" x14ac:dyDescent="0.25">
      <c r="A43" s="19"/>
      <c r="B43" s="20"/>
      <c r="C43" s="21" t="s">
        <v>54</v>
      </c>
      <c r="D43" s="22"/>
      <c r="E43" s="19"/>
      <c r="F43" s="19"/>
      <c r="G43" s="19"/>
      <c r="H43" s="19"/>
      <c r="I43" s="19"/>
      <c r="J43" s="19"/>
      <c r="K43" s="19"/>
      <c r="L43" s="19"/>
      <c r="M43" s="19"/>
      <c r="N43" s="23"/>
      <c r="O43" s="23"/>
      <c r="P43" s="23"/>
    </row>
    <row r="44" spans="1:16" x14ac:dyDescent="0.25">
      <c r="A44" s="25">
        <v>20</v>
      </c>
      <c r="B44" s="2" t="s">
        <v>11</v>
      </c>
      <c r="C44" s="15"/>
      <c r="D44" s="15"/>
      <c r="E44" s="2"/>
      <c r="F44" s="27"/>
      <c r="G44" s="25"/>
      <c r="H44" s="25"/>
      <c r="I44" s="25"/>
      <c r="J44" s="2"/>
      <c r="K44" s="25">
        <f>PRODUCT(G44:J44)</f>
        <v>0</v>
      </c>
      <c r="L44" s="25">
        <v>2</v>
      </c>
      <c r="M44" s="25">
        <f>PRODUCT(K44:L44)</f>
        <v>0</v>
      </c>
      <c r="N44" s="26" t="s">
        <v>40</v>
      </c>
      <c r="O44" s="2">
        <f t="shared" ref="O44:O51" si="6">M44*D44</f>
        <v>0</v>
      </c>
      <c r="P44" s="2" t="s">
        <v>40</v>
      </c>
    </row>
    <row r="45" spans="1:16" x14ac:dyDescent="0.25">
      <c r="A45" s="25">
        <v>21</v>
      </c>
      <c r="B45" s="2" t="s">
        <v>11</v>
      </c>
      <c r="C45" s="15"/>
      <c r="D45" s="15"/>
      <c r="E45" s="2"/>
      <c r="F45" s="27"/>
      <c r="G45" s="25"/>
      <c r="H45" s="25"/>
      <c r="I45" s="2"/>
      <c r="J45" s="2"/>
      <c r="K45" s="25">
        <f t="shared" ref="K45:K51" si="7">PRODUCT(G45:J45)</f>
        <v>0</v>
      </c>
      <c r="L45" s="25">
        <v>3</v>
      </c>
      <c r="M45" s="25">
        <f t="shared" ref="M45:M51" si="8">PRODUCT(K45:L45)</f>
        <v>0</v>
      </c>
      <c r="N45" s="26" t="s">
        <v>40</v>
      </c>
      <c r="O45" s="2">
        <f t="shared" si="6"/>
        <v>0</v>
      </c>
      <c r="P45" s="2" t="s">
        <v>40</v>
      </c>
    </row>
    <row r="46" spans="1:16" x14ac:dyDescent="0.25">
      <c r="A46" s="25">
        <v>22</v>
      </c>
      <c r="B46" s="2" t="s">
        <v>11</v>
      </c>
      <c r="C46" s="15"/>
      <c r="D46" s="15"/>
      <c r="E46" s="25"/>
      <c r="F46" s="27"/>
      <c r="G46" s="25"/>
      <c r="H46" s="2"/>
      <c r="I46" s="2"/>
      <c r="J46" s="2"/>
      <c r="K46" s="25"/>
      <c r="L46" s="25">
        <v>2</v>
      </c>
      <c r="M46" s="25">
        <f t="shared" si="8"/>
        <v>2</v>
      </c>
      <c r="N46" s="26" t="s">
        <v>40</v>
      </c>
      <c r="O46" s="2">
        <f t="shared" si="6"/>
        <v>0</v>
      </c>
      <c r="P46" s="2" t="s">
        <v>40</v>
      </c>
    </row>
    <row r="47" spans="1:16" x14ac:dyDescent="0.25">
      <c r="A47" s="25">
        <v>23</v>
      </c>
      <c r="B47" s="2" t="s">
        <v>11</v>
      </c>
      <c r="C47" s="15"/>
      <c r="D47" s="15"/>
      <c r="E47" s="2"/>
      <c r="F47" s="28"/>
      <c r="G47" s="25"/>
      <c r="H47" s="2"/>
      <c r="I47" s="2"/>
      <c r="J47" s="2"/>
      <c r="K47" s="25"/>
      <c r="L47" s="25">
        <v>2</v>
      </c>
      <c r="M47" s="25">
        <f t="shared" si="8"/>
        <v>2</v>
      </c>
      <c r="N47" s="26" t="s">
        <v>40</v>
      </c>
      <c r="O47" s="2">
        <f t="shared" si="6"/>
        <v>0</v>
      </c>
      <c r="P47" s="2" t="s">
        <v>40</v>
      </c>
    </row>
    <row r="48" spans="1:16" x14ac:dyDescent="0.25">
      <c r="A48" s="25">
        <v>24</v>
      </c>
      <c r="B48" s="2" t="s">
        <v>11</v>
      </c>
      <c r="C48" s="15"/>
      <c r="D48" s="15"/>
      <c r="E48" s="2"/>
      <c r="F48" s="28"/>
      <c r="G48" s="25"/>
      <c r="H48" s="2"/>
      <c r="I48" s="2"/>
      <c r="J48" s="2"/>
      <c r="K48" s="25"/>
      <c r="L48" s="25">
        <v>2</v>
      </c>
      <c r="M48" s="25">
        <f t="shared" si="8"/>
        <v>2</v>
      </c>
      <c r="N48" s="26" t="s">
        <v>40</v>
      </c>
      <c r="O48" s="2">
        <f t="shared" si="6"/>
        <v>0</v>
      </c>
      <c r="P48" s="2" t="s">
        <v>40</v>
      </c>
    </row>
    <row r="49" spans="1:16" x14ac:dyDescent="0.25">
      <c r="A49" s="25">
        <v>25</v>
      </c>
      <c r="B49" s="2" t="s">
        <v>11</v>
      </c>
      <c r="C49" s="15"/>
      <c r="D49" s="15"/>
      <c r="E49" s="2"/>
      <c r="F49" s="27"/>
      <c r="G49" s="25"/>
      <c r="H49" s="2"/>
      <c r="I49" s="2"/>
      <c r="J49" s="2"/>
      <c r="K49" s="25"/>
      <c r="L49" s="25">
        <v>2</v>
      </c>
      <c r="M49" s="25">
        <f t="shared" si="8"/>
        <v>2</v>
      </c>
      <c r="N49" s="26" t="s">
        <v>40</v>
      </c>
      <c r="O49" s="2">
        <f t="shared" si="6"/>
        <v>0</v>
      </c>
      <c r="P49" s="2" t="s">
        <v>40</v>
      </c>
    </row>
    <row r="50" spans="1:16" x14ac:dyDescent="0.25">
      <c r="A50" s="25">
        <v>26</v>
      </c>
      <c r="B50" s="2" t="s">
        <v>11</v>
      </c>
      <c r="C50" s="15"/>
      <c r="D50" s="15"/>
      <c r="E50" s="25"/>
      <c r="F50" s="28"/>
      <c r="G50" s="25"/>
      <c r="H50" s="25"/>
      <c r="I50" s="2"/>
      <c r="J50" s="2"/>
      <c r="K50" s="25">
        <f t="shared" si="7"/>
        <v>0</v>
      </c>
      <c r="L50" s="25">
        <v>1</v>
      </c>
      <c r="M50" s="25">
        <f t="shared" si="8"/>
        <v>0</v>
      </c>
      <c r="N50" s="26" t="s">
        <v>40</v>
      </c>
      <c r="O50" s="2">
        <f t="shared" si="6"/>
        <v>0</v>
      </c>
      <c r="P50" s="2" t="s">
        <v>40</v>
      </c>
    </row>
    <row r="51" spans="1:16" ht="15.75" thickBot="1" x14ac:dyDescent="0.3">
      <c r="A51" s="25">
        <v>27</v>
      </c>
      <c r="B51" s="2" t="s">
        <v>11</v>
      </c>
      <c r="C51" s="15"/>
      <c r="D51" s="15"/>
      <c r="E51" s="2"/>
      <c r="F51" s="28"/>
      <c r="G51" s="25"/>
      <c r="H51" s="2"/>
      <c r="I51" s="2"/>
      <c r="J51" s="2"/>
      <c r="K51" s="25">
        <f t="shared" si="7"/>
        <v>0</v>
      </c>
      <c r="L51" s="25">
        <v>1</v>
      </c>
      <c r="M51" s="25">
        <f t="shared" si="8"/>
        <v>0</v>
      </c>
      <c r="N51" s="26" t="s">
        <v>40</v>
      </c>
      <c r="O51" s="2">
        <f t="shared" si="6"/>
        <v>0</v>
      </c>
      <c r="P51" s="2" t="s">
        <v>40</v>
      </c>
    </row>
    <row r="52" spans="1:16" ht="17.25" thickTop="1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7">
        <f>SUM(M44:M51)</f>
        <v>8</v>
      </c>
      <c r="N52" s="13" t="s">
        <v>40</v>
      </c>
      <c r="O52" s="13">
        <f>SUM(O44:O51)</f>
        <v>0</v>
      </c>
      <c r="P52" s="13" t="s">
        <v>40</v>
      </c>
    </row>
    <row r="53" spans="1:16" ht="15.75" thickTop="1" x14ac:dyDescent="0.25">
      <c r="A53" s="2">
        <v>1</v>
      </c>
      <c r="B53" s="2" t="s">
        <v>11</v>
      </c>
      <c r="C53" s="15"/>
      <c r="D53" s="2"/>
      <c r="E53" s="2"/>
      <c r="F53" s="6"/>
      <c r="G53" s="2"/>
      <c r="H53" s="2"/>
      <c r="I53" s="2"/>
      <c r="J53" s="2"/>
      <c r="K53" s="25">
        <f t="shared" ref="K53:K105" si="9">PRODUCT(G53:J53)</f>
        <v>0</v>
      </c>
      <c r="L53" s="25">
        <v>2</v>
      </c>
      <c r="M53" s="25">
        <f t="shared" ref="M53:M104" si="10">PRODUCT(K53:L53)</f>
        <v>0</v>
      </c>
      <c r="N53" s="26" t="s">
        <v>40</v>
      </c>
      <c r="O53" s="2">
        <f t="shared" ref="O53:O70" si="11">M53*D53</f>
        <v>0</v>
      </c>
      <c r="P53" s="2" t="str">
        <f>P51</f>
        <v>KG</v>
      </c>
    </row>
    <row r="54" spans="1:16" x14ac:dyDescent="0.25">
      <c r="A54" s="2">
        <v>2</v>
      </c>
      <c r="B54" s="2" t="s">
        <v>11</v>
      </c>
      <c r="C54" s="15"/>
      <c r="D54" s="2"/>
      <c r="E54" s="2"/>
      <c r="F54" s="6"/>
      <c r="G54" s="2"/>
      <c r="H54" s="2"/>
      <c r="I54" s="2"/>
      <c r="J54" s="2"/>
      <c r="K54" s="25">
        <f t="shared" si="9"/>
        <v>0</v>
      </c>
      <c r="L54" s="25">
        <v>1</v>
      </c>
      <c r="M54" s="25">
        <f t="shared" si="10"/>
        <v>0</v>
      </c>
      <c r="N54" s="26" t="s">
        <v>40</v>
      </c>
      <c r="O54" s="2">
        <f t="shared" si="11"/>
        <v>0</v>
      </c>
      <c r="P54" s="2" t="s">
        <v>40</v>
      </c>
    </row>
    <row r="55" spans="1:16" x14ac:dyDescent="0.25">
      <c r="A55" s="2">
        <v>3</v>
      </c>
      <c r="B55" s="2" t="s">
        <v>11</v>
      </c>
      <c r="C55" s="15"/>
      <c r="D55" s="2"/>
      <c r="E55" s="2"/>
      <c r="F55" s="6"/>
      <c r="G55" s="2"/>
      <c r="H55" s="2"/>
      <c r="I55" s="2"/>
      <c r="J55" s="2"/>
      <c r="K55" s="25">
        <f t="shared" si="9"/>
        <v>0</v>
      </c>
      <c r="L55" s="25">
        <v>1</v>
      </c>
      <c r="M55" s="25">
        <f t="shared" si="10"/>
        <v>0</v>
      </c>
      <c r="N55" s="26" t="s">
        <v>40</v>
      </c>
      <c r="O55" s="2">
        <f t="shared" si="11"/>
        <v>0</v>
      </c>
      <c r="P55" s="2" t="s">
        <v>40</v>
      </c>
    </row>
    <row r="56" spans="1:16" x14ac:dyDescent="0.25">
      <c r="A56" s="2">
        <v>4</v>
      </c>
      <c r="B56" s="2" t="s">
        <v>11</v>
      </c>
      <c r="C56" s="15"/>
      <c r="D56" s="2"/>
      <c r="E56" s="2"/>
      <c r="F56" s="6"/>
      <c r="G56" s="2"/>
      <c r="H56" s="2"/>
      <c r="I56" s="2"/>
      <c r="J56" s="2"/>
      <c r="K56" s="25">
        <f t="shared" si="9"/>
        <v>0</v>
      </c>
      <c r="L56" s="25">
        <v>2</v>
      </c>
      <c r="M56" s="25">
        <f t="shared" si="10"/>
        <v>0</v>
      </c>
      <c r="N56" s="26" t="s">
        <v>40</v>
      </c>
      <c r="O56" s="2">
        <f t="shared" si="11"/>
        <v>0</v>
      </c>
      <c r="P56" s="2" t="s">
        <v>40</v>
      </c>
    </row>
    <row r="57" spans="1:16" x14ac:dyDescent="0.25">
      <c r="A57" s="2">
        <v>5</v>
      </c>
      <c r="B57" s="2" t="s">
        <v>11</v>
      </c>
      <c r="C57" s="15"/>
      <c r="D57" s="2"/>
      <c r="E57" s="2"/>
      <c r="F57" s="6"/>
      <c r="G57" s="2"/>
      <c r="H57" s="2"/>
      <c r="I57" s="2"/>
      <c r="J57" s="2"/>
      <c r="K57" s="25">
        <f t="shared" si="9"/>
        <v>0</v>
      </c>
      <c r="L57" s="25">
        <v>4</v>
      </c>
      <c r="M57" s="25">
        <f t="shared" si="10"/>
        <v>0</v>
      </c>
      <c r="N57" s="26" t="s">
        <v>40</v>
      </c>
      <c r="O57" s="2">
        <f t="shared" si="11"/>
        <v>0</v>
      </c>
      <c r="P57" s="2" t="s">
        <v>40</v>
      </c>
    </row>
    <row r="58" spans="1:16" x14ac:dyDescent="0.25">
      <c r="A58" s="6" t="s">
        <v>77</v>
      </c>
      <c r="B58" s="2" t="s">
        <v>11</v>
      </c>
      <c r="C58" s="15"/>
      <c r="D58" s="2"/>
      <c r="E58" s="2"/>
      <c r="F58" s="6"/>
      <c r="G58" s="2"/>
      <c r="H58" s="2"/>
      <c r="I58" s="2"/>
      <c r="J58" s="2"/>
      <c r="K58" s="25">
        <f t="shared" si="9"/>
        <v>0</v>
      </c>
      <c r="L58" s="25">
        <v>2</v>
      </c>
      <c r="M58" s="25">
        <f t="shared" si="10"/>
        <v>0</v>
      </c>
      <c r="N58" s="26" t="s">
        <v>40</v>
      </c>
      <c r="O58" s="2">
        <f t="shared" si="11"/>
        <v>0</v>
      </c>
      <c r="P58" s="2" t="s">
        <v>40</v>
      </c>
    </row>
    <row r="59" spans="1:16" x14ac:dyDescent="0.25">
      <c r="A59" s="6" t="s">
        <v>78</v>
      </c>
      <c r="B59" s="2" t="s">
        <v>11</v>
      </c>
      <c r="C59" s="15"/>
      <c r="D59" s="2"/>
      <c r="E59" s="2"/>
      <c r="F59" s="6"/>
      <c r="G59" s="2"/>
      <c r="H59" s="2"/>
      <c r="I59" s="2"/>
      <c r="J59" s="2"/>
      <c r="K59" s="25">
        <f t="shared" si="9"/>
        <v>0</v>
      </c>
      <c r="L59" s="25">
        <v>2</v>
      </c>
      <c r="M59" s="25">
        <f t="shared" si="10"/>
        <v>0</v>
      </c>
      <c r="N59" s="26" t="s">
        <v>40</v>
      </c>
      <c r="O59" s="2">
        <f t="shared" si="11"/>
        <v>0</v>
      </c>
      <c r="P59" s="2" t="s">
        <v>40</v>
      </c>
    </row>
    <row r="60" spans="1:16" x14ac:dyDescent="0.25">
      <c r="A60" s="2">
        <v>6</v>
      </c>
      <c r="B60" s="2" t="s">
        <v>11</v>
      </c>
      <c r="C60" s="15"/>
      <c r="D60" s="2"/>
      <c r="E60" s="2"/>
      <c r="F60" s="6"/>
      <c r="G60" s="24"/>
      <c r="H60" s="24"/>
      <c r="I60" s="24"/>
      <c r="J60" s="24"/>
      <c r="K60" s="25">
        <f t="shared" si="9"/>
        <v>0</v>
      </c>
      <c r="L60" s="25">
        <v>22</v>
      </c>
      <c r="M60" s="25">
        <f t="shared" si="10"/>
        <v>0</v>
      </c>
      <c r="N60" s="26" t="s">
        <v>40</v>
      </c>
      <c r="O60" s="2">
        <f t="shared" si="11"/>
        <v>0</v>
      </c>
      <c r="P60" s="2" t="s">
        <v>40</v>
      </c>
    </row>
    <row r="61" spans="1:16" x14ac:dyDescent="0.25">
      <c r="A61" s="2">
        <v>7</v>
      </c>
      <c r="B61" s="2" t="s">
        <v>11</v>
      </c>
      <c r="C61" s="15"/>
      <c r="D61" s="2"/>
      <c r="E61" s="2"/>
      <c r="F61" s="6"/>
      <c r="G61" s="24"/>
      <c r="H61" s="24"/>
      <c r="I61" s="24"/>
      <c r="J61" s="24"/>
      <c r="K61" s="25">
        <f t="shared" si="9"/>
        <v>0</v>
      </c>
      <c r="L61" s="25">
        <v>2</v>
      </c>
      <c r="M61" s="25">
        <f t="shared" si="10"/>
        <v>0</v>
      </c>
      <c r="N61" s="26" t="s">
        <v>40</v>
      </c>
      <c r="O61" s="2">
        <f t="shared" si="11"/>
        <v>0</v>
      </c>
      <c r="P61" s="2" t="s">
        <v>40</v>
      </c>
    </row>
    <row r="62" spans="1:16" x14ac:dyDescent="0.25">
      <c r="A62" s="2">
        <v>8</v>
      </c>
      <c r="B62" s="2" t="s">
        <v>11</v>
      </c>
      <c r="C62" s="15"/>
      <c r="D62" s="2"/>
      <c r="E62" s="2"/>
      <c r="F62" s="6"/>
      <c r="G62" s="24"/>
      <c r="H62" s="24"/>
      <c r="I62" s="24"/>
      <c r="J62" s="24"/>
      <c r="K62" s="25">
        <f t="shared" si="9"/>
        <v>0</v>
      </c>
      <c r="L62" s="25">
        <v>24</v>
      </c>
      <c r="M62" s="25">
        <f t="shared" si="10"/>
        <v>0</v>
      </c>
      <c r="N62" s="26" t="s">
        <v>40</v>
      </c>
      <c r="O62" s="2">
        <f t="shared" si="11"/>
        <v>0</v>
      </c>
      <c r="P62" s="2" t="s">
        <v>40</v>
      </c>
    </row>
    <row r="63" spans="1:16" x14ac:dyDescent="0.25">
      <c r="A63" s="2">
        <v>9</v>
      </c>
      <c r="B63" s="2" t="s">
        <v>11</v>
      </c>
      <c r="C63" s="15"/>
      <c r="D63" s="2"/>
      <c r="E63" s="2"/>
      <c r="F63" s="6"/>
      <c r="G63" s="24"/>
      <c r="H63" s="24"/>
      <c r="I63" s="24"/>
      <c r="J63" s="24"/>
      <c r="K63" s="25">
        <f t="shared" si="9"/>
        <v>0</v>
      </c>
      <c r="L63" s="25">
        <v>2</v>
      </c>
      <c r="M63" s="25">
        <f t="shared" si="10"/>
        <v>0</v>
      </c>
      <c r="N63" s="26" t="s">
        <v>40</v>
      </c>
      <c r="O63" s="2">
        <f t="shared" si="11"/>
        <v>0</v>
      </c>
      <c r="P63" s="2" t="s">
        <v>40</v>
      </c>
    </row>
    <row r="64" spans="1:16" x14ac:dyDescent="0.25">
      <c r="A64" s="2">
        <v>10</v>
      </c>
      <c r="B64" s="2" t="s">
        <v>11</v>
      </c>
      <c r="C64" s="15"/>
      <c r="D64" s="2"/>
      <c r="E64" s="2"/>
      <c r="F64" s="6"/>
      <c r="G64" s="24"/>
      <c r="H64" s="24"/>
      <c r="I64" s="24"/>
      <c r="J64" s="24"/>
      <c r="K64" s="25">
        <f t="shared" si="9"/>
        <v>0</v>
      </c>
      <c r="L64" s="25">
        <v>6</v>
      </c>
      <c r="M64" s="25">
        <f t="shared" si="10"/>
        <v>0</v>
      </c>
      <c r="N64" s="26" t="s">
        <v>40</v>
      </c>
      <c r="O64" s="2">
        <f t="shared" si="11"/>
        <v>0</v>
      </c>
      <c r="P64" s="2" t="s">
        <v>40</v>
      </c>
    </row>
    <row r="65" spans="1:16" x14ac:dyDescent="0.25">
      <c r="A65" s="2">
        <v>11</v>
      </c>
      <c r="B65" s="2" t="s">
        <v>11</v>
      </c>
      <c r="C65" s="15"/>
      <c r="D65" s="2"/>
      <c r="E65" s="2"/>
      <c r="F65" s="6"/>
      <c r="G65" s="24"/>
      <c r="H65" s="24"/>
      <c r="I65" s="24"/>
      <c r="J65" s="24"/>
      <c r="K65" s="25">
        <f t="shared" si="9"/>
        <v>0</v>
      </c>
      <c r="L65" s="25">
        <v>7</v>
      </c>
      <c r="M65" s="25">
        <f t="shared" si="10"/>
        <v>0</v>
      </c>
      <c r="N65" s="26" t="s">
        <v>40</v>
      </c>
      <c r="O65" s="2">
        <f t="shared" si="11"/>
        <v>0</v>
      </c>
      <c r="P65" s="2" t="s">
        <v>40</v>
      </c>
    </row>
    <row r="66" spans="1:16" x14ac:dyDescent="0.25">
      <c r="A66" s="2">
        <v>12</v>
      </c>
      <c r="B66" s="2" t="s">
        <v>11</v>
      </c>
      <c r="C66" s="15"/>
      <c r="D66" s="2"/>
      <c r="E66" s="2"/>
      <c r="F66" s="6"/>
      <c r="G66" s="24"/>
      <c r="H66" s="24"/>
      <c r="I66" s="24"/>
      <c r="J66" s="24"/>
      <c r="K66" s="25">
        <f t="shared" si="9"/>
        <v>0</v>
      </c>
      <c r="L66" s="25">
        <v>2</v>
      </c>
      <c r="M66" s="25">
        <f t="shared" si="10"/>
        <v>0</v>
      </c>
      <c r="N66" s="26" t="s">
        <v>40</v>
      </c>
      <c r="O66" s="2">
        <f t="shared" si="11"/>
        <v>0</v>
      </c>
      <c r="P66" s="2" t="s">
        <v>40</v>
      </c>
    </row>
    <row r="67" spans="1:16" x14ac:dyDescent="0.25">
      <c r="A67" s="2">
        <v>13</v>
      </c>
      <c r="B67" s="2" t="s">
        <v>11</v>
      </c>
      <c r="C67" s="15"/>
      <c r="D67" s="2"/>
      <c r="E67" s="2"/>
      <c r="F67" s="6"/>
      <c r="G67" s="24"/>
      <c r="H67" s="24"/>
      <c r="I67" s="24"/>
      <c r="J67" s="24"/>
      <c r="K67" s="25">
        <f t="shared" si="9"/>
        <v>0</v>
      </c>
      <c r="L67" s="25">
        <v>2</v>
      </c>
      <c r="M67" s="25">
        <f t="shared" si="10"/>
        <v>0</v>
      </c>
      <c r="N67" s="26" t="s">
        <v>40</v>
      </c>
      <c r="O67" s="2">
        <f t="shared" si="11"/>
        <v>0</v>
      </c>
      <c r="P67" s="2" t="s">
        <v>40</v>
      </c>
    </row>
    <row r="68" spans="1:16" x14ac:dyDescent="0.25">
      <c r="A68" s="2">
        <v>14</v>
      </c>
      <c r="B68" s="2" t="s">
        <v>11</v>
      </c>
      <c r="C68" s="15"/>
      <c r="D68" s="2"/>
      <c r="E68" s="2"/>
      <c r="F68" s="6"/>
      <c r="G68" s="24"/>
      <c r="H68" s="24"/>
      <c r="I68" s="24"/>
      <c r="J68" s="24"/>
      <c r="K68" s="25">
        <f t="shared" si="9"/>
        <v>0</v>
      </c>
      <c r="L68" s="25">
        <v>2</v>
      </c>
      <c r="M68" s="25">
        <f t="shared" si="10"/>
        <v>0</v>
      </c>
      <c r="N68" s="26" t="s">
        <v>40</v>
      </c>
      <c r="O68" s="2">
        <f t="shared" si="11"/>
        <v>0</v>
      </c>
      <c r="P68" s="2" t="s">
        <v>40</v>
      </c>
    </row>
    <row r="69" spans="1:16" x14ac:dyDescent="0.25">
      <c r="A69" s="30">
        <v>15</v>
      </c>
      <c r="B69" s="30" t="s">
        <v>11</v>
      </c>
      <c r="C69" s="15"/>
      <c r="D69" s="30"/>
      <c r="E69" s="30"/>
      <c r="F69" s="28"/>
      <c r="G69" s="32"/>
      <c r="H69" s="32"/>
      <c r="I69" s="32"/>
      <c r="J69" s="32"/>
      <c r="K69" s="33">
        <f t="shared" si="9"/>
        <v>0</v>
      </c>
      <c r="L69" s="33">
        <v>18</v>
      </c>
      <c r="M69" s="33">
        <f t="shared" si="10"/>
        <v>0</v>
      </c>
      <c r="N69" s="34" t="s">
        <v>40</v>
      </c>
      <c r="O69" s="30">
        <f t="shared" si="11"/>
        <v>0</v>
      </c>
      <c r="P69" s="30" t="s">
        <v>40</v>
      </c>
    </row>
    <row r="70" spans="1:16" ht="15.75" thickBot="1" x14ac:dyDescent="0.3">
      <c r="A70" s="35">
        <v>16</v>
      </c>
      <c r="B70" s="35" t="s">
        <v>11</v>
      </c>
      <c r="C70" s="15"/>
      <c r="D70" s="35"/>
      <c r="E70" s="35"/>
      <c r="F70" s="36"/>
      <c r="G70" s="37"/>
      <c r="H70" s="37"/>
      <c r="I70" s="37"/>
      <c r="J70" s="37"/>
      <c r="K70" s="38">
        <f t="shared" si="9"/>
        <v>0</v>
      </c>
      <c r="L70" s="38">
        <v>16</v>
      </c>
      <c r="M70" s="38">
        <f t="shared" si="10"/>
        <v>0</v>
      </c>
      <c r="N70" s="39" t="s">
        <v>40</v>
      </c>
      <c r="O70" s="35">
        <f t="shared" si="11"/>
        <v>0</v>
      </c>
      <c r="P70" s="35" t="s">
        <v>40</v>
      </c>
    </row>
    <row r="71" spans="1:16" ht="16.5" thickTop="1" thickBot="1" x14ac:dyDescent="0.3">
      <c r="A71" s="43"/>
      <c r="B71" s="43"/>
      <c r="C71" s="43"/>
      <c r="D71" s="43"/>
      <c r="E71" s="44"/>
      <c r="F71" s="44"/>
      <c r="G71" s="44"/>
      <c r="H71" s="44"/>
      <c r="I71" s="44"/>
      <c r="J71" s="44"/>
      <c r="K71" s="43">
        <f t="shared" si="9"/>
        <v>0</v>
      </c>
      <c r="L71" s="43"/>
      <c r="M71" s="43">
        <f>SUM(M53:M70)</f>
        <v>0</v>
      </c>
      <c r="N71" s="45" t="s">
        <v>40</v>
      </c>
      <c r="O71" s="43">
        <f>SUM(O53:O70)</f>
        <v>0</v>
      </c>
      <c r="P71" s="43"/>
    </row>
    <row r="72" spans="1:16" ht="15.75" thickTop="1" x14ac:dyDescent="0.25">
      <c r="A72" s="1">
        <v>1</v>
      </c>
      <c r="B72" s="1" t="s">
        <v>11</v>
      </c>
      <c r="C72" s="14"/>
      <c r="D72" s="1"/>
      <c r="E72" s="1"/>
      <c r="F72" s="1"/>
      <c r="G72" s="1"/>
      <c r="H72" s="1"/>
      <c r="I72" s="1"/>
      <c r="J72" s="1"/>
      <c r="K72" s="41">
        <f t="shared" si="9"/>
        <v>0</v>
      </c>
      <c r="L72" s="41">
        <v>2</v>
      </c>
      <c r="M72" s="41">
        <f t="shared" si="10"/>
        <v>0</v>
      </c>
      <c r="N72" s="42" t="s">
        <v>40</v>
      </c>
      <c r="O72" s="1">
        <f t="shared" ref="O72:O82" si="12">M72*D72</f>
        <v>0</v>
      </c>
      <c r="P72" s="1"/>
    </row>
    <row r="73" spans="1:16" x14ac:dyDescent="0.25">
      <c r="A73" s="2">
        <v>2</v>
      </c>
      <c r="B73" s="1" t="s">
        <v>11</v>
      </c>
      <c r="C73" s="15"/>
      <c r="D73" s="1"/>
      <c r="E73" s="2"/>
      <c r="F73" s="2"/>
      <c r="G73" s="2"/>
      <c r="H73" s="2"/>
      <c r="I73" s="2"/>
      <c r="J73" s="1"/>
      <c r="K73" s="25">
        <f t="shared" si="9"/>
        <v>0</v>
      </c>
      <c r="L73" s="25">
        <v>4</v>
      </c>
      <c r="M73" s="25">
        <f t="shared" si="10"/>
        <v>0</v>
      </c>
      <c r="N73" s="26" t="s">
        <v>40</v>
      </c>
      <c r="O73" s="2">
        <f t="shared" si="12"/>
        <v>0</v>
      </c>
      <c r="P73" s="2"/>
    </row>
    <row r="74" spans="1:16" x14ac:dyDescent="0.25">
      <c r="A74" s="2">
        <v>3</v>
      </c>
      <c r="B74" s="1" t="s">
        <v>11</v>
      </c>
      <c r="C74" s="15"/>
      <c r="D74" s="1"/>
      <c r="E74" s="2"/>
      <c r="F74" s="2"/>
      <c r="G74" s="2"/>
      <c r="H74" s="2"/>
      <c r="I74" s="2"/>
      <c r="J74" s="1"/>
      <c r="K74" s="25">
        <f t="shared" si="9"/>
        <v>0</v>
      </c>
      <c r="L74" s="25">
        <v>2</v>
      </c>
      <c r="M74" s="25">
        <f t="shared" si="10"/>
        <v>0</v>
      </c>
      <c r="N74" s="26" t="s">
        <v>40</v>
      </c>
      <c r="O74" s="2">
        <f t="shared" si="12"/>
        <v>0</v>
      </c>
      <c r="P74" s="2"/>
    </row>
    <row r="75" spans="1:16" x14ac:dyDescent="0.25">
      <c r="A75" s="1">
        <v>4</v>
      </c>
      <c r="B75" s="1" t="s">
        <v>11</v>
      </c>
      <c r="C75" s="15"/>
      <c r="D75" s="1"/>
      <c r="E75" s="2"/>
      <c r="F75" s="2"/>
      <c r="G75" s="2"/>
      <c r="H75" s="2"/>
      <c r="I75" s="2"/>
      <c r="J75" s="1"/>
      <c r="K75" s="25">
        <f t="shared" si="9"/>
        <v>0</v>
      </c>
      <c r="L75" s="25">
        <v>4</v>
      </c>
      <c r="M75" s="25">
        <f t="shared" si="10"/>
        <v>0</v>
      </c>
      <c r="N75" s="26"/>
      <c r="O75" s="2">
        <f t="shared" si="12"/>
        <v>0</v>
      </c>
      <c r="P75" s="2"/>
    </row>
    <row r="76" spans="1:16" x14ac:dyDescent="0.25">
      <c r="A76" s="2">
        <v>5</v>
      </c>
      <c r="B76" s="1" t="s">
        <v>11</v>
      </c>
      <c r="C76" s="15"/>
      <c r="D76" s="1"/>
      <c r="E76" s="2"/>
      <c r="F76" s="6"/>
      <c r="G76" s="2"/>
      <c r="H76" s="2"/>
      <c r="I76" s="2"/>
      <c r="J76" s="2"/>
      <c r="K76" s="25">
        <f t="shared" si="9"/>
        <v>0</v>
      </c>
      <c r="L76" s="25">
        <v>16</v>
      </c>
      <c r="M76" s="25">
        <f t="shared" si="10"/>
        <v>0</v>
      </c>
      <c r="N76" s="26" t="s">
        <v>40</v>
      </c>
      <c r="O76" s="2">
        <f t="shared" si="12"/>
        <v>0</v>
      </c>
      <c r="P76" s="2"/>
    </row>
    <row r="77" spans="1:16" x14ac:dyDescent="0.25">
      <c r="A77" s="2">
        <v>6</v>
      </c>
      <c r="B77" s="1" t="s">
        <v>11</v>
      </c>
      <c r="C77" s="15"/>
      <c r="D77" s="1"/>
      <c r="E77" s="2"/>
      <c r="F77" s="6"/>
      <c r="G77" s="2"/>
      <c r="H77" s="2"/>
      <c r="I77" s="2"/>
      <c r="J77" s="2"/>
      <c r="K77" s="25">
        <f t="shared" si="9"/>
        <v>0</v>
      </c>
      <c r="L77" s="25">
        <v>16</v>
      </c>
      <c r="M77" s="25">
        <f t="shared" si="10"/>
        <v>0</v>
      </c>
      <c r="N77" s="26" t="s">
        <v>40</v>
      </c>
      <c r="O77" s="2">
        <f t="shared" si="12"/>
        <v>0</v>
      </c>
      <c r="P77" s="2"/>
    </row>
    <row r="78" spans="1:16" x14ac:dyDescent="0.25">
      <c r="A78" s="1">
        <v>7</v>
      </c>
      <c r="B78" s="1" t="s">
        <v>11</v>
      </c>
      <c r="C78" s="15"/>
      <c r="D78" s="1"/>
      <c r="E78" s="2"/>
      <c r="F78" s="6"/>
      <c r="G78" s="2"/>
      <c r="H78" s="2"/>
      <c r="I78" s="2"/>
      <c r="J78" s="2"/>
      <c r="K78" s="25">
        <f t="shared" si="9"/>
        <v>0</v>
      </c>
      <c r="L78" s="25">
        <v>30</v>
      </c>
      <c r="M78" s="25">
        <f t="shared" si="10"/>
        <v>0</v>
      </c>
      <c r="N78" s="26" t="s">
        <v>40</v>
      </c>
      <c r="O78" s="2">
        <f t="shared" si="12"/>
        <v>0</v>
      </c>
      <c r="P78" s="2"/>
    </row>
    <row r="79" spans="1:16" x14ac:dyDescent="0.25">
      <c r="A79" s="2">
        <v>8</v>
      </c>
      <c r="B79" s="1" t="s">
        <v>11</v>
      </c>
      <c r="C79" s="15"/>
      <c r="D79" s="1"/>
      <c r="E79" s="2"/>
      <c r="F79" s="6"/>
      <c r="G79" s="2"/>
      <c r="H79" s="2"/>
      <c r="I79" s="2"/>
      <c r="J79" s="2"/>
      <c r="K79" s="25">
        <f t="shared" si="9"/>
        <v>0</v>
      </c>
      <c r="L79" s="25">
        <v>28</v>
      </c>
      <c r="M79" s="25">
        <f t="shared" si="10"/>
        <v>0</v>
      </c>
      <c r="N79" s="26" t="s">
        <v>40</v>
      </c>
      <c r="O79" s="2">
        <f t="shared" si="12"/>
        <v>0</v>
      </c>
      <c r="P79" s="2"/>
    </row>
    <row r="80" spans="1:16" x14ac:dyDescent="0.25">
      <c r="A80" s="2">
        <v>9</v>
      </c>
      <c r="B80" s="1" t="s">
        <v>11</v>
      </c>
      <c r="C80" s="15"/>
      <c r="D80" s="1"/>
      <c r="E80" s="2"/>
      <c r="F80" s="6"/>
      <c r="G80" s="2"/>
      <c r="H80" s="2"/>
      <c r="I80" s="2"/>
      <c r="J80" s="2"/>
      <c r="K80" s="25">
        <f t="shared" si="9"/>
        <v>0</v>
      </c>
      <c r="L80" s="25">
        <v>2</v>
      </c>
      <c r="M80" s="25">
        <f t="shared" si="10"/>
        <v>0</v>
      </c>
      <c r="N80" s="26" t="s">
        <v>40</v>
      </c>
      <c r="O80" s="2">
        <f t="shared" si="12"/>
        <v>0</v>
      </c>
      <c r="P80" s="2"/>
    </row>
    <row r="81" spans="1:16" x14ac:dyDescent="0.25">
      <c r="A81" s="1">
        <v>10</v>
      </c>
      <c r="B81" s="1" t="s">
        <v>11</v>
      </c>
      <c r="C81" s="15"/>
      <c r="D81" s="1"/>
      <c r="E81" s="2"/>
      <c r="F81" s="6"/>
      <c r="G81" s="2"/>
      <c r="H81" s="2"/>
      <c r="I81" s="2"/>
      <c r="J81" s="2"/>
      <c r="K81" s="25">
        <f t="shared" si="9"/>
        <v>0</v>
      </c>
      <c r="L81" s="25">
        <v>57</v>
      </c>
      <c r="M81" s="25">
        <f t="shared" si="10"/>
        <v>0</v>
      </c>
      <c r="N81" s="26" t="s">
        <v>40</v>
      </c>
      <c r="O81" s="2">
        <f t="shared" si="12"/>
        <v>0</v>
      </c>
      <c r="P81" s="2"/>
    </row>
    <row r="82" spans="1:16" ht="15.75" thickBot="1" x14ac:dyDescent="0.3">
      <c r="A82" s="3">
        <v>11</v>
      </c>
      <c r="B82" s="1" t="s">
        <v>11</v>
      </c>
      <c r="C82" s="16"/>
      <c r="D82" s="1"/>
      <c r="E82" s="3"/>
      <c r="F82" s="7"/>
      <c r="G82" s="3"/>
      <c r="H82" s="3"/>
      <c r="I82" s="3"/>
      <c r="J82" s="3"/>
      <c r="K82" s="49">
        <f t="shared" si="9"/>
        <v>0</v>
      </c>
      <c r="L82" s="49">
        <v>55</v>
      </c>
      <c r="M82" s="49">
        <f t="shared" si="10"/>
        <v>0</v>
      </c>
      <c r="N82" s="50" t="s">
        <v>40</v>
      </c>
      <c r="O82" s="3">
        <f t="shared" si="12"/>
        <v>0</v>
      </c>
      <c r="P82" s="3"/>
    </row>
    <row r="83" spans="1:16" ht="16.5" thickTop="1" thickBot="1" x14ac:dyDescent="0.3">
      <c r="A83" s="52"/>
      <c r="B83" s="54"/>
      <c r="C83" s="52"/>
      <c r="D83" s="54"/>
      <c r="E83" s="54"/>
      <c r="F83" s="54"/>
      <c r="G83" s="54"/>
      <c r="H83" s="54"/>
      <c r="I83" s="54"/>
      <c r="J83" s="54"/>
      <c r="K83" s="52">
        <f t="shared" si="9"/>
        <v>0</v>
      </c>
      <c r="L83" s="52"/>
      <c r="M83" s="52">
        <f>SUM(M72:M82)</f>
        <v>0</v>
      </c>
      <c r="N83" s="53" t="s">
        <v>40</v>
      </c>
      <c r="O83" s="52">
        <f>SUM(O72:O82)</f>
        <v>0</v>
      </c>
      <c r="P83" s="52"/>
    </row>
    <row r="84" spans="1:16" ht="15.75" thickTop="1" x14ac:dyDescent="0.25">
      <c r="A84" s="1">
        <v>1</v>
      </c>
      <c r="B84" s="1" t="s">
        <v>11</v>
      </c>
      <c r="C84" s="14"/>
      <c r="D84" s="1"/>
      <c r="E84" s="40"/>
      <c r="F84" s="55"/>
      <c r="G84" s="40"/>
      <c r="H84" s="40"/>
      <c r="I84" s="40"/>
      <c r="J84" s="40"/>
      <c r="K84" s="41">
        <f>PRODUCT(G84:J84)</f>
        <v>0</v>
      </c>
      <c r="L84" s="41">
        <v>1</v>
      </c>
      <c r="M84" s="41">
        <f t="shared" si="10"/>
        <v>0</v>
      </c>
      <c r="N84" s="42" t="s">
        <v>40</v>
      </c>
      <c r="O84" s="1">
        <f t="shared" ref="O84:O91" si="13">M84*D84</f>
        <v>0</v>
      </c>
      <c r="P84" s="1"/>
    </row>
    <row r="85" spans="1:16" x14ac:dyDescent="0.25">
      <c r="A85" s="2">
        <v>2</v>
      </c>
      <c r="B85" s="1" t="s">
        <v>11</v>
      </c>
      <c r="C85" s="14"/>
      <c r="D85" s="1"/>
      <c r="E85" s="24"/>
      <c r="F85" s="46"/>
      <c r="G85" s="24"/>
      <c r="H85" s="24"/>
      <c r="I85" s="24"/>
      <c r="J85" s="24"/>
      <c r="K85" s="41">
        <f t="shared" ref="K85:K91" si="14">PRODUCT(G85:J85)</f>
        <v>0</v>
      </c>
      <c r="L85" s="25">
        <v>2</v>
      </c>
      <c r="M85" s="25">
        <f t="shared" si="10"/>
        <v>0</v>
      </c>
      <c r="N85" s="26" t="s">
        <v>40</v>
      </c>
      <c r="O85" s="2">
        <f t="shared" si="13"/>
        <v>0</v>
      </c>
      <c r="P85" s="2"/>
    </row>
    <row r="86" spans="1:16" x14ac:dyDescent="0.25">
      <c r="A86" s="2">
        <v>3</v>
      </c>
      <c r="B86" s="1" t="s">
        <v>11</v>
      </c>
      <c r="C86" s="14"/>
      <c r="D86" s="1"/>
      <c r="E86" s="24"/>
      <c r="F86" s="46"/>
      <c r="G86" s="24"/>
      <c r="H86" s="24"/>
      <c r="I86" s="24"/>
      <c r="J86" s="24"/>
      <c r="K86" s="41">
        <f t="shared" si="14"/>
        <v>0</v>
      </c>
      <c r="L86" s="25">
        <v>2</v>
      </c>
      <c r="M86" s="25">
        <f t="shared" si="10"/>
        <v>0</v>
      </c>
      <c r="N86" s="26" t="s">
        <v>40</v>
      </c>
      <c r="O86" s="2">
        <f t="shared" si="13"/>
        <v>0</v>
      </c>
      <c r="P86" s="2"/>
    </row>
    <row r="87" spans="1:16" x14ac:dyDescent="0.25">
      <c r="A87" s="1">
        <v>4</v>
      </c>
      <c r="B87" s="1" t="s">
        <v>11</v>
      </c>
      <c r="C87" s="14"/>
      <c r="D87" s="1"/>
      <c r="E87" s="24"/>
      <c r="F87" s="46"/>
      <c r="G87" s="24"/>
      <c r="H87" s="24"/>
      <c r="I87" s="24"/>
      <c r="J87" s="3"/>
      <c r="K87" s="41">
        <f t="shared" si="14"/>
        <v>0</v>
      </c>
      <c r="L87" s="25">
        <v>32</v>
      </c>
      <c r="M87" s="25">
        <f t="shared" si="10"/>
        <v>0</v>
      </c>
      <c r="N87" s="26" t="s">
        <v>40</v>
      </c>
      <c r="O87" s="2">
        <f t="shared" si="13"/>
        <v>0</v>
      </c>
      <c r="P87" s="2"/>
    </row>
    <row r="88" spans="1:16" x14ac:dyDescent="0.25">
      <c r="A88" s="2">
        <v>5</v>
      </c>
      <c r="B88" s="1" t="s">
        <v>11</v>
      </c>
      <c r="C88" s="14"/>
      <c r="D88" s="1"/>
      <c r="E88" s="24"/>
      <c r="F88" s="46"/>
      <c r="G88" s="24"/>
      <c r="H88" s="24"/>
      <c r="I88" s="24"/>
      <c r="J88" s="24"/>
      <c r="K88" s="41">
        <f t="shared" si="14"/>
        <v>0</v>
      </c>
      <c r="L88" s="25">
        <v>2</v>
      </c>
      <c r="M88" s="25">
        <f t="shared" si="10"/>
        <v>0</v>
      </c>
      <c r="N88" s="26" t="s">
        <v>40</v>
      </c>
      <c r="O88" s="2">
        <f t="shared" si="13"/>
        <v>0</v>
      </c>
      <c r="P88" s="2"/>
    </row>
    <row r="89" spans="1:16" x14ac:dyDescent="0.25">
      <c r="A89" s="2">
        <v>6</v>
      </c>
      <c r="B89" s="1" t="s">
        <v>11</v>
      </c>
      <c r="C89" s="14"/>
      <c r="D89" s="1"/>
      <c r="E89" s="24"/>
      <c r="F89" s="46"/>
      <c r="G89" s="24"/>
      <c r="H89" s="24"/>
      <c r="I89" s="24"/>
      <c r="J89" s="24"/>
      <c r="K89" s="41">
        <f t="shared" si="14"/>
        <v>0</v>
      </c>
      <c r="L89" s="25">
        <v>20</v>
      </c>
      <c r="M89" s="25">
        <f t="shared" si="10"/>
        <v>0</v>
      </c>
      <c r="N89" s="26" t="s">
        <v>40</v>
      </c>
      <c r="O89" s="2">
        <f t="shared" si="13"/>
        <v>0</v>
      </c>
      <c r="P89" s="2"/>
    </row>
    <row r="90" spans="1:16" x14ac:dyDescent="0.25">
      <c r="A90" s="1">
        <v>7</v>
      </c>
      <c r="B90" s="1" t="s">
        <v>11</v>
      </c>
      <c r="C90" s="14"/>
      <c r="D90" s="1"/>
      <c r="E90" s="24"/>
      <c r="F90" s="46"/>
      <c r="G90" s="24"/>
      <c r="H90" s="24"/>
      <c r="I90" s="24"/>
      <c r="J90" s="24"/>
      <c r="K90" s="41">
        <f t="shared" si="14"/>
        <v>0</v>
      </c>
      <c r="L90" s="25">
        <v>12</v>
      </c>
      <c r="M90" s="25">
        <f t="shared" si="10"/>
        <v>0</v>
      </c>
      <c r="N90" s="26" t="s">
        <v>40</v>
      </c>
      <c r="O90" s="2">
        <f t="shared" si="13"/>
        <v>0</v>
      </c>
      <c r="P90" s="2"/>
    </row>
    <row r="91" spans="1:16" ht="15.75" thickBot="1" x14ac:dyDescent="0.3">
      <c r="A91" s="3">
        <v>8</v>
      </c>
      <c r="B91" s="56" t="s">
        <v>11</v>
      </c>
      <c r="C91" s="57"/>
      <c r="D91" s="56"/>
      <c r="E91" s="47"/>
      <c r="F91" s="48"/>
      <c r="G91" s="47"/>
      <c r="H91" s="47"/>
      <c r="I91" s="47"/>
      <c r="J91" s="47"/>
      <c r="K91" s="58">
        <f t="shared" si="14"/>
        <v>0</v>
      </c>
      <c r="L91" s="49">
        <v>9</v>
      </c>
      <c r="M91" s="49">
        <f t="shared" si="10"/>
        <v>0</v>
      </c>
      <c r="N91" s="50" t="s">
        <v>40</v>
      </c>
      <c r="O91" s="3">
        <f t="shared" si="13"/>
        <v>0</v>
      </c>
      <c r="P91" s="3"/>
    </row>
    <row r="92" spans="1:16" ht="16.5" thickTop="1" thickBot="1" x14ac:dyDescent="0.3">
      <c r="A92" s="44"/>
      <c r="B92" s="44"/>
      <c r="C92" s="43"/>
      <c r="D92" s="44"/>
      <c r="E92" s="44"/>
      <c r="F92" s="44"/>
      <c r="G92" s="44"/>
      <c r="H92" s="44"/>
      <c r="I92" s="44"/>
      <c r="J92" s="44"/>
      <c r="K92" s="43">
        <f t="shared" si="9"/>
        <v>0</v>
      </c>
      <c r="L92" s="43"/>
      <c r="M92" s="43">
        <f>SUM(M84:M91)</f>
        <v>0</v>
      </c>
      <c r="N92" s="45" t="s">
        <v>40</v>
      </c>
      <c r="O92" s="43">
        <f>SUM(O84:O91)</f>
        <v>0</v>
      </c>
      <c r="P92" s="43"/>
    </row>
    <row r="93" spans="1:16" ht="15.75" thickTop="1" x14ac:dyDescent="0.25">
      <c r="A93" s="1">
        <v>1</v>
      </c>
      <c r="B93" s="1" t="s">
        <v>11</v>
      </c>
      <c r="C93" s="1"/>
      <c r="D93" s="1"/>
      <c r="E93" s="1"/>
      <c r="F93" s="1"/>
      <c r="G93" s="1"/>
      <c r="H93" s="1"/>
      <c r="I93" s="1"/>
      <c r="J93" s="1"/>
      <c r="K93" s="41">
        <f t="shared" si="9"/>
        <v>0</v>
      </c>
      <c r="L93" s="41">
        <v>4</v>
      </c>
      <c r="M93" s="41">
        <f t="shared" si="10"/>
        <v>0</v>
      </c>
      <c r="N93" s="42" t="s">
        <v>40</v>
      </c>
      <c r="O93" s="1">
        <f t="shared" ref="O93:O98" si="15">M93*D93</f>
        <v>0</v>
      </c>
      <c r="P93" s="1"/>
    </row>
    <row r="94" spans="1:16" x14ac:dyDescent="0.25">
      <c r="A94" s="2">
        <v>2</v>
      </c>
      <c r="B94" s="1" t="s">
        <v>11</v>
      </c>
      <c r="C94" s="1"/>
      <c r="D94" s="2"/>
      <c r="E94" s="2"/>
      <c r="F94" s="2"/>
      <c r="G94" s="2"/>
      <c r="H94" s="2"/>
      <c r="I94" s="2"/>
      <c r="J94" s="1"/>
      <c r="K94" s="25">
        <f t="shared" si="9"/>
        <v>0</v>
      </c>
      <c r="L94" s="25">
        <v>4</v>
      </c>
      <c r="M94" s="25">
        <f t="shared" si="10"/>
        <v>0</v>
      </c>
      <c r="N94" s="26" t="s">
        <v>40</v>
      </c>
      <c r="O94" s="2">
        <f t="shared" si="15"/>
        <v>0</v>
      </c>
      <c r="P94" s="2"/>
    </row>
    <row r="95" spans="1:16" x14ac:dyDescent="0.25">
      <c r="A95" s="2">
        <v>3</v>
      </c>
      <c r="B95" s="1" t="s">
        <v>11</v>
      </c>
      <c r="C95" s="1"/>
      <c r="D95" s="2"/>
      <c r="E95" s="2"/>
      <c r="F95" s="2"/>
      <c r="G95" s="2"/>
      <c r="H95" s="2"/>
      <c r="I95" s="2"/>
      <c r="J95" s="2"/>
      <c r="K95" s="25">
        <f t="shared" si="9"/>
        <v>0</v>
      </c>
      <c r="L95" s="25">
        <v>6</v>
      </c>
      <c r="M95" s="25">
        <f t="shared" si="10"/>
        <v>0</v>
      </c>
      <c r="N95" s="26" t="s">
        <v>40</v>
      </c>
      <c r="O95" s="2">
        <f t="shared" si="15"/>
        <v>0</v>
      </c>
      <c r="P95" s="2"/>
    </row>
    <row r="96" spans="1:16" x14ac:dyDescent="0.25">
      <c r="A96" s="1">
        <v>4</v>
      </c>
      <c r="B96" s="1" t="s">
        <v>11</v>
      </c>
      <c r="C96" s="1"/>
      <c r="D96" s="2"/>
      <c r="E96" s="2"/>
      <c r="F96" s="2"/>
      <c r="G96" s="2"/>
      <c r="H96" s="2"/>
      <c r="I96" s="2"/>
      <c r="J96" s="2"/>
      <c r="K96" s="25">
        <f t="shared" si="9"/>
        <v>0</v>
      </c>
      <c r="L96" s="25">
        <v>1</v>
      </c>
      <c r="M96" s="25">
        <f t="shared" si="10"/>
        <v>0</v>
      </c>
      <c r="N96" s="26" t="s">
        <v>40</v>
      </c>
      <c r="O96" s="2">
        <f t="shared" si="15"/>
        <v>0</v>
      </c>
      <c r="P96" s="2"/>
    </row>
    <row r="97" spans="1:16" x14ac:dyDescent="0.25">
      <c r="A97" s="2">
        <v>5</v>
      </c>
      <c r="B97" s="1" t="s">
        <v>11</v>
      </c>
      <c r="C97" s="1"/>
      <c r="D97" s="2"/>
      <c r="E97" s="2"/>
      <c r="F97" s="2"/>
      <c r="G97" s="2"/>
      <c r="H97" s="2"/>
      <c r="I97" s="2"/>
      <c r="J97" s="2"/>
      <c r="K97" s="25">
        <f t="shared" si="9"/>
        <v>0</v>
      </c>
      <c r="L97" s="25">
        <v>2</v>
      </c>
      <c r="M97" s="25">
        <f t="shared" si="10"/>
        <v>0</v>
      </c>
      <c r="N97" s="26" t="s">
        <v>40</v>
      </c>
      <c r="O97" s="2">
        <f t="shared" si="15"/>
        <v>0</v>
      </c>
      <c r="P97" s="2"/>
    </row>
    <row r="98" spans="1:16" ht="15.75" thickBot="1" x14ac:dyDescent="0.3">
      <c r="A98" s="3">
        <v>6</v>
      </c>
      <c r="B98" s="56" t="s">
        <v>11</v>
      </c>
      <c r="C98" s="56"/>
      <c r="D98" s="3"/>
      <c r="E98" s="3"/>
      <c r="F98" s="3"/>
      <c r="G98" s="3"/>
      <c r="H98" s="3"/>
      <c r="I98" s="3"/>
      <c r="J98" s="3"/>
      <c r="K98" s="49">
        <f t="shared" si="9"/>
        <v>0</v>
      </c>
      <c r="L98" s="49">
        <v>1</v>
      </c>
      <c r="M98" s="49">
        <f t="shared" si="10"/>
        <v>0</v>
      </c>
      <c r="N98" s="50" t="s">
        <v>40</v>
      </c>
      <c r="O98" s="3">
        <f t="shared" si="15"/>
        <v>0</v>
      </c>
      <c r="P98" s="3"/>
    </row>
    <row r="99" spans="1:16" ht="16.5" thickTop="1" thickBot="1" x14ac:dyDescent="0.3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>
        <f t="shared" si="9"/>
        <v>0</v>
      </c>
      <c r="L99" s="52"/>
      <c r="M99" s="52">
        <f>SUM(M93:M98)</f>
        <v>0</v>
      </c>
      <c r="N99" s="53" t="s">
        <v>40</v>
      </c>
      <c r="O99" s="52">
        <f>SUM(O93:O98)</f>
        <v>0</v>
      </c>
      <c r="P99" s="52" t="s">
        <v>40</v>
      </c>
    </row>
    <row r="100" spans="1:16" ht="15.75" thickTop="1" x14ac:dyDescent="0.25">
      <c r="A100" s="40">
        <v>1</v>
      </c>
      <c r="B100" s="56" t="s">
        <v>11</v>
      </c>
      <c r="C100" s="40"/>
      <c r="D100" s="40"/>
      <c r="E100" s="40"/>
      <c r="F100" s="40"/>
      <c r="G100" s="40"/>
      <c r="H100" s="40"/>
      <c r="I100" s="40"/>
      <c r="J100" s="40"/>
      <c r="K100" s="41">
        <f t="shared" si="9"/>
        <v>0</v>
      </c>
      <c r="L100" s="41">
        <v>2</v>
      </c>
      <c r="M100" s="41">
        <f t="shared" si="10"/>
        <v>0</v>
      </c>
      <c r="N100" s="42" t="s">
        <v>40</v>
      </c>
      <c r="O100" s="1">
        <f>M100*D100</f>
        <v>0</v>
      </c>
      <c r="P100" s="1"/>
    </row>
    <row r="101" spans="1:16" x14ac:dyDescent="0.25">
      <c r="A101" s="24">
        <v>2</v>
      </c>
      <c r="B101" s="56" t="s">
        <v>11</v>
      </c>
      <c r="C101" s="40"/>
      <c r="D101" s="40"/>
      <c r="E101" s="24"/>
      <c r="F101" s="40"/>
      <c r="G101" s="24"/>
      <c r="H101" s="24"/>
      <c r="I101" s="24"/>
      <c r="J101" s="40"/>
      <c r="K101" s="25">
        <f t="shared" si="9"/>
        <v>0</v>
      </c>
      <c r="L101" s="25">
        <v>1</v>
      </c>
      <c r="M101" s="25">
        <f t="shared" si="10"/>
        <v>0</v>
      </c>
      <c r="N101" s="26" t="s">
        <v>40</v>
      </c>
      <c r="O101" s="2">
        <f>M101*D101</f>
        <v>0</v>
      </c>
      <c r="P101" s="2"/>
    </row>
    <row r="102" spans="1:16" x14ac:dyDescent="0.25">
      <c r="A102" s="24">
        <v>3</v>
      </c>
      <c r="B102" s="56" t="s">
        <v>11</v>
      </c>
      <c r="C102" s="40"/>
      <c r="D102" s="40"/>
      <c r="E102" s="24"/>
      <c r="F102" s="24"/>
      <c r="G102" s="24"/>
      <c r="H102" s="24"/>
      <c r="I102" s="24"/>
      <c r="J102" s="24"/>
      <c r="K102" s="25">
        <f t="shared" si="9"/>
        <v>0</v>
      </c>
      <c r="L102" s="25">
        <v>66</v>
      </c>
      <c r="M102" s="25">
        <f t="shared" si="10"/>
        <v>0</v>
      </c>
      <c r="N102" s="26" t="s">
        <v>40</v>
      </c>
      <c r="O102" s="2">
        <f>M102*D102</f>
        <v>0</v>
      </c>
      <c r="P102" s="2"/>
    </row>
    <row r="103" spans="1:16" x14ac:dyDescent="0.25">
      <c r="A103" s="40">
        <v>4</v>
      </c>
      <c r="B103" s="56" t="s">
        <v>11</v>
      </c>
      <c r="C103" s="40"/>
      <c r="D103" s="40"/>
      <c r="E103" s="24"/>
      <c r="F103" s="24"/>
      <c r="G103" s="24"/>
      <c r="H103" s="24"/>
      <c r="I103" s="24"/>
      <c r="J103" s="24"/>
      <c r="K103" s="25">
        <f t="shared" si="9"/>
        <v>0</v>
      </c>
      <c r="L103" s="25">
        <v>2</v>
      </c>
      <c r="M103" s="25">
        <f t="shared" si="10"/>
        <v>0</v>
      </c>
      <c r="N103" s="26" t="s">
        <v>40</v>
      </c>
      <c r="O103" s="2">
        <f>M103*D103</f>
        <v>0</v>
      </c>
      <c r="P103" s="2"/>
    </row>
    <row r="104" spans="1:16" ht="15.75" thickBot="1" x14ac:dyDescent="0.3">
      <c r="A104" s="47">
        <v>5</v>
      </c>
      <c r="B104" s="56" t="s">
        <v>11</v>
      </c>
      <c r="C104" s="59"/>
      <c r="D104" s="59"/>
      <c r="E104" s="47"/>
      <c r="F104" s="47"/>
      <c r="G104" s="47"/>
      <c r="H104" s="47"/>
      <c r="I104" s="47"/>
      <c r="J104" s="47"/>
      <c r="K104" s="49">
        <f t="shared" si="9"/>
        <v>0</v>
      </c>
      <c r="L104" s="49">
        <v>4</v>
      </c>
      <c r="M104" s="49">
        <f t="shared" si="10"/>
        <v>0</v>
      </c>
      <c r="N104" s="50" t="s">
        <v>40</v>
      </c>
      <c r="O104" s="3">
        <f>M104*D104</f>
        <v>0</v>
      </c>
      <c r="P104" s="3"/>
    </row>
    <row r="105" spans="1:16" ht="16.5" thickTop="1" thickBot="1" x14ac:dyDescent="0.3">
      <c r="A105" s="54"/>
      <c r="B105" s="52"/>
      <c r="C105" s="54"/>
      <c r="D105" s="54"/>
      <c r="E105" s="54"/>
      <c r="F105" s="54"/>
      <c r="G105" s="54"/>
      <c r="H105" s="54"/>
      <c r="I105" s="54"/>
      <c r="J105" s="54"/>
      <c r="K105" s="52">
        <f t="shared" si="9"/>
        <v>0</v>
      </c>
      <c r="L105" s="52"/>
      <c r="M105" s="52">
        <f>SUM(M100:M104)</f>
        <v>0</v>
      </c>
      <c r="N105" s="53" t="s">
        <v>40</v>
      </c>
      <c r="O105" s="52">
        <f>SUM(O100:O104)</f>
        <v>0</v>
      </c>
      <c r="P105" s="52" t="s">
        <v>40</v>
      </c>
    </row>
    <row r="106" spans="1:16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5"/>
  <sheetViews>
    <sheetView workbookViewId="0">
      <selection activeCell="R12" sqref="R12"/>
    </sheetView>
  </sheetViews>
  <sheetFormatPr defaultRowHeight="15" x14ac:dyDescent="0.25"/>
  <sheetData>
    <row r="15" spans="17:17" x14ac:dyDescent="0.25">
      <c r="Q15">
        <f>14937* 80%</f>
        <v>11949.6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zoomScaleNormal="100" zoomScaleSheetLayoutView="100" workbookViewId="0">
      <selection activeCell="L18" sqref="L18"/>
    </sheetView>
  </sheetViews>
  <sheetFormatPr defaultRowHeight="15" x14ac:dyDescent="0.25"/>
  <cols>
    <col min="1" max="1" width="6.140625" customWidth="1"/>
    <col min="16" max="17" width="20.7109375" customWidth="1"/>
  </cols>
  <sheetData>
    <row r="1" spans="1:17" s="139" customFormat="1" ht="18.75" x14ac:dyDescent="0.4">
      <c r="A1" s="139" t="s">
        <v>155</v>
      </c>
      <c r="Q1" s="140" t="s">
        <v>158</v>
      </c>
    </row>
    <row r="2" spans="1:17" s="139" customFormat="1" ht="18.75" x14ac:dyDescent="0.4">
      <c r="A2" s="139" t="s">
        <v>156</v>
      </c>
      <c r="Q2" s="140" t="s">
        <v>157</v>
      </c>
    </row>
    <row r="3" spans="1:17" s="81" customFormat="1" x14ac:dyDescent="0.25"/>
    <row r="4" spans="1:17" s="81" customFormat="1" x14ac:dyDescent="0.25"/>
    <row r="5" spans="1:17" s="81" customFormat="1" x14ac:dyDescent="0.25"/>
    <row r="6" spans="1:17" s="81" customFormat="1" x14ac:dyDescent="0.25"/>
    <row r="7" spans="1:17" ht="17.25" x14ac:dyDescent="0.35">
      <c r="A7" s="135" t="s">
        <v>147</v>
      </c>
      <c r="B7" s="135" t="s">
        <v>66</v>
      </c>
      <c r="C7" s="136">
        <v>44927</v>
      </c>
      <c r="D7" s="136">
        <v>44958</v>
      </c>
      <c r="E7" s="136">
        <v>44986</v>
      </c>
      <c r="F7" s="136">
        <v>45017</v>
      </c>
      <c r="G7" s="136">
        <v>45047</v>
      </c>
      <c r="H7" s="136">
        <v>45078</v>
      </c>
      <c r="I7" s="136">
        <v>45108</v>
      </c>
      <c r="J7" s="136">
        <v>45139</v>
      </c>
      <c r="K7" s="136">
        <v>45170</v>
      </c>
      <c r="L7" s="136">
        <v>45200</v>
      </c>
      <c r="M7" s="136">
        <v>45231</v>
      </c>
      <c r="N7" s="136">
        <v>45261</v>
      </c>
      <c r="O7" s="136" t="s">
        <v>8</v>
      </c>
      <c r="P7" s="135" t="s">
        <v>148</v>
      </c>
      <c r="Q7" s="135" t="s">
        <v>149</v>
      </c>
    </row>
    <row r="8" spans="1:17" x14ac:dyDescent="0.25">
      <c r="A8" s="137">
        <v>1</v>
      </c>
      <c r="B8" s="137" t="s">
        <v>133</v>
      </c>
      <c r="C8" s="137">
        <v>1417028.25</v>
      </c>
      <c r="D8" s="137">
        <v>451256.5</v>
      </c>
      <c r="E8" s="137">
        <v>510016.4</v>
      </c>
      <c r="F8" s="137">
        <v>563702.73288064008</v>
      </c>
      <c r="G8" s="137">
        <v>402959.73</v>
      </c>
      <c r="H8" s="137">
        <v>957586.25</v>
      </c>
      <c r="I8" s="137"/>
      <c r="J8" s="137"/>
      <c r="K8" s="137"/>
      <c r="L8" s="137"/>
      <c r="M8" s="137"/>
      <c r="N8" s="137"/>
      <c r="O8" s="137">
        <f>SUM(C8:N8)</f>
        <v>4302549.8628806397</v>
      </c>
      <c r="P8" s="137">
        <v>2786919.6470083599</v>
      </c>
      <c r="Q8" s="137">
        <f>P8-O8</f>
        <v>-1515630.2158722798</v>
      </c>
    </row>
    <row r="9" spans="1:17" x14ac:dyDescent="0.25">
      <c r="A9" s="137">
        <v>2</v>
      </c>
      <c r="B9" s="137" t="s">
        <v>133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</row>
    <row r="10" spans="1:17" x14ac:dyDescent="0.25">
      <c r="A10" s="137">
        <v>3</v>
      </c>
      <c r="B10" s="137" t="s">
        <v>133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 x14ac:dyDescent="0.25">
      <c r="A11" s="137">
        <v>4</v>
      </c>
      <c r="B11" s="137" t="s">
        <v>133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 x14ac:dyDescent="0.25">
      <c r="A12" s="137">
        <v>5</v>
      </c>
      <c r="B12" s="137" t="s">
        <v>133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</row>
    <row r="13" spans="1:17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</row>
    <row r="18" spans="2:6" s="143" customFormat="1" ht="17.25" x14ac:dyDescent="0.35">
      <c r="B18" s="145"/>
      <c r="C18" s="142"/>
      <c r="D18" s="142"/>
      <c r="E18" s="142"/>
      <c r="F18" s="142"/>
    </row>
    <row r="19" spans="2:6" s="138" customFormat="1" ht="17.25" x14ac:dyDescent="0.35">
      <c r="B19" s="144"/>
      <c r="C19" s="141"/>
      <c r="D19" s="141"/>
      <c r="E19" s="141"/>
      <c r="F19" s="141"/>
    </row>
    <row r="20" spans="2:6" s="138" customFormat="1" ht="17.25" x14ac:dyDescent="0.35"/>
    <row r="21" spans="2:6" s="138" customFormat="1" ht="17.25" x14ac:dyDescent="0.35"/>
    <row r="39" spans="1:2" ht="17.25" x14ac:dyDescent="0.35">
      <c r="A39" s="144" t="s">
        <v>154</v>
      </c>
    </row>
    <row r="40" spans="1:2" ht="17.25" x14ac:dyDescent="0.35">
      <c r="A40" s="144" t="s">
        <v>150</v>
      </c>
    </row>
    <row r="41" spans="1:2" ht="17.25" x14ac:dyDescent="0.35">
      <c r="A41" s="146" t="s">
        <v>151</v>
      </c>
      <c r="B41" s="147" t="s">
        <v>152</v>
      </c>
    </row>
    <row r="42" spans="1:2" ht="17.25" x14ac:dyDescent="0.35">
      <c r="A42" s="146" t="s">
        <v>153</v>
      </c>
      <c r="B42" s="147" t="s">
        <v>112</v>
      </c>
    </row>
    <row r="43" spans="1:2" s="148" customFormat="1" ht="17.25" x14ac:dyDescent="0.35">
      <c r="A43" s="146" t="s">
        <v>159</v>
      </c>
      <c r="B43" s="147" t="s">
        <v>160</v>
      </c>
    </row>
  </sheetData>
  <printOptions horizontalCentered="1"/>
  <pageMargins left="0" right="0" top="0.25" bottom="0.25" header="0.3" footer="0.3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GI</vt:lpstr>
      <vt:lpstr>GI Abstract</vt:lpstr>
      <vt:lpstr>Comaparision</vt:lpstr>
      <vt:lpstr>Ferro</vt:lpstr>
      <vt:lpstr>Ferro Abstract</vt:lpstr>
      <vt:lpstr>Payment Follow up</vt:lpstr>
      <vt:lpstr>GI!Print_Area</vt:lpstr>
      <vt:lpstr>'GI Abstract'!Print_Area</vt:lpstr>
      <vt:lpstr>'Payment Follow up'!Print_Area</vt:lpstr>
      <vt:lpstr>GI!Print_Titles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2023-08-25T07:01:40Z</cp:lastPrinted>
  <dcterms:created xsi:type="dcterms:W3CDTF">2023-07-14T09:15:40Z</dcterms:created>
  <dcterms:modified xsi:type="dcterms:W3CDTF">2023-09-29T11:23:22Z</dcterms:modified>
</cp:coreProperties>
</file>