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A 1" sheetId="1" r:id="rId1"/>
    <sheet name="RA 2" sheetId="2" r:id="rId2"/>
    <sheet name="Sheet3" sheetId="3" r:id="rId3"/>
  </sheets>
  <definedNames>
    <definedName name="_xlnm.Print_Area" localSheetId="0">'RA 1'!$A$1:$M$24</definedName>
    <definedName name="_xlnm.Print_Area" localSheetId="1">'RA 2'!$A$1:$M$40</definedName>
  </definedNames>
  <calcPr calcId="144525"/>
</workbook>
</file>

<file path=xl/calcChain.xml><?xml version="1.0" encoding="utf-8"?>
<calcChain xmlns="http://schemas.openxmlformats.org/spreadsheetml/2006/main">
  <c r="E22" i="2" l="1"/>
  <c r="J10" i="2" l="1"/>
  <c r="K10" i="2" s="1"/>
  <c r="L10" i="2"/>
  <c r="J11" i="2"/>
  <c r="K11" i="2"/>
  <c r="L11" i="2"/>
  <c r="J12" i="2"/>
  <c r="K12" i="2"/>
  <c r="L12" i="2"/>
  <c r="I11" i="2"/>
  <c r="I12" i="2"/>
  <c r="H11" i="2"/>
  <c r="H12" i="2"/>
  <c r="D24" i="3"/>
  <c r="D24" i="2"/>
  <c r="D21" i="3"/>
  <c r="D21" i="2"/>
  <c r="D18" i="3"/>
  <c r="D18" i="2"/>
  <c r="D16" i="3"/>
  <c r="D16" i="2"/>
  <c r="D11" i="3"/>
  <c r="D11" i="2"/>
  <c r="C11" i="3"/>
  <c r="C11" i="2"/>
  <c r="D13" i="3"/>
  <c r="D13" i="2"/>
  <c r="H13" i="2" s="1"/>
  <c r="C13" i="3"/>
  <c r="C13" i="2"/>
  <c r="I13" i="2"/>
  <c r="J13" i="2"/>
  <c r="K13" i="2" l="1"/>
  <c r="L13" i="2"/>
  <c r="M26" i="2" l="1"/>
  <c r="J25" i="2"/>
  <c r="I25" i="2"/>
  <c r="H25" i="2"/>
  <c r="J24" i="2"/>
  <c r="H24" i="2"/>
  <c r="I24" i="2"/>
  <c r="J22" i="2"/>
  <c r="I22" i="2"/>
  <c r="H22" i="2"/>
  <c r="J21" i="2"/>
  <c r="I21" i="2"/>
  <c r="H21" i="2"/>
  <c r="K21" i="2" s="1"/>
  <c r="J19" i="2"/>
  <c r="I19" i="2"/>
  <c r="H19" i="2"/>
  <c r="K19" i="2" s="1"/>
  <c r="J18" i="2"/>
  <c r="I18" i="2"/>
  <c r="H18" i="2"/>
  <c r="J16" i="2"/>
  <c r="I16" i="2"/>
  <c r="H16" i="2"/>
  <c r="J15" i="2"/>
  <c r="I15" i="2"/>
  <c r="H15" i="2"/>
  <c r="K15" i="2" s="1"/>
  <c r="I10" i="2"/>
  <c r="H10" i="2"/>
  <c r="J9" i="2"/>
  <c r="I9" i="2"/>
  <c r="H9" i="2"/>
  <c r="J8" i="2"/>
  <c r="I8" i="2"/>
  <c r="H8" i="2"/>
  <c r="M24" i="1"/>
  <c r="J23" i="1"/>
  <c r="I23" i="1"/>
  <c r="H23" i="1"/>
  <c r="J22" i="1"/>
  <c r="H22" i="1"/>
  <c r="E22" i="1"/>
  <c r="I22" i="1" s="1"/>
  <c r="J20" i="1"/>
  <c r="I20" i="1"/>
  <c r="H20" i="1"/>
  <c r="E20" i="1"/>
  <c r="J19" i="1"/>
  <c r="I19" i="1"/>
  <c r="H19" i="1"/>
  <c r="J17" i="1"/>
  <c r="I17" i="1"/>
  <c r="H17" i="1"/>
  <c r="L17" i="1" s="1"/>
  <c r="J16" i="1"/>
  <c r="I16" i="1"/>
  <c r="H16" i="1"/>
  <c r="J14" i="1"/>
  <c r="I14" i="1"/>
  <c r="H14" i="1"/>
  <c r="J13" i="1"/>
  <c r="I13" i="1"/>
  <c r="H13" i="1"/>
  <c r="J11" i="1"/>
  <c r="I11" i="1"/>
  <c r="H11" i="1"/>
  <c r="L11" i="1" s="1"/>
  <c r="J10" i="1"/>
  <c r="I10" i="1"/>
  <c r="H10" i="1"/>
  <c r="J9" i="1"/>
  <c r="K9" i="1" s="1"/>
  <c r="I9" i="1"/>
  <c r="H9" i="1"/>
  <c r="J8" i="1"/>
  <c r="I8" i="1"/>
  <c r="I24" i="1" s="1"/>
  <c r="H8" i="1"/>
  <c r="K9" i="2" l="1"/>
  <c r="J26" i="2"/>
  <c r="L16" i="2"/>
  <c r="K8" i="2"/>
  <c r="L18" i="2"/>
  <c r="L25" i="2"/>
  <c r="L22" i="2"/>
  <c r="K24" i="2"/>
  <c r="L9" i="2"/>
  <c r="K16" i="2"/>
  <c r="L19" i="2"/>
  <c r="K25" i="2"/>
  <c r="I26" i="2"/>
  <c r="K18" i="2"/>
  <c r="K22" i="2"/>
  <c r="H26" i="2"/>
  <c r="L8" i="2"/>
  <c r="L15" i="2"/>
  <c r="L21" i="2"/>
  <c r="L24" i="2"/>
  <c r="L10" i="1"/>
  <c r="L23" i="1"/>
  <c r="K13" i="1"/>
  <c r="L9" i="1"/>
  <c r="K22" i="1"/>
  <c r="K8" i="1"/>
  <c r="K11" i="1"/>
  <c r="L14" i="1"/>
  <c r="K17" i="1"/>
  <c r="J24" i="1"/>
  <c r="K14" i="1"/>
  <c r="K19" i="1"/>
  <c r="L20" i="1"/>
  <c r="L16" i="1"/>
  <c r="L22" i="1"/>
  <c r="L8" i="1"/>
  <c r="L13" i="1"/>
  <c r="L19" i="1"/>
  <c r="K23" i="1"/>
  <c r="K10" i="1"/>
  <c r="K16" i="1"/>
  <c r="K20" i="1"/>
  <c r="H24" i="1"/>
  <c r="L26" i="2" l="1"/>
  <c r="K26" i="2"/>
  <c r="K24" i="1"/>
  <c r="L24" i="1"/>
</calcChain>
</file>

<file path=xl/sharedStrings.xml><?xml version="1.0" encoding="utf-8"?>
<sst xmlns="http://schemas.openxmlformats.org/spreadsheetml/2006/main" count="144" uniqueCount="51">
  <si>
    <t>Bill Name:- Power Plant</t>
  </si>
  <si>
    <t>Bill No:- RA 1 (June 2023)</t>
  </si>
  <si>
    <r>
      <rPr>
        <b/>
        <sz val="9"/>
        <color rgb="FFFF0000"/>
        <rFont val="Times New Roman"/>
        <family val="1"/>
      </rPr>
      <t xml:space="preserve">SHREE  NAKODA PIPE IMPEX Ltd TILDA
</t>
    </r>
    <r>
      <rPr>
        <b/>
        <sz val="9"/>
        <color rgb="FF16365D"/>
        <rFont val="Times New Roman"/>
        <family val="1"/>
      </rPr>
      <t>Summary of ( PSB ) RA-03</t>
    </r>
  </si>
  <si>
    <t>S.no</t>
  </si>
  <si>
    <t>DESCRIPTION</t>
  </si>
  <si>
    <t>Unit</t>
  </si>
  <si>
    <t>AQUAPLAST QTY.</t>
  </si>
  <si>
    <t>NAKODA QTY.</t>
  </si>
  <si>
    <t>ARCHCONS QTY.</t>
  </si>
  <si>
    <t>Rate</t>
  </si>
  <si>
    <t>ARCHCONS Amount</t>
  </si>
  <si>
    <t>DIFFERENCE Amount</t>
  </si>
  <si>
    <t>Ref</t>
  </si>
  <si>
    <t>WITH ARCHCONS</t>
  </si>
  <si>
    <t>WITH NAKODA</t>
  </si>
  <si>
    <t>m3</t>
  </si>
  <si>
    <t>RA1 TG</t>
  </si>
  <si>
    <t>Soil Dressing</t>
  </si>
  <si>
    <t>m2</t>
  </si>
  <si>
    <t>Hard rock Excavation 3-6 Mtrs</t>
  </si>
  <si>
    <t>PCC 0-3</t>
  </si>
  <si>
    <t>PCC 3-6</t>
  </si>
  <si>
    <t>RCC 0-3</t>
  </si>
  <si>
    <t>RCC 3-6</t>
  </si>
  <si>
    <t>Shuttering 0-3</t>
  </si>
  <si>
    <t>Shuttering 3-6</t>
  </si>
  <si>
    <t>Steel 0-3</t>
  </si>
  <si>
    <t>MT</t>
  </si>
  <si>
    <t>Steel 3-6</t>
  </si>
  <si>
    <r>
      <rPr>
        <b/>
        <sz val="9"/>
        <color theme="0"/>
        <rFont val="Artifakt Element Heavy"/>
        <family val="2"/>
      </rPr>
      <t>AQUAPLAST
Amount</t>
    </r>
  </si>
  <si>
    <r>
      <rPr>
        <b/>
        <sz val="9"/>
        <color theme="0"/>
        <rFont val="Artifakt Element Heavy"/>
        <family val="2"/>
      </rPr>
      <t>NAKODA
Amount</t>
    </r>
  </si>
  <si>
    <t>Earth Work</t>
  </si>
  <si>
    <t>Excavaton 0-3</t>
  </si>
  <si>
    <t>Excavaton 3-6</t>
  </si>
  <si>
    <t>PCC</t>
  </si>
  <si>
    <t>RCC</t>
  </si>
  <si>
    <t>Shuttering With Ply</t>
  </si>
  <si>
    <t>Reinforcement</t>
  </si>
  <si>
    <t>Bill No:- RA 2 (July 2023)</t>
  </si>
  <si>
    <r>
      <rPr>
        <b/>
        <sz val="16"/>
        <color rgb="FFFF0000"/>
        <rFont val="Artifakt Element Heavy"/>
        <family val="2"/>
      </rPr>
      <t xml:space="preserve">SHREE  NAKODA PIPE IMPEX Ltd TILDA
</t>
    </r>
    <r>
      <rPr>
        <b/>
        <sz val="16"/>
        <color rgb="FF16365D"/>
        <rFont val="Artifakt Element Heavy"/>
        <family val="2"/>
      </rPr>
      <t>Summary of ( PSB ) RA-03</t>
    </r>
  </si>
  <si>
    <t>Sand Filling</t>
  </si>
  <si>
    <t>Backfilling</t>
  </si>
  <si>
    <t>RA2 TG</t>
  </si>
  <si>
    <t>Abhishek Acharya</t>
  </si>
  <si>
    <t>Billing Engineer</t>
  </si>
  <si>
    <t>Nakoda Pipe Impex Pvt Ltd</t>
  </si>
  <si>
    <t>Er Rupesh Verma</t>
  </si>
  <si>
    <t>Aquaplast Infracon Pvt Ltd</t>
  </si>
  <si>
    <t>Site Incharge {Civil}</t>
  </si>
  <si>
    <t xml:space="preserve">Mahesh Wandre </t>
  </si>
  <si>
    <t>Assistant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</si>
</sst>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0;[Red]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16365D"/>
      <name val="Times New Roman"/>
      <family val="1"/>
    </font>
    <font>
      <sz val="9"/>
      <color rgb="FF000000"/>
      <name val="Times New Roman"/>
      <family val="1"/>
    </font>
    <font>
      <b/>
      <sz val="9"/>
      <name val="Artifakt Element Heavy"/>
      <family val="2"/>
    </font>
    <font>
      <b/>
      <sz val="9"/>
      <color theme="0"/>
      <name val="Artifakt Element Heavy"/>
      <family val="2"/>
    </font>
    <font>
      <sz val="9"/>
      <color theme="0"/>
      <name val="Artifakt Element Heavy"/>
      <family val="2"/>
    </font>
    <font>
      <sz val="11"/>
      <color theme="0"/>
      <name val="Artifakt Element Heavy"/>
      <family val="2"/>
    </font>
    <font>
      <b/>
      <sz val="10"/>
      <color theme="0"/>
      <name val="Artifakt Element Heavy"/>
      <family val="2"/>
    </font>
    <font>
      <sz val="10"/>
      <color theme="0"/>
      <name val="Artifakt Element Heavy"/>
      <family val="2"/>
    </font>
    <font>
      <b/>
      <sz val="9"/>
      <color rgb="FF000000"/>
      <name val="Bahnschrift SemiBold"/>
      <family val="2"/>
    </font>
    <font>
      <sz val="11"/>
      <name val="Bahnschrift SemiBold"/>
      <family val="2"/>
    </font>
    <font>
      <b/>
      <sz val="9"/>
      <name val="Bahnschrift SemiBold"/>
      <family val="2"/>
    </font>
    <font>
      <sz val="10"/>
      <name val="Bahnschrift SemiBold"/>
      <family val="2"/>
    </font>
    <font>
      <sz val="10"/>
      <color theme="1"/>
      <name val="Bahnschrift SemiBold"/>
      <family val="2"/>
    </font>
    <font>
      <sz val="9"/>
      <color rgb="FF000000"/>
      <name val="Bahnschrift SemiBold"/>
      <family val="2"/>
    </font>
    <font>
      <sz val="10"/>
      <color rgb="FF000000"/>
      <name val="Bahnschrift SemiBold"/>
      <family val="2"/>
    </font>
    <font>
      <sz val="9"/>
      <name val="Bahnschrift SemiBold"/>
      <family val="2"/>
    </font>
    <font>
      <sz val="9"/>
      <name val="Artifakt Element Heavy"/>
      <family val="2"/>
    </font>
    <font>
      <sz val="11"/>
      <name val="Calibri"/>
      <family val="2"/>
      <scheme val="minor"/>
    </font>
    <font>
      <b/>
      <sz val="16"/>
      <color rgb="FF000000"/>
      <name val="Artifakt Element Heavy"/>
      <family val="2"/>
    </font>
    <font>
      <b/>
      <sz val="16"/>
      <color rgb="FFFF0000"/>
      <name val="Artifakt Element Heavy"/>
      <family val="2"/>
    </font>
    <font>
      <b/>
      <sz val="16"/>
      <color rgb="FF16365D"/>
      <name val="Artifakt Element Heavy"/>
      <family val="2"/>
    </font>
    <font>
      <sz val="16"/>
      <color rgb="FF000000"/>
      <name val="Artifakt Element Heavy"/>
      <family val="2"/>
    </font>
    <font>
      <sz val="11"/>
      <color theme="1"/>
      <name val="Artifakt Element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3">
    <xf numFmtId="0" fontId="0" fillId="0" borderId="0" xfId="0"/>
    <xf numFmtId="0" fontId="2" fillId="0" borderId="0" xfId="0" applyFont="1"/>
    <xf numFmtId="0" fontId="0" fillId="0" borderId="0" xfId="0" applyFont="1"/>
    <xf numFmtId="0" fontId="9" fillId="3" borderId="2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top" wrapText="1"/>
    </xf>
    <xf numFmtId="0" fontId="10" fillId="3" borderId="2" xfId="2" applyFont="1" applyFill="1" applyBorder="1" applyAlignment="1">
      <alignment horizontal="center" vertical="top"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/>
    <xf numFmtId="1" fontId="14" fillId="0" borderId="3" xfId="2" applyNumberFormat="1" applyFont="1" applyBorder="1" applyAlignment="1">
      <alignment horizontal="center" vertical="top" shrinkToFit="1"/>
    </xf>
    <xf numFmtId="0" fontId="15" fillId="0" borderId="3" xfId="0" applyFont="1" applyFill="1" applyBorder="1" applyAlignment="1">
      <alignment horizontal="justify" vertical="top"/>
    </xf>
    <xf numFmtId="2" fontId="17" fillId="0" borderId="3" xfId="0" applyNumberFormat="1" applyFont="1" applyFill="1" applyBorder="1" applyAlignment="1">
      <alignment horizontal="center" vertical="center"/>
    </xf>
    <xf numFmtId="0" fontId="19" fillId="0" borderId="3" xfId="1" applyNumberFormat="1" applyFont="1" applyFill="1" applyBorder="1" applyAlignment="1">
      <alignment vertical="center" shrinkToFit="1"/>
    </xf>
    <xf numFmtId="165" fontId="19" fillId="0" borderId="3" xfId="1" applyNumberFormat="1" applyFont="1" applyFill="1" applyBorder="1" applyAlignment="1">
      <alignment vertical="center" shrinkToFit="1"/>
    </xf>
    <xf numFmtId="0" fontId="19" fillId="0" borderId="3" xfId="2" applyFont="1" applyBorder="1" applyAlignment="1">
      <alignment horizontal="left" vertical="center" wrapText="1"/>
    </xf>
    <xf numFmtId="0" fontId="16" fillId="0" borderId="3" xfId="2" applyFont="1" applyBorder="1" applyAlignment="1">
      <alignment horizontal="left" vertical="top" wrapText="1"/>
    </xf>
    <xf numFmtId="164" fontId="20" fillId="0" borderId="3" xfId="2" applyNumberFormat="1" applyFont="1" applyBorder="1" applyAlignment="1">
      <alignment horizontal="center" vertical="top" shrinkToFit="1"/>
    </xf>
    <xf numFmtId="164" fontId="19" fillId="0" borderId="3" xfId="2" applyNumberFormat="1" applyFont="1" applyBorder="1" applyAlignment="1">
      <alignment horizontal="left" vertical="top" shrinkToFit="1"/>
    </xf>
    <xf numFmtId="2" fontId="14" fillId="0" borderId="3" xfId="2" applyNumberFormat="1" applyFont="1" applyFill="1" applyBorder="1" applyAlignment="1">
      <alignment horizontal="left" vertical="top" shrinkToFit="1"/>
    </xf>
    <xf numFmtId="0" fontId="19" fillId="0" borderId="3" xfId="1" applyNumberFormat="1" applyFont="1" applyFill="1" applyBorder="1" applyAlignment="1">
      <alignment vertical="top" shrinkToFit="1"/>
    </xf>
    <xf numFmtId="2" fontId="17" fillId="0" borderId="3" xfId="0" applyNumberFormat="1" applyFont="1" applyFill="1" applyBorder="1" applyAlignment="1">
      <alignment horizontal="center"/>
    </xf>
    <xf numFmtId="0" fontId="16" fillId="0" borderId="3" xfId="2" applyFont="1" applyFill="1" applyBorder="1" applyAlignment="1">
      <alignment horizontal="left" vertical="top" wrapText="1"/>
    </xf>
    <xf numFmtId="0" fontId="21" fillId="0" borderId="3" xfId="2" applyFont="1" applyFill="1" applyBorder="1" applyAlignment="1">
      <alignment horizontal="left" vertical="top" wrapText="1"/>
    </xf>
    <xf numFmtId="164" fontId="19" fillId="0" borderId="3" xfId="2" applyNumberFormat="1" applyFont="1" applyFill="1" applyBorder="1" applyAlignment="1">
      <alignment horizontal="left" vertical="top" shrinkToFit="1"/>
    </xf>
    <xf numFmtId="0" fontId="22" fillId="2" borderId="0" xfId="2" applyFont="1" applyFill="1" applyBorder="1" applyAlignment="1">
      <alignment horizontal="left" wrapText="1"/>
    </xf>
    <xf numFmtId="0" fontId="8" fillId="2" borderId="0" xfId="2" applyFont="1" applyFill="1" applyBorder="1" applyAlignment="1">
      <alignment horizontal="left" vertical="top" wrapText="1"/>
    </xf>
    <xf numFmtId="0" fontId="10" fillId="3" borderId="2" xfId="2" applyFont="1" applyFill="1" applyBorder="1" applyAlignment="1">
      <alignment horizontal="left" wrapText="1"/>
    </xf>
    <xf numFmtId="0" fontId="9" fillId="3" borderId="2" xfId="2" applyFont="1" applyFill="1" applyBorder="1" applyAlignment="1">
      <alignment horizontal="left" vertical="top" wrapText="1"/>
    </xf>
    <xf numFmtId="1" fontId="14" fillId="0" borderId="4" xfId="2" applyNumberFormat="1" applyFont="1" applyBorder="1" applyAlignment="1">
      <alignment horizontal="center" vertical="top" shrinkToFit="1"/>
    </xf>
    <xf numFmtId="0" fontId="15" fillId="0" borderId="4" xfId="0" applyFont="1" applyFill="1" applyBorder="1" applyAlignment="1">
      <alignment horizontal="justify" vertical="top"/>
    </xf>
    <xf numFmtId="0" fontId="16" fillId="0" borderId="4" xfId="2" applyFont="1" applyBorder="1" applyAlignment="1">
      <alignment horizontal="left" vertical="top" wrapText="1"/>
    </xf>
    <xf numFmtId="2" fontId="17" fillId="0" borderId="4" xfId="0" applyNumberFormat="1" applyFont="1" applyFill="1" applyBorder="1" applyAlignment="1">
      <alignment horizontal="center" vertical="center"/>
    </xf>
    <xf numFmtId="164" fontId="20" fillId="0" borderId="4" xfId="2" applyNumberFormat="1" applyFont="1" applyBorder="1" applyAlignment="1">
      <alignment horizontal="center" vertical="center" shrinkToFit="1"/>
    </xf>
    <xf numFmtId="164" fontId="19" fillId="0" borderId="4" xfId="2" applyNumberFormat="1" applyFont="1" applyBorder="1" applyAlignment="1">
      <alignment horizontal="left" vertical="top" shrinkToFit="1"/>
    </xf>
    <xf numFmtId="2" fontId="14" fillId="0" borderId="4" xfId="2" applyNumberFormat="1" applyFont="1" applyFill="1" applyBorder="1" applyAlignment="1">
      <alignment horizontal="left" vertical="top" shrinkToFit="1"/>
    </xf>
    <xf numFmtId="0" fontId="19" fillId="0" borderId="4" xfId="1" applyNumberFormat="1" applyFont="1" applyFill="1" applyBorder="1" applyAlignment="1">
      <alignment vertical="top" shrinkToFit="1"/>
    </xf>
    <xf numFmtId="0" fontId="19" fillId="0" borderId="4" xfId="1" applyNumberFormat="1" applyFont="1" applyFill="1" applyBorder="1" applyAlignment="1">
      <alignment vertical="center" shrinkToFit="1"/>
    </xf>
    <xf numFmtId="165" fontId="19" fillId="0" borderId="4" xfId="1" applyNumberFormat="1" applyFont="1" applyFill="1" applyBorder="1" applyAlignment="1">
      <alignment vertical="center" shrinkToFit="1"/>
    </xf>
    <xf numFmtId="0" fontId="19" fillId="0" borderId="4" xfId="2" applyFont="1" applyBorder="1" applyAlignment="1">
      <alignment horizontal="left" vertical="center" wrapText="1"/>
    </xf>
    <xf numFmtId="0" fontId="16" fillId="0" borderId="4" xfId="2" applyFont="1" applyFill="1" applyBorder="1" applyAlignment="1">
      <alignment horizontal="left" vertical="top" wrapText="1"/>
    </xf>
    <xf numFmtId="2" fontId="17" fillId="0" borderId="4" xfId="0" applyNumberFormat="1" applyFont="1" applyFill="1" applyBorder="1" applyAlignment="1">
      <alignment horizontal="center"/>
    </xf>
    <xf numFmtId="0" fontId="19" fillId="0" borderId="4" xfId="2" applyFont="1" applyBorder="1" applyAlignment="1">
      <alignment horizontal="left" wrapText="1"/>
    </xf>
    <xf numFmtId="2" fontId="14" fillId="0" borderId="4" xfId="2" applyNumberFormat="1" applyFont="1" applyFill="1" applyBorder="1" applyAlignment="1">
      <alignment horizontal="left" wrapText="1"/>
    </xf>
    <xf numFmtId="0" fontId="21" fillId="0" borderId="4" xfId="2" applyFont="1" applyFill="1" applyBorder="1" applyAlignment="1">
      <alignment horizontal="left" vertical="top" wrapText="1"/>
    </xf>
    <xf numFmtId="164" fontId="19" fillId="0" borderId="4" xfId="2" applyNumberFormat="1" applyFont="1" applyFill="1" applyBorder="1" applyAlignment="1">
      <alignment horizontal="left" vertical="top" shrinkToFit="1"/>
    </xf>
    <xf numFmtId="2" fontId="19" fillId="0" borderId="4" xfId="2" applyNumberFormat="1" applyFont="1" applyFill="1" applyBorder="1" applyAlignment="1">
      <alignment horizontal="left" wrapText="1"/>
    </xf>
    <xf numFmtId="0" fontId="19" fillId="0" borderId="4" xfId="2" applyFont="1" applyFill="1" applyBorder="1" applyAlignment="1">
      <alignment horizontal="left" wrapText="1"/>
    </xf>
    <xf numFmtId="1" fontId="14" fillId="0" borderId="5" xfId="2" applyNumberFormat="1" applyFont="1" applyBorder="1" applyAlignment="1">
      <alignment horizontal="center" vertical="top" shrinkToFit="1"/>
    </xf>
    <xf numFmtId="0" fontId="15" fillId="0" borderId="5" xfId="0" applyFont="1" applyFill="1" applyBorder="1" applyAlignment="1">
      <alignment horizontal="justify" vertical="top"/>
    </xf>
    <xf numFmtId="0" fontId="16" fillId="0" borderId="5" xfId="2" applyFont="1" applyBorder="1" applyAlignment="1">
      <alignment horizontal="left" vertical="center" wrapText="1"/>
    </xf>
    <xf numFmtId="2" fontId="17" fillId="0" borderId="5" xfId="0" applyNumberFormat="1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4" fontId="19" fillId="0" borderId="5" xfId="2" applyNumberFormat="1" applyFont="1" applyBorder="1" applyAlignment="1">
      <alignment horizontal="left" vertical="center" shrinkToFit="1"/>
    </xf>
    <xf numFmtId="2" fontId="14" fillId="0" borderId="5" xfId="2" applyNumberFormat="1" applyFont="1" applyFill="1" applyBorder="1" applyAlignment="1">
      <alignment horizontal="left" vertical="center" shrinkToFit="1"/>
    </xf>
    <xf numFmtId="0" fontId="19" fillId="0" borderId="5" xfId="1" applyNumberFormat="1" applyFont="1" applyFill="1" applyBorder="1" applyAlignment="1">
      <alignment vertical="center" shrinkToFit="1"/>
    </xf>
    <xf numFmtId="165" fontId="19" fillId="0" borderId="5" xfId="1" applyNumberFormat="1" applyFont="1" applyFill="1" applyBorder="1" applyAlignment="1">
      <alignment vertical="center" shrinkToFit="1"/>
    </xf>
    <xf numFmtId="0" fontId="19" fillId="0" borderId="5" xfId="2" applyFont="1" applyBorder="1" applyAlignment="1">
      <alignment horizontal="left" vertical="center" wrapText="1"/>
    </xf>
    <xf numFmtId="0" fontId="16" fillId="0" borderId="5" xfId="2" applyFont="1" applyBorder="1" applyAlignment="1">
      <alignment horizontal="left" vertical="top" wrapText="1"/>
    </xf>
    <xf numFmtId="2" fontId="17" fillId="0" borderId="5" xfId="0" applyNumberFormat="1" applyFont="1" applyFill="1" applyBorder="1" applyAlignment="1">
      <alignment horizontal="center"/>
    </xf>
    <xf numFmtId="164" fontId="19" fillId="0" borderId="5" xfId="2" applyNumberFormat="1" applyFont="1" applyBorder="1" applyAlignment="1">
      <alignment horizontal="left" vertical="top" shrinkToFit="1"/>
    </xf>
    <xf numFmtId="2" fontId="14" fillId="0" borderId="5" xfId="2" applyNumberFormat="1" applyFont="1" applyFill="1" applyBorder="1" applyAlignment="1">
      <alignment horizontal="left" vertical="top" shrinkToFit="1"/>
    </xf>
    <xf numFmtId="0" fontId="19" fillId="0" borderId="5" xfId="1" applyNumberFormat="1" applyFont="1" applyFill="1" applyBorder="1" applyAlignment="1">
      <alignment vertical="top" shrinkToFit="1"/>
    </xf>
    <xf numFmtId="0" fontId="16" fillId="0" borderId="5" xfId="2" applyFont="1" applyFill="1" applyBorder="1" applyAlignment="1">
      <alignment horizontal="left" vertical="top" wrapText="1"/>
    </xf>
    <xf numFmtId="0" fontId="19" fillId="0" borderId="5" xfId="2" applyFont="1" applyBorder="1" applyAlignment="1">
      <alignment horizontal="left" wrapText="1"/>
    </xf>
    <xf numFmtId="2" fontId="14" fillId="0" borderId="5" xfId="2" applyNumberFormat="1" applyFont="1" applyFill="1" applyBorder="1" applyAlignment="1">
      <alignment horizontal="left" wrapText="1"/>
    </xf>
    <xf numFmtId="0" fontId="21" fillId="0" borderId="5" xfId="2" applyFont="1" applyFill="1" applyBorder="1" applyAlignment="1">
      <alignment horizontal="left" vertical="top" wrapText="1"/>
    </xf>
    <xf numFmtId="164" fontId="19" fillId="0" borderId="5" xfId="2" applyNumberFormat="1" applyFont="1" applyFill="1" applyBorder="1" applyAlignment="1">
      <alignment horizontal="left" vertical="top" shrinkToFit="1"/>
    </xf>
    <xf numFmtId="0" fontId="23" fillId="2" borderId="0" xfId="0" applyFont="1" applyFill="1" applyBorder="1"/>
    <xf numFmtId="0" fontId="9" fillId="3" borderId="0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3" borderId="0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left" vertical="center" wrapText="1"/>
    </xf>
    <xf numFmtId="0" fontId="9" fillId="3" borderId="2" xfId="2" applyFont="1" applyFill="1" applyBorder="1" applyAlignment="1">
      <alignment horizontal="left" vertical="center" wrapText="1"/>
    </xf>
    <xf numFmtId="0" fontId="22" fillId="2" borderId="0" xfId="2" applyFont="1" applyFill="1" applyBorder="1" applyAlignment="1">
      <alignment horizontal="left" vertical="center" wrapText="1"/>
    </xf>
    <xf numFmtId="0" fontId="8" fillId="2" borderId="0" xfId="2" applyFont="1" applyFill="1" applyBorder="1" applyAlignment="1">
      <alignment horizontal="left" vertical="center" wrapText="1"/>
    </xf>
    <xf numFmtId="1" fontId="14" fillId="0" borderId="5" xfId="2" applyNumberFormat="1" applyFont="1" applyBorder="1" applyAlignment="1">
      <alignment horizontal="center" vertical="center" shrinkToFit="1"/>
    </xf>
    <xf numFmtId="0" fontId="15" fillId="0" borderId="5" xfId="0" applyFont="1" applyFill="1" applyBorder="1" applyAlignment="1">
      <alignment horizontal="justify" vertical="center"/>
    </xf>
    <xf numFmtId="1" fontId="14" fillId="0" borderId="3" xfId="2" applyNumberFormat="1" applyFont="1" applyBorder="1" applyAlignment="1">
      <alignment horizontal="center" vertical="center" shrinkToFit="1"/>
    </xf>
    <xf numFmtId="0" fontId="15" fillId="0" borderId="3" xfId="0" applyFont="1" applyFill="1" applyBorder="1" applyAlignment="1">
      <alignment horizontal="justify" vertical="center"/>
    </xf>
    <xf numFmtId="0" fontId="16" fillId="0" borderId="3" xfId="2" applyFont="1" applyBorder="1" applyAlignment="1">
      <alignment horizontal="left" vertical="center" wrapText="1"/>
    </xf>
    <xf numFmtId="164" fontId="20" fillId="0" borderId="3" xfId="2" applyNumberFormat="1" applyFont="1" applyBorder="1" applyAlignment="1">
      <alignment horizontal="center" vertical="center" shrinkToFit="1"/>
    </xf>
    <xf numFmtId="164" fontId="19" fillId="0" borderId="3" xfId="2" applyNumberFormat="1" applyFont="1" applyBorder="1" applyAlignment="1">
      <alignment horizontal="left" vertical="center" shrinkToFit="1"/>
    </xf>
    <xf numFmtId="2" fontId="14" fillId="0" borderId="3" xfId="2" applyNumberFormat="1" applyFont="1" applyFill="1" applyBorder="1" applyAlignment="1">
      <alignment horizontal="left" vertical="center" shrinkToFit="1"/>
    </xf>
    <xf numFmtId="2" fontId="14" fillId="0" borderId="4" xfId="2" applyNumberFormat="1" applyFont="1" applyFill="1" applyBorder="1" applyAlignment="1">
      <alignment horizontal="left" vertical="center" shrinkToFit="1"/>
    </xf>
    <xf numFmtId="0" fontId="16" fillId="0" borderId="4" xfId="2" applyFont="1" applyBorder="1" applyAlignment="1">
      <alignment horizontal="left" vertical="center" wrapText="1"/>
    </xf>
    <xf numFmtId="1" fontId="14" fillId="0" borderId="4" xfId="2" applyNumberFormat="1" applyFont="1" applyBorder="1" applyAlignment="1">
      <alignment horizontal="center" vertical="center" shrinkToFit="1"/>
    </xf>
    <xf numFmtId="0" fontId="16" fillId="0" borderId="4" xfId="2" applyFont="1" applyFill="1" applyBorder="1" applyAlignment="1">
      <alignment horizontal="left" vertical="center" wrapText="1"/>
    </xf>
    <xf numFmtId="2" fontId="14" fillId="0" borderId="4" xfId="2" applyNumberFormat="1" applyFont="1" applyFill="1" applyBorder="1" applyAlignment="1">
      <alignment horizontal="left" vertical="center" wrapText="1"/>
    </xf>
    <xf numFmtId="0" fontId="16" fillId="0" borderId="5" xfId="2" applyFont="1" applyFill="1" applyBorder="1" applyAlignment="1">
      <alignment horizontal="left" vertical="center" wrapText="1"/>
    </xf>
    <xf numFmtId="2" fontId="14" fillId="0" borderId="5" xfId="2" applyNumberFormat="1" applyFont="1" applyFill="1" applyBorder="1" applyAlignment="1">
      <alignment horizontal="left" vertical="center" wrapText="1"/>
    </xf>
    <xf numFmtId="0" fontId="21" fillId="0" borderId="4" xfId="2" applyFont="1" applyFill="1" applyBorder="1" applyAlignment="1">
      <alignment horizontal="left" vertical="center" wrapText="1"/>
    </xf>
    <xf numFmtId="164" fontId="19" fillId="0" borderId="4" xfId="2" applyNumberFormat="1" applyFont="1" applyFill="1" applyBorder="1" applyAlignment="1">
      <alignment horizontal="left" vertical="center" shrinkToFit="1"/>
    </xf>
    <xf numFmtId="0" fontId="21" fillId="0" borderId="5" xfId="2" applyFont="1" applyFill="1" applyBorder="1" applyAlignment="1">
      <alignment horizontal="left" vertical="center" wrapText="1"/>
    </xf>
    <xf numFmtId="164" fontId="19" fillId="0" borderId="5" xfId="2" applyNumberFormat="1" applyFont="1" applyFill="1" applyBorder="1" applyAlignment="1">
      <alignment horizontal="left" vertical="center" shrinkToFit="1"/>
    </xf>
    <xf numFmtId="2" fontId="19" fillId="0" borderId="4" xfId="2" applyNumberFormat="1" applyFont="1" applyFill="1" applyBorder="1" applyAlignment="1">
      <alignment horizontal="left" vertical="center" wrapText="1"/>
    </xf>
    <xf numFmtId="0" fontId="19" fillId="0" borderId="4" xfId="2" applyFont="1" applyFill="1" applyBorder="1" applyAlignment="1">
      <alignment horizontal="left" vertical="center" wrapText="1"/>
    </xf>
    <xf numFmtId="0" fontId="21" fillId="0" borderId="3" xfId="2" applyFont="1" applyFill="1" applyBorder="1" applyAlignment="1">
      <alignment horizontal="left" vertical="center" wrapText="1"/>
    </xf>
    <xf numFmtId="0" fontId="16" fillId="0" borderId="3" xfId="2" applyFont="1" applyFill="1" applyBorder="1" applyAlignment="1">
      <alignment horizontal="left" vertical="center" wrapText="1"/>
    </xf>
    <xf numFmtId="164" fontId="19" fillId="0" borderId="3" xfId="2" applyNumberFormat="1" applyFont="1" applyFill="1" applyBorder="1" applyAlignment="1">
      <alignment horizontal="left" vertical="center" shrinkToFit="1"/>
    </xf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4" fillId="0" borderId="0" xfId="2" applyFont="1" applyBorder="1" applyAlignment="1">
      <alignment horizontal="center" vertical="top" wrapText="1"/>
    </xf>
    <xf numFmtId="0" fontId="7" fillId="0" borderId="0" xfId="2" applyFont="1" applyBorder="1" applyAlignment="1">
      <alignment horizontal="center" vertical="top" wrapText="1"/>
    </xf>
    <xf numFmtId="0" fontId="9" fillId="3" borderId="2" xfId="2" applyFont="1" applyFill="1" applyBorder="1" applyAlignment="1">
      <alignment horizontal="center" vertical="center" wrapText="1"/>
    </xf>
    <xf numFmtId="0" fontId="24" fillId="0" borderId="6" xfId="2" applyFont="1" applyBorder="1" applyAlignment="1">
      <alignment horizontal="center" vertical="center" wrapText="1"/>
    </xf>
    <xf numFmtId="0" fontId="27" fillId="0" borderId="7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right"/>
    </xf>
    <xf numFmtId="0" fontId="18" fillId="0" borderId="3" xfId="0" applyFont="1" applyBorder="1" applyAlignment="1">
      <alignment horizontal="center" vertical="center"/>
    </xf>
    <xf numFmtId="2" fontId="16" fillId="0" borderId="3" xfId="2" applyNumberFormat="1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view="pageBreakPreview" zoomScale="60" zoomScaleNormal="100" workbookViewId="0">
      <selection sqref="A1:M24"/>
    </sheetView>
  </sheetViews>
  <sheetFormatPr defaultRowHeight="15" x14ac:dyDescent="0.25"/>
  <cols>
    <col min="1" max="1" width="4.7109375" style="2" customWidth="1"/>
    <col min="2" max="2" width="40.28515625" style="2" customWidth="1"/>
    <col min="3" max="3" width="5.5703125" style="2" customWidth="1"/>
    <col min="4" max="4" width="11.5703125" style="2" customWidth="1"/>
    <col min="5" max="5" width="10.7109375" style="2" customWidth="1"/>
    <col min="6" max="6" width="11.85546875" style="2" customWidth="1"/>
    <col min="7" max="7" width="9.140625" style="2"/>
    <col min="8" max="8" width="12.5703125" style="2" customWidth="1"/>
    <col min="9" max="10" width="11.85546875" style="2" customWidth="1"/>
    <col min="11" max="12" width="11.7109375" style="2" customWidth="1"/>
    <col min="13" max="13" width="10.85546875" style="2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ht="15.75" thickBot="1" x14ac:dyDescent="0.3">
      <c r="A4" s="102" t="s">
        <v>2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</row>
    <row r="5" spans="1:13" ht="30" thickTop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4" t="s">
        <v>8</v>
      </c>
      <c r="G5" s="3" t="s">
        <v>9</v>
      </c>
      <c r="H5" s="5" t="s">
        <v>29</v>
      </c>
      <c r="I5" s="5" t="s">
        <v>30</v>
      </c>
      <c r="J5" s="4" t="s">
        <v>10</v>
      </c>
      <c r="K5" s="104" t="s">
        <v>11</v>
      </c>
      <c r="L5" s="104"/>
      <c r="M5" s="3" t="s">
        <v>12</v>
      </c>
    </row>
    <row r="6" spans="1:13" ht="29.25" thickTop="1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7" t="s">
        <v>13</v>
      </c>
      <c r="L6" s="27" t="s">
        <v>14</v>
      </c>
      <c r="M6" s="26"/>
    </row>
    <row r="7" spans="1:13" s="67" customFormat="1" ht="15.75" x14ac:dyDescent="0.3">
      <c r="A7" s="24"/>
      <c r="B7" s="24" t="s">
        <v>31</v>
      </c>
      <c r="C7" s="24"/>
      <c r="D7" s="24"/>
      <c r="E7" s="24"/>
      <c r="F7" s="24"/>
      <c r="G7" s="24"/>
      <c r="H7" s="24"/>
      <c r="I7" s="24"/>
      <c r="J7" s="24"/>
      <c r="K7" s="25"/>
      <c r="L7" s="25"/>
      <c r="M7" s="24"/>
    </row>
    <row r="8" spans="1:13" x14ac:dyDescent="0.25">
      <c r="A8" s="47">
        <v>1</v>
      </c>
      <c r="B8" s="48" t="s">
        <v>32</v>
      </c>
      <c r="C8" s="49" t="s">
        <v>15</v>
      </c>
      <c r="D8" s="50">
        <v>4104.84</v>
      </c>
      <c r="E8" s="51">
        <v>4104.84</v>
      </c>
      <c r="F8" s="52"/>
      <c r="G8" s="53">
        <v>180</v>
      </c>
      <c r="H8" s="54">
        <f t="shared" ref="H8:H23" si="0">+D8*G8</f>
        <v>738871.20000000007</v>
      </c>
      <c r="I8" s="54">
        <f t="shared" ref="I8:I23" si="1">+E8*G8</f>
        <v>738871.20000000007</v>
      </c>
      <c r="J8" s="54">
        <f>ROUND(+F8*G8,0)</f>
        <v>0</v>
      </c>
      <c r="K8" s="54">
        <f>H8-J8</f>
        <v>738871.20000000007</v>
      </c>
      <c r="L8" s="55">
        <f>H8-I8</f>
        <v>0</v>
      </c>
      <c r="M8" s="56" t="s">
        <v>16</v>
      </c>
    </row>
    <row r="9" spans="1:13" x14ac:dyDescent="0.25">
      <c r="A9" s="9">
        <v>2</v>
      </c>
      <c r="B9" s="10" t="s">
        <v>33</v>
      </c>
      <c r="C9" s="15" t="s">
        <v>15</v>
      </c>
      <c r="D9" s="11">
        <v>2721.26</v>
      </c>
      <c r="E9" s="16">
        <v>1900.5409200000136</v>
      </c>
      <c r="F9" s="17"/>
      <c r="G9" s="18">
        <v>220</v>
      </c>
      <c r="H9" s="19">
        <f t="shared" si="0"/>
        <v>598677.20000000007</v>
      </c>
      <c r="I9" s="19">
        <f t="shared" si="1"/>
        <v>418119.00240000297</v>
      </c>
      <c r="J9" s="19">
        <f t="shared" ref="J9:J23" si="2">ROUND(+F9*G9,0)</f>
        <v>0</v>
      </c>
      <c r="K9" s="12">
        <f t="shared" ref="K9:K23" si="3">H9-J9</f>
        <v>598677.20000000007</v>
      </c>
      <c r="L9" s="13">
        <f t="shared" ref="L9:L23" si="4">H9-I9</f>
        <v>180558.1975999971</v>
      </c>
      <c r="M9" s="14" t="s">
        <v>16</v>
      </c>
    </row>
    <row r="10" spans="1:13" x14ac:dyDescent="0.25">
      <c r="A10" s="9">
        <v>3</v>
      </c>
      <c r="B10" s="10" t="s">
        <v>17</v>
      </c>
      <c r="C10" s="15" t="s">
        <v>18</v>
      </c>
      <c r="D10" s="20">
        <v>1368.28</v>
      </c>
      <c r="E10" s="16">
        <v>601.00999999999988</v>
      </c>
      <c r="F10" s="17"/>
      <c r="G10" s="18">
        <v>25</v>
      </c>
      <c r="H10" s="19">
        <f t="shared" si="0"/>
        <v>34207</v>
      </c>
      <c r="I10" s="19">
        <f t="shared" si="1"/>
        <v>15025.249999999996</v>
      </c>
      <c r="J10" s="19">
        <f t="shared" si="2"/>
        <v>0</v>
      </c>
      <c r="K10" s="12">
        <f t="shared" si="3"/>
        <v>34207</v>
      </c>
      <c r="L10" s="13">
        <f t="shared" si="4"/>
        <v>19181.750000000004</v>
      </c>
      <c r="M10" s="14" t="s">
        <v>16</v>
      </c>
    </row>
    <row r="11" spans="1:13" x14ac:dyDescent="0.25">
      <c r="A11" s="28">
        <v>4</v>
      </c>
      <c r="B11" s="29" t="s">
        <v>19</v>
      </c>
      <c r="C11" s="30" t="s">
        <v>15</v>
      </c>
      <c r="D11" s="31">
        <v>834.9</v>
      </c>
      <c r="E11" s="32">
        <v>834.9</v>
      </c>
      <c r="F11" s="33"/>
      <c r="G11" s="34">
        <v>1150</v>
      </c>
      <c r="H11" s="35">
        <f t="shared" si="0"/>
        <v>960135</v>
      </c>
      <c r="I11" s="35">
        <f t="shared" si="1"/>
        <v>960135</v>
      </c>
      <c r="J11" s="35">
        <f t="shared" si="2"/>
        <v>0</v>
      </c>
      <c r="K11" s="36">
        <f t="shared" si="3"/>
        <v>960135</v>
      </c>
      <c r="L11" s="37">
        <f t="shared" si="4"/>
        <v>0</v>
      </c>
      <c r="M11" s="38" t="s">
        <v>16</v>
      </c>
    </row>
    <row r="12" spans="1:13" s="67" customFormat="1" ht="15.75" x14ac:dyDescent="0.3">
      <c r="A12" s="24"/>
      <c r="B12" s="24" t="s">
        <v>34</v>
      </c>
      <c r="C12" s="24"/>
      <c r="D12" s="24"/>
      <c r="E12" s="24"/>
      <c r="F12" s="24"/>
      <c r="G12" s="24"/>
      <c r="H12" s="24"/>
      <c r="I12" s="24"/>
      <c r="J12" s="24"/>
      <c r="K12" s="25"/>
      <c r="L12" s="25"/>
      <c r="M12" s="24"/>
    </row>
    <row r="13" spans="1:13" x14ac:dyDescent="0.25">
      <c r="A13" s="47">
        <v>5</v>
      </c>
      <c r="B13" s="48" t="s">
        <v>20</v>
      </c>
      <c r="C13" s="57" t="s">
        <v>15</v>
      </c>
      <c r="D13" s="58"/>
      <c r="E13" s="59"/>
      <c r="F13" s="59"/>
      <c r="G13" s="60"/>
      <c r="H13" s="61">
        <f t="shared" si="0"/>
        <v>0</v>
      </c>
      <c r="I13" s="61">
        <f t="shared" si="1"/>
        <v>0</v>
      </c>
      <c r="J13" s="61">
        <f t="shared" si="2"/>
        <v>0</v>
      </c>
      <c r="K13" s="54">
        <f t="shared" si="3"/>
        <v>0</v>
      </c>
      <c r="L13" s="55">
        <f t="shared" si="4"/>
        <v>0</v>
      </c>
      <c r="M13" s="56" t="s">
        <v>16</v>
      </c>
    </row>
    <row r="14" spans="1:13" x14ac:dyDescent="0.25">
      <c r="A14" s="28">
        <v>6</v>
      </c>
      <c r="B14" s="39" t="s">
        <v>21</v>
      </c>
      <c r="C14" s="30" t="s">
        <v>15</v>
      </c>
      <c r="D14" s="40">
        <v>36.456000000000003</v>
      </c>
      <c r="E14" s="41">
        <v>35.771000000000001</v>
      </c>
      <c r="F14" s="41"/>
      <c r="G14" s="42">
        <v>2599</v>
      </c>
      <c r="H14" s="35">
        <f t="shared" si="0"/>
        <v>94749.144000000015</v>
      </c>
      <c r="I14" s="35">
        <f t="shared" si="1"/>
        <v>92968.828999999998</v>
      </c>
      <c r="J14" s="35">
        <f t="shared" si="2"/>
        <v>0</v>
      </c>
      <c r="K14" s="36">
        <f t="shared" si="3"/>
        <v>94749.144000000015</v>
      </c>
      <c r="L14" s="37">
        <f t="shared" si="4"/>
        <v>1780.3150000000169</v>
      </c>
      <c r="M14" s="38" t="s">
        <v>16</v>
      </c>
    </row>
    <row r="15" spans="1:13" s="67" customFormat="1" ht="15.75" x14ac:dyDescent="0.3">
      <c r="A15" s="24"/>
      <c r="B15" s="24" t="s">
        <v>35</v>
      </c>
      <c r="C15" s="24"/>
      <c r="D15" s="24"/>
      <c r="E15" s="24"/>
      <c r="F15" s="24"/>
      <c r="G15" s="24"/>
      <c r="H15" s="24"/>
      <c r="I15" s="24"/>
      <c r="J15" s="24"/>
      <c r="K15" s="25"/>
      <c r="L15" s="25"/>
      <c r="M15" s="24"/>
    </row>
    <row r="16" spans="1:13" x14ac:dyDescent="0.25">
      <c r="A16" s="47">
        <v>7</v>
      </c>
      <c r="B16" s="62" t="s">
        <v>22</v>
      </c>
      <c r="C16" s="57" t="s">
        <v>15</v>
      </c>
      <c r="D16" s="58">
        <v>0.64200000000000002</v>
      </c>
      <c r="E16" s="63">
        <v>0.64200000000000002</v>
      </c>
      <c r="F16" s="63"/>
      <c r="G16" s="64">
        <v>3190</v>
      </c>
      <c r="H16" s="61">
        <f t="shared" si="0"/>
        <v>2047.98</v>
      </c>
      <c r="I16" s="61">
        <f t="shared" si="1"/>
        <v>2047.98</v>
      </c>
      <c r="J16" s="61">
        <f t="shared" si="2"/>
        <v>0</v>
      </c>
      <c r="K16" s="54">
        <f t="shared" si="3"/>
        <v>2047.98</v>
      </c>
      <c r="L16" s="55">
        <f t="shared" si="4"/>
        <v>0</v>
      </c>
      <c r="M16" s="56" t="s">
        <v>16</v>
      </c>
    </row>
    <row r="17" spans="1:13" x14ac:dyDescent="0.25">
      <c r="A17" s="28">
        <v>8</v>
      </c>
      <c r="B17" s="43" t="s">
        <v>23</v>
      </c>
      <c r="C17" s="30" t="s">
        <v>15</v>
      </c>
      <c r="D17" s="40">
        <v>106.342</v>
      </c>
      <c r="E17" s="44">
        <v>105.33</v>
      </c>
      <c r="F17" s="44"/>
      <c r="G17" s="34">
        <v>3604.7</v>
      </c>
      <c r="H17" s="35">
        <f t="shared" si="0"/>
        <v>383331.0074</v>
      </c>
      <c r="I17" s="35">
        <f t="shared" si="1"/>
        <v>379683.05099999998</v>
      </c>
      <c r="J17" s="35">
        <f t="shared" si="2"/>
        <v>0</v>
      </c>
      <c r="K17" s="36">
        <f t="shared" si="3"/>
        <v>383331.0074</v>
      </c>
      <c r="L17" s="37">
        <f t="shared" si="4"/>
        <v>3647.9564000000246</v>
      </c>
      <c r="M17" s="38" t="s">
        <v>16</v>
      </c>
    </row>
    <row r="18" spans="1:13" s="67" customFormat="1" ht="15.75" x14ac:dyDescent="0.3">
      <c r="A18" s="24"/>
      <c r="B18" s="24" t="s">
        <v>36</v>
      </c>
      <c r="C18" s="24"/>
      <c r="D18" s="24"/>
      <c r="E18" s="24"/>
      <c r="F18" s="24"/>
      <c r="G18" s="24"/>
      <c r="H18" s="24"/>
      <c r="I18" s="24"/>
      <c r="J18" s="24"/>
      <c r="K18" s="25"/>
      <c r="L18" s="25"/>
      <c r="M18" s="24"/>
    </row>
    <row r="19" spans="1:13" x14ac:dyDescent="0.25">
      <c r="A19" s="47">
        <v>9</v>
      </c>
      <c r="B19" s="65" t="s">
        <v>24</v>
      </c>
      <c r="C19" s="62" t="s">
        <v>18</v>
      </c>
      <c r="D19" s="58">
        <v>4.8120000000000003</v>
      </c>
      <c r="E19" s="66">
        <v>4.8120000000000003</v>
      </c>
      <c r="F19" s="66"/>
      <c r="G19" s="60">
        <v>580</v>
      </c>
      <c r="H19" s="61">
        <f t="shared" si="0"/>
        <v>2790.96</v>
      </c>
      <c r="I19" s="61">
        <f t="shared" si="1"/>
        <v>2790.96</v>
      </c>
      <c r="J19" s="61">
        <f t="shared" si="2"/>
        <v>0</v>
      </c>
      <c r="K19" s="54">
        <f t="shared" si="3"/>
        <v>2790.96</v>
      </c>
      <c r="L19" s="55">
        <f t="shared" si="4"/>
        <v>0</v>
      </c>
      <c r="M19" s="56" t="s">
        <v>16</v>
      </c>
    </row>
    <row r="20" spans="1:13" x14ac:dyDescent="0.25">
      <c r="A20" s="28">
        <v>10</v>
      </c>
      <c r="B20" s="39" t="s">
        <v>25</v>
      </c>
      <c r="C20" s="39" t="s">
        <v>18</v>
      </c>
      <c r="D20" s="40">
        <v>176.69300000000001</v>
      </c>
      <c r="E20" s="45">
        <f>D20-2.04</f>
        <v>174.65300000000002</v>
      </c>
      <c r="F20" s="46"/>
      <c r="G20" s="42">
        <v>655.4</v>
      </c>
      <c r="H20" s="35">
        <f t="shared" si="0"/>
        <v>115804.5922</v>
      </c>
      <c r="I20" s="35">
        <f t="shared" si="1"/>
        <v>114467.57620000001</v>
      </c>
      <c r="J20" s="35">
        <f t="shared" si="2"/>
        <v>0</v>
      </c>
      <c r="K20" s="36">
        <f t="shared" si="3"/>
        <v>115804.5922</v>
      </c>
      <c r="L20" s="37">
        <f t="shared" si="4"/>
        <v>1337.0159999999887</v>
      </c>
      <c r="M20" s="38" t="s">
        <v>16</v>
      </c>
    </row>
    <row r="21" spans="1:13" s="67" customFormat="1" ht="15.75" x14ac:dyDescent="0.3">
      <c r="A21" s="24"/>
      <c r="B21" s="24" t="s">
        <v>37</v>
      </c>
      <c r="C21" s="24"/>
      <c r="D21" s="24"/>
      <c r="E21" s="24"/>
      <c r="F21" s="24"/>
      <c r="G21" s="24"/>
      <c r="H21" s="24"/>
      <c r="I21" s="24"/>
      <c r="J21" s="24"/>
      <c r="K21" s="25"/>
      <c r="L21" s="25"/>
      <c r="M21" s="24"/>
    </row>
    <row r="22" spans="1:13" x14ac:dyDescent="0.25">
      <c r="A22" s="47">
        <v>11</v>
      </c>
      <c r="B22" s="65" t="s">
        <v>26</v>
      </c>
      <c r="C22" s="62" t="s">
        <v>27</v>
      </c>
      <c r="D22" s="58">
        <v>2.4E-2</v>
      </c>
      <c r="E22" s="66">
        <f>D22</f>
        <v>2.4E-2</v>
      </c>
      <c r="F22" s="66"/>
      <c r="G22" s="60">
        <v>9000</v>
      </c>
      <c r="H22" s="61">
        <f t="shared" si="0"/>
        <v>216</v>
      </c>
      <c r="I22" s="61">
        <f t="shared" si="1"/>
        <v>216</v>
      </c>
      <c r="J22" s="61">
        <f t="shared" si="2"/>
        <v>0</v>
      </c>
      <c r="K22" s="54">
        <f t="shared" si="3"/>
        <v>216</v>
      </c>
      <c r="L22" s="55">
        <f t="shared" si="4"/>
        <v>0</v>
      </c>
      <c r="M22" s="56" t="s">
        <v>16</v>
      </c>
    </row>
    <row r="23" spans="1:13" ht="15.75" thickBot="1" x14ac:dyDescent="0.3">
      <c r="A23" s="9">
        <v>12</v>
      </c>
      <c r="B23" s="22" t="s">
        <v>28</v>
      </c>
      <c r="C23" s="21" t="s">
        <v>27</v>
      </c>
      <c r="D23" s="20">
        <v>8.2479999999999993</v>
      </c>
      <c r="E23" s="23">
        <v>7.8840000000000003</v>
      </c>
      <c r="F23" s="23"/>
      <c r="G23" s="18">
        <v>10170</v>
      </c>
      <c r="H23" s="19">
        <f t="shared" si="0"/>
        <v>83882.159999999989</v>
      </c>
      <c r="I23" s="19">
        <f t="shared" si="1"/>
        <v>80180.28</v>
      </c>
      <c r="J23" s="19">
        <f t="shared" si="2"/>
        <v>0</v>
      </c>
      <c r="K23" s="12">
        <f t="shared" si="3"/>
        <v>83882.159999999989</v>
      </c>
      <c r="L23" s="13">
        <f t="shared" si="4"/>
        <v>3701.8799999999901</v>
      </c>
      <c r="M23" s="14" t="s">
        <v>16</v>
      </c>
    </row>
    <row r="24" spans="1:13" ht="18.75" thickTop="1" thickBot="1" x14ac:dyDescent="0.4">
      <c r="A24" s="6"/>
      <c r="B24" s="6"/>
      <c r="C24" s="6"/>
      <c r="D24" s="6"/>
      <c r="E24" s="6"/>
      <c r="F24" s="6"/>
      <c r="G24" s="6"/>
      <c r="H24" s="7">
        <f>SUM(H8:H23)</f>
        <v>3014712.2436000002</v>
      </c>
      <c r="I24" s="7">
        <f>SUM(I8:I23)</f>
        <v>2804505.1286000027</v>
      </c>
      <c r="J24" s="7">
        <f>SUM(J8:J23)</f>
        <v>0</v>
      </c>
      <c r="K24" s="7">
        <f>SUM(K8:K23)</f>
        <v>3014712.2436000002</v>
      </c>
      <c r="L24" s="7">
        <f>SUM(L8:L23)</f>
        <v>210207.11499999714</v>
      </c>
      <c r="M24" s="8" t="str">
        <f>M23</f>
        <v>RA1 TG</v>
      </c>
    </row>
    <row r="25" spans="1:13" ht="15.75" thickTop="1" x14ac:dyDescent="0.25"/>
  </sheetData>
  <mergeCells count="2">
    <mergeCell ref="A4:M4"/>
    <mergeCell ref="K5:L5"/>
  </mergeCells>
  <printOptions horizontalCentered="1"/>
  <pageMargins left="0" right="0" top="0.25" bottom="0.25" header="0.3" footer="0.3"/>
  <pageSetup paperSize="9" scale="8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Normal="100" zoomScaleSheetLayoutView="100" workbookViewId="0">
      <selection activeCell="T22" sqref="T22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69" customFormat="1" ht="24" thickBot="1" x14ac:dyDescent="0.3">
      <c r="A4" s="105" t="s">
        <v>39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7"/>
    </row>
    <row r="5" spans="1:13" s="69" customFormat="1" ht="29.25" thickBot="1" x14ac:dyDescent="0.3">
      <c r="A5" s="68" t="s">
        <v>3</v>
      </c>
      <c r="B5" s="68" t="s">
        <v>4</v>
      </c>
      <c r="C5" s="68" t="s">
        <v>5</v>
      </c>
      <c r="D5" s="68" t="s">
        <v>6</v>
      </c>
      <c r="E5" s="68" t="s">
        <v>7</v>
      </c>
      <c r="F5" s="68" t="s">
        <v>8</v>
      </c>
      <c r="G5" s="68" t="s">
        <v>9</v>
      </c>
      <c r="H5" s="70" t="s">
        <v>29</v>
      </c>
      <c r="I5" s="70" t="s">
        <v>30</v>
      </c>
      <c r="J5" s="68" t="s">
        <v>10</v>
      </c>
      <c r="K5" s="108" t="s">
        <v>11</v>
      </c>
      <c r="L5" s="108"/>
      <c r="M5" s="68" t="s">
        <v>12</v>
      </c>
    </row>
    <row r="6" spans="1:13" s="69" customFormat="1" ht="29.25" thickTop="1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  <c r="K6" s="72" t="s">
        <v>13</v>
      </c>
      <c r="L6" s="72" t="s">
        <v>14</v>
      </c>
      <c r="M6" s="71"/>
    </row>
    <row r="7" spans="1:13" s="69" customFormat="1" x14ac:dyDescent="0.25">
      <c r="A7" s="73"/>
      <c r="B7" s="73" t="s">
        <v>31</v>
      </c>
      <c r="C7" s="73"/>
      <c r="D7" s="73"/>
      <c r="E7" s="73"/>
      <c r="F7" s="73"/>
      <c r="G7" s="73"/>
      <c r="H7" s="73"/>
      <c r="I7" s="73"/>
      <c r="J7" s="73"/>
      <c r="K7" s="74"/>
      <c r="L7" s="74"/>
      <c r="M7" s="73"/>
    </row>
    <row r="8" spans="1:13" s="69" customFormat="1" x14ac:dyDescent="0.25">
      <c r="A8" s="77">
        <v>1</v>
      </c>
      <c r="B8" s="78" t="s">
        <v>32</v>
      </c>
      <c r="C8" s="79" t="s">
        <v>15</v>
      </c>
      <c r="D8" s="11"/>
      <c r="E8" s="111"/>
      <c r="F8" s="81"/>
      <c r="G8" s="82">
        <v>180</v>
      </c>
      <c r="H8" s="12">
        <f t="shared" ref="H8:H25" si="0">+D8*G8</f>
        <v>0</v>
      </c>
      <c r="I8" s="12">
        <f t="shared" ref="I8:I25" si="1">+E8*G8</f>
        <v>0</v>
      </c>
      <c r="J8" s="12">
        <f>ROUND(+F8*G8,0)</f>
        <v>0</v>
      </c>
      <c r="K8" s="12">
        <f>H8-J8</f>
        <v>0</v>
      </c>
      <c r="L8" s="13">
        <f>H8-I8</f>
        <v>0</v>
      </c>
      <c r="M8" s="14" t="s">
        <v>42</v>
      </c>
    </row>
    <row r="9" spans="1:13" s="69" customFormat="1" x14ac:dyDescent="0.25">
      <c r="A9" s="77">
        <v>2</v>
      </c>
      <c r="B9" s="78" t="s">
        <v>33</v>
      </c>
      <c r="C9" s="79" t="s">
        <v>15</v>
      </c>
      <c r="D9" s="11"/>
      <c r="E9" s="80"/>
      <c r="F9" s="81"/>
      <c r="G9" s="82">
        <v>220</v>
      </c>
      <c r="H9" s="12">
        <f t="shared" si="0"/>
        <v>0</v>
      </c>
      <c r="I9" s="12">
        <f t="shared" si="1"/>
        <v>0</v>
      </c>
      <c r="J9" s="12">
        <f t="shared" ref="J9:J25" si="2">ROUND(+F9*G9,0)</f>
        <v>0</v>
      </c>
      <c r="K9" s="12">
        <f t="shared" ref="K9:K25" si="3">H9-J9</f>
        <v>0</v>
      </c>
      <c r="L9" s="13">
        <f t="shared" ref="L9:L25" si="4">H9-I9</f>
        <v>0</v>
      </c>
      <c r="M9" s="14" t="s">
        <v>42</v>
      </c>
    </row>
    <row r="10" spans="1:13" s="69" customFormat="1" x14ac:dyDescent="0.25">
      <c r="A10" s="77">
        <v>3</v>
      </c>
      <c r="B10" s="78" t="s">
        <v>17</v>
      </c>
      <c r="C10" s="79" t="s">
        <v>18</v>
      </c>
      <c r="D10" s="11"/>
      <c r="E10" s="80"/>
      <c r="F10" s="81"/>
      <c r="G10" s="82">
        <v>25</v>
      </c>
      <c r="H10" s="12">
        <f t="shared" si="0"/>
        <v>0</v>
      </c>
      <c r="I10" s="12">
        <f t="shared" si="1"/>
        <v>0</v>
      </c>
      <c r="J10" s="12">
        <f t="shared" ref="J10:J12" si="5">ROUND(+F10*G10,0)</f>
        <v>0</v>
      </c>
      <c r="K10" s="12">
        <f t="shared" ref="K10:K12" si="6">H10-J10</f>
        <v>0</v>
      </c>
      <c r="L10" s="13">
        <f t="shared" ref="L10:L12" si="7">H10-I10</f>
        <v>0</v>
      </c>
      <c r="M10" s="14" t="s">
        <v>42</v>
      </c>
    </row>
    <row r="11" spans="1:13" s="69" customFormat="1" x14ac:dyDescent="0.25">
      <c r="A11" s="77">
        <v>4</v>
      </c>
      <c r="B11" s="78" t="s">
        <v>41</v>
      </c>
      <c r="C11" s="112" t="str">
        <f>C12</f>
        <v>m3</v>
      </c>
      <c r="D11" s="11">
        <f>E11</f>
        <v>1829.12</v>
      </c>
      <c r="E11" s="80">
        <v>1829.12</v>
      </c>
      <c r="F11" s="81"/>
      <c r="G11" s="82">
        <v>80</v>
      </c>
      <c r="H11" s="12">
        <f t="shared" si="0"/>
        <v>146329.59999999998</v>
      </c>
      <c r="I11" s="12">
        <f t="shared" si="1"/>
        <v>146329.59999999998</v>
      </c>
      <c r="J11" s="12">
        <f t="shared" si="5"/>
        <v>0</v>
      </c>
      <c r="K11" s="12">
        <f t="shared" si="6"/>
        <v>146329.59999999998</v>
      </c>
      <c r="L11" s="13">
        <f t="shared" si="7"/>
        <v>0</v>
      </c>
      <c r="M11" s="14" t="s">
        <v>42</v>
      </c>
    </row>
    <row r="12" spans="1:13" s="69" customFormat="1" x14ac:dyDescent="0.25">
      <c r="A12" s="77">
        <v>5</v>
      </c>
      <c r="B12" s="78" t="s">
        <v>19</v>
      </c>
      <c r="C12" s="79" t="s">
        <v>15</v>
      </c>
      <c r="D12" s="11"/>
      <c r="E12" s="80"/>
      <c r="F12" s="81"/>
      <c r="G12" s="82">
        <v>1150</v>
      </c>
      <c r="H12" s="12">
        <f t="shared" si="0"/>
        <v>0</v>
      </c>
      <c r="I12" s="12">
        <f t="shared" si="1"/>
        <v>0</v>
      </c>
      <c r="J12" s="12">
        <f t="shared" si="5"/>
        <v>0</v>
      </c>
      <c r="K12" s="12">
        <f t="shared" si="6"/>
        <v>0</v>
      </c>
      <c r="L12" s="13">
        <f t="shared" si="7"/>
        <v>0</v>
      </c>
      <c r="M12" s="14" t="s">
        <v>42</v>
      </c>
    </row>
    <row r="13" spans="1:13" s="69" customFormat="1" x14ac:dyDescent="0.25">
      <c r="A13" s="77">
        <v>6</v>
      </c>
      <c r="B13" s="78" t="s">
        <v>40</v>
      </c>
      <c r="C13" s="79" t="str">
        <f>C12</f>
        <v>m3</v>
      </c>
      <c r="D13" s="11">
        <f>E13</f>
        <v>47.96</v>
      </c>
      <c r="E13" s="80">
        <v>47.96</v>
      </c>
      <c r="F13" s="81"/>
      <c r="G13" s="82">
        <v>1180</v>
      </c>
      <c r="H13" s="12">
        <f t="shared" si="0"/>
        <v>56592.800000000003</v>
      </c>
      <c r="I13" s="12">
        <f t="shared" si="1"/>
        <v>56592.800000000003</v>
      </c>
      <c r="J13" s="12">
        <f t="shared" si="2"/>
        <v>0</v>
      </c>
      <c r="K13" s="12">
        <f t="shared" si="3"/>
        <v>56592.800000000003</v>
      </c>
      <c r="L13" s="13">
        <f t="shared" si="4"/>
        <v>0</v>
      </c>
      <c r="M13" s="14" t="s">
        <v>42</v>
      </c>
    </row>
    <row r="14" spans="1:13" s="69" customFormat="1" x14ac:dyDescent="0.25">
      <c r="A14" s="73"/>
      <c r="B14" s="73" t="s">
        <v>34</v>
      </c>
      <c r="C14" s="73"/>
      <c r="D14" s="73"/>
      <c r="E14" s="73"/>
      <c r="F14" s="73"/>
      <c r="G14" s="73"/>
      <c r="H14" s="73"/>
      <c r="I14" s="73"/>
      <c r="J14" s="73"/>
      <c r="K14" s="74"/>
      <c r="L14" s="74"/>
      <c r="M14" s="73"/>
    </row>
    <row r="15" spans="1:13" s="69" customFormat="1" x14ac:dyDescent="0.25">
      <c r="A15" s="75">
        <v>7</v>
      </c>
      <c r="B15" s="76" t="s">
        <v>20</v>
      </c>
      <c r="C15" s="49" t="s">
        <v>15</v>
      </c>
      <c r="D15" s="50"/>
      <c r="E15" s="52"/>
      <c r="F15" s="52"/>
      <c r="G15" s="53"/>
      <c r="H15" s="54">
        <f t="shared" si="0"/>
        <v>0</v>
      </c>
      <c r="I15" s="54">
        <f t="shared" si="1"/>
        <v>0</v>
      </c>
      <c r="J15" s="54">
        <f t="shared" si="2"/>
        <v>0</v>
      </c>
      <c r="K15" s="54">
        <f t="shared" si="3"/>
        <v>0</v>
      </c>
      <c r="L15" s="55">
        <f t="shared" si="4"/>
        <v>0</v>
      </c>
      <c r="M15" s="56" t="s">
        <v>42</v>
      </c>
    </row>
    <row r="16" spans="1:13" s="69" customFormat="1" x14ac:dyDescent="0.25">
      <c r="A16" s="85">
        <v>8</v>
      </c>
      <c r="B16" s="86" t="s">
        <v>21</v>
      </c>
      <c r="C16" s="84" t="s">
        <v>15</v>
      </c>
      <c r="D16" s="31">
        <f>E16</f>
        <v>10.291</v>
      </c>
      <c r="E16" s="38">
        <v>10.291</v>
      </c>
      <c r="F16" s="38"/>
      <c r="G16" s="87">
        <v>2599</v>
      </c>
      <c r="H16" s="36">
        <f t="shared" si="0"/>
        <v>26746.309000000001</v>
      </c>
      <c r="I16" s="36">
        <f t="shared" si="1"/>
        <v>26746.309000000001</v>
      </c>
      <c r="J16" s="36">
        <f t="shared" si="2"/>
        <v>0</v>
      </c>
      <c r="K16" s="36">
        <f t="shared" si="3"/>
        <v>26746.309000000001</v>
      </c>
      <c r="L16" s="37">
        <f t="shared" si="4"/>
        <v>0</v>
      </c>
      <c r="M16" s="56" t="s">
        <v>42</v>
      </c>
    </row>
    <row r="17" spans="1:13" s="69" customFormat="1" x14ac:dyDescent="0.25">
      <c r="A17" s="73"/>
      <c r="B17" s="73" t="s">
        <v>35</v>
      </c>
      <c r="C17" s="73"/>
      <c r="D17" s="73"/>
      <c r="E17" s="73"/>
      <c r="F17" s="73"/>
      <c r="G17" s="73"/>
      <c r="H17" s="73"/>
      <c r="I17" s="73"/>
      <c r="J17" s="73"/>
      <c r="K17" s="74"/>
      <c r="L17" s="74"/>
      <c r="M17" s="73"/>
    </row>
    <row r="18" spans="1:13" s="69" customFormat="1" x14ac:dyDescent="0.25">
      <c r="A18" s="75">
        <v>9</v>
      </c>
      <c r="B18" s="88" t="s">
        <v>22</v>
      </c>
      <c r="C18" s="49" t="s">
        <v>15</v>
      </c>
      <c r="D18" s="50">
        <f>E18</f>
        <v>11.768000000000001</v>
      </c>
      <c r="E18" s="56">
        <v>11.768000000000001</v>
      </c>
      <c r="F18" s="56"/>
      <c r="G18" s="89">
        <v>3190</v>
      </c>
      <c r="H18" s="54">
        <f t="shared" si="0"/>
        <v>37539.920000000006</v>
      </c>
      <c r="I18" s="54">
        <f t="shared" si="1"/>
        <v>37539.920000000006</v>
      </c>
      <c r="J18" s="54">
        <f t="shared" si="2"/>
        <v>0</v>
      </c>
      <c r="K18" s="54">
        <f t="shared" si="3"/>
        <v>37539.920000000006</v>
      </c>
      <c r="L18" s="55">
        <f t="shared" si="4"/>
        <v>0</v>
      </c>
      <c r="M18" s="56" t="s">
        <v>42</v>
      </c>
    </row>
    <row r="19" spans="1:13" s="69" customFormat="1" x14ac:dyDescent="0.25">
      <c r="A19" s="85">
        <v>10</v>
      </c>
      <c r="B19" s="90" t="s">
        <v>23</v>
      </c>
      <c r="C19" s="84" t="s">
        <v>15</v>
      </c>
      <c r="D19" s="31">
        <v>315.93200000000002</v>
      </c>
      <c r="E19" s="91">
        <v>312.81680000000006</v>
      </c>
      <c r="F19" s="91"/>
      <c r="G19" s="83">
        <v>3604.7</v>
      </c>
      <c r="H19" s="36">
        <f t="shared" si="0"/>
        <v>1138840.0804000001</v>
      </c>
      <c r="I19" s="36">
        <f t="shared" si="1"/>
        <v>1127610.7189600002</v>
      </c>
      <c r="J19" s="36">
        <f t="shared" si="2"/>
        <v>0</v>
      </c>
      <c r="K19" s="36">
        <f t="shared" si="3"/>
        <v>1138840.0804000001</v>
      </c>
      <c r="L19" s="37">
        <f t="shared" si="4"/>
        <v>11229.361439999891</v>
      </c>
      <c r="M19" s="56" t="s">
        <v>42</v>
      </c>
    </row>
    <row r="20" spans="1:13" s="69" customFormat="1" x14ac:dyDescent="0.25">
      <c r="A20" s="73"/>
      <c r="B20" s="73" t="s">
        <v>36</v>
      </c>
      <c r="C20" s="73"/>
      <c r="D20" s="73"/>
      <c r="E20" s="73"/>
      <c r="F20" s="73"/>
      <c r="G20" s="73"/>
      <c r="H20" s="73"/>
      <c r="I20" s="73"/>
      <c r="J20" s="73"/>
      <c r="K20" s="74"/>
      <c r="L20" s="74"/>
      <c r="M20" s="73"/>
    </row>
    <row r="21" spans="1:13" s="69" customFormat="1" x14ac:dyDescent="0.25">
      <c r="A21" s="75">
        <v>11</v>
      </c>
      <c r="B21" s="92" t="s">
        <v>24</v>
      </c>
      <c r="C21" s="88" t="s">
        <v>18</v>
      </c>
      <c r="D21" s="50">
        <f>E21</f>
        <v>88.486000000000004</v>
      </c>
      <c r="E21" s="93">
        <v>88.486000000000004</v>
      </c>
      <c r="F21" s="93"/>
      <c r="G21" s="53">
        <v>580</v>
      </c>
      <c r="H21" s="54">
        <f t="shared" si="0"/>
        <v>51321.880000000005</v>
      </c>
      <c r="I21" s="54">
        <f t="shared" si="1"/>
        <v>51321.880000000005</v>
      </c>
      <c r="J21" s="54">
        <f t="shared" si="2"/>
        <v>0</v>
      </c>
      <c r="K21" s="54">
        <f t="shared" si="3"/>
        <v>51321.880000000005</v>
      </c>
      <c r="L21" s="55">
        <f t="shared" si="4"/>
        <v>0</v>
      </c>
      <c r="M21" s="56" t="s">
        <v>42</v>
      </c>
    </row>
    <row r="22" spans="1:13" s="69" customFormat="1" x14ac:dyDescent="0.25">
      <c r="A22" s="85">
        <v>12</v>
      </c>
      <c r="B22" s="86" t="s">
        <v>25</v>
      </c>
      <c r="C22" s="86" t="s">
        <v>18</v>
      </c>
      <c r="D22" s="31">
        <v>400.88499999999999</v>
      </c>
      <c r="E22" s="94">
        <f>D22</f>
        <v>400.88499999999999</v>
      </c>
      <c r="F22" s="95"/>
      <c r="G22" s="87">
        <v>655.4</v>
      </c>
      <c r="H22" s="36">
        <f t="shared" si="0"/>
        <v>262740.02899999998</v>
      </c>
      <c r="I22" s="36">
        <f t="shared" si="1"/>
        <v>262740.02899999998</v>
      </c>
      <c r="J22" s="36">
        <f t="shared" si="2"/>
        <v>0</v>
      </c>
      <c r="K22" s="36">
        <f t="shared" si="3"/>
        <v>262740.02899999998</v>
      </c>
      <c r="L22" s="37">
        <f t="shared" si="4"/>
        <v>0</v>
      </c>
      <c r="M22" s="56" t="s">
        <v>42</v>
      </c>
    </row>
    <row r="23" spans="1:13" s="69" customFormat="1" x14ac:dyDescent="0.25">
      <c r="A23" s="73"/>
      <c r="B23" s="73" t="s">
        <v>37</v>
      </c>
      <c r="C23" s="73"/>
      <c r="D23" s="73"/>
      <c r="E23" s="73"/>
      <c r="F23" s="73"/>
      <c r="G23" s="73"/>
      <c r="H23" s="73"/>
      <c r="I23" s="73"/>
      <c r="J23" s="73"/>
      <c r="K23" s="74"/>
      <c r="L23" s="74"/>
      <c r="M23" s="73"/>
    </row>
    <row r="24" spans="1:13" s="69" customFormat="1" x14ac:dyDescent="0.25">
      <c r="A24" s="75">
        <v>13</v>
      </c>
      <c r="B24" s="92" t="s">
        <v>26</v>
      </c>
      <c r="C24" s="88" t="s">
        <v>27</v>
      </c>
      <c r="D24" s="50">
        <f>E24</f>
        <v>6.2110000000000003</v>
      </c>
      <c r="E24" s="93">
        <v>6.2110000000000003</v>
      </c>
      <c r="F24" s="93"/>
      <c r="G24" s="53">
        <v>9000</v>
      </c>
      <c r="H24" s="54">
        <f t="shared" si="0"/>
        <v>55899</v>
      </c>
      <c r="I24" s="54">
        <f t="shared" si="1"/>
        <v>55899</v>
      </c>
      <c r="J24" s="54">
        <f t="shared" si="2"/>
        <v>0</v>
      </c>
      <c r="K24" s="54">
        <f t="shared" si="3"/>
        <v>55899</v>
      </c>
      <c r="L24" s="55">
        <f t="shared" si="4"/>
        <v>0</v>
      </c>
      <c r="M24" s="56" t="s">
        <v>42</v>
      </c>
    </row>
    <row r="25" spans="1:13" s="69" customFormat="1" ht="15.75" thickBot="1" x14ac:dyDescent="0.3">
      <c r="A25" s="77">
        <v>14</v>
      </c>
      <c r="B25" s="96" t="s">
        <v>28</v>
      </c>
      <c r="C25" s="97" t="s">
        <v>27</v>
      </c>
      <c r="D25" s="11">
        <v>25.143999999999998</v>
      </c>
      <c r="E25" s="98">
        <v>24.5</v>
      </c>
      <c r="F25" s="98"/>
      <c r="G25" s="82">
        <v>10170</v>
      </c>
      <c r="H25" s="12">
        <f t="shared" si="0"/>
        <v>255714.47999999998</v>
      </c>
      <c r="I25" s="12">
        <f t="shared" si="1"/>
        <v>249165</v>
      </c>
      <c r="J25" s="12">
        <f t="shared" si="2"/>
        <v>0</v>
      </c>
      <c r="K25" s="12">
        <f t="shared" si="3"/>
        <v>255714.47999999998</v>
      </c>
      <c r="L25" s="13">
        <f t="shared" si="4"/>
        <v>6549.4799999999814</v>
      </c>
      <c r="M25" s="56" t="s">
        <v>42</v>
      </c>
    </row>
    <row r="26" spans="1:13" s="69" customFormat="1" ht="18.75" thickTop="1" thickBot="1" x14ac:dyDescent="0.3">
      <c r="A26" s="99"/>
      <c r="B26" s="99"/>
      <c r="C26" s="99"/>
      <c r="D26" s="99"/>
      <c r="E26" s="99"/>
      <c r="F26" s="99"/>
      <c r="G26" s="99"/>
      <c r="H26" s="100">
        <f>SUM(H8:H25)</f>
        <v>2031724.0984</v>
      </c>
      <c r="I26" s="100">
        <f>SUM(I8:I25)</f>
        <v>2013945.2569600004</v>
      </c>
      <c r="J26" s="100">
        <f>SUM(J8:J25)</f>
        <v>0</v>
      </c>
      <c r="K26" s="100">
        <f>SUM(K8:K25)</f>
        <v>2031724.0984</v>
      </c>
      <c r="L26" s="100">
        <f>SUM(L8:L25)</f>
        <v>17778.841439999873</v>
      </c>
      <c r="M26" s="101" t="str">
        <f>M25</f>
        <v>RA2 TG</v>
      </c>
    </row>
    <row r="27" spans="1:13" ht="15.75" thickTop="1" x14ac:dyDescent="0.25"/>
    <row r="38" spans="1:13" s="109" customFormat="1" ht="17.25" x14ac:dyDescent="0.35">
      <c r="A38" s="109" t="s">
        <v>43</v>
      </c>
      <c r="F38" s="109" t="s">
        <v>46</v>
      </c>
      <c r="M38" s="110" t="s">
        <v>49</v>
      </c>
    </row>
    <row r="39" spans="1:13" s="109" customFormat="1" ht="17.25" x14ac:dyDescent="0.35">
      <c r="A39" s="109" t="s">
        <v>44</v>
      </c>
      <c r="F39" s="109" t="s">
        <v>48</v>
      </c>
      <c r="M39" s="110" t="s">
        <v>50</v>
      </c>
    </row>
    <row r="40" spans="1:13" s="109" customFormat="1" ht="17.25" x14ac:dyDescent="0.35">
      <c r="A40" s="109" t="s">
        <v>45</v>
      </c>
      <c r="F40" s="109" t="s">
        <v>47</v>
      </c>
      <c r="M40" s="110" t="s">
        <v>45</v>
      </c>
    </row>
  </sheetData>
  <mergeCells count="2">
    <mergeCell ref="A4:M4"/>
    <mergeCell ref="K5:L5"/>
  </mergeCells>
  <printOptions horizontalCentered="1"/>
  <pageMargins left="0" right="0" top="0.25" bottom="0.25" header="0.3" footer="0.3"/>
  <pageSetup paperSize="9" scale="8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6"/>
  <sheetViews>
    <sheetView workbookViewId="0">
      <selection activeCell="D26" sqref="D26"/>
    </sheetView>
  </sheetViews>
  <sheetFormatPr defaultRowHeight="15" x14ac:dyDescent="0.25"/>
  <sheetData>
    <row r="4" spans="1:13" s="69" customFormat="1" x14ac:dyDescent="0.25"/>
    <row r="5" spans="1:13" s="69" customFormat="1" x14ac:dyDescent="0.25"/>
    <row r="6" spans="1:13" s="69" customFormat="1" x14ac:dyDescent="0.25"/>
    <row r="7" spans="1:13" s="69" customFormat="1" x14ac:dyDescent="0.25"/>
    <row r="8" spans="1:13" s="69" customFormat="1" x14ac:dyDescent="0.25">
      <c r="M8" s="69" t="s">
        <v>42</v>
      </c>
    </row>
    <row r="9" spans="1:13" s="69" customFormat="1" x14ac:dyDescent="0.25">
      <c r="M9" s="69" t="s">
        <v>42</v>
      </c>
    </row>
    <row r="10" spans="1:13" s="69" customFormat="1" x14ac:dyDescent="0.25">
      <c r="M10" s="69" t="s">
        <v>42</v>
      </c>
    </row>
    <row r="11" spans="1:13" s="69" customFormat="1" x14ac:dyDescent="0.25">
      <c r="B11" s="69" t="s">
        <v>41</v>
      </c>
      <c r="C11" s="69">
        <f>C12</f>
        <v>0</v>
      </c>
      <c r="D11" s="69">
        <f>E11</f>
        <v>0.6</v>
      </c>
      <c r="E11" s="69">
        <v>0.6</v>
      </c>
      <c r="G11" s="69">
        <v>80</v>
      </c>
      <c r="M11" s="69" t="s">
        <v>42</v>
      </c>
    </row>
    <row r="12" spans="1:13" s="69" customFormat="1" x14ac:dyDescent="0.25">
      <c r="M12" s="69" t="s">
        <v>42</v>
      </c>
    </row>
    <row r="13" spans="1:13" s="69" customFormat="1" x14ac:dyDescent="0.25">
      <c r="C13" s="69">
        <f>C12</f>
        <v>0</v>
      </c>
      <c r="D13" s="69">
        <f>E13</f>
        <v>0.5</v>
      </c>
      <c r="E13" s="69">
        <v>0.5</v>
      </c>
      <c r="M13" s="69" t="s">
        <v>42</v>
      </c>
    </row>
    <row r="14" spans="1:13" s="69" customFormat="1" x14ac:dyDescent="0.25"/>
    <row r="15" spans="1:13" s="69" customFormat="1" x14ac:dyDescent="0.25">
      <c r="A15" s="69">
        <v>7</v>
      </c>
      <c r="M15" s="69" t="s">
        <v>42</v>
      </c>
    </row>
    <row r="16" spans="1:13" s="69" customFormat="1" x14ac:dyDescent="0.25">
      <c r="A16" s="69">
        <v>8</v>
      </c>
      <c r="D16" s="69">
        <f>E16</f>
        <v>0.5</v>
      </c>
      <c r="E16" s="69">
        <v>0.5</v>
      </c>
      <c r="M16" s="69" t="s">
        <v>42</v>
      </c>
    </row>
    <row r="17" spans="1:13" s="69" customFormat="1" x14ac:dyDescent="0.25"/>
    <row r="18" spans="1:13" s="69" customFormat="1" x14ac:dyDescent="0.25">
      <c r="A18" s="69">
        <v>9</v>
      </c>
      <c r="D18" s="69">
        <f>E18</f>
        <v>0.6</v>
      </c>
      <c r="E18" s="69">
        <v>0.6</v>
      </c>
      <c r="M18" s="69" t="s">
        <v>42</v>
      </c>
    </row>
    <row r="19" spans="1:13" s="69" customFormat="1" x14ac:dyDescent="0.25">
      <c r="A19" s="69">
        <v>10</v>
      </c>
      <c r="D19" s="69">
        <v>315.93200000000002</v>
      </c>
      <c r="E19" s="69">
        <v>0.7</v>
      </c>
      <c r="M19" s="69" t="s">
        <v>42</v>
      </c>
    </row>
    <row r="20" spans="1:13" s="69" customFormat="1" x14ac:dyDescent="0.25"/>
    <row r="21" spans="1:13" s="69" customFormat="1" x14ac:dyDescent="0.25">
      <c r="A21" s="69">
        <v>11</v>
      </c>
      <c r="D21" s="69">
        <f>E21</f>
        <v>0.75</v>
      </c>
      <c r="E21" s="69">
        <v>0.75</v>
      </c>
      <c r="M21" s="69" t="s">
        <v>42</v>
      </c>
    </row>
    <row r="22" spans="1:13" s="69" customFormat="1" x14ac:dyDescent="0.25">
      <c r="A22" s="69">
        <v>12</v>
      </c>
      <c r="D22" s="69">
        <v>400.88499999999999</v>
      </c>
      <c r="E22" s="69">
        <v>0.75</v>
      </c>
      <c r="M22" s="69" t="s">
        <v>42</v>
      </c>
    </row>
    <row r="23" spans="1:13" s="69" customFormat="1" x14ac:dyDescent="0.25"/>
    <row r="24" spans="1:13" s="69" customFormat="1" x14ac:dyDescent="0.25">
      <c r="A24" s="69">
        <v>13</v>
      </c>
      <c r="D24" s="69">
        <f>E24</f>
        <v>0.95</v>
      </c>
      <c r="E24" s="69">
        <v>0.95</v>
      </c>
      <c r="M24" s="69" t="s">
        <v>42</v>
      </c>
    </row>
    <row r="25" spans="1:13" s="69" customFormat="1" x14ac:dyDescent="0.25">
      <c r="A25" s="69">
        <v>14</v>
      </c>
      <c r="D25" s="69">
        <v>25.143999999999998</v>
      </c>
      <c r="E25" s="69">
        <v>0.5</v>
      </c>
      <c r="M25" s="69" t="s">
        <v>42</v>
      </c>
    </row>
    <row r="26" spans="1:13" s="69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RA 1</vt:lpstr>
      <vt:lpstr>RA 2</vt:lpstr>
      <vt:lpstr>Sheet3</vt:lpstr>
      <vt:lpstr>'RA 1'!Print_Area</vt:lpstr>
      <vt:lpstr>'RA 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2023-09-11T12:06:40Z</dcterms:modified>
</cp:coreProperties>
</file>