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450"/>
  </bookViews>
  <sheets>
    <sheet name="Sheet2" sheetId="2" r:id="rId1"/>
    <sheet name="Sheet3" sheetId="5" r:id="rId2"/>
    <sheet name="Sheet1" sheetId="4" r:id="rId3"/>
  </sheets>
  <externalReferences>
    <externalReference r:id="rId4"/>
    <externalReference r:id="rId5"/>
  </externalReferences>
  <definedNames>
    <definedName name="_xlnm.Print_Area" localSheetId="2">Sheet1!$A$1:$G$49</definedName>
    <definedName name="_xlnm.Print_Area" localSheetId="0">Sheet2!$A$1:$H$37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/>
  <c r="G41" i="4"/>
  <c r="C11" i="5"/>
  <c r="C8"/>
  <c r="C7"/>
  <c r="C6"/>
  <c r="D4"/>
  <c r="C4"/>
  <c r="D3"/>
  <c r="D17" l="1"/>
  <c r="E40" i="4" s="1"/>
  <c r="G40" s="1"/>
  <c r="C17" i="5"/>
  <c r="E39" i="4" s="1"/>
  <c r="G39" s="1"/>
  <c r="E18" l="1"/>
  <c r="E38"/>
  <c r="G38" s="1"/>
  <c r="G31" i="2"/>
  <c r="E15" i="4"/>
  <c r="G15" s="1"/>
  <c r="G5" i="2"/>
  <c r="G6"/>
  <c r="G7"/>
  <c r="G8"/>
  <c r="G9"/>
  <c r="G10"/>
  <c r="G11"/>
  <c r="G12"/>
  <c r="G13"/>
  <c r="G14"/>
  <c r="G15"/>
  <c r="G16"/>
  <c r="E21" i="4" s="1"/>
  <c r="G17" i="2"/>
  <c r="G18"/>
  <c r="G19"/>
  <c r="G20"/>
  <c r="G21"/>
  <c r="G22"/>
  <c r="G23"/>
  <c r="G24"/>
  <c r="G25"/>
  <c r="G26"/>
  <c r="G27"/>
  <c r="G28"/>
  <c r="E31" i="4" s="1"/>
  <c r="G29" i="2"/>
  <c r="G30"/>
  <c r="G32"/>
  <c r="G33"/>
  <c r="G34"/>
  <c r="G35"/>
  <c r="G36"/>
  <c r="G4"/>
  <c r="E37" i="4"/>
  <c r="G37" s="1"/>
  <c r="E36"/>
  <c r="G36" s="1"/>
  <c r="E17"/>
  <c r="G17" s="1"/>
  <c r="C33" i="2"/>
  <c r="C31"/>
  <c r="E33" i="4" s="1"/>
  <c r="E32"/>
  <c r="G32" s="1"/>
  <c r="C26" i="2"/>
  <c r="C25"/>
  <c r="E30" i="4" s="1"/>
  <c r="G30" s="1"/>
  <c r="E27"/>
  <c r="G27" s="1"/>
  <c r="E26"/>
  <c r="G26" s="1"/>
  <c r="C21" i="2"/>
  <c r="E25" i="4" s="1"/>
  <c r="G25" s="1"/>
  <c r="C20" i="2"/>
  <c r="E23" i="4"/>
  <c r="G23" s="1"/>
  <c r="C17" i="2"/>
  <c r="E22" i="4" s="1"/>
  <c r="C16" i="2"/>
  <c r="E20" i="4"/>
  <c r="G20" s="1"/>
  <c r="C13" i="2"/>
  <c r="C10"/>
  <c r="C9"/>
  <c r="E16" i="4" s="1"/>
  <c r="G16" s="1"/>
  <c r="E14"/>
  <c r="G14" s="1"/>
  <c r="C5" i="2"/>
  <c r="E13" i="4" s="1"/>
  <c r="E12"/>
  <c r="G12" s="1"/>
  <c r="C4" i="2"/>
  <c r="E35" i="4"/>
  <c r="G35" s="1"/>
  <c r="E34"/>
  <c r="G34" s="1"/>
  <c r="E29"/>
  <c r="E28"/>
  <c r="G28" s="1"/>
  <c r="E19"/>
  <c r="G19" s="1"/>
  <c r="G29" l="1"/>
  <c r="G31"/>
  <c r="G21"/>
  <c r="G22"/>
  <c r="G33"/>
  <c r="G13"/>
  <c r="E24"/>
  <c r="G24" s="1"/>
  <c r="G18" l="1"/>
  <c r="G42" l="1"/>
  <c r="G43" s="1"/>
  <c r="G45" l="1"/>
  <c r="G44"/>
  <c r="G46" s="1"/>
</calcChain>
</file>

<file path=xl/sharedStrings.xml><?xml version="1.0" encoding="utf-8"?>
<sst xmlns="http://schemas.openxmlformats.org/spreadsheetml/2006/main" count="129" uniqueCount="81">
  <si>
    <t>Unit</t>
  </si>
  <si>
    <t>BACK FILLING</t>
  </si>
  <si>
    <t>W H R B</t>
  </si>
  <si>
    <t>TAX INVOICE</t>
  </si>
  <si>
    <t>Name    :-</t>
  </si>
  <si>
    <t>Address:-</t>
  </si>
  <si>
    <t>Details of Buyer</t>
  </si>
  <si>
    <t>GSTIN :-</t>
  </si>
  <si>
    <t>Sr.
No.</t>
  </si>
  <si>
    <t>Name of Service</t>
  </si>
  <si>
    <t>Total
Quantity</t>
  </si>
  <si>
    <t>Rate</t>
  </si>
  <si>
    <t>Taxable
Value</t>
  </si>
  <si>
    <t xml:space="preserve"> EXCAVATION</t>
  </si>
  <si>
    <t>0-3</t>
  </si>
  <si>
    <t>3,---6</t>
  </si>
  <si>
    <t>,6--9</t>
  </si>
  <si>
    <t>DRESSING</t>
  </si>
  <si>
    <t>SAND FILING</t>
  </si>
  <si>
    <t>P.C.C.</t>
  </si>
  <si>
    <t xml:space="preserve">R.C.C.- </t>
  </si>
  <si>
    <t xml:space="preserve">SHUTTERING- </t>
  </si>
  <si>
    <t>STEEL</t>
  </si>
  <si>
    <t>MT</t>
  </si>
  <si>
    <t>Add : CGST</t>
  </si>
  <si>
    <t>Add : SGST</t>
  </si>
  <si>
    <t>Certified that the particulars given above me true and correct</t>
  </si>
  <si>
    <t xml:space="preserve">Proprietor/Authorized Signatory </t>
  </si>
  <si>
    <t>HARD ROCK 3--6</t>
  </si>
  <si>
    <t>3--6</t>
  </si>
  <si>
    <t>M -TECH ENGINEERING</t>
  </si>
  <si>
    <t>SHREE NAKODA PIPE IMPEX PVT LTD</t>
  </si>
  <si>
    <t>DRESSING   0-3</t>
  </si>
  <si>
    <t>P C C  0-3</t>
  </si>
  <si>
    <t>RCC  0-3</t>
  </si>
  <si>
    <t>SHUTTERING-0--3</t>
  </si>
  <si>
    <t>BILL SUMMAR</t>
  </si>
  <si>
    <t>SR
NO</t>
  </si>
  <si>
    <t>PARTICULARS</t>
  </si>
  <si>
    <t>A C C</t>
  </si>
  <si>
    <t>E S P</t>
  </si>
  <si>
    <t>BOUNDRY
 WALL</t>
  </si>
  <si>
    <t>TOTAL
 QNT.</t>
  </si>
  <si>
    <t>6--9</t>
  </si>
  <si>
    <t>3,-6</t>
  </si>
  <si>
    <t>0--3</t>
  </si>
  <si>
    <t>STEEL  0--3</t>
  </si>
  <si>
    <t xml:space="preserve">3--6 </t>
  </si>
  <si>
    <t>HARD ROCK  3--6</t>
  </si>
  <si>
    <t xml:space="preserve">BRICK WRK </t>
  </si>
  <si>
    <t>POCLAIN</t>
  </si>
  <si>
    <t>DATE</t>
  </si>
  <si>
    <t>SL NO</t>
  </si>
  <si>
    <t>SUPPLY</t>
  </si>
  <si>
    <t xml:space="preserve"> JCB /HAYWA</t>
  </si>
  <si>
    <t>POCLAIN SUPPLY</t>
  </si>
  <si>
    <t>JCB SUPPLY</t>
  </si>
  <si>
    <t>DEWATERING</t>
  </si>
  <si>
    <t>HOURS</t>
  </si>
  <si>
    <t>EIGHTY LAC TWENTY EIGHT THOUSANND TWO HUNDRED SEVENTY  ONLY.</t>
  </si>
  <si>
    <t>EXCAVATION   0-3</t>
  </si>
  <si>
    <t xml:space="preserve"> SAND FILING  3,-6</t>
  </si>
  <si>
    <t>BRICK WORK</t>
  </si>
  <si>
    <t>TOTAL</t>
  </si>
  <si>
    <t>State Code     :- 22</t>
  </si>
  <si>
    <t>Mobile No.+ 9630655442</t>
  </si>
  <si>
    <t>E-mail:- mtechengg@yahoo.com</t>
  </si>
  <si>
    <t>Invoice No.    :</t>
  </si>
  <si>
    <t>B-11 Madhavrao Sapre Nagar,Birgoan</t>
  </si>
  <si>
    <t>Raipur (C. G)</t>
  </si>
  <si>
    <t>Nakoda House Near Crossing Mowa Vidhan Sabha Road Raipur (C.G)</t>
  </si>
  <si>
    <t>22ABCCS8296A1ZG</t>
  </si>
  <si>
    <t>State Code :- 22</t>
  </si>
  <si>
    <t xml:space="preserve">For, M Tech Engineering </t>
  </si>
  <si>
    <r>
      <t>M</t>
    </r>
    <r>
      <rPr>
        <vertAlign val="superscript"/>
        <sz val="11"/>
        <rFont val="Times New Roman"/>
        <family val="1"/>
      </rPr>
      <t>3</t>
    </r>
  </si>
  <si>
    <r>
      <t>M</t>
    </r>
    <r>
      <rPr>
        <vertAlign val="superscript"/>
        <sz val="11"/>
        <rFont val="Times New Roman"/>
        <family val="1"/>
      </rPr>
      <t>2</t>
    </r>
  </si>
  <si>
    <t xml:space="preserve"> GSTIN :22AAZFM9371R1Z2</t>
  </si>
  <si>
    <t>Invoice Date  :-</t>
  </si>
  <si>
    <r>
      <rPr>
        <b/>
        <sz val="12"/>
        <color indexed="8"/>
        <rFont val="Times New Roman"/>
        <family val="1"/>
      </rPr>
      <t xml:space="preserve">State              :- </t>
    </r>
    <r>
      <rPr>
        <sz val="12"/>
        <color indexed="8"/>
        <rFont val="Times New Roman"/>
        <family val="1"/>
      </rPr>
      <t>Chhattisgarh</t>
    </r>
  </si>
  <si>
    <t xml:space="preserve">Total Amount </t>
  </si>
  <si>
    <t>Basic Value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</si>
</sst>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0.000"/>
  </numFmts>
  <fonts count="22">
    <font>
      <sz val="11"/>
      <color theme="1"/>
      <name val="Calibri"/>
      <family val="2"/>
      <scheme val="minor"/>
    </font>
    <font>
      <sz val="11"/>
      <color indexed="8"/>
      <name val="Arial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6" fontId="1" fillId="0" borderId="0" applyBorder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/>
    </xf>
    <xf numFmtId="0" fontId="9" fillId="0" borderId="2" xfId="1" applyFont="1" applyBorder="1"/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0" fillId="0" borderId="1" xfId="0" applyBorder="1"/>
    <xf numFmtId="0" fontId="13" fillId="0" borderId="1" xfId="1" applyFont="1" applyBorder="1" applyAlignment="1">
      <alignment horizontal="center"/>
    </xf>
    <xf numFmtId="0" fontId="13" fillId="0" borderId="0" xfId="1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1" fillId="0" borderId="1" xfId="1" applyNumberFormat="1" applyFont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4" fontId="11" fillId="0" borderId="1" xfId="1" applyNumberFormat="1" applyFont="1" applyBorder="1" applyAlignment="1">
      <alignment vertical="center"/>
    </xf>
    <xf numFmtId="0" fontId="10" fillId="0" borderId="1" xfId="1" applyFont="1" applyBorder="1"/>
    <xf numFmtId="14" fontId="0" fillId="0" borderId="1" xfId="0" applyNumberFormat="1" applyBorder="1" applyAlignment="1">
      <alignment horizontal="center"/>
    </xf>
    <xf numFmtId="0" fontId="16" fillId="0" borderId="1" xfId="1" applyFont="1" applyFill="1" applyBorder="1" applyAlignment="1">
      <alignment horizontal="center" vertical="center"/>
    </xf>
    <xf numFmtId="14" fontId="16" fillId="0" borderId="1" xfId="1" applyNumberFormat="1" applyFont="1" applyFill="1" applyBorder="1" applyAlignment="1">
      <alignment horizontal="center" vertical="center"/>
    </xf>
    <xf numFmtId="2" fontId="16" fillId="0" borderId="1" xfId="1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4" fontId="16" fillId="0" borderId="1" xfId="1" quotePrefix="1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/>
    </xf>
    <xf numFmtId="0" fontId="16" fillId="0" borderId="1" xfId="1" applyFont="1" applyFill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5" fillId="0" borderId="6" xfId="1" applyFont="1" applyBorder="1"/>
    <xf numFmtId="0" fontId="5" fillId="0" borderId="7" xfId="1" applyFont="1" applyBorder="1"/>
    <xf numFmtId="0" fontId="5" fillId="0" borderId="2" xfId="1" applyFont="1" applyBorder="1"/>
    <xf numFmtId="0" fontId="5" fillId="0" borderId="4" xfId="1" applyFont="1" applyBorder="1"/>
    <xf numFmtId="0" fontId="0" fillId="0" borderId="5" xfId="0" applyBorder="1"/>
    <xf numFmtId="1" fontId="19" fillId="0" borderId="1" xfId="1" applyNumberFormat="1" applyFont="1" applyFill="1" applyBorder="1" applyAlignment="1">
      <alignment horizontal="center" vertical="center"/>
    </xf>
    <xf numFmtId="1" fontId="21" fillId="0" borderId="1" xfId="1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0" fillId="0" borderId="1" xfId="1" applyFont="1" applyFill="1" applyBorder="1" applyAlignment="1">
      <alignment vertical="center"/>
    </xf>
    <xf numFmtId="0" fontId="19" fillId="0" borderId="1" xfId="1" applyFont="1" applyFill="1" applyBorder="1" applyAlignment="1">
      <alignment vertical="center"/>
    </xf>
    <xf numFmtId="0" fontId="10" fillId="0" borderId="1" xfId="1" applyFont="1" applyBorder="1" applyAlignment="1">
      <alignment horizontal="center"/>
    </xf>
    <xf numFmtId="0" fontId="16" fillId="0" borderId="1" xfId="1" applyFont="1" applyFill="1" applyBorder="1" applyAlignment="1">
      <alignment vertical="center" wrapText="1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8" fillId="0" borderId="12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1" xfId="1" applyFont="1" applyBorder="1" applyAlignment="1">
      <alignment horizontal="center" vertical="center"/>
    </xf>
    <xf numFmtId="14" fontId="16" fillId="0" borderId="1" xfId="1" applyNumberFormat="1" applyFont="1" applyFill="1" applyBorder="1" applyAlignment="1">
      <alignment vertic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9" fillId="0" borderId="6" xfId="1" applyFont="1" applyBorder="1"/>
    <xf numFmtId="0" fontId="9" fillId="0" borderId="7" xfId="1" applyFont="1" applyBorder="1"/>
    <xf numFmtId="0" fontId="9" fillId="0" borderId="1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6" fillId="0" borderId="0" xfId="1" applyFont="1" applyBorder="1"/>
    <xf numFmtId="0" fontId="9" fillId="0" borderId="11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1" xfId="1" applyFont="1" applyBorder="1"/>
    <xf numFmtId="0" fontId="5" fillId="0" borderId="4" xfId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8" fillId="0" borderId="4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9" fillId="0" borderId="12" xfId="1" applyFont="1" applyBorder="1" applyAlignment="1">
      <alignment horizontal="left"/>
    </xf>
    <xf numFmtId="0" fontId="5" fillId="0" borderId="0" xfId="1" applyFont="1" applyBorder="1"/>
    <xf numFmtId="0" fontId="9" fillId="0" borderId="12" xfId="1" applyFont="1" applyBorder="1" applyAlignment="1">
      <alignment horizontal="center"/>
    </xf>
  </cellXfs>
  <cellStyles count="7">
    <cellStyle name="Comma 2" xfId="2"/>
    <cellStyle name="Comma 3" xfId="3"/>
    <cellStyle name="Comma 4" xfId="5"/>
    <cellStyle name="Currency 2" xfId="4"/>
    <cellStyle name="Currency 3" xfId="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%20C%20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%20%203%20AC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6"/>
      <sheetName val="Sheet3"/>
    </sheetNames>
    <sheetDataSet>
      <sheetData sheetId="0">
        <row r="10">
          <cell r="H10">
            <v>3643.7039999999997</v>
          </cell>
        </row>
        <row r="18">
          <cell r="H18">
            <v>791.1640000000001</v>
          </cell>
        </row>
        <row r="25">
          <cell r="H25">
            <v>215.04000000000002</v>
          </cell>
        </row>
        <row r="35">
          <cell r="H35">
            <v>95.82950000000001</v>
          </cell>
        </row>
        <row r="43">
          <cell r="H43">
            <v>19.388000000000002</v>
          </cell>
        </row>
        <row r="50">
          <cell r="H50">
            <v>17.384</v>
          </cell>
        </row>
        <row r="61">
          <cell r="H61">
            <v>8.1086500000000008</v>
          </cell>
        </row>
        <row r="78">
          <cell r="H78">
            <v>87.144500000000008</v>
          </cell>
        </row>
        <row r="92">
          <cell r="H92">
            <v>41.652300000000004</v>
          </cell>
        </row>
        <row r="114">
          <cell r="H114">
            <v>188.81999999999996</v>
          </cell>
        </row>
        <row r="130">
          <cell r="H130">
            <v>232.53600000000003</v>
          </cell>
        </row>
        <row r="135">
          <cell r="H135">
            <v>1479.7112000000002</v>
          </cell>
        </row>
      </sheetData>
      <sheetData sheetId="1">
        <row r="57">
          <cell r="M57">
            <v>9.4883634000000008</v>
          </cell>
        </row>
        <row r="100">
          <cell r="M100">
            <v>6.1026183999999999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 refreshError="1">
        <row r="10">
          <cell r="H10">
            <v>3643.7039999999997</v>
          </cell>
        </row>
        <row r="51">
          <cell r="H51">
            <v>19.388000000000002</v>
          </cell>
        </row>
        <row r="129">
          <cell r="H129">
            <v>188.81999999999996</v>
          </cell>
        </row>
        <row r="145">
          <cell r="H145">
            <v>232.53600000000003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view="pageBreakPreview" zoomScaleSheetLayoutView="100" workbookViewId="0">
      <selection activeCell="F17" sqref="F17"/>
    </sheetView>
  </sheetViews>
  <sheetFormatPr defaultRowHeight="15"/>
  <cols>
    <col min="1" max="1" width="6.28515625" customWidth="1"/>
    <col min="2" max="2" width="24.7109375" customWidth="1"/>
    <col min="3" max="3" width="16.5703125" customWidth="1"/>
    <col min="4" max="4" width="8.42578125" customWidth="1"/>
    <col min="5" max="5" width="13.7109375" customWidth="1"/>
    <col min="6" max="6" width="11.5703125" customWidth="1"/>
    <col min="7" max="7" width="14.28515625" customWidth="1"/>
    <col min="8" max="8" width="6.140625" customWidth="1"/>
    <col min="11" max="11" width="10.7109375" customWidth="1"/>
    <col min="12" max="12" width="11.7109375" bestFit="1" customWidth="1"/>
    <col min="13" max="13" width="14.28515625" bestFit="1" customWidth="1"/>
    <col min="14" max="14" width="10.85546875" customWidth="1"/>
    <col min="15" max="15" width="11.5703125" customWidth="1"/>
    <col min="16" max="16" width="10.28515625" customWidth="1"/>
  </cols>
  <sheetData>
    <row r="1" spans="1:8" ht="28.15" customHeight="1">
      <c r="B1" s="43" t="s">
        <v>36</v>
      </c>
      <c r="C1" s="44"/>
      <c r="D1" s="44"/>
      <c r="E1" s="44"/>
      <c r="F1" s="44"/>
      <c r="G1" s="44"/>
      <c r="H1" s="45"/>
    </row>
    <row r="2" spans="1:8" ht="42.6" customHeight="1">
      <c r="A2" s="11" t="s">
        <v>37</v>
      </c>
      <c r="B2" s="12" t="s">
        <v>38</v>
      </c>
      <c r="C2" s="12" t="s">
        <v>39</v>
      </c>
      <c r="D2" s="12" t="s">
        <v>2</v>
      </c>
      <c r="E2" s="12" t="s">
        <v>40</v>
      </c>
      <c r="F2" s="32" t="s">
        <v>41</v>
      </c>
      <c r="G2" s="32" t="s">
        <v>42</v>
      </c>
      <c r="H2" s="12"/>
    </row>
    <row r="3" spans="1:8">
      <c r="A3" s="8"/>
      <c r="B3" s="13" t="s">
        <v>13</v>
      </c>
      <c r="C3" s="12"/>
      <c r="D3" s="12"/>
      <c r="E3" s="12"/>
      <c r="F3" s="12"/>
      <c r="G3" s="12"/>
      <c r="H3" s="12"/>
    </row>
    <row r="4" spans="1:8" s="1" customFormat="1" ht="27" customHeight="1">
      <c r="A4" s="8"/>
      <c r="B4" s="13" t="s">
        <v>14</v>
      </c>
      <c r="C4" s="14">
        <f>[1]Sheet1!H10</f>
        <v>3643.7039999999997</v>
      </c>
      <c r="D4" s="15">
        <v>1707.5</v>
      </c>
      <c r="E4" s="14">
        <v>1043.93</v>
      </c>
      <c r="F4" s="14">
        <v>372</v>
      </c>
      <c r="G4" s="14">
        <f>F4+E4+D4+C4</f>
        <v>6767.134</v>
      </c>
      <c r="H4" s="14"/>
    </row>
    <row r="5" spans="1:8">
      <c r="A5" s="8"/>
      <c r="B5" s="13" t="s">
        <v>15</v>
      </c>
      <c r="C5" s="14">
        <f>[1]Sheet1!H18</f>
        <v>791.1640000000001</v>
      </c>
      <c r="D5" s="15">
        <v>531.36</v>
      </c>
      <c r="E5" s="14">
        <v>727.32</v>
      </c>
      <c r="F5" s="14"/>
      <c r="G5" s="14">
        <f t="shared" ref="G5:G36" si="0">F5+E5+D5+C5</f>
        <v>2049.8440000000001</v>
      </c>
      <c r="H5" s="14"/>
    </row>
    <row r="6" spans="1:8">
      <c r="A6" s="8"/>
      <c r="B6" s="13" t="s">
        <v>16</v>
      </c>
      <c r="C6" s="14"/>
      <c r="D6" s="15">
        <v>136.24</v>
      </c>
      <c r="E6" s="14">
        <v>59.84</v>
      </c>
      <c r="F6" s="14"/>
      <c r="G6" s="14">
        <f t="shared" si="0"/>
        <v>196.08</v>
      </c>
      <c r="H6" s="14"/>
    </row>
    <row r="7" spans="1:8">
      <c r="A7" s="8"/>
      <c r="B7" s="13" t="s">
        <v>28</v>
      </c>
      <c r="C7" s="14"/>
      <c r="D7" s="15">
        <v>490.44</v>
      </c>
      <c r="E7" s="14"/>
      <c r="F7" s="14"/>
      <c r="G7" s="14">
        <f t="shared" si="0"/>
        <v>490.44</v>
      </c>
      <c r="H7" s="14"/>
    </row>
    <row r="8" spans="1:8">
      <c r="A8" s="8"/>
      <c r="B8" s="13" t="s">
        <v>17</v>
      </c>
      <c r="C8" s="14"/>
      <c r="D8" s="15"/>
      <c r="E8" s="14"/>
      <c r="F8" s="14"/>
      <c r="G8" s="14">
        <f t="shared" si="0"/>
        <v>0</v>
      </c>
      <c r="H8" s="14"/>
    </row>
    <row r="9" spans="1:8">
      <c r="A9" s="8"/>
      <c r="B9" s="13" t="s">
        <v>14</v>
      </c>
      <c r="C9" s="14">
        <f>[1]Sheet1!H35</f>
        <v>95.82950000000001</v>
      </c>
      <c r="D9" s="15"/>
      <c r="E9" s="14"/>
      <c r="F9" s="14">
        <v>130.56</v>
      </c>
      <c r="G9" s="14">
        <f t="shared" si="0"/>
        <v>226.3895</v>
      </c>
      <c r="H9" s="14"/>
    </row>
    <row r="10" spans="1:8">
      <c r="A10" s="8"/>
      <c r="B10" s="13" t="s">
        <v>15</v>
      </c>
      <c r="C10" s="14">
        <f>[1]Sheet1!H25</f>
        <v>215.04000000000002</v>
      </c>
      <c r="D10" s="15"/>
      <c r="E10" s="14">
        <v>171.39</v>
      </c>
      <c r="F10" s="14"/>
      <c r="G10" s="14">
        <f t="shared" si="0"/>
        <v>386.43</v>
      </c>
      <c r="H10" s="14"/>
    </row>
    <row r="11" spans="1:8">
      <c r="A11" s="8"/>
      <c r="B11" s="13" t="s">
        <v>16</v>
      </c>
      <c r="C11" s="14"/>
      <c r="D11" s="15">
        <v>248.83</v>
      </c>
      <c r="E11" s="14"/>
      <c r="F11" s="14"/>
      <c r="G11" s="14">
        <f t="shared" si="0"/>
        <v>248.83</v>
      </c>
      <c r="H11" s="14"/>
    </row>
    <row r="12" spans="1:8">
      <c r="A12" s="8"/>
      <c r="B12" s="13" t="s">
        <v>18</v>
      </c>
      <c r="C12" s="14"/>
      <c r="D12" s="15"/>
      <c r="E12" s="14"/>
      <c r="F12" s="14"/>
      <c r="G12" s="14">
        <f t="shared" si="0"/>
        <v>0</v>
      </c>
      <c r="H12" s="14"/>
    </row>
    <row r="13" spans="1:8">
      <c r="A13" s="8"/>
      <c r="B13" s="13" t="s">
        <v>29</v>
      </c>
      <c r="C13" s="14">
        <f>[1]Sheet1!H43</f>
        <v>19.388000000000002</v>
      </c>
      <c r="D13" s="15"/>
      <c r="E13" s="14"/>
      <c r="F13" s="14"/>
      <c r="G13" s="14">
        <f t="shared" si="0"/>
        <v>19.388000000000002</v>
      </c>
      <c r="H13" s="14"/>
    </row>
    <row r="14" spans="1:8">
      <c r="A14" s="8"/>
      <c r="B14" s="13" t="s">
        <v>43</v>
      </c>
      <c r="C14" s="14"/>
      <c r="D14" s="15">
        <v>23.96</v>
      </c>
      <c r="E14" s="14">
        <v>33.93</v>
      </c>
      <c r="F14" s="14"/>
      <c r="G14" s="14">
        <f t="shared" si="0"/>
        <v>57.89</v>
      </c>
      <c r="H14" s="14"/>
    </row>
    <row r="15" spans="1:8">
      <c r="A15" s="8"/>
      <c r="B15" s="13" t="s">
        <v>19</v>
      </c>
      <c r="C15" s="14"/>
      <c r="D15" s="15"/>
      <c r="E15" s="14"/>
      <c r="F15" s="14"/>
      <c r="G15" s="14">
        <f t="shared" si="0"/>
        <v>0</v>
      </c>
      <c r="H15" s="14"/>
    </row>
    <row r="16" spans="1:8">
      <c r="A16" s="8"/>
      <c r="B16" s="13" t="s">
        <v>14</v>
      </c>
      <c r="C16" s="14">
        <f>[1]Sheet1!H61</f>
        <v>8.1086500000000008</v>
      </c>
      <c r="D16" s="15"/>
      <c r="E16" s="14"/>
      <c r="F16" s="14">
        <v>13.06</v>
      </c>
      <c r="G16" s="14">
        <f t="shared" si="0"/>
        <v>21.16865</v>
      </c>
      <c r="H16" s="14"/>
    </row>
    <row r="17" spans="1:8">
      <c r="A17" s="8"/>
      <c r="B17" s="13" t="s">
        <v>15</v>
      </c>
      <c r="C17" s="14">
        <f>[1]Sheet1!H50</f>
        <v>17.384</v>
      </c>
      <c r="D17" s="15"/>
      <c r="E17" s="14"/>
      <c r="F17" s="14"/>
      <c r="G17" s="14">
        <f t="shared" si="0"/>
        <v>17.384</v>
      </c>
      <c r="H17" s="14"/>
    </row>
    <row r="18" spans="1:8">
      <c r="A18" s="8"/>
      <c r="B18" s="13" t="s">
        <v>16</v>
      </c>
      <c r="C18" s="14"/>
      <c r="D18" s="15">
        <v>46.14</v>
      </c>
      <c r="E18" s="14">
        <v>28.71</v>
      </c>
      <c r="F18" s="14"/>
      <c r="G18" s="14">
        <f t="shared" si="0"/>
        <v>74.849999999999994</v>
      </c>
      <c r="H18" s="14"/>
    </row>
    <row r="19" spans="1:8">
      <c r="A19" s="8"/>
      <c r="B19" s="13" t="s">
        <v>20</v>
      </c>
      <c r="C19" s="14"/>
      <c r="D19" s="15"/>
      <c r="E19" s="14"/>
      <c r="F19" s="14"/>
      <c r="G19" s="14">
        <f t="shared" si="0"/>
        <v>0</v>
      </c>
      <c r="H19" s="14"/>
    </row>
    <row r="20" spans="1:8">
      <c r="A20" s="8"/>
      <c r="B20" s="16" t="s">
        <v>14</v>
      </c>
      <c r="C20" s="14">
        <f>[1]Sheet1!H92</f>
        <v>41.652300000000004</v>
      </c>
      <c r="D20" s="15"/>
      <c r="E20" s="14"/>
      <c r="F20" s="14"/>
      <c r="G20" s="33">
        <f t="shared" si="0"/>
        <v>41.652300000000004</v>
      </c>
      <c r="H20" s="14"/>
    </row>
    <row r="21" spans="1:8">
      <c r="A21" s="8"/>
      <c r="B21" s="16" t="s">
        <v>15</v>
      </c>
      <c r="C21" s="14">
        <f>[1]Sheet1!H78</f>
        <v>87.144500000000008</v>
      </c>
      <c r="D21" s="15"/>
      <c r="E21" s="14"/>
      <c r="F21" s="14"/>
      <c r="G21" s="33">
        <f t="shared" si="0"/>
        <v>87.144500000000008</v>
      </c>
      <c r="H21" s="14"/>
    </row>
    <row r="22" spans="1:8">
      <c r="A22" s="8"/>
      <c r="B22" s="13" t="s">
        <v>14</v>
      </c>
      <c r="C22" s="14"/>
      <c r="D22" s="15"/>
      <c r="E22" s="14"/>
      <c r="F22" s="14">
        <v>60.35</v>
      </c>
      <c r="G22" s="14">
        <f t="shared" si="0"/>
        <v>60.35</v>
      </c>
      <c r="H22" s="14"/>
    </row>
    <row r="23" spans="1:8">
      <c r="A23" s="8"/>
      <c r="B23" s="13" t="s">
        <v>15</v>
      </c>
      <c r="C23" s="14"/>
      <c r="D23" s="15">
        <v>193.31</v>
      </c>
      <c r="E23" s="14">
        <v>63.13</v>
      </c>
      <c r="F23" s="14"/>
      <c r="G23" s="14">
        <f t="shared" si="0"/>
        <v>256.44</v>
      </c>
      <c r="H23" s="14"/>
    </row>
    <row r="24" spans="1:8">
      <c r="A24" s="8"/>
      <c r="B24" s="13" t="s">
        <v>21</v>
      </c>
      <c r="C24" s="14"/>
      <c r="D24" s="15"/>
      <c r="E24" s="14"/>
      <c r="F24" s="14"/>
      <c r="G24" s="14">
        <f t="shared" si="0"/>
        <v>0</v>
      </c>
      <c r="H24" s="14"/>
    </row>
    <row r="25" spans="1:8">
      <c r="A25" s="8"/>
      <c r="B25" s="16" t="s">
        <v>14</v>
      </c>
      <c r="C25" s="14">
        <f>[1]Sheet1!H130</f>
        <v>232.53600000000003</v>
      </c>
      <c r="D25" s="15"/>
      <c r="E25" s="14"/>
      <c r="F25" s="14"/>
      <c r="G25" s="33">
        <f t="shared" si="0"/>
        <v>232.53600000000003</v>
      </c>
      <c r="H25" s="14"/>
    </row>
    <row r="26" spans="1:8">
      <c r="A26" s="8"/>
      <c r="B26" s="16" t="s">
        <v>44</v>
      </c>
      <c r="C26" s="14">
        <f>[1]Sheet1!H114</f>
        <v>188.81999999999996</v>
      </c>
      <c r="D26" s="15"/>
      <c r="E26" s="14"/>
      <c r="F26" s="14"/>
      <c r="G26" s="33">
        <f t="shared" si="0"/>
        <v>188.81999999999996</v>
      </c>
      <c r="H26" s="14"/>
    </row>
    <row r="27" spans="1:8">
      <c r="A27" s="8"/>
      <c r="B27" s="13" t="s">
        <v>14</v>
      </c>
      <c r="C27" s="8"/>
      <c r="D27" s="15"/>
      <c r="E27" s="14"/>
      <c r="F27" s="14">
        <v>533.54999999999995</v>
      </c>
      <c r="G27" s="14">
        <f t="shared" si="0"/>
        <v>533.54999999999995</v>
      </c>
      <c r="H27" s="14"/>
    </row>
    <row r="28" spans="1:8">
      <c r="A28" s="8"/>
      <c r="B28" s="13" t="s">
        <v>15</v>
      </c>
      <c r="C28" s="8"/>
      <c r="D28" s="15">
        <v>216.65</v>
      </c>
      <c r="E28" s="14">
        <v>151.5</v>
      </c>
      <c r="F28" s="14"/>
      <c r="G28" s="14">
        <f t="shared" si="0"/>
        <v>368.15</v>
      </c>
      <c r="H28" s="14"/>
    </row>
    <row r="29" spans="1:8">
      <c r="A29" s="8"/>
      <c r="B29" s="13" t="s">
        <v>16</v>
      </c>
      <c r="C29" s="14"/>
      <c r="D29" s="15">
        <v>17.48</v>
      </c>
      <c r="E29" s="14">
        <v>9.73</v>
      </c>
      <c r="F29" s="14"/>
      <c r="G29" s="14">
        <f t="shared" si="0"/>
        <v>27.21</v>
      </c>
      <c r="H29" s="14"/>
    </row>
    <row r="30" spans="1:8">
      <c r="A30" s="8"/>
      <c r="B30" s="13" t="s">
        <v>62</v>
      </c>
      <c r="C30" s="14"/>
      <c r="D30" s="15"/>
      <c r="E30" s="14"/>
      <c r="F30" s="14">
        <v>106.95</v>
      </c>
      <c r="G30" s="14">
        <f t="shared" si="0"/>
        <v>106.95</v>
      </c>
      <c r="H30" s="14"/>
    </row>
    <row r="31" spans="1:8">
      <c r="A31" s="8"/>
      <c r="B31" s="13" t="s">
        <v>1</v>
      </c>
      <c r="C31" s="14">
        <f>[1]Sheet1!H135</f>
        <v>1479.7112000000002</v>
      </c>
      <c r="D31" s="15">
        <v>1265.1300000000001</v>
      </c>
      <c r="E31" s="14">
        <v>919.65</v>
      </c>
      <c r="F31" s="14">
        <v>332.44</v>
      </c>
      <c r="G31" s="14">
        <f>F31+E31+D31+C31</f>
        <v>3996.9312000000004</v>
      </c>
      <c r="H31" s="14"/>
    </row>
    <row r="32" spans="1:8">
      <c r="A32" s="8"/>
      <c r="B32" s="13" t="s">
        <v>22</v>
      </c>
      <c r="C32" s="14"/>
      <c r="D32" s="15"/>
      <c r="E32" s="14"/>
      <c r="F32" s="14"/>
      <c r="G32" s="14">
        <f t="shared" si="0"/>
        <v>0</v>
      </c>
      <c r="H32" s="14"/>
    </row>
    <row r="33" spans="1:8">
      <c r="A33" s="8"/>
      <c r="B33" s="16" t="s">
        <v>45</v>
      </c>
      <c r="C33" s="14">
        <f>[1]Sheet2!M100</f>
        <v>6.1026183999999999</v>
      </c>
      <c r="D33" s="15"/>
      <c r="E33" s="14"/>
      <c r="F33" s="14"/>
      <c r="G33" s="33">
        <f t="shared" si="0"/>
        <v>6.1026183999999999</v>
      </c>
      <c r="H33" s="14"/>
    </row>
    <row r="34" spans="1:8">
      <c r="A34" s="8"/>
      <c r="B34" s="16" t="s">
        <v>47</v>
      </c>
      <c r="C34" s="14">
        <v>9.49</v>
      </c>
      <c r="D34" s="15"/>
      <c r="E34" s="14"/>
      <c r="F34" s="14"/>
      <c r="G34" s="33">
        <f t="shared" si="0"/>
        <v>9.49</v>
      </c>
      <c r="H34" s="14"/>
    </row>
    <row r="35" spans="1:8">
      <c r="A35" s="8"/>
      <c r="B35" s="13" t="s">
        <v>14</v>
      </c>
      <c r="C35" s="14"/>
      <c r="D35" s="15"/>
      <c r="E35" s="14"/>
      <c r="F35" s="14">
        <v>5.03</v>
      </c>
      <c r="G35" s="14">
        <f t="shared" si="0"/>
        <v>5.03</v>
      </c>
      <c r="H35" s="14"/>
    </row>
    <row r="36" spans="1:8">
      <c r="A36" s="8"/>
      <c r="B36" s="13" t="s">
        <v>29</v>
      </c>
      <c r="C36" s="14"/>
      <c r="D36" s="14">
        <v>17.02</v>
      </c>
      <c r="E36" s="14">
        <v>6.26</v>
      </c>
      <c r="F36" s="14"/>
      <c r="G36" s="14">
        <f t="shared" si="0"/>
        <v>23.28</v>
      </c>
      <c r="H36" s="14"/>
    </row>
    <row r="37" spans="1:8">
      <c r="A37" s="8"/>
      <c r="B37" s="17"/>
      <c r="C37" s="14"/>
      <c r="D37" s="14"/>
      <c r="E37" s="14"/>
      <c r="F37" s="14"/>
      <c r="G37" s="14"/>
      <c r="H37" s="14"/>
    </row>
    <row r="38" spans="1:8">
      <c r="B38" s="18"/>
      <c r="C38" s="18"/>
      <c r="D38" s="18"/>
      <c r="E38" s="18"/>
      <c r="F38" s="18"/>
      <c r="G38" s="18"/>
      <c r="H38" s="18"/>
    </row>
  </sheetData>
  <mergeCells count="1">
    <mergeCell ref="B1:H1"/>
  </mergeCells>
  <pageMargins left="0.25" right="0.25" top="0.25" bottom="0" header="0.31496062992126" footer="0.31496062992126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zoomScale="160" zoomScaleNormal="160" workbookViewId="0">
      <selection activeCell="C4" sqref="C4"/>
    </sheetView>
  </sheetViews>
  <sheetFormatPr defaultRowHeight="15"/>
  <cols>
    <col min="2" max="2" width="19.28515625" customWidth="1"/>
    <col min="4" max="4" width="12.5703125" customWidth="1"/>
  </cols>
  <sheetData>
    <row r="1" spans="1:4" ht="15.75">
      <c r="A1" s="46" t="s">
        <v>53</v>
      </c>
      <c r="B1" s="47"/>
      <c r="C1" s="47"/>
      <c r="D1" s="47"/>
    </row>
    <row r="2" spans="1:4">
      <c r="A2" s="8" t="s">
        <v>52</v>
      </c>
      <c r="B2" s="8" t="s">
        <v>51</v>
      </c>
      <c r="C2" s="8" t="s">
        <v>50</v>
      </c>
      <c r="D2" s="8" t="s">
        <v>54</v>
      </c>
    </row>
    <row r="3" spans="1:4">
      <c r="A3" s="8"/>
      <c r="B3" s="23">
        <v>45139</v>
      </c>
      <c r="C3" s="19">
        <f>5+5</f>
        <v>10</v>
      </c>
      <c r="D3" s="19">
        <f>5+5</f>
        <v>10</v>
      </c>
    </row>
    <row r="4" spans="1:4">
      <c r="A4" s="8"/>
      <c r="B4" s="23">
        <v>45140</v>
      </c>
      <c r="C4" s="19">
        <f>8+8</f>
        <v>16</v>
      </c>
      <c r="D4" s="19">
        <f>8+8</f>
        <v>16</v>
      </c>
    </row>
    <row r="5" spans="1:4">
      <c r="A5" s="8"/>
      <c r="B5" s="23">
        <v>45141</v>
      </c>
      <c r="C5" s="19">
        <v>9</v>
      </c>
      <c r="D5" s="19">
        <v>12</v>
      </c>
    </row>
    <row r="6" spans="1:4">
      <c r="A6" s="8"/>
      <c r="B6" s="23">
        <v>45142</v>
      </c>
      <c r="C6" s="19">
        <f>8+8</f>
        <v>16</v>
      </c>
      <c r="D6" s="19"/>
    </row>
    <row r="7" spans="1:4">
      <c r="A7" s="8"/>
      <c r="B7" s="23">
        <v>45143</v>
      </c>
      <c r="C7" s="19">
        <f>8+6</f>
        <v>14</v>
      </c>
      <c r="D7" s="19">
        <v>16</v>
      </c>
    </row>
    <row r="8" spans="1:4">
      <c r="A8" s="8"/>
      <c r="B8" s="23">
        <v>45146</v>
      </c>
      <c r="C8" s="19">
        <f>5+6</f>
        <v>11</v>
      </c>
      <c r="D8" s="19"/>
    </row>
    <row r="9" spans="1:4">
      <c r="A9" s="8"/>
      <c r="B9" s="23">
        <v>45147</v>
      </c>
      <c r="C9" s="19">
        <v>9</v>
      </c>
      <c r="D9" s="19">
        <v>18</v>
      </c>
    </row>
    <row r="10" spans="1:4">
      <c r="A10" s="8"/>
      <c r="B10" s="23">
        <v>45148</v>
      </c>
      <c r="C10" s="19">
        <v>5</v>
      </c>
      <c r="D10" s="19"/>
    </row>
    <row r="11" spans="1:4">
      <c r="A11" s="8"/>
      <c r="B11" s="23">
        <v>45152</v>
      </c>
      <c r="C11" s="19">
        <f>4+4</f>
        <v>8</v>
      </c>
      <c r="D11" s="19"/>
    </row>
    <row r="12" spans="1:4">
      <c r="A12" s="8"/>
      <c r="B12" s="23">
        <v>45154</v>
      </c>
      <c r="C12" s="19">
        <v>6</v>
      </c>
      <c r="D12" s="19"/>
    </row>
    <row r="13" spans="1:4">
      <c r="A13" s="8"/>
      <c r="B13" s="23">
        <v>45155</v>
      </c>
      <c r="C13" s="19">
        <v>7</v>
      </c>
      <c r="D13" s="19">
        <v>12</v>
      </c>
    </row>
    <row r="14" spans="1:4">
      <c r="A14" s="8"/>
      <c r="B14" s="23">
        <v>45156</v>
      </c>
      <c r="C14" s="19">
        <v>4</v>
      </c>
      <c r="D14" s="19"/>
    </row>
    <row r="15" spans="1:4">
      <c r="A15" s="8"/>
      <c r="B15" s="23">
        <v>45167</v>
      </c>
      <c r="C15" s="19">
        <v>4</v>
      </c>
      <c r="D15" s="19"/>
    </row>
    <row r="16" spans="1:4">
      <c r="A16" s="8"/>
      <c r="B16" s="23">
        <v>45170</v>
      </c>
      <c r="C16" s="19"/>
      <c r="D16" s="19">
        <v>2</v>
      </c>
    </row>
    <row r="17" spans="1:4">
      <c r="A17" s="8"/>
      <c r="B17" s="12" t="s">
        <v>63</v>
      </c>
      <c r="C17" s="19">
        <f>SUM(C3:C16)</f>
        <v>119</v>
      </c>
      <c r="D17" s="19">
        <f>SUM(D3:D16)</f>
        <v>86</v>
      </c>
    </row>
    <row r="19" spans="1:4">
      <c r="B19" s="21" t="s">
        <v>57</v>
      </c>
      <c r="C19" s="13" t="s">
        <v>58</v>
      </c>
      <c r="D19" s="12">
        <v>415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view="pageBreakPreview" topLeftCell="A4" zoomScale="145" zoomScaleNormal="145" zoomScaleSheetLayoutView="145" workbookViewId="0">
      <selection activeCell="E43" sqref="E43:F43"/>
    </sheetView>
  </sheetViews>
  <sheetFormatPr defaultRowHeight="15"/>
  <cols>
    <col min="1" max="1" width="8.28515625" customWidth="1"/>
    <col min="2" max="2" width="10.85546875" bestFit="1" customWidth="1"/>
    <col min="3" max="3" width="11.42578125" customWidth="1"/>
    <col min="4" max="4" width="13.42578125" customWidth="1"/>
    <col min="5" max="5" width="16" customWidth="1"/>
    <col min="6" max="6" width="15.42578125" customWidth="1"/>
    <col min="7" max="7" width="16.42578125" customWidth="1"/>
    <col min="10" max="10" width="16.5703125" bestFit="1" customWidth="1"/>
  </cols>
  <sheetData>
    <row r="1" spans="1:7" ht="21.75">
      <c r="A1" s="73" t="s">
        <v>3</v>
      </c>
      <c r="B1" s="74"/>
      <c r="C1" s="74"/>
      <c r="D1" s="74"/>
      <c r="E1" s="74"/>
      <c r="F1" s="74"/>
      <c r="G1" s="75"/>
    </row>
    <row r="2" spans="1:7" ht="15.75">
      <c r="A2" s="76" t="s">
        <v>4</v>
      </c>
      <c r="B2" s="77"/>
      <c r="C2" s="76" t="s">
        <v>30</v>
      </c>
      <c r="D2" s="79"/>
      <c r="E2" s="79"/>
      <c r="F2" s="82" t="s">
        <v>67</v>
      </c>
      <c r="G2" s="83"/>
    </row>
    <row r="3" spans="1:7" ht="15.75">
      <c r="A3" s="78" t="s">
        <v>5</v>
      </c>
      <c r="B3" s="70"/>
      <c r="C3" s="80" t="s">
        <v>68</v>
      </c>
      <c r="D3" s="81"/>
      <c r="E3" s="81"/>
      <c r="F3" s="54" t="s">
        <v>77</v>
      </c>
      <c r="G3" s="84"/>
    </row>
    <row r="4" spans="1:7" ht="15.75">
      <c r="A4" s="69"/>
      <c r="B4" s="70"/>
      <c r="C4" s="67" t="s">
        <v>69</v>
      </c>
      <c r="D4" s="68"/>
      <c r="E4" s="68"/>
      <c r="F4" s="52" t="s">
        <v>78</v>
      </c>
      <c r="G4" s="53"/>
    </row>
    <row r="5" spans="1:7" ht="15.75">
      <c r="A5" s="71" t="s">
        <v>65</v>
      </c>
      <c r="B5" s="72"/>
      <c r="C5" s="72"/>
      <c r="D5" s="72"/>
      <c r="E5" s="35"/>
      <c r="F5" s="54" t="s">
        <v>64</v>
      </c>
      <c r="G5" s="55"/>
    </row>
    <row r="6" spans="1:7" ht="15.75">
      <c r="A6" s="65" t="s">
        <v>66</v>
      </c>
      <c r="B6" s="66"/>
      <c r="C6" s="66"/>
      <c r="D6" s="66"/>
      <c r="E6" s="5"/>
      <c r="F6" s="56" t="s">
        <v>76</v>
      </c>
      <c r="G6" s="57"/>
    </row>
    <row r="7" spans="1:7" ht="15.75">
      <c r="A7" s="62" t="s">
        <v>6</v>
      </c>
      <c r="B7" s="63"/>
      <c r="C7" s="63"/>
      <c r="D7" s="63"/>
      <c r="E7" s="63"/>
      <c r="F7" s="63"/>
      <c r="G7" s="64"/>
    </row>
    <row r="8" spans="1:7" ht="15.75">
      <c r="A8" s="62" t="s">
        <v>4</v>
      </c>
      <c r="B8" s="64"/>
      <c r="C8" s="6" t="s">
        <v>31</v>
      </c>
      <c r="D8" s="7"/>
      <c r="E8" s="7"/>
      <c r="F8" s="39"/>
      <c r="G8" s="40"/>
    </row>
    <row r="9" spans="1:7" ht="15.75">
      <c r="A9" s="78" t="s">
        <v>5</v>
      </c>
      <c r="B9" s="85"/>
      <c r="C9" s="67" t="s">
        <v>70</v>
      </c>
      <c r="D9" s="68"/>
      <c r="E9" s="68"/>
      <c r="F9" s="68"/>
      <c r="G9" s="86"/>
    </row>
    <row r="10" spans="1:7" ht="15.75">
      <c r="A10" s="36" t="s">
        <v>7</v>
      </c>
      <c r="B10" s="37"/>
      <c r="C10" s="60" t="s">
        <v>71</v>
      </c>
      <c r="D10" s="61"/>
      <c r="E10" s="61"/>
      <c r="F10" s="61"/>
      <c r="G10" s="38" t="s">
        <v>72</v>
      </c>
    </row>
    <row r="11" spans="1:7" ht="30.75" customHeight="1">
      <c r="A11" s="3" t="s">
        <v>8</v>
      </c>
      <c r="B11" s="58" t="s">
        <v>9</v>
      </c>
      <c r="C11" s="58"/>
      <c r="D11" s="31" t="s">
        <v>0</v>
      </c>
      <c r="E11" s="3" t="s">
        <v>10</v>
      </c>
      <c r="F11" s="31" t="s">
        <v>11</v>
      </c>
      <c r="G11" s="3" t="s">
        <v>12</v>
      </c>
    </row>
    <row r="12" spans="1:7" ht="18">
      <c r="A12" s="24">
        <v>1</v>
      </c>
      <c r="B12" s="59" t="s">
        <v>60</v>
      </c>
      <c r="C12" s="59"/>
      <c r="D12" s="25" t="s">
        <v>74</v>
      </c>
      <c r="E12" s="26">
        <f>Sheet2!G4</f>
        <v>6767.134</v>
      </c>
      <c r="F12" s="26">
        <v>180</v>
      </c>
      <c r="G12" s="34">
        <f>E12*F12</f>
        <v>1218084.1200000001</v>
      </c>
    </row>
    <row r="13" spans="1:7">
      <c r="A13" s="24">
        <v>2</v>
      </c>
      <c r="B13" s="59" t="s">
        <v>15</v>
      </c>
      <c r="C13" s="59"/>
      <c r="D13" s="25"/>
      <c r="E13" s="26">
        <f>Sheet2!G5</f>
        <v>2049.8440000000001</v>
      </c>
      <c r="F13" s="26">
        <v>220</v>
      </c>
      <c r="G13" s="34">
        <f t="shared" ref="G13:G41" si="0">E13*F13</f>
        <v>450965.68</v>
      </c>
    </row>
    <row r="14" spans="1:7">
      <c r="A14" s="24"/>
      <c r="B14" s="59" t="s">
        <v>43</v>
      </c>
      <c r="C14" s="59"/>
      <c r="D14" s="25"/>
      <c r="E14" s="26">
        <f>Sheet2!G6</f>
        <v>196.08</v>
      </c>
      <c r="F14" s="26">
        <v>249</v>
      </c>
      <c r="G14" s="34">
        <f t="shared" si="0"/>
        <v>48823.920000000006</v>
      </c>
    </row>
    <row r="15" spans="1:7" ht="18">
      <c r="A15" s="24">
        <v>2</v>
      </c>
      <c r="B15" s="59" t="s">
        <v>48</v>
      </c>
      <c r="C15" s="59"/>
      <c r="D15" s="25" t="s">
        <v>74</v>
      </c>
      <c r="E15" s="26">
        <f>Sheet2!G7</f>
        <v>490.44</v>
      </c>
      <c r="F15" s="26">
        <v>1150</v>
      </c>
      <c r="G15" s="34">
        <f t="shared" si="0"/>
        <v>564006</v>
      </c>
    </row>
    <row r="16" spans="1:7" ht="18">
      <c r="A16" s="24">
        <v>3</v>
      </c>
      <c r="B16" s="59" t="s">
        <v>32</v>
      </c>
      <c r="C16" s="59"/>
      <c r="D16" s="25" t="s">
        <v>75</v>
      </c>
      <c r="E16" s="26">
        <f>Sheet2!G9</f>
        <v>226.3895</v>
      </c>
      <c r="F16" s="26">
        <v>90</v>
      </c>
      <c r="G16" s="34">
        <f t="shared" si="0"/>
        <v>20375.055</v>
      </c>
    </row>
    <row r="17" spans="1:7">
      <c r="A17" s="24"/>
      <c r="B17" s="59" t="s">
        <v>15</v>
      </c>
      <c r="C17" s="59"/>
      <c r="D17" s="25"/>
      <c r="E17" s="26">
        <f>Sheet2!G10</f>
        <v>386.43</v>
      </c>
      <c r="F17" s="26">
        <v>102</v>
      </c>
      <c r="G17" s="34">
        <f t="shared" si="0"/>
        <v>39415.86</v>
      </c>
    </row>
    <row r="18" spans="1:7">
      <c r="A18" s="24"/>
      <c r="B18" s="59" t="s">
        <v>43</v>
      </c>
      <c r="C18" s="59"/>
      <c r="D18" s="25"/>
      <c r="E18" s="26">
        <f>Sheet2!G11</f>
        <v>248.83</v>
      </c>
      <c r="F18" s="26">
        <v>113</v>
      </c>
      <c r="G18" s="34">
        <f t="shared" si="0"/>
        <v>28117.79</v>
      </c>
    </row>
    <row r="19" spans="1:7" ht="18">
      <c r="A19" s="24">
        <v>4</v>
      </c>
      <c r="B19" s="59" t="s">
        <v>61</v>
      </c>
      <c r="C19" s="59"/>
      <c r="D19" s="25" t="s">
        <v>74</v>
      </c>
      <c r="E19" s="26">
        <f>[2]Sheet1!H51</f>
        <v>19.388000000000002</v>
      </c>
      <c r="F19" s="26">
        <v>1333</v>
      </c>
      <c r="G19" s="34">
        <f t="shared" si="0"/>
        <v>25844.204000000002</v>
      </c>
    </row>
    <row r="20" spans="1:7">
      <c r="A20" s="24"/>
      <c r="B20" s="59" t="s">
        <v>43</v>
      </c>
      <c r="C20" s="59"/>
      <c r="D20" s="25"/>
      <c r="E20" s="26">
        <f>Sheet2!G14</f>
        <v>57.89</v>
      </c>
      <c r="F20" s="26">
        <v>1487</v>
      </c>
      <c r="G20" s="34">
        <f t="shared" si="0"/>
        <v>86082.430000000008</v>
      </c>
    </row>
    <row r="21" spans="1:7" ht="18">
      <c r="A21" s="24">
        <v>5</v>
      </c>
      <c r="B21" s="59" t="s">
        <v>33</v>
      </c>
      <c r="C21" s="59"/>
      <c r="D21" s="25" t="s">
        <v>74</v>
      </c>
      <c r="E21" s="26">
        <f>Sheet2!G16</f>
        <v>21.16865</v>
      </c>
      <c r="F21" s="26">
        <v>2300</v>
      </c>
      <c r="G21" s="34">
        <f t="shared" si="0"/>
        <v>48687.894999999997</v>
      </c>
    </row>
    <row r="22" spans="1:7">
      <c r="A22" s="24"/>
      <c r="B22" s="59" t="s">
        <v>15</v>
      </c>
      <c r="C22" s="59"/>
      <c r="D22" s="25"/>
      <c r="E22" s="26">
        <f>Sheet2!G17</f>
        <v>17.384</v>
      </c>
      <c r="F22" s="26">
        <v>2599</v>
      </c>
      <c r="G22" s="34">
        <f t="shared" si="0"/>
        <v>45181.016000000003</v>
      </c>
    </row>
    <row r="23" spans="1:7">
      <c r="A23" s="24"/>
      <c r="B23" s="59" t="s">
        <v>43</v>
      </c>
      <c r="C23" s="59"/>
      <c r="D23" s="25"/>
      <c r="E23" s="26">
        <f>Sheet2!G18</f>
        <v>74.849999999999994</v>
      </c>
      <c r="F23" s="26">
        <v>2898</v>
      </c>
      <c r="G23" s="34">
        <f t="shared" si="0"/>
        <v>216915.3</v>
      </c>
    </row>
    <row r="24" spans="1:7" ht="18">
      <c r="A24" s="24">
        <v>6</v>
      </c>
      <c r="B24" s="59" t="s">
        <v>34</v>
      </c>
      <c r="C24" s="59"/>
      <c r="D24" s="25" t="s">
        <v>74</v>
      </c>
      <c r="E24" s="26">
        <f>Sheet2!G20</f>
        <v>41.652300000000004</v>
      </c>
      <c r="F24" s="26">
        <v>6500</v>
      </c>
      <c r="G24" s="34">
        <f t="shared" si="0"/>
        <v>270739.95</v>
      </c>
    </row>
    <row r="25" spans="1:7" ht="18">
      <c r="A25" s="24"/>
      <c r="B25" s="59" t="s">
        <v>15</v>
      </c>
      <c r="C25" s="59"/>
      <c r="D25" s="25" t="s">
        <v>74</v>
      </c>
      <c r="E25" s="26">
        <f>Sheet2!G21</f>
        <v>87.144500000000008</v>
      </c>
      <c r="F25" s="26">
        <v>7345</v>
      </c>
      <c r="G25" s="34">
        <f t="shared" si="0"/>
        <v>640076.35250000004</v>
      </c>
    </row>
    <row r="26" spans="1:7">
      <c r="A26" s="24"/>
      <c r="B26" s="59" t="s">
        <v>34</v>
      </c>
      <c r="C26" s="59"/>
      <c r="D26" s="25"/>
      <c r="E26" s="26">
        <f>Sheet2!G22</f>
        <v>60.35</v>
      </c>
      <c r="F26" s="26">
        <v>2750</v>
      </c>
      <c r="G26" s="34">
        <f t="shared" si="0"/>
        <v>165962.5</v>
      </c>
    </row>
    <row r="27" spans="1:7">
      <c r="A27" s="24"/>
      <c r="B27" s="59" t="s">
        <v>29</v>
      </c>
      <c r="C27" s="59"/>
      <c r="D27" s="25"/>
      <c r="E27" s="26">
        <f>Sheet2!G23</f>
        <v>256.44</v>
      </c>
      <c r="F27" s="26">
        <v>3108</v>
      </c>
      <c r="G27" s="34">
        <f t="shared" si="0"/>
        <v>797015.52</v>
      </c>
    </row>
    <row r="28" spans="1:7" ht="18">
      <c r="A28" s="24">
        <v>7</v>
      </c>
      <c r="B28" s="59" t="s">
        <v>35</v>
      </c>
      <c r="C28" s="59"/>
      <c r="D28" s="25" t="s">
        <v>75</v>
      </c>
      <c r="E28" s="26">
        <f>[2]Sheet1!H145</f>
        <v>232.53600000000003</v>
      </c>
      <c r="F28" s="26">
        <v>450</v>
      </c>
      <c r="G28" s="34">
        <f t="shared" si="0"/>
        <v>104641.20000000001</v>
      </c>
    </row>
    <row r="29" spans="1:7">
      <c r="A29" s="24"/>
      <c r="B29" s="59" t="s">
        <v>15</v>
      </c>
      <c r="C29" s="59"/>
      <c r="D29" s="25"/>
      <c r="E29" s="26">
        <f>[2]Sheet1!H129</f>
        <v>188.81999999999996</v>
      </c>
      <c r="F29" s="26">
        <v>509</v>
      </c>
      <c r="G29" s="34">
        <f t="shared" si="0"/>
        <v>96109.379999999976</v>
      </c>
    </row>
    <row r="30" spans="1:7">
      <c r="A30" s="24">
        <v>8</v>
      </c>
      <c r="B30" s="59" t="s">
        <v>35</v>
      </c>
      <c r="C30" s="59"/>
      <c r="D30" s="25"/>
      <c r="E30" s="26">
        <f>Sheet2!G27</f>
        <v>533.54999999999995</v>
      </c>
      <c r="F30" s="26">
        <v>400</v>
      </c>
      <c r="G30" s="34">
        <f t="shared" si="0"/>
        <v>213419.99999999997</v>
      </c>
    </row>
    <row r="31" spans="1:7">
      <c r="A31" s="24"/>
      <c r="B31" s="59" t="s">
        <v>29</v>
      </c>
      <c r="C31" s="59"/>
      <c r="D31" s="25"/>
      <c r="E31" s="26">
        <f>Sheet2!G28</f>
        <v>368.15</v>
      </c>
      <c r="F31" s="26">
        <v>452</v>
      </c>
      <c r="G31" s="34">
        <f t="shared" si="0"/>
        <v>166403.79999999999</v>
      </c>
    </row>
    <row r="32" spans="1:7">
      <c r="A32" s="24"/>
      <c r="B32" s="59" t="s">
        <v>43</v>
      </c>
      <c r="C32" s="59"/>
      <c r="D32" s="25"/>
      <c r="E32" s="26">
        <f>Sheet2!G29</f>
        <v>27.21</v>
      </c>
      <c r="F32" s="26">
        <v>504</v>
      </c>
      <c r="G32" s="34">
        <f t="shared" si="0"/>
        <v>13713.84</v>
      </c>
    </row>
    <row r="33" spans="1:10" ht="18">
      <c r="A33" s="24">
        <v>9</v>
      </c>
      <c r="B33" s="59" t="s">
        <v>1</v>
      </c>
      <c r="C33" s="59"/>
      <c r="D33" s="25" t="s">
        <v>74</v>
      </c>
      <c r="E33" s="26">
        <f>Sheet2!G31</f>
        <v>3996.9312000000004</v>
      </c>
      <c r="F33" s="26">
        <v>80</v>
      </c>
      <c r="G33" s="34">
        <f t="shared" si="0"/>
        <v>319754.49600000004</v>
      </c>
    </row>
    <row r="34" spans="1:10">
      <c r="A34" s="24">
        <v>10</v>
      </c>
      <c r="B34" s="59" t="s">
        <v>46</v>
      </c>
      <c r="C34" s="59"/>
      <c r="D34" s="25" t="s">
        <v>23</v>
      </c>
      <c r="E34" s="26">
        <f>[1]Sheet2!M100</f>
        <v>6.1026183999999999</v>
      </c>
      <c r="F34" s="26">
        <v>10000</v>
      </c>
      <c r="G34" s="34">
        <f t="shared" si="0"/>
        <v>61026.184000000001</v>
      </c>
    </row>
    <row r="35" spans="1:10">
      <c r="A35" s="24"/>
      <c r="B35" s="59" t="s">
        <v>29</v>
      </c>
      <c r="C35" s="59"/>
      <c r="D35" s="25"/>
      <c r="E35" s="26">
        <f>[1]Sheet2!$M$57</f>
        <v>9.4883634000000008</v>
      </c>
      <c r="F35" s="26">
        <v>11300</v>
      </c>
      <c r="G35" s="34">
        <f t="shared" si="0"/>
        <v>107218.50642000001</v>
      </c>
    </row>
    <row r="36" spans="1:10">
      <c r="A36" s="24">
        <v>11</v>
      </c>
      <c r="B36" s="59" t="s">
        <v>46</v>
      </c>
      <c r="C36" s="59"/>
      <c r="D36" s="25"/>
      <c r="E36" s="26">
        <f>Sheet2!G35</f>
        <v>5.03</v>
      </c>
      <c r="F36" s="26">
        <v>9000</v>
      </c>
      <c r="G36" s="34">
        <f t="shared" si="0"/>
        <v>45270</v>
      </c>
    </row>
    <row r="37" spans="1:10">
      <c r="A37" s="24"/>
      <c r="B37" s="59" t="s">
        <v>29</v>
      </c>
      <c r="C37" s="59"/>
      <c r="D37" s="25"/>
      <c r="E37" s="26">
        <f>Sheet2!G36</f>
        <v>23.28</v>
      </c>
      <c r="F37" s="26">
        <v>10170</v>
      </c>
      <c r="G37" s="34">
        <f t="shared" si="0"/>
        <v>236757.6</v>
      </c>
    </row>
    <row r="38" spans="1:10" ht="18">
      <c r="A38" s="24">
        <v>12</v>
      </c>
      <c r="B38" s="59" t="s">
        <v>49</v>
      </c>
      <c r="C38" s="59"/>
      <c r="D38" s="25" t="s">
        <v>74</v>
      </c>
      <c r="E38" s="26">
        <f>Sheet2!G30</f>
        <v>106.95</v>
      </c>
      <c r="F38" s="26">
        <v>3300</v>
      </c>
      <c r="G38" s="34">
        <f t="shared" si="0"/>
        <v>352935</v>
      </c>
    </row>
    <row r="39" spans="1:10">
      <c r="A39" s="24">
        <v>13</v>
      </c>
      <c r="B39" s="59" t="s">
        <v>55</v>
      </c>
      <c r="C39" s="59"/>
      <c r="D39" s="25" t="s">
        <v>58</v>
      </c>
      <c r="E39" s="27">
        <f>Sheet3!C17</f>
        <v>119</v>
      </c>
      <c r="F39" s="26">
        <v>2400</v>
      </c>
      <c r="G39" s="34">
        <f t="shared" si="0"/>
        <v>285600</v>
      </c>
    </row>
    <row r="40" spans="1:10">
      <c r="A40" s="24">
        <v>14</v>
      </c>
      <c r="B40" s="59" t="s">
        <v>56</v>
      </c>
      <c r="C40" s="59"/>
      <c r="D40" s="25" t="s">
        <v>58</v>
      </c>
      <c r="E40" s="27">
        <f>Sheet3!D17</f>
        <v>86</v>
      </c>
      <c r="F40" s="26">
        <v>1250</v>
      </c>
      <c r="G40" s="34">
        <f t="shared" si="0"/>
        <v>107500</v>
      </c>
    </row>
    <row r="41" spans="1:10">
      <c r="A41" s="24">
        <v>15</v>
      </c>
      <c r="B41" s="59" t="s">
        <v>57</v>
      </c>
      <c r="C41" s="59"/>
      <c r="D41" s="25" t="s">
        <v>58</v>
      </c>
      <c r="E41" s="27">
        <v>415</v>
      </c>
      <c r="F41" s="26">
        <v>65</v>
      </c>
      <c r="G41" s="34">
        <f t="shared" si="0"/>
        <v>26975</v>
      </c>
    </row>
    <row r="42" spans="1:10">
      <c r="A42" s="24"/>
      <c r="B42" s="49"/>
      <c r="C42" s="49"/>
      <c r="D42" s="28"/>
      <c r="E42" s="26"/>
      <c r="F42" s="26"/>
      <c r="G42" s="34">
        <f>SUM(G12:G41)</f>
        <v>6803618.5989199998</v>
      </c>
    </row>
    <row r="43" spans="1:10" ht="16.899999999999999" customHeight="1">
      <c r="A43" s="49"/>
      <c r="B43" s="49"/>
      <c r="C43" s="49"/>
      <c r="D43" s="49"/>
      <c r="E43" s="48" t="s">
        <v>80</v>
      </c>
      <c r="F43" s="48"/>
      <c r="G43" s="41">
        <f>G42</f>
        <v>6803618.5989199998</v>
      </c>
    </row>
    <row r="44" spans="1:10" ht="14.45" customHeight="1">
      <c r="A44" s="51" t="s">
        <v>59</v>
      </c>
      <c r="B44" s="51"/>
      <c r="C44" s="51"/>
      <c r="D44" s="51"/>
      <c r="E44" s="49" t="s">
        <v>24</v>
      </c>
      <c r="F44" s="49"/>
      <c r="G44" s="41">
        <f>G43*9%</f>
        <v>612325.67390279996</v>
      </c>
    </row>
    <row r="45" spans="1:10" ht="17.45" customHeight="1">
      <c r="A45" s="51"/>
      <c r="B45" s="51"/>
      <c r="C45" s="51"/>
      <c r="D45" s="51"/>
      <c r="E45" s="49" t="s">
        <v>25</v>
      </c>
      <c r="F45" s="49"/>
      <c r="G45" s="41">
        <f>G43*9%</f>
        <v>612325.67390279996</v>
      </c>
    </row>
    <row r="46" spans="1:10" ht="16.899999999999999" customHeight="1">
      <c r="A46" s="51"/>
      <c r="B46" s="51"/>
      <c r="C46" s="51"/>
      <c r="D46" s="51"/>
      <c r="E46" s="49" t="s">
        <v>79</v>
      </c>
      <c r="F46" s="49"/>
      <c r="G46" s="42">
        <f>G43+G44+G45</f>
        <v>8028269.9467256004</v>
      </c>
    </row>
    <row r="47" spans="1:10">
      <c r="A47" s="29"/>
      <c r="B47" s="30"/>
      <c r="C47" s="30"/>
      <c r="D47" s="30"/>
      <c r="E47" s="29" t="s">
        <v>26</v>
      </c>
      <c r="F47" s="29"/>
      <c r="G47" s="29"/>
      <c r="J47" s="20"/>
    </row>
    <row r="48" spans="1:10">
      <c r="A48" s="4"/>
      <c r="B48" s="4"/>
      <c r="C48" s="4"/>
      <c r="D48" s="4"/>
      <c r="E48" s="22" t="s">
        <v>73</v>
      </c>
      <c r="F48" s="22"/>
      <c r="G48" s="22"/>
    </row>
    <row r="49" spans="1:7" ht="19.149999999999999" customHeight="1">
      <c r="A49" s="4"/>
      <c r="B49" s="9"/>
      <c r="C49" s="9"/>
      <c r="D49" s="50" t="s">
        <v>27</v>
      </c>
      <c r="E49" s="50"/>
      <c r="F49" s="50"/>
      <c r="G49" s="50"/>
    </row>
    <row r="50" spans="1:7">
      <c r="A50" s="10"/>
      <c r="B50" s="2"/>
      <c r="C50" s="2"/>
      <c r="D50" s="10"/>
      <c r="E50" s="10"/>
      <c r="F50" s="10"/>
      <c r="G50" s="10"/>
    </row>
  </sheetData>
  <mergeCells count="58">
    <mergeCell ref="B17:C17"/>
    <mergeCell ref="B19:C19"/>
    <mergeCell ref="B34:C34"/>
    <mergeCell ref="B35:C35"/>
    <mergeCell ref="B31:C31"/>
    <mergeCell ref="B32:C32"/>
    <mergeCell ref="B21:C21"/>
    <mergeCell ref="B42:C42"/>
    <mergeCell ref="B14:C14"/>
    <mergeCell ref="B18:C18"/>
    <mergeCell ref="B20:C20"/>
    <mergeCell ref="B23:C23"/>
    <mergeCell ref="B26:C26"/>
    <mergeCell ref="B22:C22"/>
    <mergeCell ref="B24:C24"/>
    <mergeCell ref="B25:C25"/>
    <mergeCell ref="B28:C28"/>
    <mergeCell ref="B29:C29"/>
    <mergeCell ref="B33:C33"/>
    <mergeCell ref="B27:C27"/>
    <mergeCell ref="B30:C30"/>
    <mergeCell ref="B36:C36"/>
    <mergeCell ref="B37:C37"/>
    <mergeCell ref="A8:B8"/>
    <mergeCell ref="A9:B9"/>
    <mergeCell ref="C9:G9"/>
    <mergeCell ref="B13:C13"/>
    <mergeCell ref="B16:C16"/>
    <mergeCell ref="B15:C15"/>
    <mergeCell ref="A1:G1"/>
    <mergeCell ref="A2:B2"/>
    <mergeCell ref="A3:B3"/>
    <mergeCell ref="C2:E2"/>
    <mergeCell ref="C3:E3"/>
    <mergeCell ref="F2:G2"/>
    <mergeCell ref="F3:G3"/>
    <mergeCell ref="F4:G4"/>
    <mergeCell ref="F5:G5"/>
    <mergeCell ref="F6:G6"/>
    <mergeCell ref="B11:C11"/>
    <mergeCell ref="A43:D43"/>
    <mergeCell ref="B38:C38"/>
    <mergeCell ref="B39:C39"/>
    <mergeCell ref="B41:C41"/>
    <mergeCell ref="B40:C40"/>
    <mergeCell ref="C10:F10"/>
    <mergeCell ref="A7:G7"/>
    <mergeCell ref="A6:D6"/>
    <mergeCell ref="C4:E4"/>
    <mergeCell ref="B12:C12"/>
    <mergeCell ref="A4:B4"/>
    <mergeCell ref="A5:D5"/>
    <mergeCell ref="E43:F43"/>
    <mergeCell ref="E44:F44"/>
    <mergeCell ref="E45:F45"/>
    <mergeCell ref="E46:F46"/>
    <mergeCell ref="D49:G49"/>
    <mergeCell ref="A44:D46"/>
  </mergeCells>
  <phoneticPr fontId="15" type="noConversion"/>
  <pageMargins left="0.25" right="0.25" top="0" bottom="0" header="0.31496062992126" footer="0.31496062992126"/>
  <pageSetup scale="98" orientation="portrait" r:id="rId1"/>
  <rowBreaks count="1" manualBreakCount="1">
    <brk id="49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Sheet3</vt:lpstr>
      <vt:lpstr>Sheet1</vt:lpstr>
      <vt:lpstr>Sheet1!Print_Area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91913</dc:creator>
  <cp:lastModifiedBy>User</cp:lastModifiedBy>
  <cp:lastPrinted>2023-09-05T04:24:37Z</cp:lastPrinted>
  <dcterms:created xsi:type="dcterms:W3CDTF">2023-08-21T17:01:04Z</dcterms:created>
  <dcterms:modified xsi:type="dcterms:W3CDTF">2023-09-05T04:42:17Z</dcterms:modified>
</cp:coreProperties>
</file>