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RA 1" sheetId="1" r:id="rId1"/>
    <sheet name="RA 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20" i="2" l="1"/>
  <c r="M28" i="3" l="1"/>
  <c r="J27" i="3"/>
  <c r="H27" i="3"/>
  <c r="I27" i="3"/>
  <c r="J26" i="3"/>
  <c r="I26" i="3"/>
  <c r="H26" i="3"/>
  <c r="L26" i="3" s="1"/>
  <c r="J25" i="3"/>
  <c r="G25" i="3"/>
  <c r="H25" i="3" s="1"/>
  <c r="K24" i="3"/>
  <c r="J24" i="3"/>
  <c r="I24" i="3"/>
  <c r="H24" i="3"/>
  <c r="J23" i="3"/>
  <c r="G23" i="3"/>
  <c r="H23" i="3" s="1"/>
  <c r="J22" i="3"/>
  <c r="I22" i="3"/>
  <c r="H22" i="3"/>
  <c r="K22" i="3" s="1"/>
  <c r="J21" i="3"/>
  <c r="I21" i="3"/>
  <c r="H21" i="3"/>
  <c r="L21" i="3" s="1"/>
  <c r="J20" i="3"/>
  <c r="I20" i="3"/>
  <c r="H20" i="3"/>
  <c r="J19" i="3"/>
  <c r="I19" i="3"/>
  <c r="H19" i="3"/>
  <c r="K19" i="3" s="1"/>
  <c r="J18" i="3"/>
  <c r="I18" i="3"/>
  <c r="H18" i="3"/>
  <c r="K18" i="3" s="1"/>
  <c r="J17" i="3"/>
  <c r="I17" i="3"/>
  <c r="H17" i="3"/>
  <c r="L17" i="3" s="1"/>
  <c r="J16" i="3"/>
  <c r="J28" i="3" s="1"/>
  <c r="I16" i="3"/>
  <c r="H16" i="3"/>
  <c r="L20" i="3" l="1"/>
  <c r="H28" i="3"/>
  <c r="K20" i="3"/>
  <c r="L22" i="3"/>
  <c r="I23" i="3"/>
  <c r="L23" i="3" s="1"/>
  <c r="L24" i="3"/>
  <c r="I25" i="3"/>
  <c r="L25" i="3" s="1"/>
  <c r="K16" i="3"/>
  <c r="L18" i="3"/>
  <c r="L27" i="3"/>
  <c r="L19" i="3"/>
  <c r="L16" i="3"/>
  <c r="K17" i="3"/>
  <c r="K21" i="3"/>
  <c r="K23" i="3"/>
  <c r="K25" i="3"/>
  <c r="K27" i="3"/>
  <c r="K26" i="3"/>
  <c r="I28" i="3" l="1"/>
  <c r="L28" i="3"/>
  <c r="K28" i="3"/>
  <c r="J13" i="1"/>
  <c r="E13" i="1"/>
  <c r="I13" i="1" s="1"/>
  <c r="D13" i="1"/>
  <c r="H13" i="1" s="1"/>
  <c r="J12" i="1"/>
  <c r="I12" i="1"/>
  <c r="H12" i="1"/>
  <c r="J11" i="1"/>
  <c r="I11" i="1"/>
  <c r="H11" i="1"/>
  <c r="L11" i="1" s="1"/>
  <c r="J10" i="1"/>
  <c r="I10" i="1"/>
  <c r="H10" i="1"/>
  <c r="J9" i="1"/>
  <c r="H9" i="1"/>
  <c r="E9" i="1"/>
  <c r="I9" i="1" s="1"/>
  <c r="J8" i="1"/>
  <c r="K8" i="1" s="1"/>
  <c r="I8" i="1"/>
  <c r="H8" i="1"/>
  <c r="J7" i="1"/>
  <c r="I7" i="1"/>
  <c r="H7" i="1"/>
  <c r="L7" i="1" s="1"/>
  <c r="J13" i="2"/>
  <c r="I13" i="2"/>
  <c r="H13" i="2"/>
  <c r="L13" i="2" s="1"/>
  <c r="J12" i="2"/>
  <c r="I12" i="2"/>
  <c r="H12" i="2"/>
  <c r="J11" i="2"/>
  <c r="I11" i="2"/>
  <c r="H11" i="2"/>
  <c r="J10" i="2"/>
  <c r="I10" i="2"/>
  <c r="H10" i="2"/>
  <c r="J9" i="2"/>
  <c r="I9" i="2"/>
  <c r="H9" i="2"/>
  <c r="L9" i="2" s="1"/>
  <c r="J8" i="2"/>
  <c r="I8" i="2"/>
  <c r="H8" i="2"/>
  <c r="J7" i="2"/>
  <c r="I7" i="2"/>
  <c r="H7" i="2"/>
  <c r="H15" i="2" s="1"/>
  <c r="K11" i="2" l="1"/>
  <c r="K9" i="1"/>
  <c r="J14" i="1"/>
  <c r="I14" i="1"/>
  <c r="K11" i="1"/>
  <c r="K12" i="1"/>
  <c r="L8" i="1"/>
  <c r="L10" i="1"/>
  <c r="L13" i="1"/>
  <c r="K13" i="1"/>
  <c r="L9" i="1"/>
  <c r="L12" i="1"/>
  <c r="H14" i="1"/>
  <c r="K7" i="1"/>
  <c r="K10" i="1"/>
  <c r="I15" i="2"/>
  <c r="L15" i="2" s="1"/>
  <c r="K8" i="2"/>
  <c r="L10" i="2"/>
  <c r="K12" i="2"/>
  <c r="J15" i="2"/>
  <c r="K15" i="2" s="1"/>
  <c r="L8" i="2"/>
  <c r="L12" i="2"/>
  <c r="L7" i="2"/>
  <c r="L11" i="2"/>
  <c r="K7" i="2"/>
  <c r="K9" i="2"/>
  <c r="K13" i="2"/>
  <c r="K10" i="2"/>
  <c r="K14" i="1" l="1"/>
  <c r="L14" i="1"/>
</calcChain>
</file>

<file path=xl/sharedStrings.xml><?xml version="1.0" encoding="utf-8"?>
<sst xmlns="http://schemas.openxmlformats.org/spreadsheetml/2006/main" count="129" uniqueCount="52">
  <si>
    <t>Bill Name:-Cooling Tower</t>
  </si>
  <si>
    <t>Bill No:- RA 2</t>
  </si>
  <si>
    <t>SHREE  NAKODA PIPE IMPEX Ltd TILDA
Summary of Over head Tank</t>
  </si>
  <si>
    <t>S.no</t>
  </si>
  <si>
    <t>DESCRIPTION</t>
  </si>
  <si>
    <t>Unit</t>
  </si>
  <si>
    <t>AQUAPLAST QTY.</t>
  </si>
  <si>
    <t>NAKODA QTY.</t>
  </si>
  <si>
    <t>ARCHCONS
 QTY.</t>
  </si>
  <si>
    <t>Rate</t>
  </si>
  <si>
    <t>AQUAPLAST
Amount</t>
  </si>
  <si>
    <t>NAKODA
Amount</t>
  </si>
  <si>
    <t>ARCHCONS 
Amount</t>
  </si>
  <si>
    <t>DIFFERENCE Amount</t>
  </si>
  <si>
    <t>Ref</t>
  </si>
  <si>
    <t>WITH ARCHCON</t>
  </si>
  <si>
    <t>WITH NAKODA</t>
  </si>
  <si>
    <t>Surface Dressing</t>
  </si>
  <si>
    <t>m2</t>
  </si>
  <si>
    <t>CT RA1</t>
  </si>
  <si>
    <t>Excavation For Footing 0.00 to +/- 3 mtr</t>
  </si>
  <si>
    <t>m3</t>
  </si>
  <si>
    <t>RockSoling</t>
  </si>
  <si>
    <t>PCC opto +/_-3Mtrs</t>
  </si>
  <si>
    <t>RCC upto +/- 3.0 Mtr.</t>
  </si>
  <si>
    <t>Shutterting upto +/-3.00 mtr.</t>
  </si>
  <si>
    <t>Reinforcement</t>
  </si>
  <si>
    <t>MT</t>
  </si>
  <si>
    <t>CT RA2</t>
  </si>
  <si>
    <t>Bill No:- RA 1</t>
  </si>
  <si>
    <t xml:space="preserve">SHREE  NAKODA PIPE IMPEX Ltd TILDA
</t>
  </si>
  <si>
    <t>Bill Name:- DRI (Control Room)</t>
  </si>
  <si>
    <t>Bill No:- RA 3 (July 2023)</t>
  </si>
  <si>
    <r>
      <rPr>
        <b/>
        <sz val="9"/>
        <color rgb="FFFF0000"/>
        <rFont val="Times New Roman"/>
        <family val="1"/>
      </rPr>
      <t xml:space="preserve">SHREE  NAKODA PIPE IMPEX Ltd TILDA
</t>
    </r>
    <r>
      <rPr>
        <b/>
        <sz val="9"/>
        <color rgb="FF16365D"/>
        <rFont val="Times New Roman"/>
        <family val="1"/>
      </rPr>
      <t>Summary of ( PSB ) RA-03</t>
    </r>
  </si>
  <si>
    <t>ARCHCONS QTY.</t>
  </si>
  <si>
    <t>ARCHCONS Amount</t>
  </si>
  <si>
    <t>WITH ARCHCONS</t>
  </si>
  <si>
    <t>Earth Work 0-3</t>
  </si>
  <si>
    <t>Earth Work 3-6</t>
  </si>
  <si>
    <t>Backfilling</t>
  </si>
  <si>
    <t>Hard rock Excavation 0-3 Mtrs</t>
  </si>
  <si>
    <t>PCC 0-3</t>
  </si>
  <si>
    <t>PCC 3-6</t>
  </si>
  <si>
    <t>RCC 0-3</t>
  </si>
  <si>
    <t>RCC 3-6</t>
  </si>
  <si>
    <t>Shuttering 0-3</t>
  </si>
  <si>
    <t>Shuttering 3-6</t>
  </si>
  <si>
    <t>Steel 0-3</t>
  </si>
  <si>
    <t>Steel 3-6</t>
  </si>
  <si>
    <r>
      <rPr>
        <b/>
        <sz val="9"/>
        <color theme="0"/>
        <rFont val="Artifakt Element Heavy"/>
        <family val="2"/>
      </rPr>
      <t>AQUAPLAST
Amount</t>
    </r>
  </si>
  <si>
    <r>
      <rPr>
        <b/>
        <sz val="9"/>
        <color theme="0"/>
        <rFont val="Artifakt Element Heavy"/>
        <family val="2"/>
      </rPr>
      <t>NAKODA
Amount</t>
    </r>
  </si>
  <si>
    <t>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</si>
</sst>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0.00;[Red]0.00"/>
  </numFmts>
  <fonts count="2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lgerian"/>
      <family val="5"/>
    </font>
    <font>
      <sz val="9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0"/>
      <name val="Artifakt Element Heavy"/>
      <family val="2"/>
    </font>
    <font>
      <sz val="10"/>
      <name val="Artifakt Element Heavy"/>
      <family val="2"/>
    </font>
    <font>
      <sz val="10"/>
      <name val="Bahnschrift SemiBold"/>
      <family val="2"/>
    </font>
    <font>
      <sz val="9"/>
      <name val="Bahnschrift SemiBold"/>
      <family val="2"/>
    </font>
    <font>
      <sz val="10"/>
      <color rgb="FF000000"/>
      <name val="Bahnschrift SemiBold"/>
      <family val="2"/>
    </font>
    <font>
      <b/>
      <sz val="10"/>
      <color rgb="FFFF0000"/>
      <name val="Algerian"/>
      <family val="5"/>
    </font>
    <font>
      <b/>
      <sz val="9"/>
      <name val="Book Antiqua"/>
      <family val="1"/>
    </font>
    <font>
      <b/>
      <sz val="9"/>
      <name val="Calibri"/>
      <family val="2"/>
      <scheme val="minor"/>
    </font>
    <font>
      <b/>
      <sz val="10"/>
      <color theme="0"/>
      <name val="Artifakt Element Heavy"/>
      <family val="2"/>
    </font>
    <font>
      <sz val="11"/>
      <color theme="1"/>
      <name val="Artifakt Element Heavy"/>
      <family val="2"/>
    </font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b/>
      <sz val="9"/>
      <color rgb="FFFF0000"/>
      <name val="Times New Roman"/>
      <family val="1"/>
    </font>
    <font>
      <b/>
      <sz val="9"/>
      <color rgb="FF16365D"/>
      <name val="Times New Roman"/>
      <family val="1"/>
    </font>
    <font>
      <sz val="9"/>
      <color rgb="FF000000"/>
      <name val="Times New Roman"/>
      <family val="1"/>
    </font>
    <font>
      <b/>
      <sz val="9"/>
      <color theme="0"/>
      <name val="Artifakt Element Heavy"/>
      <family val="2"/>
    </font>
    <font>
      <sz val="9"/>
      <color theme="0"/>
      <name val="Artifakt Element Heavy"/>
      <family val="2"/>
    </font>
    <font>
      <sz val="11"/>
      <color theme="0"/>
      <name val="Artifakt Element Heavy"/>
      <family val="2"/>
    </font>
    <font>
      <b/>
      <sz val="9"/>
      <color rgb="FF000000"/>
      <name val="Bahnschrift SemiBold"/>
      <family val="2"/>
    </font>
    <font>
      <sz val="11"/>
      <name val="Bahnschrift SemiBold"/>
      <family val="2"/>
    </font>
    <font>
      <b/>
      <sz val="9"/>
      <name val="Bahnschrift SemiBold"/>
      <family val="2"/>
    </font>
    <font>
      <sz val="10"/>
      <color theme="1"/>
      <name val="Bahnschrift SemiBold"/>
      <family val="2"/>
    </font>
    <font>
      <sz val="9"/>
      <color rgb="FF000000"/>
      <name val="Bahnschrift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double">
        <color theme="0"/>
      </bottom>
      <diagonal/>
    </border>
    <border>
      <left/>
      <right/>
      <top style="double">
        <color theme="0"/>
      </top>
      <bottom style="double">
        <color theme="0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</borders>
  <cellStyleXfs count="3">
    <xf numFmtId="0" fontId="0" fillId="0" borderId="0"/>
    <xf numFmtId="43" fontId="16" fillId="0" borderId="0" applyFont="0" applyFill="0" applyBorder="0" applyAlignment="0" applyProtection="0"/>
    <xf numFmtId="0" fontId="5" fillId="0" borderId="0"/>
  </cellStyleXfs>
  <cellXfs count="64">
    <xf numFmtId="0" fontId="0" fillId="0" borderId="0" xfId="0"/>
    <xf numFmtId="0" fontId="2" fillId="0" borderId="0" xfId="0" applyFont="1" applyFill="1" applyBorder="1"/>
    <xf numFmtId="0" fontId="7" fillId="0" borderId="0" xfId="0" applyFont="1" applyFill="1" applyBorder="1"/>
    <xf numFmtId="0" fontId="8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8" fillId="0" borderId="1" xfId="0" applyFont="1" applyFill="1" applyBorder="1"/>
    <xf numFmtId="0" fontId="9" fillId="0" borderId="1" xfId="0" applyFont="1" applyFill="1" applyBorder="1"/>
    <xf numFmtId="0" fontId="6" fillId="2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6" fillId="2" borderId="3" xfId="0" applyFont="1" applyFill="1" applyBorder="1"/>
    <xf numFmtId="0" fontId="14" fillId="2" borderId="3" xfId="0" applyFont="1" applyFill="1" applyBorder="1" applyAlignment="1">
      <alignment horizontal="center" vertical="center" wrapText="1"/>
    </xf>
    <xf numFmtId="0" fontId="14" fillId="2" borderId="3" xfId="0" applyFont="1" applyFill="1" applyBorder="1"/>
    <xf numFmtId="0" fontId="1" fillId="0" borderId="4" xfId="0" applyFont="1" applyFill="1" applyBorder="1"/>
    <xf numFmtId="0" fontId="12" fillId="0" borderId="4" xfId="0" applyFont="1" applyFill="1" applyBorder="1"/>
    <xf numFmtId="0" fontId="13" fillId="0" borderId="4" xfId="0" applyFont="1" applyFill="1" applyBorder="1"/>
    <xf numFmtId="0" fontId="4" fillId="0" borderId="4" xfId="0" applyFont="1" applyFill="1" applyBorder="1"/>
    <xf numFmtId="0" fontId="4" fillId="0" borderId="4" xfId="0" applyFont="1" applyFill="1" applyBorder="1" applyAlignment="1">
      <alignment horizontal="center" vertical="center"/>
    </xf>
    <xf numFmtId="0" fontId="15" fillId="0" borderId="0" xfId="0" applyFont="1"/>
    <xf numFmtId="0" fontId="9" fillId="0" borderId="1" xfId="0" applyFont="1" applyFill="1" applyBorder="1" applyAlignment="1">
      <alignment horizontal="right"/>
    </xf>
    <xf numFmtId="2" fontId="10" fillId="0" borderId="1" xfId="0" applyNumberFormat="1" applyFont="1" applyFill="1" applyBorder="1" applyAlignment="1">
      <alignment horizontal="right" vertical="center" wrapText="1"/>
    </xf>
    <xf numFmtId="164" fontId="4" fillId="0" borderId="4" xfId="0" applyNumberFormat="1" applyFont="1" applyFill="1" applyBorder="1" applyAlignment="1">
      <alignment horizontal="right"/>
    </xf>
    <xf numFmtId="164" fontId="5" fillId="0" borderId="4" xfId="0" applyNumberFormat="1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right" vertical="center"/>
    </xf>
    <xf numFmtId="0" fontId="1" fillId="0" borderId="0" xfId="0" applyFont="1" applyBorder="1"/>
    <xf numFmtId="0" fontId="0" fillId="0" borderId="0" xfId="0" applyFont="1" applyBorder="1"/>
    <xf numFmtId="0" fontId="21" fillId="2" borderId="3" xfId="2" applyFont="1" applyFill="1" applyBorder="1" applyAlignment="1">
      <alignment horizontal="center" vertical="center" wrapText="1"/>
    </xf>
    <xf numFmtId="0" fontId="21" fillId="2" borderId="3" xfId="2" applyFont="1" applyFill="1" applyBorder="1" applyAlignment="1">
      <alignment horizontal="center" vertical="top" wrapText="1"/>
    </xf>
    <xf numFmtId="0" fontId="22" fillId="2" borderId="3" xfId="2" applyFont="1" applyFill="1" applyBorder="1" applyAlignment="1">
      <alignment horizontal="center" vertical="top" wrapText="1"/>
    </xf>
    <xf numFmtId="0" fontId="22" fillId="2" borderId="3" xfId="2" applyFont="1" applyFill="1" applyBorder="1" applyAlignment="1">
      <alignment horizontal="left" wrapText="1"/>
    </xf>
    <xf numFmtId="0" fontId="21" fillId="2" borderId="3" xfId="2" applyFont="1" applyFill="1" applyBorder="1" applyAlignment="1">
      <alignment horizontal="left" vertical="top" wrapText="1"/>
    </xf>
    <xf numFmtId="0" fontId="23" fillId="2" borderId="3" xfId="0" applyFont="1" applyFill="1" applyBorder="1"/>
    <xf numFmtId="1" fontId="24" fillId="0" borderId="1" xfId="2" applyNumberFormat="1" applyFont="1" applyBorder="1" applyAlignment="1">
      <alignment horizontal="center" vertical="top" shrinkToFit="1"/>
    </xf>
    <xf numFmtId="0" fontId="25" fillId="0" borderId="1" xfId="0" applyFont="1" applyFill="1" applyBorder="1" applyAlignment="1">
      <alignment horizontal="justify" vertical="top"/>
    </xf>
    <xf numFmtId="0" fontId="26" fillId="0" borderId="1" xfId="2" applyFont="1" applyBorder="1" applyAlignment="1">
      <alignment horizontal="left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164" fontId="28" fillId="0" borderId="1" xfId="2" applyNumberFormat="1" applyFont="1" applyBorder="1" applyAlignment="1">
      <alignment horizontal="left" vertical="center" shrinkToFit="1"/>
    </xf>
    <xf numFmtId="2" fontId="24" fillId="0" borderId="1" xfId="2" applyNumberFormat="1" applyFont="1" applyFill="1" applyBorder="1" applyAlignment="1">
      <alignment horizontal="left" vertical="center" shrinkToFit="1"/>
    </xf>
    <xf numFmtId="0" fontId="28" fillId="0" borderId="1" xfId="1" applyNumberFormat="1" applyFont="1" applyFill="1" applyBorder="1" applyAlignment="1">
      <alignment vertical="center" shrinkToFit="1"/>
    </xf>
    <xf numFmtId="165" fontId="28" fillId="0" borderId="1" xfId="1" applyNumberFormat="1" applyFont="1" applyFill="1" applyBorder="1" applyAlignment="1">
      <alignment vertical="center" shrinkToFit="1"/>
    </xf>
    <xf numFmtId="0" fontId="28" fillId="0" borderId="1" xfId="2" applyFont="1" applyBorder="1" applyAlignment="1">
      <alignment horizontal="left" vertical="center" wrapText="1"/>
    </xf>
    <xf numFmtId="0" fontId="26" fillId="0" borderId="1" xfId="2" applyFont="1" applyBorder="1" applyAlignment="1">
      <alignment horizontal="left" vertical="top" wrapText="1"/>
    </xf>
    <xf numFmtId="164" fontId="10" fillId="0" borderId="1" xfId="2" applyNumberFormat="1" applyFont="1" applyBorder="1" applyAlignment="1">
      <alignment horizontal="center" vertical="top" shrinkToFit="1"/>
    </xf>
    <xf numFmtId="164" fontId="28" fillId="0" borderId="1" xfId="2" applyNumberFormat="1" applyFont="1" applyBorder="1" applyAlignment="1">
      <alignment horizontal="left" vertical="top" shrinkToFit="1"/>
    </xf>
    <xf numFmtId="2" fontId="24" fillId="0" borderId="1" xfId="2" applyNumberFormat="1" applyFont="1" applyFill="1" applyBorder="1" applyAlignment="1">
      <alignment horizontal="left" vertical="top" shrinkToFit="1"/>
    </xf>
    <xf numFmtId="0" fontId="28" fillId="0" borderId="1" xfId="1" applyNumberFormat="1" applyFont="1" applyFill="1" applyBorder="1" applyAlignment="1">
      <alignment vertical="top" shrinkToFit="1"/>
    </xf>
    <xf numFmtId="2" fontId="8" fillId="0" borderId="1" xfId="0" applyNumberFormat="1" applyFont="1" applyFill="1" applyBorder="1" applyAlignment="1">
      <alignment horizontal="center"/>
    </xf>
    <xf numFmtId="164" fontId="10" fillId="0" borderId="1" xfId="2" applyNumberFormat="1" applyFont="1" applyBorder="1" applyAlignment="1">
      <alignment horizontal="center" vertical="center" shrinkToFit="1"/>
    </xf>
    <xf numFmtId="0" fontId="9" fillId="0" borderId="1" xfId="2" applyFont="1" applyFill="1" applyBorder="1" applyAlignment="1">
      <alignment horizontal="left" vertical="top" wrapText="1"/>
    </xf>
    <xf numFmtId="0" fontId="28" fillId="0" borderId="1" xfId="2" applyFont="1" applyBorder="1" applyAlignment="1">
      <alignment horizontal="left" wrapText="1"/>
    </xf>
    <xf numFmtId="2" fontId="24" fillId="0" borderId="1" xfId="2" applyNumberFormat="1" applyFont="1" applyFill="1" applyBorder="1" applyAlignment="1">
      <alignment horizontal="left" wrapText="1"/>
    </xf>
    <xf numFmtId="164" fontId="28" fillId="0" borderId="1" xfId="2" applyNumberFormat="1" applyFont="1" applyFill="1" applyBorder="1" applyAlignment="1">
      <alignment horizontal="left" vertical="top" shrinkToFit="1"/>
    </xf>
    <xf numFmtId="0" fontId="26" fillId="0" borderId="1" xfId="2" applyFont="1" applyFill="1" applyBorder="1" applyAlignment="1">
      <alignment horizontal="left" vertical="top" wrapText="1"/>
    </xf>
    <xf numFmtId="2" fontId="28" fillId="0" borderId="1" xfId="2" applyNumberFormat="1" applyFont="1" applyFill="1" applyBorder="1" applyAlignment="1">
      <alignment horizontal="left" wrapText="1"/>
    </xf>
    <xf numFmtId="0" fontId="28" fillId="0" borderId="1" xfId="2" applyFont="1" applyFill="1" applyBorder="1" applyAlignment="1">
      <alignment horizontal="left" wrapText="1"/>
    </xf>
    <xf numFmtId="2" fontId="9" fillId="0" borderId="1" xfId="0" applyNumberFormat="1" applyFont="1" applyFill="1" applyBorder="1" applyAlignment="1">
      <alignment horizontal="right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/>
    </xf>
    <xf numFmtId="0" fontId="17" fillId="0" borderId="0" xfId="2" applyFont="1" applyBorder="1" applyAlignment="1">
      <alignment horizontal="center" vertical="top" wrapText="1"/>
    </xf>
    <xf numFmtId="0" fontId="20" fillId="0" borderId="0" xfId="2" applyFont="1" applyBorder="1" applyAlignment="1">
      <alignment horizontal="center" vertical="top" wrapText="1"/>
    </xf>
    <xf numFmtId="0" fontId="21" fillId="2" borderId="3" xfId="2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F13" sqref="F13"/>
    </sheetView>
  </sheetViews>
  <sheetFormatPr defaultRowHeight="15" x14ac:dyDescent="0.25"/>
  <cols>
    <col min="1" max="1" width="4.7109375" customWidth="1"/>
    <col min="2" max="2" width="40.28515625" customWidth="1"/>
    <col min="3" max="3" width="5.5703125" customWidth="1"/>
    <col min="4" max="4" width="11.5703125" customWidth="1"/>
    <col min="5" max="5" width="10.7109375" customWidth="1"/>
    <col min="6" max="6" width="11.85546875" customWidth="1"/>
    <col min="8" max="8" width="12.5703125" customWidth="1"/>
    <col min="9" max="10" width="11.85546875" customWidth="1"/>
    <col min="11" max="12" width="11.7109375" customWidth="1"/>
    <col min="13" max="13" width="10.85546875" customWidth="1"/>
  </cols>
  <sheetData>
    <row r="1" spans="1:13" s="18" customFormat="1" ht="17.25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18" customFormat="1" ht="17.25" x14ac:dyDescent="0.35">
      <c r="A2" s="2" t="s">
        <v>29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thickBot="1" x14ac:dyDescent="0.3">
      <c r="A4" s="57" t="s">
        <v>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</row>
    <row r="5" spans="1:13" s="9" customFormat="1" ht="33" thickTop="1" thickBot="1" x14ac:dyDescent="0.3">
      <c r="A5" s="11" t="s">
        <v>3</v>
      </c>
      <c r="B5" s="11" t="s">
        <v>4</v>
      </c>
      <c r="C5" s="11" t="s">
        <v>5</v>
      </c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/>
      <c r="M5" s="11" t="s">
        <v>14</v>
      </c>
    </row>
    <row r="6" spans="1:13" s="9" customFormat="1" ht="33" thickTop="1" thickBot="1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11" t="s">
        <v>15</v>
      </c>
      <c r="L6" s="11" t="s">
        <v>16</v>
      </c>
      <c r="M6" s="11"/>
    </row>
    <row r="7" spans="1:13" ht="16.5" thickTop="1" x14ac:dyDescent="0.3">
      <c r="A7" s="13">
        <v>1</v>
      </c>
      <c r="B7" s="14" t="s">
        <v>17</v>
      </c>
      <c r="C7" s="15" t="s">
        <v>18</v>
      </c>
      <c r="D7" s="21">
        <v>134.125</v>
      </c>
      <c r="E7" s="21">
        <v>73.666899999999998</v>
      </c>
      <c r="F7" s="16">
        <v>134.125</v>
      </c>
      <c r="G7" s="15">
        <v>25</v>
      </c>
      <c r="H7" s="16">
        <f>G7*D7</f>
        <v>3353.125</v>
      </c>
      <c r="I7" s="16">
        <f>E7*G7</f>
        <v>1841.6724999999999</v>
      </c>
      <c r="J7" s="16">
        <f>G7*F7</f>
        <v>3353.125</v>
      </c>
      <c r="K7" s="16">
        <f>H7-J7</f>
        <v>0</v>
      </c>
      <c r="L7" s="16">
        <f>H7-I7</f>
        <v>1511.4525000000001</v>
      </c>
      <c r="M7" s="17" t="s">
        <v>19</v>
      </c>
    </row>
    <row r="8" spans="1:13" ht="15.75" x14ac:dyDescent="0.3">
      <c r="A8" s="13">
        <v>2</v>
      </c>
      <c r="B8" s="14" t="s">
        <v>20</v>
      </c>
      <c r="C8" s="15" t="s">
        <v>21</v>
      </c>
      <c r="D8" s="21">
        <v>153.963821</v>
      </c>
      <c r="E8" s="21">
        <v>153.96382099999971</v>
      </c>
      <c r="F8" s="16">
        <v>152.96</v>
      </c>
      <c r="G8" s="15">
        <v>180</v>
      </c>
      <c r="H8" s="16">
        <f t="shared" ref="H8:H13" si="0">G8*D8</f>
        <v>27713.487779999999</v>
      </c>
      <c r="I8" s="16">
        <f t="shared" ref="I8:I13" si="1">E8*G8</f>
        <v>27713.487779999949</v>
      </c>
      <c r="J8" s="16">
        <f t="shared" ref="J8:J13" si="2">G8*F8</f>
        <v>27532.800000000003</v>
      </c>
      <c r="K8" s="16">
        <f t="shared" ref="K8:K14" si="3">H8-J8</f>
        <v>180.68777999999656</v>
      </c>
      <c r="L8" s="16">
        <f t="shared" ref="L8:L14" si="4">H8-I8</f>
        <v>5.0931703299283981E-11</v>
      </c>
      <c r="M8" s="17" t="s">
        <v>19</v>
      </c>
    </row>
    <row r="9" spans="1:13" ht="15.75" x14ac:dyDescent="0.3">
      <c r="A9" s="13">
        <v>3</v>
      </c>
      <c r="B9" s="14" t="s">
        <v>22</v>
      </c>
      <c r="C9" s="15" t="s">
        <v>21</v>
      </c>
      <c r="D9" s="21">
        <v>11.0500349999999</v>
      </c>
      <c r="E9" s="21">
        <f>D9</f>
        <v>11.0500349999999</v>
      </c>
      <c r="F9" s="16">
        <v>11.05</v>
      </c>
      <c r="G9" s="15">
        <v>900</v>
      </c>
      <c r="H9" s="16">
        <f t="shared" si="0"/>
        <v>9945.03149999991</v>
      </c>
      <c r="I9" s="16">
        <f t="shared" si="1"/>
        <v>9945.03149999991</v>
      </c>
      <c r="J9" s="16">
        <f t="shared" si="2"/>
        <v>9945</v>
      </c>
      <c r="K9" s="16">
        <f t="shared" si="3"/>
        <v>3.1499999910010956E-2</v>
      </c>
      <c r="L9" s="16">
        <f t="shared" si="4"/>
        <v>0</v>
      </c>
      <c r="M9" s="17" t="s">
        <v>19</v>
      </c>
    </row>
    <row r="10" spans="1:13" ht="15.75" x14ac:dyDescent="0.3">
      <c r="A10" s="13">
        <v>5</v>
      </c>
      <c r="B10" s="14" t="s">
        <v>23</v>
      </c>
      <c r="C10" s="15" t="s">
        <v>21</v>
      </c>
      <c r="D10" s="21">
        <v>5.14628999999971</v>
      </c>
      <c r="E10" s="21">
        <v>5.1462899999997083</v>
      </c>
      <c r="F10" s="16">
        <v>5.15</v>
      </c>
      <c r="G10" s="15">
        <v>2300</v>
      </c>
      <c r="H10" s="16">
        <f t="shared" si="0"/>
        <v>11836.466999999333</v>
      </c>
      <c r="I10" s="16">
        <f t="shared" si="1"/>
        <v>11836.466999999329</v>
      </c>
      <c r="J10" s="16">
        <f t="shared" si="2"/>
        <v>11845</v>
      </c>
      <c r="K10" s="16">
        <f t="shared" si="3"/>
        <v>-8.5330000006670161</v>
      </c>
      <c r="L10" s="16">
        <f t="shared" si="4"/>
        <v>0</v>
      </c>
      <c r="M10" s="17" t="s">
        <v>19</v>
      </c>
    </row>
    <row r="11" spans="1:13" ht="15.75" x14ac:dyDescent="0.3">
      <c r="A11" s="13">
        <v>6</v>
      </c>
      <c r="B11" s="14" t="s">
        <v>24</v>
      </c>
      <c r="C11" s="15" t="s">
        <v>21</v>
      </c>
      <c r="D11" s="21">
        <v>12.152725</v>
      </c>
      <c r="E11" s="21">
        <v>12.152725</v>
      </c>
      <c r="F11" s="16">
        <v>12.15</v>
      </c>
      <c r="G11" s="15">
        <v>2750</v>
      </c>
      <c r="H11" s="16">
        <f t="shared" si="0"/>
        <v>33419.993750000001</v>
      </c>
      <c r="I11" s="16">
        <f t="shared" si="1"/>
        <v>33419.993750000001</v>
      </c>
      <c r="J11" s="16">
        <f t="shared" si="2"/>
        <v>33412.5</v>
      </c>
      <c r="K11" s="16">
        <f t="shared" si="3"/>
        <v>7.4937500000014552</v>
      </c>
      <c r="L11" s="16">
        <f t="shared" si="4"/>
        <v>0</v>
      </c>
      <c r="M11" s="17" t="s">
        <v>19</v>
      </c>
    </row>
    <row r="12" spans="1:13" ht="15.75" x14ac:dyDescent="0.3">
      <c r="A12" s="13">
        <v>8</v>
      </c>
      <c r="B12" s="14" t="s">
        <v>25</v>
      </c>
      <c r="C12" s="15" t="s">
        <v>18</v>
      </c>
      <c r="D12" s="21">
        <v>9.9209999999999994</v>
      </c>
      <c r="E12" s="22">
        <v>9.9209999999999994</v>
      </c>
      <c r="F12" s="16">
        <v>9.92</v>
      </c>
      <c r="G12" s="15">
        <v>400</v>
      </c>
      <c r="H12" s="16">
        <f t="shared" si="0"/>
        <v>3968.3999999999996</v>
      </c>
      <c r="I12" s="16">
        <f t="shared" si="1"/>
        <v>3968.3999999999996</v>
      </c>
      <c r="J12" s="16">
        <f t="shared" si="2"/>
        <v>3968</v>
      </c>
      <c r="K12" s="16">
        <f t="shared" si="3"/>
        <v>0.3999999999996362</v>
      </c>
      <c r="L12" s="16">
        <f t="shared" si="4"/>
        <v>0</v>
      </c>
      <c r="M12" s="17" t="s">
        <v>19</v>
      </c>
    </row>
    <row r="13" spans="1:13" ht="16.5" thickBot="1" x14ac:dyDescent="0.35">
      <c r="A13" s="13">
        <v>9</v>
      </c>
      <c r="B13" s="14" t="s">
        <v>26</v>
      </c>
      <c r="C13" s="15" t="s">
        <v>27</v>
      </c>
      <c r="D13" s="21">
        <f>1428.46992592593/1000</f>
        <v>1.4284699259259301</v>
      </c>
      <c r="E13" s="21">
        <f>1428.46992592593/1000</f>
        <v>1.4284699259259301</v>
      </c>
      <c r="F13" s="16">
        <v>1.4279999999999999</v>
      </c>
      <c r="G13" s="15">
        <v>9000</v>
      </c>
      <c r="H13" s="16">
        <f t="shared" si="0"/>
        <v>12856.229333333371</v>
      </c>
      <c r="I13" s="16">
        <f t="shared" si="1"/>
        <v>12856.229333333371</v>
      </c>
      <c r="J13" s="16">
        <f t="shared" si="2"/>
        <v>12852</v>
      </c>
      <c r="K13" s="16">
        <f t="shared" si="3"/>
        <v>4.2293333333709597</v>
      </c>
      <c r="L13" s="16">
        <f t="shared" si="4"/>
        <v>0</v>
      </c>
      <c r="M13" s="17" t="s">
        <v>19</v>
      </c>
    </row>
    <row r="14" spans="1:13" s="9" customFormat="1" ht="18" thickTop="1" thickBot="1" x14ac:dyDescent="0.4">
      <c r="A14" s="12"/>
      <c r="B14" s="12"/>
      <c r="C14" s="12"/>
      <c r="D14" s="12"/>
      <c r="E14" s="12"/>
      <c r="F14" s="12"/>
      <c r="G14" s="12"/>
      <c r="H14" s="12">
        <f>SUM(H7:H13)</f>
        <v>103092.73436333261</v>
      </c>
      <c r="I14" s="12">
        <f>SUM(I7:I13)</f>
        <v>101581.28186333255</v>
      </c>
      <c r="J14" s="12">
        <f>SUM(J7:J13)</f>
        <v>102908.425</v>
      </c>
      <c r="K14" s="12">
        <f t="shared" si="3"/>
        <v>184.30936333260615</v>
      </c>
      <c r="L14" s="12">
        <f t="shared" si="4"/>
        <v>1511.4525000000576</v>
      </c>
      <c r="M14" s="12"/>
    </row>
    <row r="15" spans="1:13" ht="15.75" thickTop="1" x14ac:dyDescent="0.25"/>
  </sheetData>
  <mergeCells count="1">
    <mergeCell ref="A4:M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D13" sqref="D13"/>
    </sheetView>
  </sheetViews>
  <sheetFormatPr defaultRowHeight="15" x14ac:dyDescent="0.25"/>
  <cols>
    <col min="1" max="1" width="4.7109375" customWidth="1"/>
    <col min="2" max="2" width="40.28515625" customWidth="1"/>
    <col min="3" max="3" width="5.5703125" customWidth="1"/>
    <col min="4" max="4" width="11.5703125" customWidth="1"/>
    <col min="5" max="5" width="10.7109375" customWidth="1"/>
    <col min="6" max="6" width="11.85546875" customWidth="1"/>
    <col min="8" max="8" width="12.5703125" customWidth="1"/>
    <col min="9" max="10" width="11.85546875" customWidth="1"/>
    <col min="11" max="12" width="11.7109375" customWidth="1"/>
    <col min="13" max="13" width="10.85546875" customWidth="1"/>
  </cols>
  <sheetData>
    <row r="1" spans="1:13" s="18" customFormat="1" ht="17.25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s="18" customFormat="1" ht="17.25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thickBot="1" x14ac:dyDescent="0.3">
      <c r="A4" s="59" t="s">
        <v>30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</row>
    <row r="5" spans="1:13" s="9" customFormat="1" ht="33" thickTop="1" thickBot="1" x14ac:dyDescent="0.3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  <c r="L5" s="8"/>
      <c r="M5" s="8" t="s">
        <v>14</v>
      </c>
    </row>
    <row r="6" spans="1:13" s="9" customFormat="1" ht="33" thickTop="1" thickBot="1" x14ac:dyDescent="0.3">
      <c r="A6" s="8"/>
      <c r="B6" s="8"/>
      <c r="C6" s="8"/>
      <c r="D6" s="8"/>
      <c r="E6" s="8"/>
      <c r="F6" s="8"/>
      <c r="G6" s="8"/>
      <c r="H6" s="8"/>
      <c r="I6" s="8"/>
      <c r="J6" s="8"/>
      <c r="K6" s="8" t="s">
        <v>15</v>
      </c>
      <c r="L6" s="8" t="s">
        <v>16</v>
      </c>
      <c r="M6" s="8"/>
    </row>
    <row r="7" spans="1:13" ht="15.75" thickTop="1" x14ac:dyDescent="0.25">
      <c r="A7" s="6">
        <v>1</v>
      </c>
      <c r="B7" s="6" t="s">
        <v>17</v>
      </c>
      <c r="C7" s="7" t="s">
        <v>18</v>
      </c>
      <c r="D7" s="19">
        <v>6.7299999999999898</v>
      </c>
      <c r="E7" s="19">
        <v>6.7299999999999898</v>
      </c>
      <c r="F7" s="7"/>
      <c r="G7" s="7">
        <v>25</v>
      </c>
      <c r="H7" s="7">
        <f>G7*D7</f>
        <v>168.24999999999974</v>
      </c>
      <c r="I7" s="7">
        <f>E7*G7</f>
        <v>168.24999999999974</v>
      </c>
      <c r="J7" s="7">
        <f>G7*F7</f>
        <v>0</v>
      </c>
      <c r="K7" s="7">
        <f>H7-J7</f>
        <v>168.24999999999974</v>
      </c>
      <c r="L7" s="7">
        <f>H7-I7</f>
        <v>0</v>
      </c>
      <c r="M7" s="23" t="s">
        <v>28</v>
      </c>
    </row>
    <row r="8" spans="1:13" x14ac:dyDescent="0.25">
      <c r="A8" s="6">
        <v>2</v>
      </c>
      <c r="B8" s="6" t="s">
        <v>20</v>
      </c>
      <c r="C8" s="7" t="s">
        <v>21</v>
      </c>
      <c r="D8" s="19"/>
      <c r="E8" s="56">
        <v>-59.301854499999962</v>
      </c>
      <c r="F8" s="7"/>
      <c r="G8" s="7">
        <v>180</v>
      </c>
      <c r="H8" s="7">
        <f t="shared" ref="H8:H13" si="0">G8*D8</f>
        <v>0</v>
      </c>
      <c r="I8" s="7">
        <f t="shared" ref="I8:I13" si="1">E8*G8</f>
        <v>-10674.333809999993</v>
      </c>
      <c r="J8" s="7">
        <f t="shared" ref="J8:J13" si="2">G8*F8</f>
        <v>0</v>
      </c>
      <c r="K8" s="7">
        <f t="shared" ref="K8:K15" si="3">H8-J8</f>
        <v>0</v>
      </c>
      <c r="L8" s="7">
        <f t="shared" ref="L8:L15" si="4">H8-I8</f>
        <v>10674.333809999993</v>
      </c>
      <c r="M8" s="23" t="s">
        <v>28</v>
      </c>
    </row>
    <row r="9" spans="1:13" x14ac:dyDescent="0.25">
      <c r="A9" s="6">
        <v>3</v>
      </c>
      <c r="B9" s="6" t="s">
        <v>22</v>
      </c>
      <c r="C9" s="7" t="s">
        <v>21</v>
      </c>
      <c r="D9" s="19"/>
      <c r="E9" s="19"/>
      <c r="F9" s="7"/>
      <c r="G9" s="7">
        <v>900</v>
      </c>
      <c r="H9" s="7">
        <f t="shared" si="0"/>
        <v>0</v>
      </c>
      <c r="I9" s="7">
        <f t="shared" si="1"/>
        <v>0</v>
      </c>
      <c r="J9" s="7">
        <f t="shared" si="2"/>
        <v>0</v>
      </c>
      <c r="K9" s="7">
        <f t="shared" si="3"/>
        <v>0</v>
      </c>
      <c r="L9" s="7">
        <f t="shared" si="4"/>
        <v>0</v>
      </c>
      <c r="M9" s="23" t="s">
        <v>28</v>
      </c>
    </row>
    <row r="10" spans="1:13" x14ac:dyDescent="0.25">
      <c r="A10" s="6">
        <v>5</v>
      </c>
      <c r="B10" s="6" t="s">
        <v>23</v>
      </c>
      <c r="C10" s="7" t="s">
        <v>21</v>
      </c>
      <c r="D10" s="19"/>
      <c r="E10" s="19"/>
      <c r="F10" s="7"/>
      <c r="G10" s="7">
        <v>2300</v>
      </c>
      <c r="H10" s="7">
        <f t="shared" si="0"/>
        <v>0</v>
      </c>
      <c r="I10" s="7">
        <f t="shared" si="1"/>
        <v>0</v>
      </c>
      <c r="J10" s="7">
        <f t="shared" si="2"/>
        <v>0</v>
      </c>
      <c r="K10" s="7">
        <f t="shared" si="3"/>
        <v>0</v>
      </c>
      <c r="L10" s="7">
        <f t="shared" si="4"/>
        <v>0</v>
      </c>
      <c r="M10" s="23" t="s">
        <v>28</v>
      </c>
    </row>
    <row r="11" spans="1:13" x14ac:dyDescent="0.25">
      <c r="A11" s="6">
        <v>6</v>
      </c>
      <c r="B11" s="6" t="s">
        <v>24</v>
      </c>
      <c r="C11" s="7" t="s">
        <v>21</v>
      </c>
      <c r="D11" s="19">
        <v>21.33</v>
      </c>
      <c r="E11" s="19">
        <v>21.33</v>
      </c>
      <c r="F11" s="7">
        <v>21.33</v>
      </c>
      <c r="G11" s="7">
        <v>6500</v>
      </c>
      <c r="H11" s="7">
        <f t="shared" si="0"/>
        <v>138645</v>
      </c>
      <c r="I11" s="7">
        <f t="shared" si="1"/>
        <v>138645</v>
      </c>
      <c r="J11" s="7">
        <f t="shared" si="2"/>
        <v>138645</v>
      </c>
      <c r="K11" s="7">
        <f t="shared" si="3"/>
        <v>0</v>
      </c>
      <c r="L11" s="7">
        <f t="shared" si="4"/>
        <v>0</v>
      </c>
      <c r="M11" s="23" t="s">
        <v>28</v>
      </c>
    </row>
    <row r="12" spans="1:13" x14ac:dyDescent="0.25">
      <c r="A12" s="6">
        <v>8</v>
      </c>
      <c r="B12" s="6" t="s">
        <v>25</v>
      </c>
      <c r="C12" s="7" t="s">
        <v>18</v>
      </c>
      <c r="D12" s="19">
        <v>191.14</v>
      </c>
      <c r="E12" s="20">
        <v>191.14</v>
      </c>
      <c r="F12" s="7">
        <v>191.16</v>
      </c>
      <c r="G12" s="7">
        <v>450</v>
      </c>
      <c r="H12" s="7">
        <f t="shared" si="0"/>
        <v>86013</v>
      </c>
      <c r="I12" s="7">
        <f t="shared" si="1"/>
        <v>86013</v>
      </c>
      <c r="J12" s="7">
        <f t="shared" si="2"/>
        <v>86022</v>
      </c>
      <c r="K12" s="7">
        <f t="shared" si="3"/>
        <v>-9</v>
      </c>
      <c r="L12" s="7">
        <f t="shared" si="4"/>
        <v>0</v>
      </c>
      <c r="M12" s="23" t="s">
        <v>28</v>
      </c>
    </row>
    <row r="13" spans="1:13" x14ac:dyDescent="0.25">
      <c r="A13" s="6">
        <v>9</v>
      </c>
      <c r="B13" s="6" t="s">
        <v>26</v>
      </c>
      <c r="C13" s="7" t="s">
        <v>27</v>
      </c>
      <c r="D13" s="19">
        <v>1.4</v>
      </c>
      <c r="E13" s="19">
        <v>1.4</v>
      </c>
      <c r="F13" s="7">
        <v>3.21</v>
      </c>
      <c r="G13" s="7">
        <v>10000</v>
      </c>
      <c r="H13" s="7">
        <f t="shared" si="0"/>
        <v>14000</v>
      </c>
      <c r="I13" s="7">
        <f t="shared" si="1"/>
        <v>14000</v>
      </c>
      <c r="J13" s="7">
        <f t="shared" si="2"/>
        <v>32100</v>
      </c>
      <c r="K13" s="7">
        <f t="shared" si="3"/>
        <v>-18100</v>
      </c>
      <c r="L13" s="7">
        <f t="shared" si="4"/>
        <v>0</v>
      </c>
      <c r="M13" s="23" t="s">
        <v>28</v>
      </c>
    </row>
    <row r="14" spans="1:13" ht="15.75" thickBot="1" x14ac:dyDescent="0.3">
      <c r="A14" s="3"/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</row>
    <row r="15" spans="1:13" s="9" customFormat="1" ht="18" thickTop="1" thickBot="1" x14ac:dyDescent="0.4">
      <c r="A15" s="10"/>
      <c r="B15" s="10"/>
      <c r="C15" s="10"/>
      <c r="D15" s="10"/>
      <c r="E15" s="10"/>
      <c r="F15" s="10"/>
      <c r="G15" s="10"/>
      <c r="H15" s="10">
        <f>SUM(H7:H13)</f>
        <v>238826.25</v>
      </c>
      <c r="I15" s="10">
        <f>SUM(I7:I13)</f>
        <v>228151.91619000002</v>
      </c>
      <c r="J15" s="10">
        <f>SUM(J7:J13)</f>
        <v>256767</v>
      </c>
      <c r="K15" s="10">
        <f t="shared" si="3"/>
        <v>-17940.75</v>
      </c>
      <c r="L15" s="10">
        <f t="shared" si="4"/>
        <v>10674.333809999982</v>
      </c>
      <c r="M15" s="10"/>
    </row>
    <row r="16" spans="1:13" ht="15.75" thickTop="1" x14ac:dyDescent="0.25"/>
    <row r="20" spans="6:7" x14ac:dyDescent="0.25">
      <c r="F20">
        <f>F13-G23</f>
        <v>1.782</v>
      </c>
    </row>
    <row r="23" spans="6:7" x14ac:dyDescent="0.25">
      <c r="G23">
        <v>1.4279999999999999</v>
      </c>
    </row>
  </sheetData>
  <mergeCells count="1">
    <mergeCell ref="A4:M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M29"/>
  <sheetViews>
    <sheetView tabSelected="1" topLeftCell="A10" workbookViewId="0">
      <selection activeCell="D16" sqref="D16:E27"/>
    </sheetView>
  </sheetViews>
  <sheetFormatPr defaultRowHeight="15" x14ac:dyDescent="0.25"/>
  <cols>
    <col min="1" max="1" width="4.7109375" customWidth="1"/>
    <col min="2" max="2" width="40.28515625" customWidth="1"/>
    <col min="3" max="3" width="5.5703125" customWidth="1"/>
    <col min="4" max="4" width="11.5703125" customWidth="1"/>
    <col min="5" max="5" width="10.7109375" customWidth="1"/>
    <col min="6" max="6" width="11.85546875" customWidth="1"/>
    <col min="8" max="8" width="12.5703125" customWidth="1"/>
    <col min="9" max="10" width="11.85546875" customWidth="1"/>
    <col min="11" max="12" width="11.7109375" customWidth="1"/>
    <col min="13" max="13" width="10.85546875" customWidth="1"/>
  </cols>
  <sheetData>
    <row r="10" spans="1:13" x14ac:dyDescent="0.25">
      <c r="A10" s="24" t="s">
        <v>31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</row>
    <row r="11" spans="1:13" x14ac:dyDescent="0.25">
      <c r="A11" s="24" t="s">
        <v>32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</row>
    <row r="12" spans="1:13" x14ac:dyDescent="0.25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</row>
    <row r="13" spans="1:13" ht="15.75" thickBot="1" x14ac:dyDescent="0.3">
      <c r="A13" s="61" t="s">
        <v>33</v>
      </c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</row>
    <row r="14" spans="1:13" ht="30" thickTop="1" thickBot="1" x14ac:dyDescent="0.3">
      <c r="A14" s="26" t="s">
        <v>3</v>
      </c>
      <c r="B14" s="26" t="s">
        <v>4</v>
      </c>
      <c r="C14" s="26" t="s">
        <v>5</v>
      </c>
      <c r="D14" s="27" t="s">
        <v>6</v>
      </c>
      <c r="E14" s="27" t="s">
        <v>7</v>
      </c>
      <c r="F14" s="27" t="s">
        <v>34</v>
      </c>
      <c r="G14" s="26" t="s">
        <v>9</v>
      </c>
      <c r="H14" s="28" t="s">
        <v>49</v>
      </c>
      <c r="I14" s="28" t="s">
        <v>50</v>
      </c>
      <c r="J14" s="27" t="s">
        <v>35</v>
      </c>
      <c r="K14" s="63" t="s">
        <v>13</v>
      </c>
      <c r="L14" s="63"/>
      <c r="M14" s="26" t="s">
        <v>14</v>
      </c>
    </row>
    <row r="15" spans="1:13" ht="30" thickTop="1" thickBot="1" x14ac:dyDescent="0.35">
      <c r="A15" s="29"/>
      <c r="B15" s="29"/>
      <c r="C15" s="29"/>
      <c r="D15" s="29"/>
      <c r="E15" s="29"/>
      <c r="F15" s="29"/>
      <c r="G15" s="29"/>
      <c r="H15" s="29"/>
      <c r="I15" s="29"/>
      <c r="J15" s="29"/>
      <c r="K15" s="30" t="s">
        <v>36</v>
      </c>
      <c r="L15" s="30" t="s">
        <v>16</v>
      </c>
      <c r="M15" s="29"/>
    </row>
    <row r="16" spans="1:13" ht="15.75" thickTop="1" x14ac:dyDescent="0.25">
      <c r="A16" s="32">
        <v>1</v>
      </c>
      <c r="B16" s="33" t="s">
        <v>37</v>
      </c>
      <c r="C16" s="34" t="s">
        <v>21</v>
      </c>
      <c r="D16" s="35"/>
      <c r="E16" s="36"/>
      <c r="F16" s="37"/>
      <c r="G16" s="38">
        <v>180</v>
      </c>
      <c r="H16" s="39">
        <f t="shared" ref="H16:H27" si="0">+D16*G16</f>
        <v>0</v>
      </c>
      <c r="I16" s="39">
        <f t="shared" ref="I16:I27" si="1">+E16*G16</f>
        <v>0</v>
      </c>
      <c r="J16" s="39">
        <f>ROUND(+F16*G16,0)</f>
        <v>0</v>
      </c>
      <c r="K16" s="39">
        <f>H16-J16</f>
        <v>0</v>
      </c>
      <c r="L16" s="40">
        <f>H16-I16</f>
        <v>0</v>
      </c>
      <c r="M16" s="41" t="s">
        <v>51</v>
      </c>
    </row>
    <row r="17" spans="1:13" x14ac:dyDescent="0.25">
      <c r="A17" s="32">
        <v>2</v>
      </c>
      <c r="B17" s="33" t="s">
        <v>38</v>
      </c>
      <c r="C17" s="42" t="s">
        <v>21</v>
      </c>
      <c r="D17" s="35"/>
      <c r="E17" s="43"/>
      <c r="F17" s="44"/>
      <c r="G17" s="45">
        <v>220</v>
      </c>
      <c r="H17" s="46">
        <f t="shared" si="0"/>
        <v>0</v>
      </c>
      <c r="I17" s="46">
        <f t="shared" si="1"/>
        <v>0</v>
      </c>
      <c r="J17" s="46">
        <f t="shared" ref="J17:J27" si="2">ROUND(+F17*G17,0)</f>
        <v>0</v>
      </c>
      <c r="K17" s="39">
        <f t="shared" ref="K17:K27" si="3">H17-J17</f>
        <v>0</v>
      </c>
      <c r="L17" s="40">
        <f t="shared" ref="L17:L27" si="4">H17-I17</f>
        <v>0</v>
      </c>
      <c r="M17" s="41" t="s">
        <v>51</v>
      </c>
    </row>
    <row r="18" spans="1:13" x14ac:dyDescent="0.25">
      <c r="A18" s="32">
        <v>3</v>
      </c>
      <c r="B18" s="33" t="s">
        <v>39</v>
      </c>
      <c r="C18" s="42" t="s">
        <v>18</v>
      </c>
      <c r="D18" s="47"/>
      <c r="E18" s="43"/>
      <c r="F18" s="44"/>
      <c r="G18" s="45">
        <v>80</v>
      </c>
      <c r="H18" s="46">
        <f t="shared" si="0"/>
        <v>0</v>
      </c>
      <c r="I18" s="46">
        <f t="shared" si="1"/>
        <v>0</v>
      </c>
      <c r="J18" s="46">
        <f t="shared" si="2"/>
        <v>0</v>
      </c>
      <c r="K18" s="39">
        <f t="shared" si="3"/>
        <v>0</v>
      </c>
      <c r="L18" s="40">
        <f t="shared" si="4"/>
        <v>0</v>
      </c>
      <c r="M18" s="41" t="s">
        <v>51</v>
      </c>
    </row>
    <row r="19" spans="1:13" x14ac:dyDescent="0.25">
      <c r="A19" s="32">
        <v>4</v>
      </c>
      <c r="B19" s="33" t="s">
        <v>40</v>
      </c>
      <c r="C19" s="42" t="s">
        <v>21</v>
      </c>
      <c r="D19" s="35"/>
      <c r="E19" s="48"/>
      <c r="F19" s="44"/>
      <c r="G19" s="45">
        <v>1050</v>
      </c>
      <c r="H19" s="46">
        <f t="shared" si="0"/>
        <v>0</v>
      </c>
      <c r="I19" s="46">
        <f t="shared" si="1"/>
        <v>0</v>
      </c>
      <c r="J19" s="46">
        <f t="shared" si="2"/>
        <v>0</v>
      </c>
      <c r="K19" s="39">
        <f t="shared" si="3"/>
        <v>0</v>
      </c>
      <c r="L19" s="40">
        <f t="shared" si="4"/>
        <v>0</v>
      </c>
      <c r="M19" s="41" t="s">
        <v>51</v>
      </c>
    </row>
    <row r="20" spans="1:13" x14ac:dyDescent="0.25">
      <c r="A20" s="32">
        <v>5</v>
      </c>
      <c r="B20" s="33" t="s">
        <v>41</v>
      </c>
      <c r="C20" s="42" t="s">
        <v>21</v>
      </c>
      <c r="D20" s="47"/>
      <c r="E20" s="44"/>
      <c r="F20" s="44"/>
      <c r="G20" s="45"/>
      <c r="H20" s="46">
        <f t="shared" si="0"/>
        <v>0</v>
      </c>
      <c r="I20" s="46">
        <f t="shared" si="1"/>
        <v>0</v>
      </c>
      <c r="J20" s="46">
        <f t="shared" si="2"/>
        <v>0</v>
      </c>
      <c r="K20" s="39">
        <f t="shared" si="3"/>
        <v>0</v>
      </c>
      <c r="L20" s="40">
        <f t="shared" si="4"/>
        <v>0</v>
      </c>
      <c r="M20" s="41" t="s">
        <v>51</v>
      </c>
    </row>
    <row r="21" spans="1:13" x14ac:dyDescent="0.25">
      <c r="A21" s="32">
        <v>6</v>
      </c>
      <c r="B21" s="49" t="s">
        <v>42</v>
      </c>
      <c r="C21" s="42" t="s">
        <v>21</v>
      </c>
      <c r="D21" s="47"/>
      <c r="E21" s="50"/>
      <c r="F21" s="50"/>
      <c r="G21" s="51">
        <v>2599</v>
      </c>
      <c r="H21" s="46">
        <f t="shared" si="0"/>
        <v>0</v>
      </c>
      <c r="I21" s="46">
        <f t="shared" si="1"/>
        <v>0</v>
      </c>
      <c r="J21" s="46">
        <f t="shared" si="2"/>
        <v>0</v>
      </c>
      <c r="K21" s="39">
        <f t="shared" si="3"/>
        <v>0</v>
      </c>
      <c r="L21" s="40">
        <f t="shared" si="4"/>
        <v>0</v>
      </c>
      <c r="M21" s="41" t="s">
        <v>51</v>
      </c>
    </row>
    <row r="22" spans="1:13" x14ac:dyDescent="0.25">
      <c r="A22" s="32">
        <v>7</v>
      </c>
      <c r="B22" s="49" t="s">
        <v>43</v>
      </c>
      <c r="C22" s="42" t="s">
        <v>21</v>
      </c>
      <c r="D22" s="47"/>
      <c r="E22" s="50"/>
      <c r="F22" s="50"/>
      <c r="G22" s="51">
        <v>2750</v>
      </c>
      <c r="H22" s="46">
        <f t="shared" si="0"/>
        <v>0</v>
      </c>
      <c r="I22" s="46">
        <f t="shared" si="1"/>
        <v>0</v>
      </c>
      <c r="J22" s="46">
        <f t="shared" si="2"/>
        <v>0</v>
      </c>
      <c r="K22" s="39">
        <f t="shared" si="3"/>
        <v>0</v>
      </c>
      <c r="L22" s="40">
        <f t="shared" si="4"/>
        <v>0</v>
      </c>
      <c r="M22" s="41" t="s">
        <v>51</v>
      </c>
    </row>
    <row r="23" spans="1:13" x14ac:dyDescent="0.25">
      <c r="A23" s="32">
        <v>8</v>
      </c>
      <c r="B23" s="49" t="s">
        <v>44</v>
      </c>
      <c r="C23" s="42" t="s">
        <v>21</v>
      </c>
      <c r="D23" s="47"/>
      <c r="E23" s="52"/>
      <c r="F23" s="52"/>
      <c r="G23" s="45">
        <f>G22+(G22*13%)</f>
        <v>3107.5</v>
      </c>
      <c r="H23" s="46">
        <f t="shared" si="0"/>
        <v>0</v>
      </c>
      <c r="I23" s="46">
        <f t="shared" si="1"/>
        <v>0</v>
      </c>
      <c r="J23" s="46">
        <f t="shared" si="2"/>
        <v>0</v>
      </c>
      <c r="K23" s="39">
        <f t="shared" si="3"/>
        <v>0</v>
      </c>
      <c r="L23" s="40">
        <f t="shared" si="4"/>
        <v>0</v>
      </c>
      <c r="M23" s="41" t="s">
        <v>51</v>
      </c>
    </row>
    <row r="24" spans="1:13" x14ac:dyDescent="0.25">
      <c r="A24" s="32">
        <v>9</v>
      </c>
      <c r="B24" s="49" t="s">
        <v>45</v>
      </c>
      <c r="C24" s="53" t="s">
        <v>18</v>
      </c>
      <c r="D24" s="47"/>
      <c r="E24" s="52"/>
      <c r="F24" s="52"/>
      <c r="G24" s="45">
        <v>400</v>
      </c>
      <c r="H24" s="46">
        <f t="shared" si="0"/>
        <v>0</v>
      </c>
      <c r="I24" s="46">
        <f t="shared" si="1"/>
        <v>0</v>
      </c>
      <c r="J24" s="46">
        <f t="shared" si="2"/>
        <v>0</v>
      </c>
      <c r="K24" s="39">
        <f t="shared" si="3"/>
        <v>0</v>
      </c>
      <c r="L24" s="40">
        <f t="shared" si="4"/>
        <v>0</v>
      </c>
      <c r="M24" s="41" t="s">
        <v>51</v>
      </c>
    </row>
    <row r="25" spans="1:13" x14ac:dyDescent="0.25">
      <c r="A25" s="32">
        <v>10</v>
      </c>
      <c r="B25" s="49" t="s">
        <v>46</v>
      </c>
      <c r="C25" s="53" t="s">
        <v>18</v>
      </c>
      <c r="D25" s="47"/>
      <c r="E25" s="54"/>
      <c r="F25" s="55"/>
      <c r="G25" s="51">
        <f>G24+(G24*13%)</f>
        <v>452</v>
      </c>
      <c r="H25" s="46">
        <f t="shared" si="0"/>
        <v>0</v>
      </c>
      <c r="I25" s="46">
        <f t="shared" si="1"/>
        <v>0</v>
      </c>
      <c r="J25" s="46">
        <f t="shared" si="2"/>
        <v>0</v>
      </c>
      <c r="K25" s="39">
        <f t="shared" si="3"/>
        <v>0</v>
      </c>
      <c r="L25" s="40">
        <f t="shared" si="4"/>
        <v>0</v>
      </c>
      <c r="M25" s="41" t="s">
        <v>51</v>
      </c>
    </row>
    <row r="26" spans="1:13" x14ac:dyDescent="0.25">
      <c r="A26" s="32">
        <v>11</v>
      </c>
      <c r="B26" s="49" t="s">
        <v>47</v>
      </c>
      <c r="C26" s="53" t="s">
        <v>27</v>
      </c>
      <c r="D26" s="47"/>
      <c r="E26" s="54"/>
      <c r="F26" s="52"/>
      <c r="G26" s="45">
        <v>9000</v>
      </c>
      <c r="H26" s="46">
        <f t="shared" si="0"/>
        <v>0</v>
      </c>
      <c r="I26" s="46">
        <f t="shared" si="1"/>
        <v>0</v>
      </c>
      <c r="J26" s="46">
        <f t="shared" si="2"/>
        <v>0</v>
      </c>
      <c r="K26" s="39">
        <f t="shared" si="3"/>
        <v>0</v>
      </c>
      <c r="L26" s="40">
        <f t="shared" si="4"/>
        <v>0</v>
      </c>
      <c r="M26" s="41" t="s">
        <v>51</v>
      </c>
    </row>
    <row r="27" spans="1:13" ht="15.75" thickBot="1" x14ac:dyDescent="0.3">
      <c r="A27" s="32">
        <v>12</v>
      </c>
      <c r="B27" s="49" t="s">
        <v>48</v>
      </c>
      <c r="C27" s="53" t="s">
        <v>27</v>
      </c>
      <c r="D27" s="47"/>
      <c r="E27" s="54"/>
      <c r="F27" s="52"/>
      <c r="G27" s="45">
        <v>10170</v>
      </c>
      <c r="H27" s="46">
        <f t="shared" si="0"/>
        <v>0</v>
      </c>
      <c r="I27" s="46">
        <f t="shared" si="1"/>
        <v>0</v>
      </c>
      <c r="J27" s="46">
        <f t="shared" si="2"/>
        <v>0</v>
      </c>
      <c r="K27" s="39">
        <f t="shared" si="3"/>
        <v>0</v>
      </c>
      <c r="L27" s="40">
        <f t="shared" si="4"/>
        <v>0</v>
      </c>
      <c r="M27" s="41" t="s">
        <v>51</v>
      </c>
    </row>
    <row r="28" spans="1:13" ht="18.75" thickTop="1" thickBot="1" x14ac:dyDescent="0.4">
      <c r="A28" s="31"/>
      <c r="B28" s="31"/>
      <c r="C28" s="31"/>
      <c r="D28" s="31"/>
      <c r="E28" s="31"/>
      <c r="F28" s="31"/>
      <c r="G28" s="31"/>
      <c r="H28" s="12">
        <f>SUM(H16:H27)</f>
        <v>0</v>
      </c>
      <c r="I28" s="12">
        <f>SUM(I16:I27)</f>
        <v>0</v>
      </c>
      <c r="J28" s="12">
        <f t="shared" ref="J28:L28" si="5">SUM(J16:J27)</f>
        <v>0</v>
      </c>
      <c r="K28" s="12">
        <f t="shared" si="5"/>
        <v>0</v>
      </c>
      <c r="L28" s="12">
        <f t="shared" si="5"/>
        <v>0</v>
      </c>
      <c r="M28" s="10" t="str">
        <f>M27</f>
        <v>RA3</v>
      </c>
    </row>
    <row r="29" spans="1:13" ht="15.75" thickTop="1" x14ac:dyDescent="0.25"/>
  </sheetData>
  <mergeCells count="2">
    <mergeCell ref="A13:M13"/>
    <mergeCell ref="K14:L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 1</vt:lpstr>
      <vt:lpstr>RA 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2023-09-08T04:04:27Z</dcterms:modified>
</cp:coreProperties>
</file>