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OHM Work\Abhishek\Docs\Sem-4\Study\One Page\"/>
    </mc:Choice>
  </mc:AlternateContent>
  <xr:revisionPtr revIDLastSave="0" documentId="13_ncr:1_{9950AB55-439A-4468-BB1D-EAD8D31530F4}" xr6:coauthVersionLast="47" xr6:coauthVersionMax="47" xr10:uidLastSave="{00000000-0000-0000-0000-000000000000}"/>
  <bookViews>
    <workbookView xWindow="-110" yWindow="-110" windowWidth="19420" windowHeight="10420" activeTab="1" xr2:uid="{C4B8E961-707E-44BD-AC52-8F99C455EEB3}"/>
  </bookViews>
  <sheets>
    <sheet name="Portfolio" sheetId="1" r:id="rId1"/>
    <sheet name="DashBoard" sheetId="2" r:id="rId2"/>
    <sheet name="Charting" sheetId="3" r:id="rId3"/>
  </sheets>
  <definedNames>
    <definedName name="_xlnm._FilterDatabase" localSheetId="0" hidden="1">Portfolio!$B$2:$I$10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1" l="1"/>
  <c r="F5" i="1"/>
  <c r="F6" i="1"/>
  <c r="F7" i="1"/>
  <c r="H7" i="1" s="1"/>
  <c r="F8" i="1"/>
  <c r="F9" i="1"/>
  <c r="F10" i="1"/>
  <c r="H10" i="1" s="1"/>
  <c r="F3" i="1"/>
  <c r="H3" i="1" s="1"/>
  <c r="F3" i="3"/>
  <c r="F4" i="3"/>
  <c r="C4" i="3"/>
  <c r="C3" i="3"/>
  <c r="H5" i="1"/>
  <c r="H8" i="1"/>
  <c r="H9" i="1"/>
  <c r="H6" i="1"/>
  <c r="H4" i="1"/>
  <c r="D4" i="1" a="1"/>
  <c r="D4" i="1" s="1"/>
  <c r="D10" i="1" a="1"/>
  <c r="D10" i="1" s="1"/>
  <c r="D5" i="1" a="1"/>
  <c r="D5" i="1" s="1"/>
  <c r="D3" i="1" a="1"/>
  <c r="D3" i="1" s="1"/>
  <c r="D8" i="1" a="1"/>
  <c r="D8" i="1" s="1"/>
  <c r="D9" i="1" a="1"/>
  <c r="D9" i="1" s="1"/>
  <c r="D7" i="1" a="1"/>
  <c r="D7" i="1" s="1"/>
  <c r="D6" i="1" a="1"/>
  <c r="D6" i="1" s="1"/>
  <c r="E6" i="3" a="1"/>
  <c r="B6" i="3" a="1"/>
  <c r="E6" i="3" l="1"/>
  <c r="B6" i="3"/>
  <c r="B8" i="2" a="1"/>
  <c r="B8" i="2" s="1"/>
  <c r="M8" i="2" l="1" a="1"/>
  <c r="M8" i="2" s="1"/>
  <c r="L8" i="2" a="1"/>
  <c r="L8" i="2" s="1"/>
  <c r="G8" i="2" a="1"/>
  <c r="G8" i="2" s="1"/>
  <c r="F8" i="2" a="1"/>
  <c r="F8" i="2" s="1"/>
  <c r="C8" i="2" a="1"/>
  <c r="C8" i="2" s="1"/>
  <c r="D8" i="2" a="1"/>
  <c r="D8" i="2" s="1"/>
  <c r="J8" i="2" l="1" a="1"/>
  <c r="J8" i="2" s="1"/>
  <c r="H3" i="2" s="1"/>
  <c r="H8" i="2" a="1"/>
  <c r="H8" i="2" s="1"/>
  <c r="G3" i="2" l="1"/>
  <c r="K8" i="2" a="1"/>
  <c r="K8" i="2" s="1"/>
  <c r="I3" i="2" s="1"/>
  <c r="I8" i="2" a="1"/>
  <c r="I8"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8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futureMetadata>
  <cellMetadata count="1">
    <bk>
      <rc t="1" v="0"/>
    </bk>
  </cellMetadata>
  <valueMetadata count="18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valueMetadata>
</metadata>
</file>

<file path=xl/sharedStrings.xml><?xml version="1.0" encoding="utf-8"?>
<sst xmlns="http://schemas.openxmlformats.org/spreadsheetml/2006/main" count="54" uniqueCount="35">
  <si>
    <t>Date</t>
  </si>
  <si>
    <t>Company</t>
  </si>
  <si>
    <t>Ticker</t>
  </si>
  <si>
    <t>Transaction Type</t>
  </si>
  <si>
    <t>Unit</t>
  </si>
  <si>
    <t>Price</t>
  </si>
  <si>
    <t>Total Transaction Amount</t>
  </si>
  <si>
    <t>Currency</t>
  </si>
  <si>
    <t>Buy</t>
  </si>
  <si>
    <t>Sell</t>
  </si>
  <si>
    <t>INR</t>
  </si>
  <si>
    <t>Stock Portfolio Tracker</t>
  </si>
  <si>
    <t>Industry</t>
  </si>
  <si>
    <t>Current Price</t>
  </si>
  <si>
    <t>Market Price</t>
  </si>
  <si>
    <t>Quantity</t>
  </si>
  <si>
    <t>BreakDown</t>
  </si>
  <si>
    <t>Day Change</t>
  </si>
  <si>
    <t>Gain (Loss)</t>
  </si>
  <si>
    <t>52 Week High</t>
  </si>
  <si>
    <t>25 Week Low</t>
  </si>
  <si>
    <t>Portfolio Value</t>
  </si>
  <si>
    <t>Gain/ (Loss)</t>
  </si>
  <si>
    <t>Current Holdings</t>
  </si>
  <si>
    <t>Portfolio Breakdown</t>
  </si>
  <si>
    <t>Gain/ (Loss) Breakdown</t>
  </si>
  <si>
    <t>Historical Performance</t>
  </si>
  <si>
    <t>Stock Lookup -&gt;</t>
  </si>
  <si>
    <t xml:space="preserve">                Time Periods (months) -&gt;</t>
  </si>
  <si>
    <t>Actual</t>
  </si>
  <si>
    <t>Monthes</t>
  </si>
  <si>
    <t>SBIN</t>
  </si>
  <si>
    <t>Comparison</t>
  </si>
  <si>
    <t>TCS</t>
  </si>
  <si>
    <t>Comparison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</si>
</sst>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39]#,##0.00"/>
  </numFmts>
  <fonts count="7" x14ac:knownFonts="1">
    <font>
      <sz val="11"/>
      <color theme="1"/>
      <name val="Calibri"/>
      <family val="2"/>
    </font>
    <font>
      <sz val="11"/>
      <color theme="1"/>
      <name val="Calibri"/>
      <family val="2"/>
    </font>
    <font>
      <b/>
      <sz val="11"/>
      <color theme="0" tint="-4.9989318521683403E-2"/>
      <name val="Calibri"/>
      <family val="2"/>
    </font>
    <font>
      <b/>
      <sz val="11"/>
      <color theme="0"/>
      <name val="Calibri"/>
      <family val="2"/>
    </font>
    <font>
      <b/>
      <sz val="11"/>
      <color theme="1"/>
      <name val="Calibri"/>
      <family val="2"/>
    </font>
    <font>
      <b/>
      <sz val="26"/>
      <color theme="0"/>
      <name val="Calibri"/>
      <family val="2"/>
    </font>
    <font>
      <b/>
      <sz val="12"/>
      <color theme="0"/>
      <name val="Calibri"/>
      <family val="2"/>
    </font>
  </fonts>
  <fills count="5">
    <fill>
      <patternFill patternType="none"/>
    </fill>
    <fill>
      <patternFill patternType="gray125"/>
    </fill>
    <fill>
      <patternFill patternType="solid">
        <fgColor rgb="FF0070C0"/>
        <bgColor indexed="64"/>
      </patternFill>
    </fill>
    <fill>
      <patternFill patternType="solid">
        <fgColor theme="7" tint="0.399975585192419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14" fontId="0" fillId="0" borderId="0" xfId="0" applyNumberFormat="1"/>
    <xf numFmtId="164" fontId="0" fillId="0" borderId="0" xfId="0" applyNumberFormat="1"/>
    <xf numFmtId="0" fontId="2" fillId="2" borderId="0" xfId="0" applyFont="1" applyFill="1"/>
    <xf numFmtId="0" fontId="0" fillId="2" borderId="0" xfId="0" applyFill="1"/>
    <xf numFmtId="0" fontId="5" fillId="2" borderId="0" xfId="0" applyFont="1" applyFill="1" applyAlignment="1">
      <alignment horizontal="center" vertical="center"/>
    </xf>
    <xf numFmtId="0" fontId="0" fillId="0" borderId="0" xfId="0" applyFill="1"/>
    <xf numFmtId="0" fontId="3" fillId="2" borderId="0" xfId="0" applyFont="1" applyFill="1" applyAlignment="1">
      <alignment horizontal="center"/>
    </xf>
    <xf numFmtId="0" fontId="4" fillId="3" borderId="0" xfId="0" applyFont="1" applyFill="1"/>
    <xf numFmtId="0" fontId="4" fillId="3" borderId="0" xfId="0" applyFont="1" applyFill="1" applyAlignment="1">
      <alignment horizontal="right"/>
    </xf>
    <xf numFmtId="0" fontId="0" fillId="0" borderId="0" xfId="0" applyAlignment="1">
      <alignment horizontal="right"/>
    </xf>
    <xf numFmtId="164" fontId="0" fillId="0" borderId="0" xfId="0" applyNumberFormat="1" applyAlignment="1">
      <alignment horizontal="right"/>
    </xf>
    <xf numFmtId="10" fontId="0" fillId="0" borderId="0" xfId="1" applyNumberFormat="1" applyFont="1" applyAlignment="1">
      <alignment horizontal="right"/>
    </xf>
    <xf numFmtId="0" fontId="6" fillId="2" borderId="0" xfId="0" applyFont="1" applyFill="1" applyAlignment="1">
      <alignment horizontal="center"/>
    </xf>
    <xf numFmtId="0" fontId="0" fillId="4" borderId="0" xfId="0" applyFill="1"/>
    <xf numFmtId="0" fontId="0" fillId="4" borderId="1" xfId="0" applyFill="1" applyBorder="1"/>
    <xf numFmtId="0" fontId="4" fillId="0" borderId="0" xfId="0" applyFont="1"/>
    <xf numFmtId="9" fontId="0" fillId="0" borderId="0" xfId="1" applyFont="1"/>
    <xf numFmtId="9" fontId="0" fillId="0" borderId="0" xfId="1" applyFont="1" applyFill="1"/>
    <xf numFmtId="164" fontId="6" fillId="2" borderId="0" xfId="0" applyNumberFormat="1" applyFont="1" applyFill="1" applyAlignment="1">
      <alignment horizontal="right"/>
    </xf>
  </cellXfs>
  <cellStyles count="2">
    <cellStyle name="Normal" xfId="0" builtinId="0"/>
    <cellStyle name="Percent" xfId="1" builtinId="5"/>
  </cellStyles>
  <dxfs count="4">
    <dxf>
      <numFmt numFmtId="164" formatCode="[$₹-439]#,##0.00"/>
    </dxf>
    <dxf>
      <numFmt numFmtId="164" formatCode="[$₹-439]#,##0.00"/>
    </dxf>
    <dxf>
      <numFmt numFmtId="19" formatCode="m/d/yyyy"/>
    </dxf>
    <dxf>
      <font>
        <b/>
        <i val="0"/>
        <strike val="0"/>
        <condense val="0"/>
        <extend val="0"/>
        <outline val="0"/>
        <shadow val="0"/>
        <u val="none"/>
        <vertAlign val="baseline"/>
        <sz val="11"/>
        <color theme="0" tint="-4.9989318521683403E-2"/>
        <name val="Calibri"/>
        <family val="2"/>
        <scheme val="none"/>
      </font>
      <fill>
        <patternFill patternType="solid">
          <fgColor indexed="64"/>
          <bgColor rgb="FF0070C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DashBoard!$C$8:$C$11</c:f>
              <c:strCache>
                <c:ptCount val="4"/>
                <c:pt idx="0">
                  <c:v>SBIN</c:v>
                </c:pt>
                <c:pt idx="1">
                  <c:v>BAJFINANCE</c:v>
                </c:pt>
                <c:pt idx="2">
                  <c:v>TCS</c:v>
                </c:pt>
                <c:pt idx="3">
                  <c:v>HDFCBANK</c:v>
                </c:pt>
              </c:strCache>
            </c:strRef>
          </c:cat>
          <c:val>
            <c:numRef>
              <c:f>DashBoard!$I$8:$I$11</c:f>
              <c:numCache>
                <c:formatCode>0.00%</c:formatCode>
                <c:ptCount val="4"/>
                <c:pt idx="0">
                  <c:v>9.2230723944256923E-2</c:v>
                </c:pt>
                <c:pt idx="1">
                  <c:v>0.11981435436809565</c:v>
                </c:pt>
                <c:pt idx="2">
                  <c:v>0.52333525334522635</c:v>
                </c:pt>
                <c:pt idx="3">
                  <c:v>0.26461966834242112</c:v>
                </c:pt>
              </c:numCache>
            </c:numRef>
          </c:val>
          <c:extLst>
            <c:ext xmlns:c16="http://schemas.microsoft.com/office/drawing/2014/chart" uri="{C3380CC4-5D6E-409C-BE32-E72D297353CC}">
              <c16:uniqueId val="{00000000-68C0-4082-8E2C-F8A718EF4EF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lumMod val="40000"/>
                <a:lumOff val="60000"/>
              </a:schemeClr>
            </a:solidFill>
            <a:ln>
              <a:solidFill>
                <a:schemeClr val="tx2">
                  <a:lumMod val="10000"/>
                  <a:lumOff val="9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DashBoard!$C$8:$C$11</c:f>
              <c:strCache>
                <c:ptCount val="4"/>
                <c:pt idx="0">
                  <c:v>SBIN</c:v>
                </c:pt>
                <c:pt idx="1">
                  <c:v>BAJFINANCE</c:v>
                </c:pt>
                <c:pt idx="2">
                  <c:v>TCS</c:v>
                </c:pt>
                <c:pt idx="3">
                  <c:v>HDFCBANK</c:v>
                </c:pt>
              </c:strCache>
            </c:strRef>
          </c:cat>
          <c:val>
            <c:numRef>
              <c:f>DashBoard!$K$8:$K$11</c:f>
              <c:numCache>
                <c:formatCode>[$₹-439]#,##0.00</c:formatCode>
                <c:ptCount val="4"/>
                <c:pt idx="0">
                  <c:v>3433.75</c:v>
                </c:pt>
                <c:pt idx="1">
                  <c:v>1755.5</c:v>
                </c:pt>
                <c:pt idx="2">
                  <c:v>-3404</c:v>
                </c:pt>
                <c:pt idx="3">
                  <c:v>722</c:v>
                </c:pt>
              </c:numCache>
            </c:numRef>
          </c:val>
          <c:extLst>
            <c:ext xmlns:c16="http://schemas.microsoft.com/office/drawing/2014/chart" uri="{C3380CC4-5D6E-409C-BE32-E72D297353CC}">
              <c16:uniqueId val="{00000000-936F-4347-8994-C24574DAEB0E}"/>
            </c:ext>
          </c:extLst>
        </c:ser>
        <c:dLbls>
          <c:dLblPos val="outEnd"/>
          <c:showLegendKey val="0"/>
          <c:showVal val="1"/>
          <c:showCatName val="0"/>
          <c:showSerName val="0"/>
          <c:showPercent val="0"/>
          <c:showBubbleSize val="0"/>
        </c:dLbls>
        <c:gapWidth val="219"/>
        <c:overlap val="-27"/>
        <c:axId val="157225392"/>
        <c:axId val="157205232"/>
      </c:barChart>
      <c:catAx>
        <c:axId val="157225392"/>
        <c:scaling>
          <c:orientation val="minMax"/>
        </c:scaling>
        <c:delete val="1"/>
        <c:axPos val="b"/>
        <c:numFmt formatCode="General" sourceLinked="1"/>
        <c:majorTickMark val="none"/>
        <c:minorTickMark val="none"/>
        <c:tickLblPos val="nextTo"/>
        <c:crossAx val="157205232"/>
        <c:crosses val="autoZero"/>
        <c:auto val="1"/>
        <c:lblAlgn val="ctr"/>
        <c:lblOffset val="0"/>
        <c:noMultiLvlLbl val="0"/>
      </c:catAx>
      <c:valAx>
        <c:axId val="157205232"/>
        <c:scaling>
          <c:orientation val="minMax"/>
        </c:scaling>
        <c:delete val="1"/>
        <c:axPos val="l"/>
        <c:majorGridlines>
          <c:spPr>
            <a:ln w="9525" cap="flat" cmpd="sng" algn="ctr">
              <a:solidFill>
                <a:schemeClr val="tx1">
                  <a:lumMod val="15000"/>
                  <a:lumOff val="85000"/>
                </a:schemeClr>
              </a:solidFill>
              <a:round/>
            </a:ln>
            <a:effectLst/>
          </c:spPr>
        </c:majorGridlines>
        <c:numFmt formatCode="[$₹-439]#,##0.00" sourceLinked="1"/>
        <c:majorTickMark val="none"/>
        <c:minorTickMark val="none"/>
        <c:tickLblPos val="nextTo"/>
        <c:crossAx val="15722539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Charting!$C$3</c:f>
              <c:strCache>
                <c:ptCount val="1"/>
                <c:pt idx="0">
                  <c:v>SBIN</c:v>
                </c:pt>
              </c:strCache>
            </c:strRef>
          </c:tx>
          <c:spPr>
            <a:ln w="28575" cap="rnd">
              <a:solidFill>
                <a:schemeClr val="accent1"/>
              </a:solidFill>
              <a:round/>
            </a:ln>
            <a:effectLst/>
          </c:spPr>
          <c:marker>
            <c:symbol val="none"/>
          </c:marker>
          <c:cat>
            <c:numRef>
              <c:f>Charting!$B$7:$B$65</c:f>
              <c:numCache>
                <c:formatCode>m/d/yyyy</c:formatCode>
                <c:ptCount val="59"/>
                <c:pt idx="0">
                  <c:v>45810</c:v>
                </c:pt>
                <c:pt idx="1">
                  <c:v>45811</c:v>
                </c:pt>
                <c:pt idx="2">
                  <c:v>45812</c:v>
                </c:pt>
                <c:pt idx="3">
                  <c:v>45813</c:v>
                </c:pt>
                <c:pt idx="4">
                  <c:v>45814</c:v>
                </c:pt>
                <c:pt idx="5">
                  <c:v>45817</c:v>
                </c:pt>
                <c:pt idx="6">
                  <c:v>45818</c:v>
                </c:pt>
                <c:pt idx="7">
                  <c:v>45819</c:v>
                </c:pt>
                <c:pt idx="8">
                  <c:v>45820</c:v>
                </c:pt>
                <c:pt idx="9">
                  <c:v>45821</c:v>
                </c:pt>
                <c:pt idx="10">
                  <c:v>45824</c:v>
                </c:pt>
                <c:pt idx="11">
                  <c:v>45825</c:v>
                </c:pt>
                <c:pt idx="12">
                  <c:v>45826</c:v>
                </c:pt>
                <c:pt idx="13">
                  <c:v>45827</c:v>
                </c:pt>
                <c:pt idx="14">
                  <c:v>45828</c:v>
                </c:pt>
                <c:pt idx="15">
                  <c:v>45831</c:v>
                </c:pt>
                <c:pt idx="16">
                  <c:v>45832</c:v>
                </c:pt>
                <c:pt idx="17">
                  <c:v>45833</c:v>
                </c:pt>
                <c:pt idx="18">
                  <c:v>45834</c:v>
                </c:pt>
                <c:pt idx="19">
                  <c:v>45835</c:v>
                </c:pt>
                <c:pt idx="20">
                  <c:v>45838</c:v>
                </c:pt>
                <c:pt idx="21">
                  <c:v>45839</c:v>
                </c:pt>
                <c:pt idx="22">
                  <c:v>45840</c:v>
                </c:pt>
                <c:pt idx="23">
                  <c:v>45841</c:v>
                </c:pt>
                <c:pt idx="24">
                  <c:v>45842</c:v>
                </c:pt>
                <c:pt idx="25">
                  <c:v>45845</c:v>
                </c:pt>
                <c:pt idx="26">
                  <c:v>45846</c:v>
                </c:pt>
                <c:pt idx="27">
                  <c:v>45847</c:v>
                </c:pt>
                <c:pt idx="28">
                  <c:v>45848</c:v>
                </c:pt>
                <c:pt idx="29">
                  <c:v>45849</c:v>
                </c:pt>
                <c:pt idx="30">
                  <c:v>45852</c:v>
                </c:pt>
                <c:pt idx="31">
                  <c:v>45853</c:v>
                </c:pt>
                <c:pt idx="32">
                  <c:v>45854</c:v>
                </c:pt>
                <c:pt idx="33">
                  <c:v>45855</c:v>
                </c:pt>
                <c:pt idx="34">
                  <c:v>45856</c:v>
                </c:pt>
                <c:pt idx="35">
                  <c:v>45859</c:v>
                </c:pt>
                <c:pt idx="36">
                  <c:v>45860</c:v>
                </c:pt>
                <c:pt idx="37">
                  <c:v>45861</c:v>
                </c:pt>
                <c:pt idx="38">
                  <c:v>45862</c:v>
                </c:pt>
                <c:pt idx="39">
                  <c:v>45863</c:v>
                </c:pt>
                <c:pt idx="40">
                  <c:v>45866</c:v>
                </c:pt>
                <c:pt idx="41">
                  <c:v>45867</c:v>
                </c:pt>
                <c:pt idx="42">
                  <c:v>45868</c:v>
                </c:pt>
                <c:pt idx="43">
                  <c:v>45869</c:v>
                </c:pt>
                <c:pt idx="44">
                  <c:v>45870</c:v>
                </c:pt>
                <c:pt idx="45">
                  <c:v>45873</c:v>
                </c:pt>
                <c:pt idx="46">
                  <c:v>45874</c:v>
                </c:pt>
                <c:pt idx="47">
                  <c:v>45875</c:v>
                </c:pt>
                <c:pt idx="48">
                  <c:v>45876</c:v>
                </c:pt>
                <c:pt idx="49">
                  <c:v>45877</c:v>
                </c:pt>
                <c:pt idx="50">
                  <c:v>45880</c:v>
                </c:pt>
                <c:pt idx="51">
                  <c:v>45881</c:v>
                </c:pt>
                <c:pt idx="52">
                  <c:v>45882</c:v>
                </c:pt>
                <c:pt idx="53">
                  <c:v>45883</c:v>
                </c:pt>
                <c:pt idx="54">
                  <c:v>45887</c:v>
                </c:pt>
                <c:pt idx="55">
                  <c:v>45888</c:v>
                </c:pt>
                <c:pt idx="56">
                  <c:v>45889</c:v>
                </c:pt>
                <c:pt idx="57">
                  <c:v>45890</c:v>
                </c:pt>
                <c:pt idx="58">
                  <c:v>45891</c:v>
                </c:pt>
              </c:numCache>
            </c:numRef>
          </c:cat>
          <c:val>
            <c:numRef>
              <c:f>Charting!$C$7:$C$65</c:f>
              <c:numCache>
                <c:formatCode>_ [$₹-44D]\ * #,##0.00_ ;_ [$₹-44D]\ * \-#,##0.00_ ;_ [$₹-44D]\ * "-"??_ ;_ @_ </c:formatCode>
                <c:ptCount val="59"/>
                <c:pt idx="0">
                  <c:v>813.65</c:v>
                </c:pt>
                <c:pt idx="1">
                  <c:v>809.8</c:v>
                </c:pt>
                <c:pt idx="2">
                  <c:v>806.5</c:v>
                </c:pt>
                <c:pt idx="3">
                  <c:v>806</c:v>
                </c:pt>
                <c:pt idx="4">
                  <c:v>813.05</c:v>
                </c:pt>
                <c:pt idx="5">
                  <c:v>820.05</c:v>
                </c:pt>
                <c:pt idx="6">
                  <c:v>817.05</c:v>
                </c:pt>
                <c:pt idx="7">
                  <c:v>815.05</c:v>
                </c:pt>
                <c:pt idx="8">
                  <c:v>805.95</c:v>
                </c:pt>
                <c:pt idx="9">
                  <c:v>792.35</c:v>
                </c:pt>
                <c:pt idx="10">
                  <c:v>792.5</c:v>
                </c:pt>
                <c:pt idx="11">
                  <c:v>792.3</c:v>
                </c:pt>
                <c:pt idx="12">
                  <c:v>791.9</c:v>
                </c:pt>
                <c:pt idx="13">
                  <c:v>785.1</c:v>
                </c:pt>
                <c:pt idx="14">
                  <c:v>796.15</c:v>
                </c:pt>
                <c:pt idx="15">
                  <c:v>790.2</c:v>
                </c:pt>
                <c:pt idx="16">
                  <c:v>795.4</c:v>
                </c:pt>
                <c:pt idx="17">
                  <c:v>800.05</c:v>
                </c:pt>
                <c:pt idx="18">
                  <c:v>797.05</c:v>
                </c:pt>
                <c:pt idx="19">
                  <c:v>805.4</c:v>
                </c:pt>
                <c:pt idx="20">
                  <c:v>820.35</c:v>
                </c:pt>
                <c:pt idx="21">
                  <c:v>820.3</c:v>
                </c:pt>
                <c:pt idx="22">
                  <c:v>812.9</c:v>
                </c:pt>
                <c:pt idx="23">
                  <c:v>807.1</c:v>
                </c:pt>
                <c:pt idx="24">
                  <c:v>811.85</c:v>
                </c:pt>
                <c:pt idx="25">
                  <c:v>806.85</c:v>
                </c:pt>
                <c:pt idx="26">
                  <c:v>812.65</c:v>
                </c:pt>
                <c:pt idx="27">
                  <c:v>810.95</c:v>
                </c:pt>
                <c:pt idx="28">
                  <c:v>808</c:v>
                </c:pt>
                <c:pt idx="29">
                  <c:v>808.65</c:v>
                </c:pt>
                <c:pt idx="30">
                  <c:v>808.85</c:v>
                </c:pt>
                <c:pt idx="31">
                  <c:v>816.45</c:v>
                </c:pt>
                <c:pt idx="32">
                  <c:v>831.7</c:v>
                </c:pt>
                <c:pt idx="33">
                  <c:v>829</c:v>
                </c:pt>
                <c:pt idx="34">
                  <c:v>823.35</c:v>
                </c:pt>
                <c:pt idx="35">
                  <c:v>824.2</c:v>
                </c:pt>
                <c:pt idx="36">
                  <c:v>815</c:v>
                </c:pt>
                <c:pt idx="37">
                  <c:v>820.65</c:v>
                </c:pt>
                <c:pt idx="38">
                  <c:v>815.7</c:v>
                </c:pt>
                <c:pt idx="39">
                  <c:v>806.55</c:v>
                </c:pt>
                <c:pt idx="40">
                  <c:v>797.15</c:v>
                </c:pt>
                <c:pt idx="41">
                  <c:v>799.2</c:v>
                </c:pt>
                <c:pt idx="42">
                  <c:v>801.65</c:v>
                </c:pt>
                <c:pt idx="43">
                  <c:v>796.55</c:v>
                </c:pt>
                <c:pt idx="44">
                  <c:v>794</c:v>
                </c:pt>
                <c:pt idx="45">
                  <c:v>795.7</c:v>
                </c:pt>
                <c:pt idx="46">
                  <c:v>800.6</c:v>
                </c:pt>
                <c:pt idx="47">
                  <c:v>805.15</c:v>
                </c:pt>
                <c:pt idx="48">
                  <c:v>805.15</c:v>
                </c:pt>
                <c:pt idx="49">
                  <c:v>804.3</c:v>
                </c:pt>
                <c:pt idx="50">
                  <c:v>823.45</c:v>
                </c:pt>
                <c:pt idx="51">
                  <c:v>820.6</c:v>
                </c:pt>
                <c:pt idx="52">
                  <c:v>821.85</c:v>
                </c:pt>
                <c:pt idx="53">
                  <c:v>826.55</c:v>
                </c:pt>
                <c:pt idx="54">
                  <c:v>827.65</c:v>
                </c:pt>
                <c:pt idx="55">
                  <c:v>830.4</c:v>
                </c:pt>
                <c:pt idx="56">
                  <c:v>828.95</c:v>
                </c:pt>
                <c:pt idx="57">
                  <c:v>825.7</c:v>
                </c:pt>
                <c:pt idx="58">
                  <c:v>816.25</c:v>
                </c:pt>
              </c:numCache>
            </c:numRef>
          </c:val>
          <c:smooth val="0"/>
          <c:extLst>
            <c:ext xmlns:c16="http://schemas.microsoft.com/office/drawing/2014/chart" uri="{C3380CC4-5D6E-409C-BE32-E72D297353CC}">
              <c16:uniqueId val="{00000000-B71E-44BB-8D4D-F5B45242E58B}"/>
            </c:ext>
          </c:extLst>
        </c:ser>
        <c:dLbls>
          <c:showLegendKey val="0"/>
          <c:showVal val="0"/>
          <c:showCatName val="0"/>
          <c:showSerName val="0"/>
          <c:showPercent val="0"/>
          <c:showBubbleSize val="0"/>
        </c:dLbls>
        <c:marker val="1"/>
        <c:smooth val="0"/>
        <c:axId val="2099037440"/>
        <c:axId val="2099043680"/>
      </c:lineChart>
      <c:lineChart>
        <c:grouping val="standard"/>
        <c:varyColors val="0"/>
        <c:ser>
          <c:idx val="1"/>
          <c:order val="1"/>
          <c:tx>
            <c:strRef>
              <c:f>Charting!$F$3</c:f>
              <c:strCache>
                <c:ptCount val="1"/>
                <c:pt idx="0">
                  <c:v>TCS</c:v>
                </c:pt>
              </c:strCache>
            </c:strRef>
          </c:tx>
          <c:spPr>
            <a:ln w="28575" cap="rnd">
              <a:solidFill>
                <a:schemeClr val="accent2"/>
              </a:solidFill>
              <a:round/>
            </a:ln>
            <a:effectLst/>
          </c:spPr>
          <c:marker>
            <c:symbol val="none"/>
          </c:marker>
          <c:cat>
            <c:numRef>
              <c:f>Charting!$B$7:$B$65</c:f>
              <c:numCache>
                <c:formatCode>m/d/yyyy</c:formatCode>
                <c:ptCount val="59"/>
                <c:pt idx="0">
                  <c:v>45810</c:v>
                </c:pt>
                <c:pt idx="1">
                  <c:v>45811</c:v>
                </c:pt>
                <c:pt idx="2">
                  <c:v>45812</c:v>
                </c:pt>
                <c:pt idx="3">
                  <c:v>45813</c:v>
                </c:pt>
                <c:pt idx="4">
                  <c:v>45814</c:v>
                </c:pt>
                <c:pt idx="5">
                  <c:v>45817</c:v>
                </c:pt>
                <c:pt idx="6">
                  <c:v>45818</c:v>
                </c:pt>
                <c:pt idx="7">
                  <c:v>45819</c:v>
                </c:pt>
                <c:pt idx="8">
                  <c:v>45820</c:v>
                </c:pt>
                <c:pt idx="9">
                  <c:v>45821</c:v>
                </c:pt>
                <c:pt idx="10">
                  <c:v>45824</c:v>
                </c:pt>
                <c:pt idx="11">
                  <c:v>45825</c:v>
                </c:pt>
                <c:pt idx="12">
                  <c:v>45826</c:v>
                </c:pt>
                <c:pt idx="13">
                  <c:v>45827</c:v>
                </c:pt>
                <c:pt idx="14">
                  <c:v>45828</c:v>
                </c:pt>
                <c:pt idx="15">
                  <c:v>45831</c:v>
                </c:pt>
                <c:pt idx="16">
                  <c:v>45832</c:v>
                </c:pt>
                <c:pt idx="17">
                  <c:v>45833</c:v>
                </c:pt>
                <c:pt idx="18">
                  <c:v>45834</c:v>
                </c:pt>
                <c:pt idx="19">
                  <c:v>45835</c:v>
                </c:pt>
                <c:pt idx="20">
                  <c:v>45838</c:v>
                </c:pt>
                <c:pt idx="21">
                  <c:v>45839</c:v>
                </c:pt>
                <c:pt idx="22">
                  <c:v>45840</c:v>
                </c:pt>
                <c:pt idx="23">
                  <c:v>45841</c:v>
                </c:pt>
                <c:pt idx="24">
                  <c:v>45842</c:v>
                </c:pt>
                <c:pt idx="25">
                  <c:v>45845</c:v>
                </c:pt>
                <c:pt idx="26">
                  <c:v>45846</c:v>
                </c:pt>
                <c:pt idx="27">
                  <c:v>45847</c:v>
                </c:pt>
                <c:pt idx="28">
                  <c:v>45848</c:v>
                </c:pt>
                <c:pt idx="29">
                  <c:v>45849</c:v>
                </c:pt>
                <c:pt idx="30">
                  <c:v>45852</c:v>
                </c:pt>
                <c:pt idx="31">
                  <c:v>45853</c:v>
                </c:pt>
                <c:pt idx="32">
                  <c:v>45854</c:v>
                </c:pt>
                <c:pt idx="33">
                  <c:v>45855</c:v>
                </c:pt>
                <c:pt idx="34">
                  <c:v>45856</c:v>
                </c:pt>
                <c:pt idx="35">
                  <c:v>45859</c:v>
                </c:pt>
                <c:pt idx="36">
                  <c:v>45860</c:v>
                </c:pt>
                <c:pt idx="37">
                  <c:v>45861</c:v>
                </c:pt>
                <c:pt idx="38">
                  <c:v>45862</c:v>
                </c:pt>
                <c:pt idx="39">
                  <c:v>45863</c:v>
                </c:pt>
                <c:pt idx="40">
                  <c:v>45866</c:v>
                </c:pt>
                <c:pt idx="41">
                  <c:v>45867</c:v>
                </c:pt>
                <c:pt idx="42">
                  <c:v>45868</c:v>
                </c:pt>
                <c:pt idx="43">
                  <c:v>45869</c:v>
                </c:pt>
                <c:pt idx="44">
                  <c:v>45870</c:v>
                </c:pt>
                <c:pt idx="45">
                  <c:v>45873</c:v>
                </c:pt>
                <c:pt idx="46">
                  <c:v>45874</c:v>
                </c:pt>
                <c:pt idx="47">
                  <c:v>45875</c:v>
                </c:pt>
                <c:pt idx="48">
                  <c:v>45876</c:v>
                </c:pt>
                <c:pt idx="49">
                  <c:v>45877</c:v>
                </c:pt>
                <c:pt idx="50">
                  <c:v>45880</c:v>
                </c:pt>
                <c:pt idx="51">
                  <c:v>45881</c:v>
                </c:pt>
                <c:pt idx="52">
                  <c:v>45882</c:v>
                </c:pt>
                <c:pt idx="53">
                  <c:v>45883</c:v>
                </c:pt>
                <c:pt idx="54">
                  <c:v>45887</c:v>
                </c:pt>
                <c:pt idx="55">
                  <c:v>45888</c:v>
                </c:pt>
                <c:pt idx="56">
                  <c:v>45889</c:v>
                </c:pt>
                <c:pt idx="57">
                  <c:v>45890</c:v>
                </c:pt>
                <c:pt idx="58">
                  <c:v>45891</c:v>
                </c:pt>
              </c:numCache>
            </c:numRef>
          </c:cat>
          <c:val>
            <c:numRef>
              <c:f>Charting!$F$7:$F$65</c:f>
              <c:numCache>
                <c:formatCode>_ [$₹-44D]\ * #,##0.00_ ;_ [$₹-44D]\ * \-#,##0.00_ ;_ [$₹-44D]\ * "-"??_ ;_ @_ </c:formatCode>
                <c:ptCount val="59"/>
                <c:pt idx="0">
                  <c:v>3449.8</c:v>
                </c:pt>
                <c:pt idx="1">
                  <c:v>3405.2</c:v>
                </c:pt>
                <c:pt idx="2">
                  <c:v>3380.9</c:v>
                </c:pt>
                <c:pt idx="3">
                  <c:v>3371.1</c:v>
                </c:pt>
                <c:pt idx="4">
                  <c:v>3384.2</c:v>
                </c:pt>
                <c:pt idx="5">
                  <c:v>3421.9</c:v>
                </c:pt>
                <c:pt idx="6">
                  <c:v>3462.9</c:v>
                </c:pt>
                <c:pt idx="7">
                  <c:v>3471.9</c:v>
                </c:pt>
                <c:pt idx="8">
                  <c:v>3434.2</c:v>
                </c:pt>
                <c:pt idx="9">
                  <c:v>3445.7</c:v>
                </c:pt>
                <c:pt idx="10">
                  <c:v>3496.3</c:v>
                </c:pt>
                <c:pt idx="11">
                  <c:v>3515.3</c:v>
                </c:pt>
                <c:pt idx="12">
                  <c:v>3451.4</c:v>
                </c:pt>
                <c:pt idx="13">
                  <c:v>3424</c:v>
                </c:pt>
                <c:pt idx="14">
                  <c:v>3435.7</c:v>
                </c:pt>
                <c:pt idx="15">
                  <c:v>3393.6</c:v>
                </c:pt>
                <c:pt idx="16">
                  <c:v>3390.4</c:v>
                </c:pt>
                <c:pt idx="17">
                  <c:v>3444.8</c:v>
                </c:pt>
                <c:pt idx="18">
                  <c:v>3441.8</c:v>
                </c:pt>
                <c:pt idx="19">
                  <c:v>3441.1</c:v>
                </c:pt>
                <c:pt idx="20">
                  <c:v>3462</c:v>
                </c:pt>
                <c:pt idx="21">
                  <c:v>3429.7</c:v>
                </c:pt>
                <c:pt idx="22">
                  <c:v>3423.3</c:v>
                </c:pt>
                <c:pt idx="23">
                  <c:v>3400.8</c:v>
                </c:pt>
                <c:pt idx="24">
                  <c:v>3419.8</c:v>
                </c:pt>
                <c:pt idx="25">
                  <c:v>3411.7</c:v>
                </c:pt>
                <c:pt idx="26">
                  <c:v>3406.2</c:v>
                </c:pt>
                <c:pt idx="27">
                  <c:v>3383.8</c:v>
                </c:pt>
                <c:pt idx="28">
                  <c:v>3382</c:v>
                </c:pt>
                <c:pt idx="29">
                  <c:v>3266</c:v>
                </c:pt>
                <c:pt idx="30">
                  <c:v>3222.7</c:v>
                </c:pt>
                <c:pt idx="31">
                  <c:v>3252.3</c:v>
                </c:pt>
                <c:pt idx="32">
                  <c:v>3233.1</c:v>
                </c:pt>
                <c:pt idx="33">
                  <c:v>3209.2</c:v>
                </c:pt>
                <c:pt idx="34">
                  <c:v>3189.9</c:v>
                </c:pt>
                <c:pt idx="35">
                  <c:v>3158.2</c:v>
                </c:pt>
                <c:pt idx="36">
                  <c:v>3159.6</c:v>
                </c:pt>
                <c:pt idx="37">
                  <c:v>3179.1</c:v>
                </c:pt>
                <c:pt idx="38">
                  <c:v>3148</c:v>
                </c:pt>
                <c:pt idx="39">
                  <c:v>3135.8</c:v>
                </c:pt>
                <c:pt idx="40">
                  <c:v>3079.3</c:v>
                </c:pt>
                <c:pt idx="41">
                  <c:v>3056</c:v>
                </c:pt>
                <c:pt idx="42">
                  <c:v>3053.6</c:v>
                </c:pt>
                <c:pt idx="43">
                  <c:v>3036.8</c:v>
                </c:pt>
                <c:pt idx="44">
                  <c:v>3003</c:v>
                </c:pt>
                <c:pt idx="45">
                  <c:v>3074.4</c:v>
                </c:pt>
                <c:pt idx="46">
                  <c:v>3063.9</c:v>
                </c:pt>
                <c:pt idx="47">
                  <c:v>3032.3</c:v>
                </c:pt>
                <c:pt idx="48">
                  <c:v>3047</c:v>
                </c:pt>
                <c:pt idx="49">
                  <c:v>3036.4</c:v>
                </c:pt>
                <c:pt idx="50">
                  <c:v>3040.8</c:v>
                </c:pt>
                <c:pt idx="51">
                  <c:v>3035.4</c:v>
                </c:pt>
                <c:pt idx="52">
                  <c:v>3036.2</c:v>
                </c:pt>
                <c:pt idx="53">
                  <c:v>3022.3</c:v>
                </c:pt>
                <c:pt idx="54">
                  <c:v>3011.2</c:v>
                </c:pt>
                <c:pt idx="55">
                  <c:v>3016.2</c:v>
                </c:pt>
                <c:pt idx="56">
                  <c:v>3098.6</c:v>
                </c:pt>
                <c:pt idx="57">
                  <c:v>3102.6</c:v>
                </c:pt>
                <c:pt idx="58">
                  <c:v>3054</c:v>
                </c:pt>
              </c:numCache>
            </c:numRef>
          </c:val>
          <c:smooth val="0"/>
          <c:extLst>
            <c:ext xmlns:c16="http://schemas.microsoft.com/office/drawing/2014/chart" uri="{C3380CC4-5D6E-409C-BE32-E72D297353CC}">
              <c16:uniqueId val="{00000001-B71E-44BB-8D4D-F5B45242E58B}"/>
            </c:ext>
          </c:extLst>
        </c:ser>
        <c:dLbls>
          <c:showLegendKey val="0"/>
          <c:showVal val="0"/>
          <c:showCatName val="0"/>
          <c:showSerName val="0"/>
          <c:showPercent val="0"/>
          <c:showBubbleSize val="0"/>
        </c:dLbls>
        <c:marker val="1"/>
        <c:smooth val="0"/>
        <c:axId val="177379776"/>
        <c:axId val="177381696"/>
      </c:lineChart>
      <c:dateAx>
        <c:axId val="2099037440"/>
        <c:scaling>
          <c:orientation val="minMax"/>
        </c:scaling>
        <c:delete val="1"/>
        <c:axPos val="b"/>
        <c:numFmt formatCode="m/d/yyyy" sourceLinked="1"/>
        <c:majorTickMark val="out"/>
        <c:minorTickMark val="none"/>
        <c:tickLblPos val="nextTo"/>
        <c:crossAx val="2099043680"/>
        <c:crosses val="autoZero"/>
        <c:auto val="1"/>
        <c:lblOffset val="100"/>
        <c:baseTimeUnit val="days"/>
      </c:dateAx>
      <c:valAx>
        <c:axId val="2099043680"/>
        <c:scaling>
          <c:orientation val="minMax"/>
        </c:scaling>
        <c:delete val="0"/>
        <c:axPos val="l"/>
        <c:majorGridlines>
          <c:spPr>
            <a:ln w="9525" cap="flat" cmpd="sng" algn="ctr">
              <a:solidFill>
                <a:schemeClr val="tx1">
                  <a:lumMod val="15000"/>
                  <a:lumOff val="85000"/>
                </a:schemeClr>
              </a:solidFill>
              <a:round/>
            </a:ln>
            <a:effectLst/>
          </c:spPr>
        </c:majorGridlines>
        <c:numFmt formatCode="_ [$₹-44D]\ * #,##0.00_ ;_ [$₹-44D]\ * \-#,##0.00_ ;_ [$₹-44D]\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037440"/>
        <c:crosses val="autoZero"/>
        <c:crossBetween val="between"/>
      </c:valAx>
      <c:valAx>
        <c:axId val="177381696"/>
        <c:scaling>
          <c:orientation val="minMax"/>
        </c:scaling>
        <c:delete val="0"/>
        <c:axPos val="r"/>
        <c:numFmt formatCode="_ [$₹-44D]\ * #,##0.00_ ;_ [$₹-44D]\ * \-#,##0.00_ ;_ [$₹-44D]\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79776"/>
        <c:crosses val="max"/>
        <c:crossBetween val="between"/>
      </c:valAx>
      <c:dateAx>
        <c:axId val="177379776"/>
        <c:scaling>
          <c:orientation val="minMax"/>
        </c:scaling>
        <c:delete val="1"/>
        <c:axPos val="b"/>
        <c:numFmt formatCode="m/d/yyyy" sourceLinked="1"/>
        <c:majorTickMark val="out"/>
        <c:minorTickMark val="none"/>
        <c:tickLblPos val="nextTo"/>
        <c:crossAx val="177381696"/>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Charting!$C$6</c:f>
              <c:strCache>
                <c:ptCount val="1"/>
                <c:pt idx="0">
                  <c:v>Close</c:v>
                </c:pt>
              </c:strCache>
            </c:strRef>
          </c:tx>
          <c:spPr>
            <a:ln w="28575" cap="rnd">
              <a:solidFill>
                <a:schemeClr val="accent1"/>
              </a:solidFill>
              <a:round/>
            </a:ln>
            <a:effectLst/>
          </c:spPr>
          <c:marker>
            <c:symbol val="none"/>
          </c:marker>
          <c:cat>
            <c:numRef>
              <c:f>Charting!$B$7:$B$65</c:f>
              <c:numCache>
                <c:formatCode>m/d/yyyy</c:formatCode>
                <c:ptCount val="59"/>
                <c:pt idx="0">
                  <c:v>45810</c:v>
                </c:pt>
                <c:pt idx="1">
                  <c:v>45811</c:v>
                </c:pt>
                <c:pt idx="2">
                  <c:v>45812</c:v>
                </c:pt>
                <c:pt idx="3">
                  <c:v>45813</c:v>
                </c:pt>
                <c:pt idx="4">
                  <c:v>45814</c:v>
                </c:pt>
                <c:pt idx="5">
                  <c:v>45817</c:v>
                </c:pt>
                <c:pt idx="6">
                  <c:v>45818</c:v>
                </c:pt>
                <c:pt idx="7">
                  <c:v>45819</c:v>
                </c:pt>
                <c:pt idx="8">
                  <c:v>45820</c:v>
                </c:pt>
                <c:pt idx="9">
                  <c:v>45821</c:v>
                </c:pt>
                <c:pt idx="10">
                  <c:v>45824</c:v>
                </c:pt>
                <c:pt idx="11">
                  <c:v>45825</c:v>
                </c:pt>
                <c:pt idx="12">
                  <c:v>45826</c:v>
                </c:pt>
                <c:pt idx="13">
                  <c:v>45827</c:v>
                </c:pt>
                <c:pt idx="14">
                  <c:v>45828</c:v>
                </c:pt>
                <c:pt idx="15">
                  <c:v>45831</c:v>
                </c:pt>
                <c:pt idx="16">
                  <c:v>45832</c:v>
                </c:pt>
                <c:pt idx="17">
                  <c:v>45833</c:v>
                </c:pt>
                <c:pt idx="18">
                  <c:v>45834</c:v>
                </c:pt>
                <c:pt idx="19">
                  <c:v>45835</c:v>
                </c:pt>
                <c:pt idx="20">
                  <c:v>45838</c:v>
                </c:pt>
                <c:pt idx="21">
                  <c:v>45839</c:v>
                </c:pt>
                <c:pt idx="22">
                  <c:v>45840</c:v>
                </c:pt>
                <c:pt idx="23">
                  <c:v>45841</c:v>
                </c:pt>
                <c:pt idx="24">
                  <c:v>45842</c:v>
                </c:pt>
                <c:pt idx="25">
                  <c:v>45845</c:v>
                </c:pt>
                <c:pt idx="26">
                  <c:v>45846</c:v>
                </c:pt>
                <c:pt idx="27">
                  <c:v>45847</c:v>
                </c:pt>
                <c:pt idx="28">
                  <c:v>45848</c:v>
                </c:pt>
                <c:pt idx="29">
                  <c:v>45849</c:v>
                </c:pt>
                <c:pt idx="30">
                  <c:v>45852</c:v>
                </c:pt>
                <c:pt idx="31">
                  <c:v>45853</c:v>
                </c:pt>
                <c:pt idx="32">
                  <c:v>45854</c:v>
                </c:pt>
                <c:pt idx="33">
                  <c:v>45855</c:v>
                </c:pt>
                <c:pt idx="34">
                  <c:v>45856</c:v>
                </c:pt>
                <c:pt idx="35">
                  <c:v>45859</c:v>
                </c:pt>
                <c:pt idx="36">
                  <c:v>45860</c:v>
                </c:pt>
                <c:pt idx="37">
                  <c:v>45861</c:v>
                </c:pt>
                <c:pt idx="38">
                  <c:v>45862</c:v>
                </c:pt>
                <c:pt idx="39">
                  <c:v>45863</c:v>
                </c:pt>
                <c:pt idx="40">
                  <c:v>45866</c:v>
                </c:pt>
                <c:pt idx="41">
                  <c:v>45867</c:v>
                </c:pt>
                <c:pt idx="42">
                  <c:v>45868</c:v>
                </c:pt>
                <c:pt idx="43">
                  <c:v>45869</c:v>
                </c:pt>
                <c:pt idx="44">
                  <c:v>45870</c:v>
                </c:pt>
                <c:pt idx="45">
                  <c:v>45873</c:v>
                </c:pt>
                <c:pt idx="46">
                  <c:v>45874</c:v>
                </c:pt>
                <c:pt idx="47">
                  <c:v>45875</c:v>
                </c:pt>
                <c:pt idx="48">
                  <c:v>45876</c:v>
                </c:pt>
                <c:pt idx="49">
                  <c:v>45877</c:v>
                </c:pt>
                <c:pt idx="50">
                  <c:v>45880</c:v>
                </c:pt>
                <c:pt idx="51">
                  <c:v>45881</c:v>
                </c:pt>
                <c:pt idx="52">
                  <c:v>45882</c:v>
                </c:pt>
                <c:pt idx="53">
                  <c:v>45883</c:v>
                </c:pt>
                <c:pt idx="54">
                  <c:v>45887</c:v>
                </c:pt>
                <c:pt idx="55">
                  <c:v>45888</c:v>
                </c:pt>
                <c:pt idx="56">
                  <c:v>45889</c:v>
                </c:pt>
                <c:pt idx="57">
                  <c:v>45890</c:v>
                </c:pt>
                <c:pt idx="58">
                  <c:v>45891</c:v>
                </c:pt>
              </c:numCache>
            </c:numRef>
          </c:cat>
          <c:val>
            <c:numRef>
              <c:f>Charting!$C$7:$C$65</c:f>
              <c:numCache>
                <c:formatCode>_ [$₹-44D]\ * #,##0.00_ ;_ [$₹-44D]\ * \-#,##0.00_ ;_ [$₹-44D]\ * "-"??_ ;_ @_ </c:formatCode>
                <c:ptCount val="59"/>
                <c:pt idx="0">
                  <c:v>813.65</c:v>
                </c:pt>
                <c:pt idx="1">
                  <c:v>809.8</c:v>
                </c:pt>
                <c:pt idx="2">
                  <c:v>806.5</c:v>
                </c:pt>
                <c:pt idx="3">
                  <c:v>806</c:v>
                </c:pt>
                <c:pt idx="4">
                  <c:v>813.05</c:v>
                </c:pt>
                <c:pt idx="5">
                  <c:v>820.05</c:v>
                </c:pt>
                <c:pt idx="6">
                  <c:v>817.05</c:v>
                </c:pt>
                <c:pt idx="7">
                  <c:v>815.05</c:v>
                </c:pt>
                <c:pt idx="8">
                  <c:v>805.95</c:v>
                </c:pt>
                <c:pt idx="9">
                  <c:v>792.35</c:v>
                </c:pt>
                <c:pt idx="10">
                  <c:v>792.5</c:v>
                </c:pt>
                <c:pt idx="11">
                  <c:v>792.3</c:v>
                </c:pt>
                <c:pt idx="12">
                  <c:v>791.9</c:v>
                </c:pt>
                <c:pt idx="13">
                  <c:v>785.1</c:v>
                </c:pt>
                <c:pt idx="14">
                  <c:v>796.15</c:v>
                </c:pt>
                <c:pt idx="15">
                  <c:v>790.2</c:v>
                </c:pt>
                <c:pt idx="16">
                  <c:v>795.4</c:v>
                </c:pt>
                <c:pt idx="17">
                  <c:v>800.05</c:v>
                </c:pt>
                <c:pt idx="18">
                  <c:v>797.05</c:v>
                </c:pt>
                <c:pt idx="19">
                  <c:v>805.4</c:v>
                </c:pt>
                <c:pt idx="20">
                  <c:v>820.35</c:v>
                </c:pt>
                <c:pt idx="21">
                  <c:v>820.3</c:v>
                </c:pt>
                <c:pt idx="22">
                  <c:v>812.9</c:v>
                </c:pt>
                <c:pt idx="23">
                  <c:v>807.1</c:v>
                </c:pt>
                <c:pt idx="24">
                  <c:v>811.85</c:v>
                </c:pt>
                <c:pt idx="25">
                  <c:v>806.85</c:v>
                </c:pt>
                <c:pt idx="26">
                  <c:v>812.65</c:v>
                </c:pt>
                <c:pt idx="27">
                  <c:v>810.95</c:v>
                </c:pt>
                <c:pt idx="28">
                  <c:v>808</c:v>
                </c:pt>
                <c:pt idx="29">
                  <c:v>808.65</c:v>
                </c:pt>
                <c:pt idx="30">
                  <c:v>808.85</c:v>
                </c:pt>
                <c:pt idx="31">
                  <c:v>816.45</c:v>
                </c:pt>
                <c:pt idx="32">
                  <c:v>831.7</c:v>
                </c:pt>
                <c:pt idx="33">
                  <c:v>829</c:v>
                </c:pt>
                <c:pt idx="34">
                  <c:v>823.35</c:v>
                </c:pt>
                <c:pt idx="35">
                  <c:v>824.2</c:v>
                </c:pt>
                <c:pt idx="36">
                  <c:v>815</c:v>
                </c:pt>
                <c:pt idx="37">
                  <c:v>820.65</c:v>
                </c:pt>
                <c:pt idx="38">
                  <c:v>815.7</c:v>
                </c:pt>
                <c:pt idx="39">
                  <c:v>806.55</c:v>
                </c:pt>
                <c:pt idx="40">
                  <c:v>797.15</c:v>
                </c:pt>
                <c:pt idx="41">
                  <c:v>799.2</c:v>
                </c:pt>
                <c:pt idx="42">
                  <c:v>801.65</c:v>
                </c:pt>
                <c:pt idx="43">
                  <c:v>796.55</c:v>
                </c:pt>
                <c:pt idx="44">
                  <c:v>794</c:v>
                </c:pt>
                <c:pt idx="45">
                  <c:v>795.7</c:v>
                </c:pt>
                <c:pt idx="46">
                  <c:v>800.6</c:v>
                </c:pt>
                <c:pt idx="47">
                  <c:v>805.15</c:v>
                </c:pt>
                <c:pt idx="48">
                  <c:v>805.15</c:v>
                </c:pt>
                <c:pt idx="49">
                  <c:v>804.3</c:v>
                </c:pt>
                <c:pt idx="50">
                  <c:v>823.45</c:v>
                </c:pt>
                <c:pt idx="51">
                  <c:v>820.6</c:v>
                </c:pt>
                <c:pt idx="52">
                  <c:v>821.85</c:v>
                </c:pt>
                <c:pt idx="53">
                  <c:v>826.55</c:v>
                </c:pt>
                <c:pt idx="54">
                  <c:v>827.65</c:v>
                </c:pt>
                <c:pt idx="55">
                  <c:v>830.4</c:v>
                </c:pt>
                <c:pt idx="56">
                  <c:v>828.95</c:v>
                </c:pt>
                <c:pt idx="57">
                  <c:v>825.7</c:v>
                </c:pt>
                <c:pt idx="58">
                  <c:v>816.25</c:v>
                </c:pt>
              </c:numCache>
            </c:numRef>
          </c:val>
          <c:smooth val="0"/>
          <c:extLst>
            <c:ext xmlns:c16="http://schemas.microsoft.com/office/drawing/2014/chart" uri="{C3380CC4-5D6E-409C-BE32-E72D297353CC}">
              <c16:uniqueId val="{00000000-7609-49A2-B64E-479552EA398E}"/>
            </c:ext>
          </c:extLst>
        </c:ser>
        <c:dLbls>
          <c:showLegendKey val="0"/>
          <c:showVal val="0"/>
          <c:showCatName val="0"/>
          <c:showSerName val="0"/>
          <c:showPercent val="0"/>
          <c:showBubbleSize val="0"/>
        </c:dLbls>
        <c:smooth val="0"/>
        <c:axId val="157221552"/>
        <c:axId val="157222512"/>
      </c:lineChart>
      <c:dateAx>
        <c:axId val="15722155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2512"/>
        <c:crosses val="autoZero"/>
        <c:auto val="1"/>
        <c:lblOffset val="100"/>
        <c:baseTimeUnit val="days"/>
      </c:dateAx>
      <c:valAx>
        <c:axId val="157222512"/>
        <c:scaling>
          <c:orientation val="minMax"/>
        </c:scaling>
        <c:delete val="0"/>
        <c:axPos val="l"/>
        <c:majorGridlines>
          <c:spPr>
            <a:ln w="9525" cap="flat" cmpd="sng" algn="ctr">
              <a:solidFill>
                <a:schemeClr val="tx1">
                  <a:lumMod val="15000"/>
                  <a:lumOff val="85000"/>
                </a:schemeClr>
              </a:solidFill>
              <a:round/>
            </a:ln>
            <a:effectLst/>
          </c:spPr>
        </c:majorGridlines>
        <c:numFmt formatCode="_ [$₹-44D]\ * #,##0.00_ ;_ [$₹-44D]\ * \-#,##0.00_ ;_ [$₹-44D]\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15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Charting!$C$6</c:f>
              <c:strCache>
                <c:ptCount val="1"/>
                <c:pt idx="0">
                  <c:v>Close</c:v>
                </c:pt>
              </c:strCache>
            </c:strRef>
          </c:tx>
          <c:spPr>
            <a:ln w="28575" cap="rnd">
              <a:solidFill>
                <a:schemeClr val="accent1"/>
              </a:solidFill>
              <a:round/>
            </a:ln>
            <a:effectLst/>
          </c:spPr>
          <c:marker>
            <c:symbol val="none"/>
          </c:marker>
          <c:cat>
            <c:numRef>
              <c:f>Charting!$B$7:$B$65</c:f>
              <c:numCache>
                <c:formatCode>m/d/yyyy</c:formatCode>
                <c:ptCount val="59"/>
                <c:pt idx="0">
                  <c:v>45810</c:v>
                </c:pt>
                <c:pt idx="1">
                  <c:v>45811</c:v>
                </c:pt>
                <c:pt idx="2">
                  <c:v>45812</c:v>
                </c:pt>
                <c:pt idx="3">
                  <c:v>45813</c:v>
                </c:pt>
                <c:pt idx="4">
                  <c:v>45814</c:v>
                </c:pt>
                <c:pt idx="5">
                  <c:v>45817</c:v>
                </c:pt>
                <c:pt idx="6">
                  <c:v>45818</c:v>
                </c:pt>
                <c:pt idx="7">
                  <c:v>45819</c:v>
                </c:pt>
                <c:pt idx="8">
                  <c:v>45820</c:v>
                </c:pt>
                <c:pt idx="9">
                  <c:v>45821</c:v>
                </c:pt>
                <c:pt idx="10">
                  <c:v>45824</c:v>
                </c:pt>
                <c:pt idx="11">
                  <c:v>45825</c:v>
                </c:pt>
                <c:pt idx="12">
                  <c:v>45826</c:v>
                </c:pt>
                <c:pt idx="13">
                  <c:v>45827</c:v>
                </c:pt>
                <c:pt idx="14">
                  <c:v>45828</c:v>
                </c:pt>
                <c:pt idx="15">
                  <c:v>45831</c:v>
                </c:pt>
                <c:pt idx="16">
                  <c:v>45832</c:v>
                </c:pt>
                <c:pt idx="17">
                  <c:v>45833</c:v>
                </c:pt>
                <c:pt idx="18">
                  <c:v>45834</c:v>
                </c:pt>
                <c:pt idx="19">
                  <c:v>45835</c:v>
                </c:pt>
                <c:pt idx="20">
                  <c:v>45838</c:v>
                </c:pt>
                <c:pt idx="21">
                  <c:v>45839</c:v>
                </c:pt>
                <c:pt idx="22">
                  <c:v>45840</c:v>
                </c:pt>
                <c:pt idx="23">
                  <c:v>45841</c:v>
                </c:pt>
                <c:pt idx="24">
                  <c:v>45842</c:v>
                </c:pt>
                <c:pt idx="25">
                  <c:v>45845</c:v>
                </c:pt>
                <c:pt idx="26">
                  <c:v>45846</c:v>
                </c:pt>
                <c:pt idx="27">
                  <c:v>45847</c:v>
                </c:pt>
                <c:pt idx="28">
                  <c:v>45848</c:v>
                </c:pt>
                <c:pt idx="29">
                  <c:v>45849</c:v>
                </c:pt>
                <c:pt idx="30">
                  <c:v>45852</c:v>
                </c:pt>
                <c:pt idx="31">
                  <c:v>45853</c:v>
                </c:pt>
                <c:pt idx="32">
                  <c:v>45854</c:v>
                </c:pt>
                <c:pt idx="33">
                  <c:v>45855</c:v>
                </c:pt>
                <c:pt idx="34">
                  <c:v>45856</c:v>
                </c:pt>
                <c:pt idx="35">
                  <c:v>45859</c:v>
                </c:pt>
                <c:pt idx="36">
                  <c:v>45860</c:v>
                </c:pt>
                <c:pt idx="37">
                  <c:v>45861</c:v>
                </c:pt>
                <c:pt idx="38">
                  <c:v>45862</c:v>
                </c:pt>
                <c:pt idx="39">
                  <c:v>45863</c:v>
                </c:pt>
                <c:pt idx="40">
                  <c:v>45866</c:v>
                </c:pt>
                <c:pt idx="41">
                  <c:v>45867</c:v>
                </c:pt>
                <c:pt idx="42">
                  <c:v>45868</c:v>
                </c:pt>
                <c:pt idx="43">
                  <c:v>45869</c:v>
                </c:pt>
                <c:pt idx="44">
                  <c:v>45870</c:v>
                </c:pt>
                <c:pt idx="45">
                  <c:v>45873</c:v>
                </c:pt>
                <c:pt idx="46">
                  <c:v>45874</c:v>
                </c:pt>
                <c:pt idx="47">
                  <c:v>45875</c:v>
                </c:pt>
                <c:pt idx="48">
                  <c:v>45876</c:v>
                </c:pt>
                <c:pt idx="49">
                  <c:v>45877</c:v>
                </c:pt>
                <c:pt idx="50">
                  <c:v>45880</c:v>
                </c:pt>
                <c:pt idx="51">
                  <c:v>45881</c:v>
                </c:pt>
                <c:pt idx="52">
                  <c:v>45882</c:v>
                </c:pt>
                <c:pt idx="53">
                  <c:v>45883</c:v>
                </c:pt>
                <c:pt idx="54">
                  <c:v>45887</c:v>
                </c:pt>
                <c:pt idx="55">
                  <c:v>45888</c:v>
                </c:pt>
                <c:pt idx="56">
                  <c:v>45889</c:v>
                </c:pt>
                <c:pt idx="57">
                  <c:v>45890</c:v>
                </c:pt>
                <c:pt idx="58">
                  <c:v>45891</c:v>
                </c:pt>
              </c:numCache>
            </c:numRef>
          </c:cat>
          <c:val>
            <c:numRef>
              <c:f>Charting!$C$7:$C$65</c:f>
              <c:numCache>
                <c:formatCode>_ [$₹-44D]\ * #,##0.00_ ;_ [$₹-44D]\ * \-#,##0.00_ ;_ [$₹-44D]\ * "-"??_ ;_ @_ </c:formatCode>
                <c:ptCount val="59"/>
                <c:pt idx="0">
                  <c:v>813.65</c:v>
                </c:pt>
                <c:pt idx="1">
                  <c:v>809.8</c:v>
                </c:pt>
                <c:pt idx="2">
                  <c:v>806.5</c:v>
                </c:pt>
                <c:pt idx="3">
                  <c:v>806</c:v>
                </c:pt>
                <c:pt idx="4">
                  <c:v>813.05</c:v>
                </c:pt>
                <c:pt idx="5">
                  <c:v>820.05</c:v>
                </c:pt>
                <c:pt idx="6">
                  <c:v>817.05</c:v>
                </c:pt>
                <c:pt idx="7">
                  <c:v>815.05</c:v>
                </c:pt>
                <c:pt idx="8">
                  <c:v>805.95</c:v>
                </c:pt>
                <c:pt idx="9">
                  <c:v>792.35</c:v>
                </c:pt>
                <c:pt idx="10">
                  <c:v>792.5</c:v>
                </c:pt>
                <c:pt idx="11">
                  <c:v>792.3</c:v>
                </c:pt>
                <c:pt idx="12">
                  <c:v>791.9</c:v>
                </c:pt>
                <c:pt idx="13">
                  <c:v>785.1</c:v>
                </c:pt>
                <c:pt idx="14">
                  <c:v>796.15</c:v>
                </c:pt>
                <c:pt idx="15">
                  <c:v>790.2</c:v>
                </c:pt>
                <c:pt idx="16">
                  <c:v>795.4</c:v>
                </c:pt>
                <c:pt idx="17">
                  <c:v>800.05</c:v>
                </c:pt>
                <c:pt idx="18">
                  <c:v>797.05</c:v>
                </c:pt>
                <c:pt idx="19">
                  <c:v>805.4</c:v>
                </c:pt>
                <c:pt idx="20">
                  <c:v>820.35</c:v>
                </c:pt>
                <c:pt idx="21">
                  <c:v>820.3</c:v>
                </c:pt>
                <c:pt idx="22">
                  <c:v>812.9</c:v>
                </c:pt>
                <c:pt idx="23">
                  <c:v>807.1</c:v>
                </c:pt>
                <c:pt idx="24">
                  <c:v>811.85</c:v>
                </c:pt>
                <c:pt idx="25">
                  <c:v>806.85</c:v>
                </c:pt>
                <c:pt idx="26">
                  <c:v>812.65</c:v>
                </c:pt>
                <c:pt idx="27">
                  <c:v>810.95</c:v>
                </c:pt>
                <c:pt idx="28">
                  <c:v>808</c:v>
                </c:pt>
                <c:pt idx="29">
                  <c:v>808.65</c:v>
                </c:pt>
                <c:pt idx="30">
                  <c:v>808.85</c:v>
                </c:pt>
                <c:pt idx="31">
                  <c:v>816.45</c:v>
                </c:pt>
                <c:pt idx="32">
                  <c:v>831.7</c:v>
                </c:pt>
                <c:pt idx="33">
                  <c:v>829</c:v>
                </c:pt>
                <c:pt idx="34">
                  <c:v>823.35</c:v>
                </c:pt>
                <c:pt idx="35">
                  <c:v>824.2</c:v>
                </c:pt>
                <c:pt idx="36">
                  <c:v>815</c:v>
                </c:pt>
                <c:pt idx="37">
                  <c:v>820.65</c:v>
                </c:pt>
                <c:pt idx="38">
                  <c:v>815.7</c:v>
                </c:pt>
                <c:pt idx="39">
                  <c:v>806.55</c:v>
                </c:pt>
                <c:pt idx="40">
                  <c:v>797.15</c:v>
                </c:pt>
                <c:pt idx="41">
                  <c:v>799.2</c:v>
                </c:pt>
                <c:pt idx="42">
                  <c:v>801.65</c:v>
                </c:pt>
                <c:pt idx="43">
                  <c:v>796.55</c:v>
                </c:pt>
                <c:pt idx="44">
                  <c:v>794</c:v>
                </c:pt>
                <c:pt idx="45">
                  <c:v>795.7</c:v>
                </c:pt>
                <c:pt idx="46">
                  <c:v>800.6</c:v>
                </c:pt>
                <c:pt idx="47">
                  <c:v>805.15</c:v>
                </c:pt>
                <c:pt idx="48">
                  <c:v>805.15</c:v>
                </c:pt>
                <c:pt idx="49">
                  <c:v>804.3</c:v>
                </c:pt>
                <c:pt idx="50">
                  <c:v>823.45</c:v>
                </c:pt>
                <c:pt idx="51">
                  <c:v>820.6</c:v>
                </c:pt>
                <c:pt idx="52">
                  <c:v>821.85</c:v>
                </c:pt>
                <c:pt idx="53">
                  <c:v>826.55</c:v>
                </c:pt>
                <c:pt idx="54">
                  <c:v>827.65</c:v>
                </c:pt>
                <c:pt idx="55">
                  <c:v>830.4</c:v>
                </c:pt>
                <c:pt idx="56">
                  <c:v>828.95</c:v>
                </c:pt>
                <c:pt idx="57">
                  <c:v>825.7</c:v>
                </c:pt>
                <c:pt idx="58">
                  <c:v>816.25</c:v>
                </c:pt>
              </c:numCache>
            </c:numRef>
          </c:val>
          <c:smooth val="0"/>
          <c:extLst>
            <c:ext xmlns:c16="http://schemas.microsoft.com/office/drawing/2014/chart" uri="{C3380CC4-5D6E-409C-BE32-E72D297353CC}">
              <c16:uniqueId val="{00000000-EF94-47DF-9471-B00C15E89123}"/>
            </c:ext>
          </c:extLst>
        </c:ser>
        <c:dLbls>
          <c:showLegendKey val="0"/>
          <c:showVal val="0"/>
          <c:showCatName val="0"/>
          <c:showSerName val="0"/>
          <c:showPercent val="0"/>
          <c:showBubbleSize val="0"/>
        </c:dLbls>
        <c:marker val="1"/>
        <c:smooth val="0"/>
        <c:axId val="2099037440"/>
        <c:axId val="2099043680"/>
      </c:lineChart>
      <c:lineChart>
        <c:grouping val="standard"/>
        <c:varyColors val="0"/>
        <c:ser>
          <c:idx val="1"/>
          <c:order val="1"/>
          <c:tx>
            <c:strRef>
              <c:f>Charting!$F$6</c:f>
              <c:strCache>
                <c:ptCount val="1"/>
                <c:pt idx="0">
                  <c:v>Close</c:v>
                </c:pt>
              </c:strCache>
            </c:strRef>
          </c:tx>
          <c:spPr>
            <a:ln w="28575" cap="rnd">
              <a:solidFill>
                <a:schemeClr val="accent2"/>
              </a:solidFill>
              <a:round/>
            </a:ln>
            <a:effectLst/>
          </c:spPr>
          <c:marker>
            <c:symbol val="none"/>
          </c:marker>
          <c:cat>
            <c:numRef>
              <c:f>Charting!$B$7:$B$65</c:f>
              <c:numCache>
                <c:formatCode>m/d/yyyy</c:formatCode>
                <c:ptCount val="59"/>
                <c:pt idx="0">
                  <c:v>45810</c:v>
                </c:pt>
                <c:pt idx="1">
                  <c:v>45811</c:v>
                </c:pt>
                <c:pt idx="2">
                  <c:v>45812</c:v>
                </c:pt>
                <c:pt idx="3">
                  <c:v>45813</c:v>
                </c:pt>
                <c:pt idx="4">
                  <c:v>45814</c:v>
                </c:pt>
                <c:pt idx="5">
                  <c:v>45817</c:v>
                </c:pt>
                <c:pt idx="6">
                  <c:v>45818</c:v>
                </c:pt>
                <c:pt idx="7">
                  <c:v>45819</c:v>
                </c:pt>
                <c:pt idx="8">
                  <c:v>45820</c:v>
                </c:pt>
                <c:pt idx="9">
                  <c:v>45821</c:v>
                </c:pt>
                <c:pt idx="10">
                  <c:v>45824</c:v>
                </c:pt>
                <c:pt idx="11">
                  <c:v>45825</c:v>
                </c:pt>
                <c:pt idx="12">
                  <c:v>45826</c:v>
                </c:pt>
                <c:pt idx="13">
                  <c:v>45827</c:v>
                </c:pt>
                <c:pt idx="14">
                  <c:v>45828</c:v>
                </c:pt>
                <c:pt idx="15">
                  <c:v>45831</c:v>
                </c:pt>
                <c:pt idx="16">
                  <c:v>45832</c:v>
                </c:pt>
                <c:pt idx="17">
                  <c:v>45833</c:v>
                </c:pt>
                <c:pt idx="18">
                  <c:v>45834</c:v>
                </c:pt>
                <c:pt idx="19">
                  <c:v>45835</c:v>
                </c:pt>
                <c:pt idx="20">
                  <c:v>45838</c:v>
                </c:pt>
                <c:pt idx="21">
                  <c:v>45839</c:v>
                </c:pt>
                <c:pt idx="22">
                  <c:v>45840</c:v>
                </c:pt>
                <c:pt idx="23">
                  <c:v>45841</c:v>
                </c:pt>
                <c:pt idx="24">
                  <c:v>45842</c:v>
                </c:pt>
                <c:pt idx="25">
                  <c:v>45845</c:v>
                </c:pt>
                <c:pt idx="26">
                  <c:v>45846</c:v>
                </c:pt>
                <c:pt idx="27">
                  <c:v>45847</c:v>
                </c:pt>
                <c:pt idx="28">
                  <c:v>45848</c:v>
                </c:pt>
                <c:pt idx="29">
                  <c:v>45849</c:v>
                </c:pt>
                <c:pt idx="30">
                  <c:v>45852</c:v>
                </c:pt>
                <c:pt idx="31">
                  <c:v>45853</c:v>
                </c:pt>
                <c:pt idx="32">
                  <c:v>45854</c:v>
                </c:pt>
                <c:pt idx="33">
                  <c:v>45855</c:v>
                </c:pt>
                <c:pt idx="34">
                  <c:v>45856</c:v>
                </c:pt>
                <c:pt idx="35">
                  <c:v>45859</c:v>
                </c:pt>
                <c:pt idx="36">
                  <c:v>45860</c:v>
                </c:pt>
                <c:pt idx="37">
                  <c:v>45861</c:v>
                </c:pt>
                <c:pt idx="38">
                  <c:v>45862</c:v>
                </c:pt>
                <c:pt idx="39">
                  <c:v>45863</c:v>
                </c:pt>
                <c:pt idx="40">
                  <c:v>45866</c:v>
                </c:pt>
                <c:pt idx="41">
                  <c:v>45867</c:v>
                </c:pt>
                <c:pt idx="42">
                  <c:v>45868</c:v>
                </c:pt>
                <c:pt idx="43">
                  <c:v>45869</c:v>
                </c:pt>
                <c:pt idx="44">
                  <c:v>45870</c:v>
                </c:pt>
                <c:pt idx="45">
                  <c:v>45873</c:v>
                </c:pt>
                <c:pt idx="46">
                  <c:v>45874</c:v>
                </c:pt>
                <c:pt idx="47">
                  <c:v>45875</c:v>
                </c:pt>
                <c:pt idx="48">
                  <c:v>45876</c:v>
                </c:pt>
                <c:pt idx="49">
                  <c:v>45877</c:v>
                </c:pt>
                <c:pt idx="50">
                  <c:v>45880</c:v>
                </c:pt>
                <c:pt idx="51">
                  <c:v>45881</c:v>
                </c:pt>
                <c:pt idx="52">
                  <c:v>45882</c:v>
                </c:pt>
                <c:pt idx="53">
                  <c:v>45883</c:v>
                </c:pt>
                <c:pt idx="54">
                  <c:v>45887</c:v>
                </c:pt>
                <c:pt idx="55">
                  <c:v>45888</c:v>
                </c:pt>
                <c:pt idx="56">
                  <c:v>45889</c:v>
                </c:pt>
                <c:pt idx="57">
                  <c:v>45890</c:v>
                </c:pt>
                <c:pt idx="58">
                  <c:v>45891</c:v>
                </c:pt>
              </c:numCache>
            </c:numRef>
          </c:cat>
          <c:val>
            <c:numRef>
              <c:f>Charting!$F$7:$F$65</c:f>
              <c:numCache>
                <c:formatCode>_ [$₹-44D]\ * #,##0.00_ ;_ [$₹-44D]\ * \-#,##0.00_ ;_ [$₹-44D]\ * "-"??_ ;_ @_ </c:formatCode>
                <c:ptCount val="59"/>
                <c:pt idx="0">
                  <c:v>3449.8</c:v>
                </c:pt>
                <c:pt idx="1">
                  <c:v>3405.2</c:v>
                </c:pt>
                <c:pt idx="2">
                  <c:v>3380.9</c:v>
                </c:pt>
                <c:pt idx="3">
                  <c:v>3371.1</c:v>
                </c:pt>
                <c:pt idx="4">
                  <c:v>3384.2</c:v>
                </c:pt>
                <c:pt idx="5">
                  <c:v>3421.9</c:v>
                </c:pt>
                <c:pt idx="6">
                  <c:v>3462.9</c:v>
                </c:pt>
                <c:pt idx="7">
                  <c:v>3471.9</c:v>
                </c:pt>
                <c:pt idx="8">
                  <c:v>3434.2</c:v>
                </c:pt>
                <c:pt idx="9">
                  <c:v>3445.7</c:v>
                </c:pt>
                <c:pt idx="10">
                  <c:v>3496.3</c:v>
                </c:pt>
                <c:pt idx="11">
                  <c:v>3515.3</c:v>
                </c:pt>
                <c:pt idx="12">
                  <c:v>3451.4</c:v>
                </c:pt>
                <c:pt idx="13">
                  <c:v>3424</c:v>
                </c:pt>
                <c:pt idx="14">
                  <c:v>3435.7</c:v>
                </c:pt>
                <c:pt idx="15">
                  <c:v>3393.6</c:v>
                </c:pt>
                <c:pt idx="16">
                  <c:v>3390.4</c:v>
                </c:pt>
                <c:pt idx="17">
                  <c:v>3444.8</c:v>
                </c:pt>
                <c:pt idx="18">
                  <c:v>3441.8</c:v>
                </c:pt>
                <c:pt idx="19">
                  <c:v>3441.1</c:v>
                </c:pt>
                <c:pt idx="20">
                  <c:v>3462</c:v>
                </c:pt>
                <c:pt idx="21">
                  <c:v>3429.7</c:v>
                </c:pt>
                <c:pt idx="22">
                  <c:v>3423.3</c:v>
                </c:pt>
                <c:pt idx="23">
                  <c:v>3400.8</c:v>
                </c:pt>
                <c:pt idx="24">
                  <c:v>3419.8</c:v>
                </c:pt>
                <c:pt idx="25">
                  <c:v>3411.7</c:v>
                </c:pt>
                <c:pt idx="26">
                  <c:v>3406.2</c:v>
                </c:pt>
                <c:pt idx="27">
                  <c:v>3383.8</c:v>
                </c:pt>
                <c:pt idx="28">
                  <c:v>3382</c:v>
                </c:pt>
                <c:pt idx="29">
                  <c:v>3266</c:v>
                </c:pt>
                <c:pt idx="30">
                  <c:v>3222.7</c:v>
                </c:pt>
                <c:pt idx="31">
                  <c:v>3252.3</c:v>
                </c:pt>
                <c:pt idx="32">
                  <c:v>3233.1</c:v>
                </c:pt>
                <c:pt idx="33">
                  <c:v>3209.2</c:v>
                </c:pt>
                <c:pt idx="34">
                  <c:v>3189.9</c:v>
                </c:pt>
                <c:pt idx="35">
                  <c:v>3158.2</c:v>
                </c:pt>
                <c:pt idx="36">
                  <c:v>3159.6</c:v>
                </c:pt>
                <c:pt idx="37">
                  <c:v>3179.1</c:v>
                </c:pt>
                <c:pt idx="38">
                  <c:v>3148</c:v>
                </c:pt>
                <c:pt idx="39">
                  <c:v>3135.8</c:v>
                </c:pt>
                <c:pt idx="40">
                  <c:v>3079.3</c:v>
                </c:pt>
                <c:pt idx="41">
                  <c:v>3056</c:v>
                </c:pt>
                <c:pt idx="42">
                  <c:v>3053.6</c:v>
                </c:pt>
                <c:pt idx="43">
                  <c:v>3036.8</c:v>
                </c:pt>
                <c:pt idx="44">
                  <c:v>3003</c:v>
                </c:pt>
                <c:pt idx="45">
                  <c:v>3074.4</c:v>
                </c:pt>
                <c:pt idx="46">
                  <c:v>3063.9</c:v>
                </c:pt>
                <c:pt idx="47">
                  <c:v>3032.3</c:v>
                </c:pt>
                <c:pt idx="48">
                  <c:v>3047</c:v>
                </c:pt>
                <c:pt idx="49">
                  <c:v>3036.4</c:v>
                </c:pt>
                <c:pt idx="50">
                  <c:v>3040.8</c:v>
                </c:pt>
                <c:pt idx="51">
                  <c:v>3035.4</c:v>
                </c:pt>
                <c:pt idx="52">
                  <c:v>3036.2</c:v>
                </c:pt>
                <c:pt idx="53">
                  <c:v>3022.3</c:v>
                </c:pt>
                <c:pt idx="54">
                  <c:v>3011.2</c:v>
                </c:pt>
                <c:pt idx="55">
                  <c:v>3016.2</c:v>
                </c:pt>
                <c:pt idx="56">
                  <c:v>3098.6</c:v>
                </c:pt>
                <c:pt idx="57">
                  <c:v>3102.6</c:v>
                </c:pt>
                <c:pt idx="58">
                  <c:v>3054</c:v>
                </c:pt>
              </c:numCache>
            </c:numRef>
          </c:val>
          <c:smooth val="0"/>
          <c:extLst>
            <c:ext xmlns:c16="http://schemas.microsoft.com/office/drawing/2014/chart" uri="{C3380CC4-5D6E-409C-BE32-E72D297353CC}">
              <c16:uniqueId val="{00000001-EF94-47DF-9471-B00C15E89123}"/>
            </c:ext>
          </c:extLst>
        </c:ser>
        <c:dLbls>
          <c:showLegendKey val="0"/>
          <c:showVal val="0"/>
          <c:showCatName val="0"/>
          <c:showSerName val="0"/>
          <c:showPercent val="0"/>
          <c:showBubbleSize val="0"/>
        </c:dLbls>
        <c:marker val="1"/>
        <c:smooth val="0"/>
        <c:axId val="177379776"/>
        <c:axId val="177381696"/>
      </c:lineChart>
      <c:dateAx>
        <c:axId val="209903744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043680"/>
        <c:crosses val="autoZero"/>
        <c:auto val="1"/>
        <c:lblOffset val="100"/>
        <c:baseTimeUnit val="days"/>
      </c:dateAx>
      <c:valAx>
        <c:axId val="2099043680"/>
        <c:scaling>
          <c:orientation val="minMax"/>
        </c:scaling>
        <c:delete val="0"/>
        <c:axPos val="l"/>
        <c:majorGridlines>
          <c:spPr>
            <a:ln w="9525" cap="flat" cmpd="sng" algn="ctr">
              <a:solidFill>
                <a:schemeClr val="tx1">
                  <a:lumMod val="15000"/>
                  <a:lumOff val="85000"/>
                </a:schemeClr>
              </a:solidFill>
              <a:round/>
            </a:ln>
            <a:effectLst/>
          </c:spPr>
        </c:majorGridlines>
        <c:numFmt formatCode="_ [$₹-44D]\ * #,##0.00_ ;_ [$₹-44D]\ * \-#,##0.00_ ;_ [$₹-44D]\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037440"/>
        <c:crosses val="autoZero"/>
        <c:crossBetween val="between"/>
      </c:valAx>
      <c:valAx>
        <c:axId val="177381696"/>
        <c:scaling>
          <c:orientation val="minMax"/>
        </c:scaling>
        <c:delete val="0"/>
        <c:axPos val="r"/>
        <c:numFmt formatCode="_ [$₹-44D]\ * #,##0.00_ ;_ [$₹-44D]\ * \-#,##0.00_ ;_ [$₹-44D]\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79776"/>
        <c:crosses val="max"/>
        <c:crossBetween val="between"/>
      </c:valAx>
      <c:dateAx>
        <c:axId val="177379776"/>
        <c:scaling>
          <c:orientation val="minMax"/>
        </c:scaling>
        <c:delete val="1"/>
        <c:axPos val="b"/>
        <c:numFmt formatCode="m/d/yyyy" sourceLinked="1"/>
        <c:majorTickMark val="out"/>
        <c:minorTickMark val="none"/>
        <c:tickLblPos val="nextTo"/>
        <c:crossAx val="177381696"/>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275167</xdr:colOff>
      <xdr:row>0</xdr:row>
      <xdr:rowOff>33855</xdr:rowOff>
    </xdr:from>
    <xdr:to>
      <xdr:col>1</xdr:col>
      <xdr:colOff>1284111</xdr:colOff>
      <xdr:row>4</xdr:row>
      <xdr:rowOff>62933</xdr:rowOff>
    </xdr:to>
    <xdr:pic>
      <xdr:nvPicPr>
        <xdr:cNvPr id="2" name="Picture 1" descr="Upward trend outline">
          <a:extLst>
            <a:ext uri="{FF2B5EF4-FFF2-40B4-BE49-F238E27FC236}">
              <a16:creationId xmlns:a16="http://schemas.microsoft.com/office/drawing/2014/main" id="{2645E3CC-5987-C146-4D96-1D7C0AC5A1DD}"/>
            </a:ext>
          </a:extLst>
        </xdr:cNvPr>
        <xdr:cNvPicPr>
          <a:picLocks noChangeAspect="1"/>
        </xdr:cNvPicPr>
      </xdr:nvPicPr>
      <xdr:blipFill>
        <a:blip xmlns:r="http://schemas.openxmlformats.org/officeDocument/2006/relationships" r:embed="rId1"/>
        <a:stretch>
          <a:fillRect/>
        </a:stretch>
      </xdr:blipFill>
      <xdr:spPr>
        <a:xfrm>
          <a:off x="402167" y="33855"/>
          <a:ext cx="1008944" cy="893888"/>
        </a:xfrm>
        <a:prstGeom prst="rect">
          <a:avLst/>
        </a:prstGeom>
      </xdr:spPr>
    </xdr:pic>
    <xdr:clientData/>
  </xdr:twoCellAnchor>
  <xdr:twoCellAnchor>
    <xdr:from>
      <xdr:col>0</xdr:col>
      <xdr:colOff>118181</xdr:colOff>
      <xdr:row>13</xdr:row>
      <xdr:rowOff>69496</xdr:rowOff>
    </xdr:from>
    <xdr:to>
      <xdr:col>3</xdr:col>
      <xdr:colOff>0</xdr:colOff>
      <xdr:row>27</xdr:row>
      <xdr:rowOff>0</xdr:rowOff>
    </xdr:to>
    <xdr:graphicFrame macro="">
      <xdr:nvGraphicFramePr>
        <xdr:cNvPr id="3" name="Chart 2">
          <a:extLst>
            <a:ext uri="{FF2B5EF4-FFF2-40B4-BE49-F238E27FC236}">
              <a16:creationId xmlns:a16="http://schemas.microsoft.com/office/drawing/2014/main" id="{B15EC376-21C7-2B1D-7896-9DFF770B90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716643</xdr:colOff>
      <xdr:row>13</xdr:row>
      <xdr:rowOff>57148</xdr:rowOff>
    </xdr:from>
    <xdr:to>
      <xdr:col>7</xdr:col>
      <xdr:colOff>517071</xdr:colOff>
      <xdr:row>26</xdr:row>
      <xdr:rowOff>163285</xdr:rowOff>
    </xdr:to>
    <xdr:graphicFrame macro="">
      <xdr:nvGraphicFramePr>
        <xdr:cNvPr id="4" name="Chart 3">
          <a:extLst>
            <a:ext uri="{FF2B5EF4-FFF2-40B4-BE49-F238E27FC236}">
              <a16:creationId xmlns:a16="http://schemas.microsoft.com/office/drawing/2014/main" id="{9B3C3A8A-CDDA-F3DA-487F-1E76A7FCF0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54429</xdr:colOff>
      <xdr:row>16</xdr:row>
      <xdr:rowOff>27214</xdr:rowOff>
    </xdr:from>
    <xdr:to>
      <xdr:col>12</xdr:col>
      <xdr:colOff>943428</xdr:colOff>
      <xdr:row>26</xdr:row>
      <xdr:rowOff>154213</xdr:rowOff>
    </xdr:to>
    <xdr:graphicFrame macro="">
      <xdr:nvGraphicFramePr>
        <xdr:cNvPr id="7" name="Chart 6">
          <a:extLst>
            <a:ext uri="{FF2B5EF4-FFF2-40B4-BE49-F238E27FC236}">
              <a16:creationId xmlns:a16="http://schemas.microsoft.com/office/drawing/2014/main" id="{977939F6-FCC3-4318-98F6-BAEA9EA8C8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6350</xdr:colOff>
      <xdr:row>1</xdr:row>
      <xdr:rowOff>0</xdr:rowOff>
    </xdr:from>
    <xdr:to>
      <xdr:col>14</xdr:col>
      <xdr:colOff>311150</xdr:colOff>
      <xdr:row>15</xdr:row>
      <xdr:rowOff>165100</xdr:rowOff>
    </xdr:to>
    <xdr:graphicFrame macro="">
      <xdr:nvGraphicFramePr>
        <xdr:cNvPr id="3" name="Chart 2">
          <a:extLst>
            <a:ext uri="{FF2B5EF4-FFF2-40B4-BE49-F238E27FC236}">
              <a16:creationId xmlns:a16="http://schemas.microsoft.com/office/drawing/2014/main" id="{11628265-0C10-490D-9BB0-48844A24CB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602422</xdr:colOff>
      <xdr:row>16</xdr:row>
      <xdr:rowOff>91937</xdr:rowOff>
    </xdr:from>
    <xdr:to>
      <xdr:col>14</xdr:col>
      <xdr:colOff>315291</xdr:colOff>
      <xdr:row>31</xdr:row>
      <xdr:rowOff>101876</xdr:rowOff>
    </xdr:to>
    <xdr:graphicFrame macro="">
      <xdr:nvGraphicFramePr>
        <xdr:cNvPr id="4" name="Chart 3">
          <a:extLst>
            <a:ext uri="{FF2B5EF4-FFF2-40B4-BE49-F238E27FC236}">
              <a16:creationId xmlns:a16="http://schemas.microsoft.com/office/drawing/2014/main" id="{D00238DE-B8E7-4C5D-C16E-95273394EC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59">
    <v t="i">2</v>
    <v t="i">3</v>
    <v t="i">4</v>
    <v t="i">5</v>
    <v t="i">6</v>
    <v t="i">9</v>
    <v t="i">10</v>
    <v t="i">11</v>
    <v t="i">12</v>
    <v t="i">13</v>
    <v t="i">16</v>
    <v t="i">17</v>
    <v t="i">18</v>
    <v t="i">19</v>
    <v t="i">20</v>
    <v t="i">23</v>
    <v t="i">24</v>
    <v t="i">25</v>
    <v t="i">26</v>
    <v t="i">27</v>
    <v t="i">30</v>
    <v t="i">31</v>
    <v t="i">32</v>
    <v t="i">33</v>
    <v t="i">34</v>
    <v t="i">37</v>
    <v t="i">38</v>
    <v t="i">39</v>
    <v t="i">40</v>
    <v t="i">41</v>
    <v t="i">44</v>
    <v t="i">45</v>
    <v t="i">46</v>
    <v t="i">47</v>
    <v t="i">48</v>
    <v t="i">51</v>
    <v t="i">52</v>
    <v t="i">53</v>
    <v t="i">54</v>
    <v t="i">55</v>
    <v t="i">58</v>
    <v t="i">59</v>
    <v t="i">60</v>
    <v t="i">61</v>
    <v t="i">62</v>
    <v t="i">65</v>
    <v t="i">66</v>
    <v t="i">67</v>
    <v t="i">68</v>
    <v t="i">69</v>
    <v t="i">72</v>
    <v t="i">73</v>
    <v t="i">74</v>
    <v t="i">75</v>
    <v t="i">79</v>
    <v t="i">80</v>
    <v t="i">81</v>
    <v t="i">82</v>
    <v t="i">83</v>
  </a>
  <a r="1" c="59">
    <v>813.65</v>
    <v>809.8</v>
    <v>806.5</v>
    <v>806</v>
    <v>813.05</v>
    <v>820.05</v>
    <v>817.05</v>
    <v>815.05</v>
    <v>805.95</v>
    <v>792.35</v>
    <v>792.5</v>
    <v>792.3</v>
    <v>791.9</v>
    <v>785.1</v>
    <v>796.15</v>
    <v>790.2</v>
    <v>795.4</v>
    <v>800.05</v>
    <v>797.05</v>
    <v>805.4</v>
    <v>820.35</v>
    <v>820.3</v>
    <v>812.9</v>
    <v>807.1</v>
    <v>811.85</v>
    <v>806.85</v>
    <v>812.65</v>
    <v>810.95</v>
    <v>808</v>
    <v>808.65</v>
    <v>808.85</v>
    <v>816.45</v>
    <v>831.7</v>
    <v>829</v>
    <v>823.35</v>
    <v>824.2</v>
    <v>815</v>
    <v>820.65</v>
    <v>815.7</v>
    <v>806.55</v>
    <v>797.15</v>
    <v>799.2</v>
    <v>801.65</v>
    <v>796.55</v>
    <v>794</v>
    <v>795.7</v>
    <v>800.6</v>
    <v>805.15</v>
    <v>805.15</v>
    <v>804.3</v>
    <v>823.45</v>
    <v>820.6</v>
    <v>821.85</v>
    <v>826.55</v>
    <v>827.65</v>
    <v>830.4</v>
    <v>828.95</v>
    <v>825.7</v>
    <v>816.25</v>
  </a>
  <a r="1" c="59">
    <v>3449.8</v>
    <v>3405.2</v>
    <v>3380.9</v>
    <v>3371.1</v>
    <v>3384.2</v>
    <v>3421.9</v>
    <v>3462.9</v>
    <v>3471.9</v>
    <v>3434.2</v>
    <v>3445.7</v>
    <v>3496.3</v>
    <v>3515.3</v>
    <v>3451.4</v>
    <v>3424</v>
    <v>3435.7</v>
    <v>3393.6</v>
    <v>3390.4</v>
    <v>3444.8</v>
    <v>3441.8</v>
    <v>3441.1</v>
    <v>3462</v>
    <v>3429.7</v>
    <v>3423.3</v>
    <v>3400.8</v>
    <v>3419.8</v>
    <v>3411.7</v>
    <v>3406.2</v>
    <v>3383.8</v>
    <v>3382</v>
    <v>3266</v>
    <v>3222.7</v>
    <v>3252.3</v>
    <v>3233.1</v>
    <v>3209.2</v>
    <v>3189.9</v>
    <v>3158.2</v>
    <v>3159.6</v>
    <v>3179.1</v>
    <v>3148</v>
    <v>3135.8</v>
    <v>3079.3</v>
    <v>3056</v>
    <v>3053.6</v>
    <v>3036.8</v>
    <v>3003</v>
    <v>3074.4</v>
    <v>3063.9</v>
    <v>3032.3</v>
    <v>3047</v>
    <v>3036.4</v>
    <v>3040.8</v>
    <v>3035.4</v>
    <v>3036.2</v>
    <v>3022.3</v>
    <v>3011.2</v>
    <v>3016.2</v>
    <v>3098.6</v>
    <v>3102.6</v>
    <v>3054</v>
  </a>
</arrayData>
</file>

<file path=xl/richData/rdrichvalue.xml><?xml version="1.0" encoding="utf-8"?>
<rvData xmlns="http://schemas.microsoft.com/office/spreadsheetml/2017/richdata" count="190">
  <rv s="0">
    <v>https://www.bing.com/financeapi/forcetrigger?t=ahju6h&amp;q=XNSE%3aSBIN&amp;form=skydnc</v>
    <v>Learn more on Bing</v>
  </rv>
  <rv s="1">
    <v>en-US</v>
    <v>ahju6h</v>
    <v>268435456</v>
    <v>1</v>
    <v>Powered by Refinitiv</v>
    <v>0</v>
    <v>State Bank of India (XNSE:SBIN)</v>
    <v>2</v>
    <v>3</v>
    <v>Finance</v>
    <v>4</v>
    <v>875.45</v>
    <v>680</v>
    <v>1.4553</v>
    <v>-9.4499999999999993</v>
    <v>-1.1445E-2</v>
    <v>INR</v>
    <v>State Bank of India is an India-based banking and financial services provider. The Company is engaged in providing a wide range of products and services to individuals, commercial enterprises, corporates, public bodies and institutional customers. Its segments include Treasury, Corporate/Wholesale Banking, Retail Banking, Insurance Business and Other Banking Business. The Treasury segment includes investment portfolios and trading in foreign exchange contracts and derivative contracts. The Corporate/Wholesale Banking segment comprises the lending activities of the corporate accounts group, the commercial client’s group and the stressed assets resolution group. These include providing loans and transaction services to corporate and institutional clients and further include non-treasury operations of foreign offices/entities. The Retail Banking Segment is engaged in personal banking activities including lending activities to corporate customers having banking relations with its branches.</v>
    <v>236226</v>
    <v>National Stock Exchange of India</v>
    <v>XNSE</v>
    <v>XNSE</v>
    <v>Corporate Centre,14th Floor, State Bank Bhavan, Madame Cama Marg, MUMBAI, MAHARASHTRA, 400021 IN</v>
    <v>826</v>
    <v>Banking Services</v>
    <v>Stock</v>
    <v>45891.492858796293</v>
    <v>0</v>
    <v>815.7</v>
    <v>7621721000000</v>
    <v>State Bank of India</v>
    <v>State Bank of India</v>
    <v>824</v>
    <v>9.2799999999999994</v>
    <v>825.7</v>
    <v>816.25</v>
    <v>9230617000</v>
    <v>SBIN</v>
    <v>State Bank of India (XNSE:SBIN)</v>
    <v>5097647</v>
    <v>7766890</v>
  </rv>
  <rv s="2">
    <v>1</v>
  </rv>
  <rv s="0">
    <v>https://www.bing.com/financeapi/forcetrigger?t=ahh3im&amp;q=XNSE%3aBAJFINANCE&amp;form=skydnc</v>
    <v>Learn more on Bing</v>
  </rv>
  <rv s="3">
    <v>en-US</v>
    <v>ahh3im</v>
    <v>268435456</v>
    <v>1</v>
    <v>Powered by Refinitiv</v>
    <v>5</v>
    <v>BAJAJ FINANCE LIMITED (XNSE:BAJFINANCE)</v>
    <v>2</v>
    <v>6</v>
    <v>Finance</v>
    <v>4</v>
    <v>978.8</v>
    <v>644.22</v>
    <v>1.5908</v>
    <v>-1.1000000000000001</v>
    <v>-1.2280000000000001E-3</v>
    <v>INR</v>
    <v>Bajaj Finance Ltd. is an India-based non-banking financial company (NBFC). The Company is mainly engaged in the business of lending and accepting deposits. It has a diversified lending portfolio across retail, small and medium-sized enterprises (SMEs) and commercial customers with a presence in both urban and rural India. It also accepts public and corporate deposits and offers a variety of financial service products to its customers. Its products include Consumer Finance, Commercial Lending, SME Finance, Investment, Corporate Finance, and Financial Institutions Lending. Its Consumer Finance includes Digital Product Finance, Lifestyle Finance, Durable Finance, Personal Loan, Home Loan, Retailer Finance, and others. Its commercial lending includes Vendor Financing, Large Value Lease Rental Discounting, Loans against Securities, and others. Its investments include fixed deposit and mutual funds. Its subsidiaries include Bajaj Housing Finance Ltd. and Bajaj Financial Securities Ltd.</v>
    <v>64092</v>
    <v>National Stock Exchange of India</v>
    <v>XNSE</v>
    <v>XNSE</v>
    <v>6th Floor Bajaj Finserv Corporate Office, Off Pune-Ahmednagar Road, Viman Nagar, PUNE, MAHARASHTRA, 411014 IN</v>
    <v>903.9</v>
    <v>Banking Services</v>
    <v>Stock</v>
    <v>45891.492835648147</v>
    <v>3</v>
    <v>892</v>
    <v>5563816000000</v>
    <v>BAJAJ FINANCE LIMITED</v>
    <v>BAJAJ FINANCE LIMITED</v>
    <v>895</v>
    <v>41.3688</v>
    <v>895.6</v>
    <v>894.5</v>
    <v>6212389000</v>
    <v>BAJFINANCE</v>
    <v>BAJAJ FINANCE LIMITED (XNSE:BAJFINANCE)</v>
    <v>6424895</v>
    <v>7067310</v>
    <v>1987</v>
  </rv>
  <rv s="2">
    <v>4</v>
  </rv>
  <rv s="0">
    <v>https://www.bing.com/financeapi/forcetrigger?t=ahkau2&amp;q=XNSE%3aTCS&amp;form=skydnc</v>
    <v>Learn more on Bing</v>
  </rv>
  <rv s="3">
    <v>en-US</v>
    <v>ahkau2</v>
    <v>268435456</v>
    <v>1</v>
    <v>Powered by Refinitiv</v>
    <v>5</v>
    <v>TATA CONSULTANCY SERVICES LIMITED (XNSE:TCS)</v>
    <v>2</v>
    <v>6</v>
    <v>Finance</v>
    <v>4</v>
    <v>4520.1899999999996</v>
    <v>2991.6</v>
    <v>0.80259999999999998</v>
    <v>-48.6</v>
    <v>-1.5664000000000001E-2</v>
    <v>INR</v>
    <v>Tata Consultancy Services Ltd is an India-based company engaged in providing information technology (IT) services, consulting, and business solutions. Its business segments include Banking, Financial Services and Insurance; Manufacturing; Consumer Business; Communication, Media and Technology; Life Sciences and Healthcare and others, such as Energy, Resources and Utilities, s-Governance, and Products. The Company's products include TCS ADD, TCS BaNCS, TCS BFSI Platforms, TCS CHROMA, TCS Customer Intelligence &amp; Insights, TCS ERP on Cloud, TCS Intelligent Urban Exchange, Quartz-The Smart Ledgers, Jile, TCS Optumera, TCS TwinX, TCS TAP and TCS OmniStore. Its services portfolio consists of Artificial Intelligence, Cloud, Cognitive Business Operations, Consulting, Cybersecurity, Data and Analytics, Enterprise Solutions, Internet of Things (IoT), and Digital Engineering, TCS Interactive, TCS and AWS Cloud, TCS Enterprise Cloud, TCS and Google Cloud, TCS and Microsoft Cloud and others.</v>
    <v>613069</v>
    <v>National Stock Exchange of India</v>
    <v>XNSE</v>
    <v>XNSE</v>
    <v>9th Floor Nirmal Building Nariman Point, MUMBAI, MAHARASHTRA, 400021 IN</v>
    <v>3095.7</v>
    <v>Software &amp; IT Services</v>
    <v>Stock</v>
    <v>45891.492858796293</v>
    <v>6</v>
    <v>3050</v>
    <v>11225480000000</v>
    <v>TATA CONSULTANCY SERVICES LIMITED</v>
    <v>TATA CONSULTANCY SERVICES LIMITED</v>
    <v>3086</v>
    <v>22.78</v>
    <v>3102.6</v>
    <v>3054</v>
    <v>3618087000</v>
    <v>TCS</v>
    <v>TATA CONSULTANCY SERVICES LIMITED (XNSE:TCS)</v>
    <v>1593791</v>
    <v>2981750</v>
    <v>1995</v>
  </rv>
  <rv s="2">
    <v>7</v>
  </rv>
  <rv s="0">
    <v>https://www.bing.com/financeapi/forcetrigger?t=ahi3jc&amp;q=XNSE%3aHDFCBANK&amp;form=skydnc</v>
    <v>Learn more on Bing</v>
  </rv>
  <rv s="3">
    <v>en-US</v>
    <v>ahi3jc</v>
    <v>268435456</v>
    <v>1</v>
    <v>Powered by Refinitiv</v>
    <v>5</v>
    <v>HDFC BANK LIMITED (XNSE:HDFCBANK)</v>
    <v>2</v>
    <v>6</v>
    <v>Finance</v>
    <v>4</v>
    <v>2032.64</v>
    <v>1609</v>
    <v>1.0298</v>
    <v>-26.6</v>
    <v>-1.3359000000000001E-2</v>
    <v>INR</v>
    <v>HDFC Bank Limited (the Bank) is a private bank. The Bank, together with its subsidiaries, is engaged in providing a range of banking and financial services, including retail banking, wholesale banking, treasury operations, insurance, asset management, stockbroking and other financial services businesses. Its segment includes treasury, retail banking, wholesale banking, and other banking operations. The treasury segment consists of net interest earnings from the Bank’s investment portfolio, money market borrowing and lending, and gains or losses on investment operations. The retail banking segment consists of digital banking and other retail banking. The wholesale banking segment provides loans, non-fund facilities and transaction services to corporates, emerging corporates, public sector units, government bodies, and others. The other banking operations segment includes parabanking activities such as credit cards, debit cards, third-party product distribution, and others.</v>
    <v>214521</v>
    <v>National Stock Exchange of India</v>
    <v>XNSE</v>
    <v>XNSE</v>
    <v>Hdfc Bank House', Senapati Bapat Road, Lower Parel (West), MUMBAI, MAHARASHTRA, 400013 IN</v>
    <v>1996</v>
    <v>Banking Services</v>
    <v>Stock</v>
    <v>45891.492847222224</v>
    <v>9</v>
    <v>1957.1</v>
    <v>15286490000000</v>
    <v>HDFC BANK LIMITED</v>
    <v>HDFC BANK LIMITED</v>
    <v>1989.9</v>
    <v>21.56</v>
    <v>1991.2</v>
    <v>1964.6</v>
    <v>7677022000</v>
    <v>HDFCBANK</v>
    <v>HDFC BANK LIMITED (XNSE:HDFCBANK)</v>
    <v>9916751</v>
    <v>6706830</v>
    <v>1994</v>
  </rv>
  <rv s="2">
    <v>10</v>
  </rv>
  <rv s="4">
    <fb>45810</fb>
    <v>7</v>
  </rv>
  <rv s="4">
    <fb>813.65</fb>
    <v>8</v>
  </rv>
  <rv s="4">
    <fb>3449.8</fb>
    <v>8</v>
  </rv>
  <rv s="4">
    <fb>45811</fb>
    <v>7</v>
  </rv>
  <rv s="4">
    <fb>809.8</fb>
    <v>8</v>
  </rv>
  <rv s="4">
    <fb>3405.2</fb>
    <v>8</v>
  </rv>
  <rv s="4">
    <fb>45812</fb>
    <v>7</v>
  </rv>
  <rv s="4">
    <fb>806.5</fb>
    <v>8</v>
  </rv>
  <rv s="4">
    <fb>3380.9</fb>
    <v>8</v>
  </rv>
  <rv s="4">
    <fb>45813</fb>
    <v>7</v>
  </rv>
  <rv s="4">
    <fb>806</fb>
    <v>8</v>
  </rv>
  <rv s="4">
    <fb>3371.1</fb>
    <v>8</v>
  </rv>
  <rv s="4">
    <fb>45814</fb>
    <v>7</v>
  </rv>
  <rv s="4">
    <fb>813.05</fb>
    <v>8</v>
  </rv>
  <rv s="4">
    <fb>3384.2</fb>
    <v>8</v>
  </rv>
  <rv s="4">
    <fb>45817</fb>
    <v>7</v>
  </rv>
  <rv s="4">
    <fb>820.05</fb>
    <v>8</v>
  </rv>
  <rv s="4">
    <fb>3421.9</fb>
    <v>8</v>
  </rv>
  <rv s="4">
    <fb>45818</fb>
    <v>7</v>
  </rv>
  <rv s="4">
    <fb>817.05</fb>
    <v>8</v>
  </rv>
  <rv s="4">
    <fb>3462.9</fb>
    <v>8</v>
  </rv>
  <rv s="4">
    <fb>45819</fb>
    <v>7</v>
  </rv>
  <rv s="4">
    <fb>815.05</fb>
    <v>8</v>
  </rv>
  <rv s="4">
    <fb>3471.9</fb>
    <v>8</v>
  </rv>
  <rv s="4">
    <fb>45820</fb>
    <v>7</v>
  </rv>
  <rv s="4">
    <fb>805.95</fb>
    <v>8</v>
  </rv>
  <rv s="4">
    <fb>3434.2</fb>
    <v>8</v>
  </rv>
  <rv s="4">
    <fb>45821</fb>
    <v>7</v>
  </rv>
  <rv s="4">
    <fb>792.35</fb>
    <v>8</v>
  </rv>
  <rv s="4">
    <fb>3445.7</fb>
    <v>8</v>
  </rv>
  <rv s="4">
    <fb>45824</fb>
    <v>7</v>
  </rv>
  <rv s="4">
    <fb>792.5</fb>
    <v>8</v>
  </rv>
  <rv s="4">
    <fb>3496.3</fb>
    <v>8</v>
  </rv>
  <rv s="4">
    <fb>45825</fb>
    <v>7</v>
  </rv>
  <rv s="4">
    <fb>792.3</fb>
    <v>8</v>
  </rv>
  <rv s="4">
    <fb>3515.3</fb>
    <v>8</v>
  </rv>
  <rv s="4">
    <fb>45826</fb>
    <v>7</v>
  </rv>
  <rv s="4">
    <fb>791.9</fb>
    <v>8</v>
  </rv>
  <rv s="4">
    <fb>3451.4</fb>
    <v>8</v>
  </rv>
  <rv s="4">
    <fb>45827</fb>
    <v>7</v>
  </rv>
  <rv s="4">
    <fb>785.1</fb>
    <v>8</v>
  </rv>
  <rv s="4">
    <fb>3424</fb>
    <v>8</v>
  </rv>
  <rv s="4">
    <fb>45828</fb>
    <v>7</v>
  </rv>
  <rv s="4">
    <fb>796.15</fb>
    <v>8</v>
  </rv>
  <rv s="4">
    <fb>3435.7</fb>
    <v>8</v>
  </rv>
  <rv s="4">
    <fb>45831</fb>
    <v>7</v>
  </rv>
  <rv s="4">
    <fb>790.2</fb>
    <v>8</v>
  </rv>
  <rv s="4">
    <fb>3393.6</fb>
    <v>8</v>
  </rv>
  <rv s="4">
    <fb>45832</fb>
    <v>7</v>
  </rv>
  <rv s="4">
    <fb>795.4</fb>
    <v>8</v>
  </rv>
  <rv s="4">
    <fb>3390.4</fb>
    <v>8</v>
  </rv>
  <rv s="4">
    <fb>45833</fb>
    <v>7</v>
  </rv>
  <rv s="4">
    <fb>800.05</fb>
    <v>8</v>
  </rv>
  <rv s="4">
    <fb>3444.8</fb>
    <v>8</v>
  </rv>
  <rv s="4">
    <fb>45834</fb>
    <v>7</v>
  </rv>
  <rv s="4">
    <fb>797.05</fb>
    <v>8</v>
  </rv>
  <rv s="4">
    <fb>3441.8</fb>
    <v>8</v>
  </rv>
  <rv s="4">
    <fb>45835</fb>
    <v>7</v>
  </rv>
  <rv s="4">
    <fb>805.4</fb>
    <v>8</v>
  </rv>
  <rv s="4">
    <fb>3441.1</fb>
    <v>8</v>
  </rv>
  <rv s="4">
    <fb>45838</fb>
    <v>7</v>
  </rv>
  <rv s="4">
    <fb>820.35</fb>
    <v>8</v>
  </rv>
  <rv s="4">
    <fb>3462</fb>
    <v>8</v>
  </rv>
  <rv s="4">
    <fb>45839</fb>
    <v>7</v>
  </rv>
  <rv s="4">
    <fb>820.3</fb>
    <v>8</v>
  </rv>
  <rv s="4">
    <fb>3429.7</fb>
    <v>8</v>
  </rv>
  <rv s="4">
    <fb>45840</fb>
    <v>7</v>
  </rv>
  <rv s="4">
    <fb>812.9</fb>
    <v>8</v>
  </rv>
  <rv s="4">
    <fb>3423.3</fb>
    <v>8</v>
  </rv>
  <rv s="4">
    <fb>45841</fb>
    <v>7</v>
  </rv>
  <rv s="4">
    <fb>807.1</fb>
    <v>8</v>
  </rv>
  <rv s="4">
    <fb>3400.8</fb>
    <v>8</v>
  </rv>
  <rv s="4">
    <fb>45842</fb>
    <v>7</v>
  </rv>
  <rv s="4">
    <fb>811.85</fb>
    <v>8</v>
  </rv>
  <rv s="4">
    <fb>3419.8</fb>
    <v>8</v>
  </rv>
  <rv s="4">
    <fb>45845</fb>
    <v>7</v>
  </rv>
  <rv s="4">
    <fb>806.85</fb>
    <v>8</v>
  </rv>
  <rv s="4">
    <fb>3411.7</fb>
    <v>8</v>
  </rv>
  <rv s="4">
    <fb>45846</fb>
    <v>7</v>
  </rv>
  <rv s="4">
    <fb>812.65</fb>
    <v>8</v>
  </rv>
  <rv s="4">
    <fb>3406.2</fb>
    <v>8</v>
  </rv>
  <rv s="4">
    <fb>45847</fb>
    <v>7</v>
  </rv>
  <rv s="4">
    <fb>810.95</fb>
    <v>8</v>
  </rv>
  <rv s="4">
    <fb>3383.8</fb>
    <v>8</v>
  </rv>
  <rv s="4">
    <fb>45848</fb>
    <v>7</v>
  </rv>
  <rv s="4">
    <fb>808</fb>
    <v>8</v>
  </rv>
  <rv s="4">
    <fb>3382</fb>
    <v>8</v>
  </rv>
  <rv s="4">
    <fb>45849</fb>
    <v>7</v>
  </rv>
  <rv s="4">
    <fb>808.65</fb>
    <v>8</v>
  </rv>
  <rv s="4">
    <fb>3266</fb>
    <v>8</v>
  </rv>
  <rv s="4">
    <fb>45852</fb>
    <v>7</v>
  </rv>
  <rv s="4">
    <fb>808.85</fb>
    <v>8</v>
  </rv>
  <rv s="4">
    <fb>3222.7</fb>
    <v>8</v>
  </rv>
  <rv s="4">
    <fb>45853</fb>
    <v>7</v>
  </rv>
  <rv s="4">
    <fb>816.45</fb>
    <v>8</v>
  </rv>
  <rv s="4">
    <fb>3252.3</fb>
    <v>8</v>
  </rv>
  <rv s="4">
    <fb>45854</fb>
    <v>7</v>
  </rv>
  <rv s="4">
    <fb>831.7</fb>
    <v>8</v>
  </rv>
  <rv s="4">
    <fb>3233.1</fb>
    <v>8</v>
  </rv>
  <rv s="4">
    <fb>45855</fb>
    <v>7</v>
  </rv>
  <rv s="4">
    <fb>829</fb>
    <v>8</v>
  </rv>
  <rv s="4">
    <fb>3209.2</fb>
    <v>8</v>
  </rv>
  <rv s="4">
    <fb>45856</fb>
    <v>7</v>
  </rv>
  <rv s="4">
    <fb>823.35</fb>
    <v>8</v>
  </rv>
  <rv s="4">
    <fb>3189.9</fb>
    <v>8</v>
  </rv>
  <rv s="4">
    <fb>45859</fb>
    <v>7</v>
  </rv>
  <rv s="4">
    <fb>824.2</fb>
    <v>8</v>
  </rv>
  <rv s="4">
    <fb>3158.2</fb>
    <v>8</v>
  </rv>
  <rv s="4">
    <fb>45860</fb>
    <v>7</v>
  </rv>
  <rv s="4">
    <fb>815</fb>
    <v>8</v>
  </rv>
  <rv s="4">
    <fb>3159.6</fb>
    <v>8</v>
  </rv>
  <rv s="4">
    <fb>45861</fb>
    <v>7</v>
  </rv>
  <rv s="4">
    <fb>820.65</fb>
    <v>8</v>
  </rv>
  <rv s="4">
    <fb>3179.1</fb>
    <v>8</v>
  </rv>
  <rv s="4">
    <fb>45862</fb>
    <v>7</v>
  </rv>
  <rv s="4">
    <fb>815.7</fb>
    <v>8</v>
  </rv>
  <rv s="4">
    <fb>3148</fb>
    <v>8</v>
  </rv>
  <rv s="4">
    <fb>45863</fb>
    <v>7</v>
  </rv>
  <rv s="4">
    <fb>806.55</fb>
    <v>8</v>
  </rv>
  <rv s="4">
    <fb>3135.8</fb>
    <v>8</v>
  </rv>
  <rv s="4">
    <fb>45866</fb>
    <v>7</v>
  </rv>
  <rv s="4">
    <fb>797.15</fb>
    <v>8</v>
  </rv>
  <rv s="4">
    <fb>3079.3</fb>
    <v>8</v>
  </rv>
  <rv s="4">
    <fb>45867</fb>
    <v>7</v>
  </rv>
  <rv s="4">
    <fb>799.2</fb>
    <v>8</v>
  </rv>
  <rv s="4">
    <fb>3056</fb>
    <v>8</v>
  </rv>
  <rv s="4">
    <fb>45868</fb>
    <v>7</v>
  </rv>
  <rv s="4">
    <fb>801.65</fb>
    <v>8</v>
  </rv>
  <rv s="4">
    <fb>3053.6</fb>
    <v>8</v>
  </rv>
  <rv s="4">
    <fb>45869</fb>
    <v>7</v>
  </rv>
  <rv s="4">
    <fb>796.55</fb>
    <v>8</v>
  </rv>
  <rv s="4">
    <fb>3036.8</fb>
    <v>8</v>
  </rv>
  <rv s="4">
    <fb>45870</fb>
    <v>7</v>
  </rv>
  <rv s="4">
    <fb>794</fb>
    <v>8</v>
  </rv>
  <rv s="4">
    <fb>3003</fb>
    <v>8</v>
  </rv>
  <rv s="4">
    <fb>45873</fb>
    <v>7</v>
  </rv>
  <rv s="4">
    <fb>795.7</fb>
    <v>8</v>
  </rv>
  <rv s="4">
    <fb>3074.4</fb>
    <v>8</v>
  </rv>
  <rv s="4">
    <fb>45874</fb>
    <v>7</v>
  </rv>
  <rv s="4">
    <fb>800.6</fb>
    <v>8</v>
  </rv>
  <rv s="4">
    <fb>3063.9</fb>
    <v>8</v>
  </rv>
  <rv s="4">
    <fb>45875</fb>
    <v>7</v>
  </rv>
  <rv s="4">
    <fb>805.15</fb>
    <v>8</v>
  </rv>
  <rv s="4">
    <fb>3032.3</fb>
    <v>8</v>
  </rv>
  <rv s="4">
    <fb>45876</fb>
    <v>7</v>
  </rv>
  <rv s="4">
    <fb>3047</fb>
    <v>8</v>
  </rv>
  <rv s="4">
    <fb>45877</fb>
    <v>7</v>
  </rv>
  <rv s="4">
    <fb>804.3</fb>
    <v>8</v>
  </rv>
  <rv s="4">
    <fb>3036.4</fb>
    <v>8</v>
  </rv>
  <rv s="4">
    <fb>45880</fb>
    <v>7</v>
  </rv>
  <rv s="4">
    <fb>823.45</fb>
    <v>8</v>
  </rv>
  <rv s="4">
    <fb>3040.8</fb>
    <v>8</v>
  </rv>
  <rv s="4">
    <fb>45881</fb>
    <v>7</v>
  </rv>
  <rv s="4">
    <fb>820.6</fb>
    <v>8</v>
  </rv>
  <rv s="4">
    <fb>3035.4</fb>
    <v>8</v>
  </rv>
  <rv s="4">
    <fb>45882</fb>
    <v>7</v>
  </rv>
  <rv s="4">
    <fb>821.85</fb>
    <v>8</v>
  </rv>
  <rv s="4">
    <fb>3036.2</fb>
    <v>8</v>
  </rv>
  <rv s="4">
    <fb>45883</fb>
    <v>7</v>
  </rv>
  <rv s="4">
    <fb>826.55</fb>
    <v>8</v>
  </rv>
  <rv s="4">
    <fb>3022.3</fb>
    <v>8</v>
  </rv>
  <rv s="4">
    <fb>45887</fb>
    <v>7</v>
  </rv>
  <rv s="4">
    <fb>827.65</fb>
    <v>8</v>
  </rv>
  <rv s="4">
    <fb>3011.2</fb>
    <v>8</v>
  </rv>
  <rv s="4">
    <fb>45888</fb>
    <v>7</v>
  </rv>
  <rv s="4">
    <fb>830.4</fb>
    <v>8</v>
  </rv>
  <rv s="4">
    <fb>3016.2</fb>
    <v>8</v>
  </rv>
  <rv s="4">
    <fb>45889</fb>
    <v>7</v>
  </rv>
  <rv s="4">
    <fb>828.95</fb>
    <v>8</v>
  </rv>
  <rv s="4">
    <fb>3098.6</fb>
    <v>8</v>
  </rv>
  <rv s="4">
    <fb>45890</fb>
    <v>7</v>
  </rv>
  <rv s="4">
    <fb>825.7</fb>
    <v>8</v>
  </rv>
  <rv s="4">
    <fb>3102.6</fb>
    <v>8</v>
  </rv>
  <rv s="4">
    <fb>45891</fb>
    <v>7</v>
  </rv>
  <rv s="4">
    <fb>816.25</fb>
    <v>8</v>
  </rv>
  <rv s="4">
    <fb>3054</fb>
    <v>8</v>
  </rv>
  <rv s="5">
    <v>9</v>
    <v>SBIN</v>
    <v>Daily</v>
    <v>45808</v>
    <v>45892</v>
    <v>0</v>
    <v>1</v>
    <v>638914176000000000,638915400478707390,0</v>
    <v>0</v>
    <v>ahju6h</v>
    <v>XNSE:SBIN</v>
    <v>1</v>
  </rv>
  <rv s="5">
    <v>9</v>
    <v>TCS</v>
    <v>Daily</v>
    <v>45808</v>
    <v>45892</v>
    <v>0</v>
    <v>1</v>
    <v>638914176000000000,638915401320843643,0</v>
    <v>0</v>
    <v>ahkau2</v>
    <v>XNSE:TCS</v>
    <v>2</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10">
    <spb s="0">
      <v>0</v>
      <v>Name</v>
      <v>LearnMoreOnLink</v>
    </spb>
    <spb s="1">
      <v>0</v>
      <v>0</v>
      <v>0</v>
    </spb>
    <spb s="2">
      <v>1</v>
      <v>1</v>
      <v>1</v>
      <v>1</v>
    </spb>
    <spb s="3">
      <v>1</v>
      <v>2</v>
      <v>2</v>
      <v>1</v>
      <v>3</v>
      <v>1</v>
      <v>1</v>
      <v>1</v>
      <v>4</v>
      <v>4</v>
      <v>5</v>
      <v>6</v>
      <v>1</v>
      <v>1</v>
      <v>1</v>
      <v>4</v>
      <v>7</v>
      <v>8</v>
      <v>4</v>
    </spb>
    <spb s="4">
      <v>Delayed 5 minutes</v>
      <v>from previous close</v>
      <v>from previous close</v>
      <v>GMT</v>
    </spb>
    <spb s="0">
      <v>1</v>
      <v>Name</v>
      <v>LearnMoreOnLink</v>
    </spb>
    <spb s="5">
      <v>1</v>
      <v>2</v>
      <v>2</v>
      <v>1</v>
      <v>3</v>
      <v>1</v>
      <v>1</v>
      <v>1</v>
      <v>4</v>
      <v>4</v>
      <v>5</v>
      <v>6</v>
      <v>1</v>
      <v>1</v>
      <v>1</v>
      <v>4</v>
      <v>7</v>
      <v>9</v>
      <v>8</v>
      <v>4</v>
    </spb>
    <spb s="6">
      <v>10</v>
    </spb>
    <spb s="6">
      <v>1</v>
    </spb>
    <spb s="7">
      <v>10</v>
      <v>1</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ichProperties>
  <richStyles>
    <rSty dxfid="1">
      <rpv i="0" xml:space="preserve">_ [$₹-as-IN] * #,##0.00_ ;_ [$₹-as-IN] * -#,##0.00_ ;_ [$₹-as-IN] * "-"??_ ;_ @_ </rpv>
    </rSty>
    <rSty dxfid="5">
      <rpv i="0">#,##0.00</rpv>
    </rSty>
    <rSty>
      <rpv i="1">1</rpv>
    </rSty>
    <rSty dxfid="4">
      <rpv i="0">#,##0</rpv>
    </rSty>
    <rSty dxfid="3"/>
    <rSty dxfid="1">
      <rpv i="0" xml:space="preserve">_ [$₹-as-IN] * #,##0_ ;_ [$₹-as-IN] * -#,##0_ ;_ [$₹-as-IN] * "-"_ ;_ @_ </rpv>
    </rSty>
    <rSty dxfid="2"/>
    <rSty dxfid="0">
      <rpv i="0">0.00</rpv>
    </rSty>
    <rSty dxfid="6">
      <rpv i="0">0</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6BF136-1EC4-44A5-84F3-910C268798DE}" name="Table2" displayName="Table2" ref="B2:I10" totalsRowShown="0" headerRowDxfId="3">
  <autoFilter ref="B2:I10" xr:uid="{F86BF136-1EC4-44A5-84F3-910C268798DE}"/>
  <sortState xmlns:xlrd2="http://schemas.microsoft.com/office/spreadsheetml/2017/richdata2" ref="B3:I10">
    <sortCondition ref="B2:B10"/>
  </sortState>
  <tableColumns count="8">
    <tableColumn id="1" xr3:uid="{EE73440D-2D4A-46BD-A5CB-29D2A02D0EE8}" name="Date" dataDxfId="2"/>
    <tableColumn id="2" xr3:uid="{A8831C18-1862-4669-BFAB-64B73A12629A}" name="Company"/>
    <tableColumn id="3" xr3:uid="{C63F844E-8CBD-422B-AA83-3F20D3D767F5}" name="Ticker">
      <calculatedColumnFormula array="1">_FV(C3,"Ticker symbol",TRUE)</calculatedColumnFormula>
    </tableColumn>
    <tableColumn id="4" xr3:uid="{54456532-6F56-48A9-AF95-91C60891BD08}" name="Transaction Type"/>
    <tableColumn id="5" xr3:uid="{D1965740-0A43-4AD8-8E28-0B02C46E1DC7}" name="Unit">
      <calculatedColumnFormula>RANDBETWEEN(50,150)</calculatedColumnFormula>
    </tableColumn>
    <tableColumn id="6" xr3:uid="{755E31AB-C4E4-4EF1-B10B-08CC7F5C44FA}" name="Price" dataDxfId="1"/>
    <tableColumn id="7" xr3:uid="{9B3CFC05-1E87-47CF-9C92-655B4EBD641A}" name="Total Transaction Amount" dataDxfId="0">
      <calculatedColumnFormula>G3*F3</calculatedColumnFormula>
    </tableColumn>
    <tableColumn id="8" xr3:uid="{EE481874-AFE2-4FBF-83A0-318B1F79EAE8}" name="Curr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2D29D-DFB5-4BF1-BF7A-27523262F35B}">
  <dimension ref="B1:I10"/>
  <sheetViews>
    <sheetView showGridLines="0" workbookViewId="0">
      <selection activeCell="F3" sqref="F3:F10"/>
    </sheetView>
  </sheetViews>
  <sheetFormatPr defaultRowHeight="14.5" x14ac:dyDescent="0.35"/>
  <cols>
    <col min="1" max="1" width="1.81640625" customWidth="1"/>
    <col min="2" max="2" width="9.453125" bestFit="1" customWidth="1"/>
    <col min="3" max="3" width="45.7265625" bestFit="1" customWidth="1"/>
    <col min="4" max="4" width="10.81640625" bestFit="1" customWidth="1"/>
    <col min="5" max="5" width="17.453125" bestFit="1" customWidth="1"/>
    <col min="6" max="6" width="6.6328125" bestFit="1" customWidth="1"/>
    <col min="7" max="7" width="8.81640625" bestFit="1" customWidth="1"/>
    <col min="8" max="8" width="25.1796875" bestFit="1" customWidth="1"/>
    <col min="9" max="9" width="10.54296875" bestFit="1" customWidth="1"/>
  </cols>
  <sheetData>
    <row r="1" spans="2:9" ht="15.5" customHeight="1" x14ac:dyDescent="0.35"/>
    <row r="2" spans="2:9" x14ac:dyDescent="0.35">
      <c r="B2" s="3" t="s">
        <v>0</v>
      </c>
      <c r="C2" s="3" t="s">
        <v>1</v>
      </c>
      <c r="D2" s="3" t="s">
        <v>2</v>
      </c>
      <c r="E2" s="3" t="s">
        <v>3</v>
      </c>
      <c r="F2" s="3" t="s">
        <v>4</v>
      </c>
      <c r="G2" s="3" t="s">
        <v>5</v>
      </c>
      <c r="H2" s="3" t="s">
        <v>6</v>
      </c>
      <c r="I2" s="3" t="s">
        <v>7</v>
      </c>
    </row>
    <row r="3" spans="2:9" x14ac:dyDescent="0.35">
      <c r="B3" s="1">
        <v>45801</v>
      </c>
      <c r="C3" t="e" vm="1">
        <v>#VALUE!</v>
      </c>
      <c r="D3" t="str" cm="1">
        <f t="array" aca="1" ref="D3" ca="1">_FV(C3,"Ticker symbol",TRUE)</f>
        <v>SBIN</v>
      </c>
      <c r="E3" t="s">
        <v>9</v>
      </c>
      <c r="F3">
        <f ca="1">RANDBETWEEN(50,150)</f>
        <v>53</v>
      </c>
      <c r="G3" s="2">
        <v>800</v>
      </c>
      <c r="H3" s="2">
        <f t="shared" ref="H3:H10" ca="1" si="0">G3*F3</f>
        <v>42400</v>
      </c>
      <c r="I3" t="s">
        <v>10</v>
      </c>
    </row>
    <row r="4" spans="2:9" x14ac:dyDescent="0.35">
      <c r="B4" s="1">
        <v>45816</v>
      </c>
      <c r="C4" t="e" vm="2">
        <v>#VALUE!</v>
      </c>
      <c r="D4" t="str" cm="1">
        <f t="array" aca="1" ref="D4" ca="1">_FV(C4,"Ticker symbol",TRUE)</f>
        <v>BAJFINANCE</v>
      </c>
      <c r="E4" t="s">
        <v>8</v>
      </c>
      <c r="F4">
        <f t="shared" ref="F4:F10" ca="1" si="1">RANDBETWEEN(50,150)</f>
        <v>84</v>
      </c>
      <c r="G4" s="2">
        <v>890</v>
      </c>
      <c r="H4" s="2">
        <f t="shared" ca="1" si="0"/>
        <v>74760</v>
      </c>
      <c r="I4" t="s">
        <v>10</v>
      </c>
    </row>
    <row r="5" spans="2:9" x14ac:dyDescent="0.35">
      <c r="B5" s="1">
        <v>45819</v>
      </c>
      <c r="C5" t="e" vm="3">
        <v>#VALUE!</v>
      </c>
      <c r="D5" t="str" cm="1">
        <f t="array" aca="1" ref="D5" ca="1">_FV(C5,"Ticker symbol",TRUE)</f>
        <v>TCS</v>
      </c>
      <c r="E5" t="s">
        <v>8</v>
      </c>
      <c r="F5">
        <f t="shared" ca="1" si="1"/>
        <v>108</v>
      </c>
      <c r="G5" s="2">
        <v>3090</v>
      </c>
      <c r="H5" s="2">
        <f t="shared" ca="1" si="0"/>
        <v>333720</v>
      </c>
      <c r="I5" t="s">
        <v>10</v>
      </c>
    </row>
    <row r="6" spans="2:9" x14ac:dyDescent="0.35">
      <c r="B6" s="1">
        <v>45837</v>
      </c>
      <c r="C6" t="e" vm="3">
        <v>#VALUE!</v>
      </c>
      <c r="D6" t="str" cm="1">
        <f t="array" aca="1" ref="D6" ca="1">_FV(C6,"Ticker symbol",TRUE)</f>
        <v>TCS</v>
      </c>
      <c r="E6" t="s">
        <v>8</v>
      </c>
      <c r="F6">
        <f t="shared" ca="1" si="1"/>
        <v>121</v>
      </c>
      <c r="G6" s="2">
        <v>3050</v>
      </c>
      <c r="H6" s="2">
        <f t="shared" ca="1" si="0"/>
        <v>369050</v>
      </c>
      <c r="I6" t="s">
        <v>10</v>
      </c>
    </row>
    <row r="7" spans="2:9" x14ac:dyDescent="0.35">
      <c r="B7" s="1">
        <v>45857</v>
      </c>
      <c r="C7" t="e" vm="1">
        <v>#VALUE!</v>
      </c>
      <c r="D7" t="str" cm="1">
        <f t="array" aca="1" ref="D7" ca="1">_FV(C7,"Ticker symbol",TRUE)</f>
        <v>SBIN</v>
      </c>
      <c r="E7" t="s">
        <v>8</v>
      </c>
      <c r="F7">
        <f t="shared" ca="1" si="1"/>
        <v>98</v>
      </c>
      <c r="G7" s="2">
        <v>790</v>
      </c>
      <c r="H7" s="2">
        <f t="shared" ca="1" si="0"/>
        <v>77420</v>
      </c>
      <c r="I7" t="s">
        <v>10</v>
      </c>
    </row>
    <row r="8" spans="2:9" x14ac:dyDescent="0.35">
      <c r="B8" s="1">
        <v>45864</v>
      </c>
      <c r="C8" t="e" vm="4">
        <v>#VALUE!</v>
      </c>
      <c r="D8" t="str" cm="1">
        <f t="array" aca="1" ref="D8" ca="1">_FV(C8,"Ticker symbol",TRUE)</f>
        <v>HDFCBANK</v>
      </c>
      <c r="E8" t="s">
        <v>8</v>
      </c>
      <c r="F8">
        <f t="shared" ca="1" si="1"/>
        <v>53</v>
      </c>
      <c r="G8" s="2">
        <v>1962</v>
      </c>
      <c r="H8" s="2">
        <f t="shared" ca="1" si="0"/>
        <v>103986</v>
      </c>
      <c r="I8" t="s">
        <v>10</v>
      </c>
    </row>
    <row r="9" spans="2:9" x14ac:dyDescent="0.35">
      <c r="B9" s="1">
        <v>45866</v>
      </c>
      <c r="C9" t="e" vm="2">
        <v>#VALUE!</v>
      </c>
      <c r="D9" t="str" cm="1">
        <f t="array" aca="1" ref="D9" ca="1">_FV(C9,"Ticker symbol",TRUE)</f>
        <v>BAJFINANCE</v>
      </c>
      <c r="E9" t="s">
        <v>8</v>
      </c>
      <c r="F9">
        <f t="shared" ca="1" si="1"/>
        <v>95</v>
      </c>
      <c r="G9" s="2">
        <v>880</v>
      </c>
      <c r="H9" s="2">
        <f t="shared" ca="1" si="0"/>
        <v>83600</v>
      </c>
      <c r="I9" t="s">
        <v>10</v>
      </c>
    </row>
    <row r="10" spans="2:9" x14ac:dyDescent="0.35">
      <c r="B10" s="1">
        <v>45882</v>
      </c>
      <c r="C10" t="e" vm="4">
        <v>#VALUE!</v>
      </c>
      <c r="D10" t="str" cm="1">
        <f t="array" aca="1" ref="D10" ca="1">_FV(C10,"Ticker symbol",TRUE)</f>
        <v>HDFCBANK</v>
      </c>
      <c r="E10" t="s">
        <v>9</v>
      </c>
      <c r="F10">
        <f t="shared" ca="1" si="1"/>
        <v>127</v>
      </c>
      <c r="G10" s="2">
        <v>1960</v>
      </c>
      <c r="H10" s="2">
        <f t="shared" ca="1" si="0"/>
        <v>248920</v>
      </c>
      <c r="I10"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684C0-7530-48C2-8977-99F1B0C65C27}">
  <sheetPr>
    <pageSetUpPr fitToPage="1"/>
  </sheetPr>
  <dimension ref="B1:U16"/>
  <sheetViews>
    <sheetView showGridLines="0" tabSelected="1" zoomScale="70" zoomScaleNormal="70" workbookViewId="0">
      <selection activeCell="B5" sqref="B5"/>
    </sheetView>
  </sheetViews>
  <sheetFormatPr defaultRowHeight="14.5" x14ac:dyDescent="0.35"/>
  <cols>
    <col min="1" max="1" width="1.81640625" customWidth="1"/>
    <col min="2" max="2" width="45.6328125" bestFit="1" customWidth="1"/>
    <col min="3" max="3" width="13.6328125" customWidth="1"/>
    <col min="4" max="4" width="18.90625" customWidth="1"/>
    <col min="5" max="5" width="4.7265625" customWidth="1"/>
    <col min="6" max="6" width="13.6328125" customWidth="1"/>
    <col min="7" max="7" width="15.54296875" customWidth="1"/>
    <col min="8" max="13" width="13.6328125" customWidth="1"/>
    <col min="14" max="14" width="2.453125" style="17" customWidth="1"/>
    <col min="15" max="21" width="8.7265625" style="14"/>
  </cols>
  <sheetData>
    <row r="1" spans="2:21" ht="10.5" customHeight="1" x14ac:dyDescent="0.35"/>
    <row r="2" spans="2:21" ht="27" customHeight="1" x14ac:dyDescent="0.35">
      <c r="B2" s="5" t="s">
        <v>11</v>
      </c>
      <c r="C2" s="5"/>
      <c r="D2" s="5"/>
      <c r="E2" s="5"/>
      <c r="F2" s="5"/>
      <c r="G2" s="13" t="s">
        <v>21</v>
      </c>
      <c r="H2" s="13" t="s">
        <v>17</v>
      </c>
      <c r="I2" s="13" t="s">
        <v>22</v>
      </c>
      <c r="J2" s="4"/>
      <c r="K2" s="4"/>
      <c r="L2" s="4"/>
      <c r="M2" s="4"/>
    </row>
    <row r="3" spans="2:21" ht="15.5" x14ac:dyDescent="0.35">
      <c r="B3" s="5"/>
      <c r="C3" s="5"/>
      <c r="D3" s="5"/>
      <c r="E3" s="5"/>
      <c r="F3" s="5"/>
      <c r="G3" s="19">
        <f ca="1">SUM(_xlfn.ANCHORARRAY(H8))</f>
        <v>1336363.25</v>
      </c>
      <c r="H3" s="19">
        <f ca="1">SUM(_xlfn.ANCHORARRAY(J8))</f>
        <v>-17541.250000000015</v>
      </c>
      <c r="I3" s="19">
        <f ca="1">SUM(_xlfn.ANCHORARRAY(K8))</f>
        <v>2507.25</v>
      </c>
      <c r="J3" s="4"/>
      <c r="K3" s="4"/>
      <c r="L3" s="4"/>
      <c r="M3" s="4"/>
    </row>
    <row r="4" spans="2:21" x14ac:dyDescent="0.35">
      <c r="B4" s="4"/>
      <c r="C4" s="4"/>
      <c r="D4" s="4"/>
      <c r="E4" s="4"/>
      <c r="F4" s="4"/>
      <c r="G4" s="4"/>
      <c r="H4" s="4"/>
      <c r="I4" s="4"/>
      <c r="J4" s="4"/>
      <c r="K4" s="4"/>
      <c r="L4" s="4"/>
      <c r="M4" s="4"/>
    </row>
    <row r="5" spans="2:21" s="6" customFormat="1" x14ac:dyDescent="0.35">
      <c r="N5" s="18"/>
      <c r="O5" s="14"/>
      <c r="P5" s="14"/>
      <c r="Q5" s="14"/>
      <c r="R5" s="14"/>
      <c r="S5" s="14"/>
      <c r="T5" s="14"/>
      <c r="U5" s="14"/>
    </row>
    <row r="6" spans="2:21" s="6" customFormat="1" x14ac:dyDescent="0.35">
      <c r="B6" s="7" t="s">
        <v>23</v>
      </c>
      <c r="C6" s="7"/>
      <c r="D6" s="7"/>
      <c r="E6" s="7"/>
      <c r="F6" s="7"/>
      <c r="G6" s="7"/>
      <c r="H6" s="7"/>
      <c r="I6" s="7"/>
      <c r="J6" s="7"/>
      <c r="K6" s="7"/>
      <c r="L6" s="7"/>
      <c r="M6" s="7"/>
      <c r="N6" s="18"/>
      <c r="O6" s="14"/>
      <c r="P6" s="14"/>
      <c r="Q6" s="14"/>
      <c r="R6" s="14"/>
      <c r="S6" s="14"/>
      <c r="T6" s="14"/>
      <c r="U6" s="14"/>
    </row>
    <row r="7" spans="2:21" x14ac:dyDescent="0.35">
      <c r="B7" s="8" t="s">
        <v>1</v>
      </c>
      <c r="C7" s="8" t="s">
        <v>2</v>
      </c>
      <c r="D7" s="8" t="s">
        <v>12</v>
      </c>
      <c r="E7" s="8"/>
      <c r="F7" s="9" t="s">
        <v>15</v>
      </c>
      <c r="G7" s="9" t="s">
        <v>13</v>
      </c>
      <c r="H7" s="9" t="s">
        <v>14</v>
      </c>
      <c r="I7" s="9" t="s">
        <v>16</v>
      </c>
      <c r="J7" s="9" t="s">
        <v>17</v>
      </c>
      <c r="K7" s="9" t="s">
        <v>18</v>
      </c>
      <c r="L7" s="9" t="s">
        <v>19</v>
      </c>
      <c r="M7" s="9" t="s">
        <v>20</v>
      </c>
    </row>
    <row r="8" spans="2:21" x14ac:dyDescent="0.35">
      <c r="B8" t="e" cm="1" vm="1">
        <f t="array" aca="1" ref="B8:B11" ca="1">_xlfn.UNIQUE(_xlfn._xlws.FILTER(Table2[Company],SUMIFS(Table2[Unit],Table2[Company],Table2[Company])&gt;0))</f>
        <v>#VALUE!</v>
      </c>
      <c r="C8" t="str" cm="1">
        <f t="array" aca="1" ref="C8:C11" ca="1">_FV(_xlfn.ANCHORARRAY(B8),"Ticker symbol",TRUE)</f>
        <v>SBIN</v>
      </c>
      <c r="D8" t="str" cm="1">
        <f t="array" aca="1" ref="D8:D11" ca="1">_FV(_xlfn.ANCHORARRAY(B8),"Industry")</f>
        <v>Banking Services</v>
      </c>
      <c r="F8" s="10" cm="1">
        <f t="array" aca="1" ref="F8:F11" ca="1">SUMIFS(Table2[Unit],Table2[Company],_xlfn.ANCHORARRAY(DashBoard!B8))</f>
        <v>151</v>
      </c>
      <c r="G8" s="11" cm="1">
        <f t="array" aca="1" ref="G8:G11" ca="1">_FV(_xlfn.ANCHORARRAY(B8),"Price")</f>
        <v>816.25</v>
      </c>
      <c r="H8" s="11" cm="1">
        <f t="array" aca="1" ref="H8:H11" ca="1">_xlfn.ANCHORARRAY(G8)*_xlfn.ANCHORARRAY(F8)</f>
        <v>123253.75</v>
      </c>
      <c r="I8" s="12" cm="1">
        <f t="array" aca="1" ref="I8:I11" ca="1">_xlfn.ANCHORARRAY(H8)/SUM(_xlfn.ANCHORARRAY(H8))</f>
        <v>9.2230723944256923E-2</v>
      </c>
      <c r="J8" s="10" cm="1">
        <f t="array" aca="1" ref="J8:J11" ca="1">(_xlfn.ANCHORARRAY(G8)-_FV(_xlfn.ANCHORARRAY(B8),"Previous close",TRUE))*_xlfn.ANCHORARRAY(F8)</f>
        <v>-1426.9500000000069</v>
      </c>
      <c r="K8" s="11" cm="1">
        <f t="array" aca="1" ref="K8:K11" ca="1">_xlfn.ANCHORARRAY(H8)-SUMIFS(Table2[Total Transaction Amount],Table2[Company],_xlfn.ANCHORARRAY(B8))</f>
        <v>3433.75</v>
      </c>
      <c r="L8" s="11" cm="1">
        <f t="array" aca="1" ref="L8:L11" ca="1">_FV(_xlfn.ANCHORARRAY(B8),"52 week high",TRUE)</f>
        <v>875.45</v>
      </c>
      <c r="M8" s="11" cm="1">
        <f t="array" aca="1" ref="M8:M11" ca="1">_FV(_xlfn.ANCHORARRAY(B8),"52 week low",TRUE)</f>
        <v>680</v>
      </c>
    </row>
    <row r="9" spans="2:21" x14ac:dyDescent="0.35">
      <c r="B9" t="e" vm="2">
        <f ca="1"/>
        <v>#VALUE!</v>
      </c>
      <c r="C9" t="str">
        <f ca="1"/>
        <v>BAJFINANCE</v>
      </c>
      <c r="D9" t="str">
        <f ca="1"/>
        <v>Banking Services</v>
      </c>
      <c r="F9" s="10">
        <f ca="1"/>
        <v>179</v>
      </c>
      <c r="G9" s="11">
        <f ca="1"/>
        <v>894.5</v>
      </c>
      <c r="H9" s="11">
        <f ca="1"/>
        <v>160115.5</v>
      </c>
      <c r="I9" s="12">
        <f ca="1"/>
        <v>0.11981435436809565</v>
      </c>
      <c r="J9" s="10">
        <f ca="1"/>
        <v>-196.90000000000407</v>
      </c>
      <c r="K9" s="11">
        <f ca="1"/>
        <v>1755.5</v>
      </c>
      <c r="L9" s="11">
        <f ca="1"/>
        <v>978.8</v>
      </c>
      <c r="M9" s="11">
        <f ca="1"/>
        <v>644.22</v>
      </c>
    </row>
    <row r="10" spans="2:21" x14ac:dyDescent="0.35">
      <c r="B10" t="e" vm="3">
        <f ca="1"/>
        <v>#VALUE!</v>
      </c>
      <c r="C10" t="str">
        <f ca="1"/>
        <v>TCS</v>
      </c>
      <c r="D10" t="str">
        <f ca="1"/>
        <v>Software &amp; IT Services</v>
      </c>
      <c r="F10" s="10">
        <f ca="1"/>
        <v>229</v>
      </c>
      <c r="G10" s="11">
        <f ca="1"/>
        <v>3054</v>
      </c>
      <c r="H10" s="11">
        <f ca="1"/>
        <v>699366</v>
      </c>
      <c r="I10" s="12">
        <f ca="1"/>
        <v>0.52333525334522635</v>
      </c>
      <c r="J10" s="10">
        <f ca="1"/>
        <v>-11129.39999999998</v>
      </c>
      <c r="K10" s="11">
        <f ca="1"/>
        <v>-3404</v>
      </c>
      <c r="L10" s="11">
        <f ca="1"/>
        <v>4520.1899999999996</v>
      </c>
      <c r="M10" s="11">
        <f ca="1"/>
        <v>2991.6</v>
      </c>
    </row>
    <row r="11" spans="2:21" x14ac:dyDescent="0.35">
      <c r="B11" t="e" vm="4">
        <f ca="1"/>
        <v>#VALUE!</v>
      </c>
      <c r="C11" t="str">
        <f ca="1"/>
        <v>HDFCBANK</v>
      </c>
      <c r="D11" t="str">
        <f ca="1"/>
        <v>Banking Services</v>
      </c>
      <c r="F11" s="10">
        <f ca="1"/>
        <v>180</v>
      </c>
      <c r="G11" s="11">
        <f ca="1"/>
        <v>1964.6</v>
      </c>
      <c r="H11" s="11">
        <f ca="1"/>
        <v>353628</v>
      </c>
      <c r="I11" s="12">
        <f ca="1"/>
        <v>0.26461966834242112</v>
      </c>
      <c r="J11" s="10">
        <f ca="1"/>
        <v>-4788.0000000000246</v>
      </c>
      <c r="K11" s="11">
        <f ca="1"/>
        <v>722</v>
      </c>
      <c r="L11" s="11">
        <f ca="1"/>
        <v>2032.64</v>
      </c>
      <c r="M11" s="11">
        <f ca="1"/>
        <v>1609</v>
      </c>
    </row>
    <row r="12" spans="2:21" ht="5" customHeight="1" x14ac:dyDescent="0.35"/>
    <row r="13" spans="2:21" x14ac:dyDescent="0.35">
      <c r="B13" s="7" t="s">
        <v>24</v>
      </c>
      <c r="C13" s="7"/>
      <c r="E13" s="7" t="s">
        <v>25</v>
      </c>
      <c r="F13" s="7"/>
      <c r="G13" s="7"/>
      <c r="I13" s="7" t="s">
        <v>26</v>
      </c>
      <c r="J13" s="7"/>
      <c r="K13" s="7"/>
      <c r="L13" s="7"/>
      <c r="M13" s="7"/>
    </row>
    <row r="15" spans="2:21" x14ac:dyDescent="0.35">
      <c r="I15" t="s">
        <v>27</v>
      </c>
      <c r="J15" s="15" t="s">
        <v>31</v>
      </c>
      <c r="K15" t="s">
        <v>28</v>
      </c>
      <c r="M15" s="15">
        <v>3</v>
      </c>
    </row>
    <row r="16" spans="2:21" x14ac:dyDescent="0.35">
      <c r="I16" t="s">
        <v>34</v>
      </c>
      <c r="J16" s="15" t="s">
        <v>33</v>
      </c>
    </row>
  </sheetData>
  <mergeCells count="5">
    <mergeCell ref="B2:F3"/>
    <mergeCell ref="B6:M6"/>
    <mergeCell ref="B13:C13"/>
    <mergeCell ref="E13:G13"/>
    <mergeCell ref="I13:M13"/>
  </mergeCells>
  <dataValidations count="2">
    <dataValidation type="list" allowBlank="1" showInputMessage="1" showErrorMessage="1" sqref="M15" xr:uid="{1D2062FD-906A-43C4-8F9C-D7CE2035575D}">
      <formula1>"1,3,6,12"</formula1>
    </dataValidation>
    <dataValidation type="list" allowBlank="1" showInputMessage="1" showErrorMessage="1" sqref="J15:J16" xr:uid="{02F21724-3ADB-40F7-85B4-BC612C4FD9A1}">
      <formula1>$C$8:$C$11</formula1>
    </dataValidation>
  </dataValidations>
  <pageMargins left="0.7" right="0.7" top="0.75" bottom="0.75" header="0.3" footer="0.3"/>
  <pageSetup scale="47"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A5643-DE55-477B-A039-A0319A3097CF}">
  <dimension ref="B2:F65"/>
  <sheetViews>
    <sheetView zoomScaleNormal="100" workbookViewId="0"/>
  </sheetViews>
  <sheetFormatPr defaultRowHeight="14.5" x14ac:dyDescent="0.35"/>
  <cols>
    <col min="2" max="3" width="13.36328125" customWidth="1"/>
  </cols>
  <sheetData>
    <row r="2" spans="2:6" x14ac:dyDescent="0.35">
      <c r="B2" s="7" t="s">
        <v>29</v>
      </c>
      <c r="C2" s="7"/>
      <c r="E2" s="7" t="s">
        <v>32</v>
      </c>
      <c r="F2" s="7"/>
    </row>
    <row r="3" spans="2:6" x14ac:dyDescent="0.35">
      <c r="B3" s="16" t="s">
        <v>2</v>
      </c>
      <c r="C3" t="str">
        <f>DashBoard!J15</f>
        <v>SBIN</v>
      </c>
      <c r="E3" s="16" t="s">
        <v>1</v>
      </c>
      <c r="F3" t="str">
        <f>DashBoard!J16</f>
        <v>TCS</v>
      </c>
    </row>
    <row r="4" spans="2:6" x14ac:dyDescent="0.35">
      <c r="B4" s="16" t="s">
        <v>30</v>
      </c>
      <c r="C4">
        <f>DashBoard!M15</f>
        <v>3</v>
      </c>
      <c r="E4" s="16" t="s">
        <v>30</v>
      </c>
      <c r="F4">
        <f>C4</f>
        <v>3</v>
      </c>
    </row>
    <row r="6" spans="2:6" x14ac:dyDescent="0.35">
      <c r="B6" t="str" cm="1">
        <f t="array" aca="1" ref="B6:C65" ca="1">_xlfn.STOCKHISTORY(C3,EOMONTH(TODAY(),-C4),TODAY())</f>
        <v>Date</v>
      </c>
      <c r="C6" t="str">
        <f ca="1"/>
        <v>Close</v>
      </c>
      <c r="E6" t="str" cm="1">
        <f t="array" aca="1" ref="E6:F65" ca="1">_xlfn.STOCKHISTORY(F3,EOMONTH(TODAY(),-F4),TODAY())</f>
        <v>Date</v>
      </c>
      <c r="F6" t="str">
        <f ca="1"/>
        <v>Close</v>
      </c>
    </row>
    <row r="7" spans="2:6" x14ac:dyDescent="0.35">
      <c r="B7" vm="5">
        <f ca="1"/>
        <v>45810</v>
      </c>
      <c r="C7" vm="6">
        <f ca="1"/>
        <v>813.65</v>
      </c>
      <c r="E7" vm="5">
        <f ca="1"/>
        <v>45810</v>
      </c>
      <c r="F7" vm="7">
        <f ca="1"/>
        <v>3449.8</v>
      </c>
    </row>
    <row r="8" spans="2:6" x14ac:dyDescent="0.35">
      <c r="B8" vm="8">
        <f ca="1"/>
        <v>45811</v>
      </c>
      <c r="C8" vm="9">
        <f ca="1"/>
        <v>809.8</v>
      </c>
      <c r="E8" vm="8">
        <f ca="1"/>
        <v>45811</v>
      </c>
      <c r="F8" vm="10">
        <f ca="1"/>
        <v>3405.2</v>
      </c>
    </row>
    <row r="9" spans="2:6" x14ac:dyDescent="0.35">
      <c r="B9" vm="11">
        <f ca="1"/>
        <v>45812</v>
      </c>
      <c r="C9" vm="12">
        <f ca="1"/>
        <v>806.5</v>
      </c>
      <c r="E9" vm="11">
        <f ca="1"/>
        <v>45812</v>
      </c>
      <c r="F9" vm="13">
        <f ca="1"/>
        <v>3380.9</v>
      </c>
    </row>
    <row r="10" spans="2:6" x14ac:dyDescent="0.35">
      <c r="B10" vm="14">
        <f ca="1"/>
        <v>45813</v>
      </c>
      <c r="C10" vm="15">
        <f ca="1"/>
        <v>806</v>
      </c>
      <c r="E10" vm="14">
        <f ca="1"/>
        <v>45813</v>
      </c>
      <c r="F10" vm="16">
        <f ca="1"/>
        <v>3371.1</v>
      </c>
    </row>
    <row r="11" spans="2:6" x14ac:dyDescent="0.35">
      <c r="B11" vm="17">
        <f ca="1"/>
        <v>45814</v>
      </c>
      <c r="C11" vm="18">
        <f ca="1"/>
        <v>813.05</v>
      </c>
      <c r="E11" vm="17">
        <f ca="1"/>
        <v>45814</v>
      </c>
      <c r="F11" vm="19">
        <f ca="1"/>
        <v>3384.2</v>
      </c>
    </row>
    <row r="12" spans="2:6" x14ac:dyDescent="0.35">
      <c r="B12" vm="20">
        <f ca="1"/>
        <v>45817</v>
      </c>
      <c r="C12" vm="21">
        <f ca="1"/>
        <v>820.05</v>
      </c>
      <c r="E12" vm="20">
        <f ca="1"/>
        <v>45817</v>
      </c>
      <c r="F12" vm="22">
        <f ca="1"/>
        <v>3421.9</v>
      </c>
    </row>
    <row r="13" spans="2:6" x14ac:dyDescent="0.35">
      <c r="B13" vm="23">
        <f ca="1"/>
        <v>45818</v>
      </c>
      <c r="C13" vm="24">
        <f ca="1"/>
        <v>817.05</v>
      </c>
      <c r="E13" vm="23">
        <f ca="1"/>
        <v>45818</v>
      </c>
      <c r="F13" vm="25">
        <f ca="1"/>
        <v>3462.9</v>
      </c>
    </row>
    <row r="14" spans="2:6" x14ac:dyDescent="0.35">
      <c r="B14" vm="26">
        <f ca="1"/>
        <v>45819</v>
      </c>
      <c r="C14" vm="27">
        <f ca="1"/>
        <v>815.05</v>
      </c>
      <c r="E14" vm="26">
        <f ca="1"/>
        <v>45819</v>
      </c>
      <c r="F14" vm="28">
        <f ca="1"/>
        <v>3471.9</v>
      </c>
    </row>
    <row r="15" spans="2:6" x14ac:dyDescent="0.35">
      <c r="B15" vm="29">
        <f ca="1"/>
        <v>45820</v>
      </c>
      <c r="C15" vm="30">
        <f ca="1"/>
        <v>805.95</v>
      </c>
      <c r="E15" vm="29">
        <f ca="1"/>
        <v>45820</v>
      </c>
      <c r="F15" vm="31">
        <f ca="1"/>
        <v>3434.2</v>
      </c>
    </row>
    <row r="16" spans="2:6" x14ac:dyDescent="0.35">
      <c r="B16" vm="32">
        <f ca="1"/>
        <v>45821</v>
      </c>
      <c r="C16" vm="33">
        <f ca="1"/>
        <v>792.35</v>
      </c>
      <c r="E16" vm="32">
        <f ca="1"/>
        <v>45821</v>
      </c>
      <c r="F16" vm="34">
        <f ca="1"/>
        <v>3445.7</v>
      </c>
    </row>
    <row r="17" spans="2:6" x14ac:dyDescent="0.35">
      <c r="B17" vm="35">
        <f ca="1"/>
        <v>45824</v>
      </c>
      <c r="C17" vm="36">
        <f ca="1"/>
        <v>792.5</v>
      </c>
      <c r="E17" vm="35">
        <f ca="1"/>
        <v>45824</v>
      </c>
      <c r="F17" vm="37">
        <f ca="1"/>
        <v>3496.3</v>
      </c>
    </row>
    <row r="18" spans="2:6" x14ac:dyDescent="0.35">
      <c r="B18" vm="38">
        <f ca="1"/>
        <v>45825</v>
      </c>
      <c r="C18" vm="39">
        <f ca="1"/>
        <v>792.3</v>
      </c>
      <c r="E18" vm="38">
        <f ca="1"/>
        <v>45825</v>
      </c>
      <c r="F18" vm="40">
        <f ca="1"/>
        <v>3515.3</v>
      </c>
    </row>
    <row r="19" spans="2:6" x14ac:dyDescent="0.35">
      <c r="B19" vm="41">
        <f ca="1"/>
        <v>45826</v>
      </c>
      <c r="C19" vm="42">
        <f ca="1"/>
        <v>791.9</v>
      </c>
      <c r="E19" vm="41">
        <f ca="1"/>
        <v>45826</v>
      </c>
      <c r="F19" vm="43">
        <f ca="1"/>
        <v>3451.4</v>
      </c>
    </row>
    <row r="20" spans="2:6" x14ac:dyDescent="0.35">
      <c r="B20" vm="44">
        <f ca="1"/>
        <v>45827</v>
      </c>
      <c r="C20" vm="45">
        <f ca="1"/>
        <v>785.1</v>
      </c>
      <c r="E20" vm="44">
        <f ca="1"/>
        <v>45827</v>
      </c>
      <c r="F20" vm="46">
        <f ca="1"/>
        <v>3424</v>
      </c>
    </row>
    <row r="21" spans="2:6" x14ac:dyDescent="0.35">
      <c r="B21" vm="47">
        <f ca="1"/>
        <v>45828</v>
      </c>
      <c r="C21" vm="48">
        <f ca="1"/>
        <v>796.15</v>
      </c>
      <c r="E21" vm="47">
        <f ca="1"/>
        <v>45828</v>
      </c>
      <c r="F21" vm="49">
        <f ca="1"/>
        <v>3435.7</v>
      </c>
    </row>
    <row r="22" spans="2:6" x14ac:dyDescent="0.35">
      <c r="B22" vm="50">
        <f ca="1"/>
        <v>45831</v>
      </c>
      <c r="C22" vm="51">
        <f ca="1"/>
        <v>790.2</v>
      </c>
      <c r="E22" vm="50">
        <f ca="1"/>
        <v>45831</v>
      </c>
      <c r="F22" vm="52">
        <f ca="1"/>
        <v>3393.6</v>
      </c>
    </row>
    <row r="23" spans="2:6" x14ac:dyDescent="0.35">
      <c r="B23" vm="53">
        <f ca="1"/>
        <v>45832</v>
      </c>
      <c r="C23" vm="54">
        <f ca="1"/>
        <v>795.4</v>
      </c>
      <c r="E23" vm="53">
        <f ca="1"/>
        <v>45832</v>
      </c>
      <c r="F23" vm="55">
        <f ca="1"/>
        <v>3390.4</v>
      </c>
    </row>
    <row r="24" spans="2:6" x14ac:dyDescent="0.35">
      <c r="B24" vm="56">
        <f ca="1"/>
        <v>45833</v>
      </c>
      <c r="C24" vm="57">
        <f ca="1"/>
        <v>800.05</v>
      </c>
      <c r="E24" vm="56">
        <f ca="1"/>
        <v>45833</v>
      </c>
      <c r="F24" vm="58">
        <f ca="1"/>
        <v>3444.8</v>
      </c>
    </row>
    <row r="25" spans="2:6" x14ac:dyDescent="0.35">
      <c r="B25" vm="59">
        <f ca="1"/>
        <v>45834</v>
      </c>
      <c r="C25" vm="60">
        <f ca="1"/>
        <v>797.05</v>
      </c>
      <c r="E25" vm="59">
        <f ca="1"/>
        <v>45834</v>
      </c>
      <c r="F25" vm="61">
        <f ca="1"/>
        <v>3441.8</v>
      </c>
    </row>
    <row r="26" spans="2:6" x14ac:dyDescent="0.35">
      <c r="B26" vm="62">
        <f ca="1"/>
        <v>45835</v>
      </c>
      <c r="C26" vm="63">
        <f ca="1"/>
        <v>805.4</v>
      </c>
      <c r="E26" vm="62">
        <f ca="1"/>
        <v>45835</v>
      </c>
      <c r="F26" vm="64">
        <f ca="1"/>
        <v>3441.1</v>
      </c>
    </row>
    <row r="27" spans="2:6" x14ac:dyDescent="0.35">
      <c r="B27" vm="65">
        <f ca="1"/>
        <v>45838</v>
      </c>
      <c r="C27" vm="66">
        <f ca="1"/>
        <v>820.35</v>
      </c>
      <c r="E27" vm="65">
        <f ca="1"/>
        <v>45838</v>
      </c>
      <c r="F27" vm="67">
        <f ca="1"/>
        <v>3462</v>
      </c>
    </row>
    <row r="28" spans="2:6" x14ac:dyDescent="0.35">
      <c r="B28" vm="68">
        <f ca="1"/>
        <v>45839</v>
      </c>
      <c r="C28" vm="69">
        <f ca="1"/>
        <v>820.3</v>
      </c>
      <c r="E28" vm="68">
        <f ca="1"/>
        <v>45839</v>
      </c>
      <c r="F28" vm="70">
        <f ca="1"/>
        <v>3429.7</v>
      </c>
    </row>
    <row r="29" spans="2:6" x14ac:dyDescent="0.35">
      <c r="B29" vm="71">
        <f ca="1"/>
        <v>45840</v>
      </c>
      <c r="C29" vm="72">
        <f ca="1"/>
        <v>812.9</v>
      </c>
      <c r="E29" vm="71">
        <f ca="1"/>
        <v>45840</v>
      </c>
      <c r="F29" vm="73">
        <f ca="1"/>
        <v>3423.3</v>
      </c>
    </row>
    <row r="30" spans="2:6" x14ac:dyDescent="0.35">
      <c r="B30" vm="74">
        <f ca="1"/>
        <v>45841</v>
      </c>
      <c r="C30" vm="75">
        <f ca="1"/>
        <v>807.1</v>
      </c>
      <c r="E30" vm="74">
        <f ca="1"/>
        <v>45841</v>
      </c>
      <c r="F30" vm="76">
        <f ca="1"/>
        <v>3400.8</v>
      </c>
    </row>
    <row r="31" spans="2:6" x14ac:dyDescent="0.35">
      <c r="B31" vm="77">
        <f ca="1"/>
        <v>45842</v>
      </c>
      <c r="C31" vm="78">
        <f ca="1"/>
        <v>811.85</v>
      </c>
      <c r="E31" vm="77">
        <f ca="1"/>
        <v>45842</v>
      </c>
      <c r="F31" vm="79">
        <f ca="1"/>
        <v>3419.8</v>
      </c>
    </row>
    <row r="32" spans="2:6" x14ac:dyDescent="0.35">
      <c r="B32" vm="80">
        <f ca="1"/>
        <v>45845</v>
      </c>
      <c r="C32" vm="81">
        <f ca="1"/>
        <v>806.85</v>
      </c>
      <c r="E32" vm="80">
        <f ca="1"/>
        <v>45845</v>
      </c>
      <c r="F32" vm="82">
        <f ca="1"/>
        <v>3411.7</v>
      </c>
    </row>
    <row r="33" spans="2:6" x14ac:dyDescent="0.35">
      <c r="B33" vm="83">
        <f ca="1"/>
        <v>45846</v>
      </c>
      <c r="C33" vm="84">
        <f ca="1"/>
        <v>812.65</v>
      </c>
      <c r="E33" vm="83">
        <f ca="1"/>
        <v>45846</v>
      </c>
      <c r="F33" vm="85">
        <f ca="1"/>
        <v>3406.2</v>
      </c>
    </row>
    <row r="34" spans="2:6" x14ac:dyDescent="0.35">
      <c r="B34" vm="86">
        <f ca="1"/>
        <v>45847</v>
      </c>
      <c r="C34" vm="87">
        <f ca="1"/>
        <v>810.95</v>
      </c>
      <c r="E34" vm="86">
        <f ca="1"/>
        <v>45847</v>
      </c>
      <c r="F34" vm="88">
        <f ca="1"/>
        <v>3383.8</v>
      </c>
    </row>
    <row r="35" spans="2:6" x14ac:dyDescent="0.35">
      <c r="B35" vm="89">
        <f ca="1"/>
        <v>45848</v>
      </c>
      <c r="C35" vm="90">
        <f ca="1"/>
        <v>808</v>
      </c>
      <c r="E35" vm="89">
        <f ca="1"/>
        <v>45848</v>
      </c>
      <c r="F35" vm="91">
        <f ca="1"/>
        <v>3382</v>
      </c>
    </row>
    <row r="36" spans="2:6" x14ac:dyDescent="0.35">
      <c r="B36" vm="92">
        <f ca="1"/>
        <v>45849</v>
      </c>
      <c r="C36" vm="93">
        <f ca="1"/>
        <v>808.65</v>
      </c>
      <c r="E36" vm="92">
        <f ca="1"/>
        <v>45849</v>
      </c>
      <c r="F36" vm="94">
        <f ca="1"/>
        <v>3266</v>
      </c>
    </row>
    <row r="37" spans="2:6" x14ac:dyDescent="0.35">
      <c r="B37" vm="95">
        <f ca="1"/>
        <v>45852</v>
      </c>
      <c r="C37" vm="96">
        <f ca="1"/>
        <v>808.85</v>
      </c>
      <c r="E37" vm="95">
        <f ca="1"/>
        <v>45852</v>
      </c>
      <c r="F37" vm="97">
        <f ca="1"/>
        <v>3222.7</v>
      </c>
    </row>
    <row r="38" spans="2:6" x14ac:dyDescent="0.35">
      <c r="B38" vm="98">
        <f ca="1"/>
        <v>45853</v>
      </c>
      <c r="C38" vm="99">
        <f ca="1"/>
        <v>816.45</v>
      </c>
      <c r="E38" vm="98">
        <f ca="1"/>
        <v>45853</v>
      </c>
      <c r="F38" vm="100">
        <f ca="1"/>
        <v>3252.3</v>
      </c>
    </row>
    <row r="39" spans="2:6" x14ac:dyDescent="0.35">
      <c r="B39" vm="101">
        <f ca="1"/>
        <v>45854</v>
      </c>
      <c r="C39" vm="102">
        <f ca="1"/>
        <v>831.7</v>
      </c>
      <c r="E39" vm="101">
        <f ca="1"/>
        <v>45854</v>
      </c>
      <c r="F39" vm="103">
        <f ca="1"/>
        <v>3233.1</v>
      </c>
    </row>
    <row r="40" spans="2:6" x14ac:dyDescent="0.35">
      <c r="B40" vm="104">
        <f ca="1"/>
        <v>45855</v>
      </c>
      <c r="C40" vm="105">
        <f ca="1"/>
        <v>829</v>
      </c>
      <c r="E40" vm="104">
        <f ca="1"/>
        <v>45855</v>
      </c>
      <c r="F40" vm="106">
        <f ca="1"/>
        <v>3209.2</v>
      </c>
    </row>
    <row r="41" spans="2:6" x14ac:dyDescent="0.35">
      <c r="B41" vm="107">
        <f ca="1"/>
        <v>45856</v>
      </c>
      <c r="C41" vm="108">
        <f ca="1"/>
        <v>823.35</v>
      </c>
      <c r="E41" vm="107">
        <f ca="1"/>
        <v>45856</v>
      </c>
      <c r="F41" vm="109">
        <f ca="1"/>
        <v>3189.9</v>
      </c>
    </row>
    <row r="42" spans="2:6" x14ac:dyDescent="0.35">
      <c r="B42" vm="110">
        <f ca="1"/>
        <v>45859</v>
      </c>
      <c r="C42" vm="111">
        <f ca="1"/>
        <v>824.2</v>
      </c>
      <c r="E42" vm="110">
        <f ca="1"/>
        <v>45859</v>
      </c>
      <c r="F42" vm="112">
        <f ca="1"/>
        <v>3158.2</v>
      </c>
    </row>
    <row r="43" spans="2:6" x14ac:dyDescent="0.35">
      <c r="B43" vm="113">
        <f ca="1"/>
        <v>45860</v>
      </c>
      <c r="C43" vm="114">
        <f ca="1"/>
        <v>815</v>
      </c>
      <c r="E43" vm="113">
        <f ca="1"/>
        <v>45860</v>
      </c>
      <c r="F43" vm="115">
        <f ca="1"/>
        <v>3159.6</v>
      </c>
    </row>
    <row r="44" spans="2:6" x14ac:dyDescent="0.35">
      <c r="B44" vm="116">
        <f ca="1"/>
        <v>45861</v>
      </c>
      <c r="C44" vm="117">
        <f ca="1"/>
        <v>820.65</v>
      </c>
      <c r="E44" vm="116">
        <f ca="1"/>
        <v>45861</v>
      </c>
      <c r="F44" vm="118">
        <f ca="1"/>
        <v>3179.1</v>
      </c>
    </row>
    <row r="45" spans="2:6" x14ac:dyDescent="0.35">
      <c r="B45" vm="119">
        <f ca="1"/>
        <v>45862</v>
      </c>
      <c r="C45" vm="120">
        <f ca="1"/>
        <v>815.7</v>
      </c>
      <c r="E45" vm="119">
        <f ca="1"/>
        <v>45862</v>
      </c>
      <c r="F45" vm="121">
        <f ca="1"/>
        <v>3148</v>
      </c>
    </row>
    <row r="46" spans="2:6" x14ac:dyDescent="0.35">
      <c r="B46" vm="122">
        <f ca="1"/>
        <v>45863</v>
      </c>
      <c r="C46" vm="123">
        <f ca="1"/>
        <v>806.55</v>
      </c>
      <c r="E46" vm="122">
        <f ca="1"/>
        <v>45863</v>
      </c>
      <c r="F46" vm="124">
        <f ca="1"/>
        <v>3135.8</v>
      </c>
    </row>
    <row r="47" spans="2:6" x14ac:dyDescent="0.35">
      <c r="B47" vm="125">
        <f ca="1"/>
        <v>45866</v>
      </c>
      <c r="C47" vm="126">
        <f ca="1"/>
        <v>797.15</v>
      </c>
      <c r="E47" vm="125">
        <f ca="1"/>
        <v>45866</v>
      </c>
      <c r="F47" vm="127">
        <f ca="1"/>
        <v>3079.3</v>
      </c>
    </row>
    <row r="48" spans="2:6" x14ac:dyDescent="0.35">
      <c r="B48" vm="128">
        <f ca="1"/>
        <v>45867</v>
      </c>
      <c r="C48" vm="129">
        <f ca="1"/>
        <v>799.2</v>
      </c>
      <c r="E48" vm="128">
        <f ca="1"/>
        <v>45867</v>
      </c>
      <c r="F48" vm="130">
        <f ca="1"/>
        <v>3056</v>
      </c>
    </row>
    <row r="49" spans="2:6" x14ac:dyDescent="0.35">
      <c r="B49" vm="131">
        <f ca="1"/>
        <v>45868</v>
      </c>
      <c r="C49" vm="132">
        <f ca="1"/>
        <v>801.65</v>
      </c>
      <c r="E49" vm="131">
        <f ca="1"/>
        <v>45868</v>
      </c>
      <c r="F49" vm="133">
        <f ca="1"/>
        <v>3053.6</v>
      </c>
    </row>
    <row r="50" spans="2:6" x14ac:dyDescent="0.35">
      <c r="B50" vm="134">
        <f ca="1"/>
        <v>45869</v>
      </c>
      <c r="C50" vm="135">
        <f ca="1"/>
        <v>796.55</v>
      </c>
      <c r="E50" vm="134">
        <f ca="1"/>
        <v>45869</v>
      </c>
      <c r="F50" vm="136">
        <f ca="1"/>
        <v>3036.8</v>
      </c>
    </row>
    <row r="51" spans="2:6" x14ac:dyDescent="0.35">
      <c r="B51" vm="137">
        <f ca="1"/>
        <v>45870</v>
      </c>
      <c r="C51" vm="138">
        <f ca="1"/>
        <v>794</v>
      </c>
      <c r="E51" vm="137">
        <f ca="1"/>
        <v>45870</v>
      </c>
      <c r="F51" vm="139">
        <f ca="1"/>
        <v>3003</v>
      </c>
    </row>
    <row r="52" spans="2:6" x14ac:dyDescent="0.35">
      <c r="B52" vm="140">
        <f ca="1"/>
        <v>45873</v>
      </c>
      <c r="C52" vm="141">
        <f ca="1"/>
        <v>795.7</v>
      </c>
      <c r="E52" vm="140">
        <f ca="1"/>
        <v>45873</v>
      </c>
      <c r="F52" vm="142">
        <f ca="1"/>
        <v>3074.4</v>
      </c>
    </row>
    <row r="53" spans="2:6" x14ac:dyDescent="0.35">
      <c r="B53" vm="143">
        <f ca="1"/>
        <v>45874</v>
      </c>
      <c r="C53" vm="144">
        <f ca="1"/>
        <v>800.6</v>
      </c>
      <c r="E53" vm="143">
        <f ca="1"/>
        <v>45874</v>
      </c>
      <c r="F53" vm="145">
        <f ca="1"/>
        <v>3063.9</v>
      </c>
    </row>
    <row r="54" spans="2:6" x14ac:dyDescent="0.35">
      <c r="B54" vm="146">
        <f ca="1"/>
        <v>45875</v>
      </c>
      <c r="C54" vm="147">
        <f ca="1"/>
        <v>805.15</v>
      </c>
      <c r="E54" vm="146">
        <f ca="1"/>
        <v>45875</v>
      </c>
      <c r="F54" vm="148">
        <f ca="1"/>
        <v>3032.3</v>
      </c>
    </row>
    <row r="55" spans="2:6" x14ac:dyDescent="0.35">
      <c r="B55" vm="149">
        <f ca="1"/>
        <v>45876</v>
      </c>
      <c r="C55" vm="147">
        <f ca="1"/>
        <v>805.15</v>
      </c>
      <c r="E55" vm="149">
        <f ca="1"/>
        <v>45876</v>
      </c>
      <c r="F55" vm="150">
        <f ca="1"/>
        <v>3047</v>
      </c>
    </row>
    <row r="56" spans="2:6" x14ac:dyDescent="0.35">
      <c r="B56" vm="151">
        <f ca="1"/>
        <v>45877</v>
      </c>
      <c r="C56" vm="152">
        <f ca="1"/>
        <v>804.3</v>
      </c>
      <c r="E56" vm="151">
        <f ca="1"/>
        <v>45877</v>
      </c>
      <c r="F56" vm="153">
        <f ca="1"/>
        <v>3036.4</v>
      </c>
    </row>
    <row r="57" spans="2:6" x14ac:dyDescent="0.35">
      <c r="B57" vm="154">
        <f ca="1"/>
        <v>45880</v>
      </c>
      <c r="C57" vm="155">
        <f ca="1"/>
        <v>823.45</v>
      </c>
      <c r="E57" vm="154">
        <f ca="1"/>
        <v>45880</v>
      </c>
      <c r="F57" vm="156">
        <f ca="1"/>
        <v>3040.8</v>
      </c>
    </row>
    <row r="58" spans="2:6" x14ac:dyDescent="0.35">
      <c r="B58" vm="157">
        <f ca="1"/>
        <v>45881</v>
      </c>
      <c r="C58" vm="158">
        <f ca="1"/>
        <v>820.6</v>
      </c>
      <c r="E58" vm="157">
        <f ca="1"/>
        <v>45881</v>
      </c>
      <c r="F58" vm="159">
        <f ca="1"/>
        <v>3035.4</v>
      </c>
    </row>
    <row r="59" spans="2:6" x14ac:dyDescent="0.35">
      <c r="B59" vm="160">
        <f ca="1"/>
        <v>45882</v>
      </c>
      <c r="C59" vm="161">
        <f ca="1"/>
        <v>821.85</v>
      </c>
      <c r="E59" vm="160">
        <f ca="1"/>
        <v>45882</v>
      </c>
      <c r="F59" vm="162">
        <f ca="1"/>
        <v>3036.2</v>
      </c>
    </row>
    <row r="60" spans="2:6" x14ac:dyDescent="0.35">
      <c r="B60" vm="163">
        <f ca="1"/>
        <v>45883</v>
      </c>
      <c r="C60" vm="164">
        <f ca="1"/>
        <v>826.55</v>
      </c>
      <c r="E60" vm="163">
        <f ca="1"/>
        <v>45883</v>
      </c>
      <c r="F60" vm="165">
        <f ca="1"/>
        <v>3022.3</v>
      </c>
    </row>
    <row r="61" spans="2:6" x14ac:dyDescent="0.35">
      <c r="B61" vm="166">
        <f ca="1"/>
        <v>45887</v>
      </c>
      <c r="C61" vm="167">
        <f ca="1"/>
        <v>827.65</v>
      </c>
      <c r="E61" vm="166">
        <f ca="1"/>
        <v>45887</v>
      </c>
      <c r="F61" vm="168">
        <f ca="1"/>
        <v>3011.2</v>
      </c>
    </row>
    <row r="62" spans="2:6" x14ac:dyDescent="0.35">
      <c r="B62" vm="169">
        <f ca="1"/>
        <v>45888</v>
      </c>
      <c r="C62" vm="170">
        <f ca="1"/>
        <v>830.4</v>
      </c>
      <c r="E62" vm="169">
        <f ca="1"/>
        <v>45888</v>
      </c>
      <c r="F62" vm="171">
        <f ca="1"/>
        <v>3016.2</v>
      </c>
    </row>
    <row r="63" spans="2:6" x14ac:dyDescent="0.35">
      <c r="B63" vm="172">
        <f ca="1"/>
        <v>45889</v>
      </c>
      <c r="C63" vm="173">
        <f ca="1"/>
        <v>828.95</v>
      </c>
      <c r="E63" vm="172">
        <f ca="1"/>
        <v>45889</v>
      </c>
      <c r="F63" vm="174">
        <f ca="1"/>
        <v>3098.6</v>
      </c>
    </row>
    <row r="64" spans="2:6" x14ac:dyDescent="0.35">
      <c r="B64" vm="175">
        <f ca="1"/>
        <v>45890</v>
      </c>
      <c r="C64" vm="176">
        <f ca="1"/>
        <v>825.7</v>
      </c>
      <c r="E64" vm="175">
        <f ca="1"/>
        <v>45890</v>
      </c>
      <c r="F64" vm="177">
        <f ca="1"/>
        <v>3102.6</v>
      </c>
    </row>
    <row r="65" spans="2:6" x14ac:dyDescent="0.35">
      <c r="B65" vm="178">
        <f ca="1"/>
        <v>45891</v>
      </c>
      <c r="C65" vm="179">
        <f ca="1"/>
        <v>816.25</v>
      </c>
      <c r="E65" vm="178">
        <f ca="1"/>
        <v>45891</v>
      </c>
      <c r="F65" vm="180">
        <f ca="1"/>
        <v>3054</v>
      </c>
    </row>
  </sheetData>
  <mergeCells count="2">
    <mergeCell ref="B2:C2"/>
    <mergeCell ref="E2:F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Portfolio</vt:lpstr>
      <vt:lpstr>DashBoard</vt:lpstr>
      <vt:lpstr>Charting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Ambre</dc:creator>
  <cp:lastModifiedBy>Abhishek Ambre</cp:lastModifiedBy>
  <cp:lastPrinted>2025-08-23T10:09:48Z</cp:lastPrinted>
  <dcterms:created xsi:type="dcterms:W3CDTF">2025-08-22T15:41:26Z</dcterms:created>
  <dcterms:modified xsi:type="dcterms:W3CDTF">2025-08-23T10:14:03Z</dcterms:modified>
</cp:coreProperties>
</file>