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83c\AC\Temp\"/>
    </mc:Choice>
  </mc:AlternateContent>
  <xr:revisionPtr revIDLastSave="0" documentId="8_{13BC4B31-E314-3645-BE95-4D4696732913}" xr6:coauthVersionLast="47" xr6:coauthVersionMax="47" xr10:uidLastSave="{00000000-0000-0000-0000-000000000000}"/>
  <bookViews>
    <workbookView xWindow="-60" yWindow="-60" windowWidth="15480" windowHeight="11640" activeTab="4" xr2:uid="{00000000-000D-0000-FFFF-FFFF00000000}"/>
  </bookViews>
  <sheets>
    <sheet name="Question1" sheetId="1" r:id="rId1"/>
    <sheet name="Question2" sheetId="2" r:id="rId2"/>
    <sheet name="Question 3" sheetId="3" r:id="rId3"/>
    <sheet name="Question4" sheetId="4" r:id="rId4"/>
    <sheet name="Question5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12" i="5"/>
  <c r="D7" i="5"/>
  <c r="D13" i="5"/>
  <c r="D8" i="5"/>
  <c r="D14" i="5"/>
  <c r="D18" i="5"/>
  <c r="E8" i="4"/>
  <c r="E9" i="4"/>
  <c r="E10" i="4"/>
  <c r="E12" i="4"/>
  <c r="E6" i="4"/>
  <c r="D14" i="3"/>
  <c r="D15" i="3"/>
  <c r="D16" i="3"/>
  <c r="I29" i="2"/>
  <c r="I28" i="2"/>
  <c r="I27" i="2"/>
  <c r="M5" i="2"/>
  <c r="M19" i="2"/>
  <c r="M18" i="2"/>
  <c r="M14" i="2"/>
  <c r="M15" i="2"/>
  <c r="M6" i="2"/>
  <c r="M10" i="2"/>
  <c r="M11" i="2"/>
  <c r="M7" i="2"/>
  <c r="E11" i="1"/>
  <c r="E18" i="1"/>
  <c r="E16" i="1"/>
  <c r="E14" i="1"/>
</calcChain>
</file>

<file path=xl/sharedStrings.xml><?xml version="1.0" encoding="utf-8"?>
<sst xmlns="http://schemas.openxmlformats.org/spreadsheetml/2006/main" count="79" uniqueCount="74">
  <si>
    <t>Assignment -5</t>
  </si>
  <si>
    <t>Question -1</t>
  </si>
  <si>
    <t>No.of Visitor</t>
  </si>
  <si>
    <t>Ads Clicked</t>
  </si>
  <si>
    <t>No.of Visitor Who clicked Ads</t>
  </si>
  <si>
    <t>Total No.of Visitors</t>
  </si>
  <si>
    <t>probability that a visitor to the website will click on an advertisement.</t>
  </si>
  <si>
    <t>probability that the visitor will click on at least two advertisements.</t>
  </si>
  <si>
    <t>probability that a visitor will not click on any advertisements.</t>
  </si>
  <si>
    <t>Question-2</t>
  </si>
  <si>
    <t>Not a High
School Grad</t>
  </si>
  <si>
    <t>High School
Graduate</t>
  </si>
  <si>
    <t>Some College
No Degree</t>
  </si>
  <si>
    <t>Associate's
Degree</t>
  </si>
  <si>
    <t>Bachelor's
Degree</t>
  </si>
  <si>
    <t>Advanced
Degree</t>
  </si>
  <si>
    <t>Total Persons</t>
  </si>
  <si>
    <t>Total Civillian Labor Force</t>
  </si>
  <si>
    <t>Age</t>
  </si>
  <si>
    <t>Total Unemployed with Advanced Degree</t>
  </si>
  <si>
    <t>25-34</t>
  </si>
  <si>
    <t>P(unemployed and advanced degree)</t>
  </si>
  <si>
    <t>35-44</t>
  </si>
  <si>
    <t>45-54</t>
  </si>
  <si>
    <t>55-64</t>
  </si>
  <si>
    <t>Total People with Advanced Degree</t>
  </si>
  <si>
    <t>65-74</t>
  </si>
  <si>
    <t>P(unemployed | advanced degree)</t>
  </si>
  <si>
    <t>75 and older</t>
  </si>
  <si>
    <t>Male</t>
  </si>
  <si>
    <t>Female</t>
  </si>
  <si>
    <r>
      <t xml:space="preserve">Total Unemployeed with </t>
    </r>
    <r>
      <rPr>
        <b/>
        <sz val="14"/>
        <color theme="1"/>
        <rFont val="Arial"/>
        <family val="2"/>
      </rPr>
      <t>Not a High</t>
    </r>
    <r>
      <rPr>
        <b/>
        <sz val="14"/>
        <color theme="1"/>
        <rFont val="Arial"/>
        <family val="2"/>
      </rPr>
      <t xml:space="preserve">
School Grad</t>
    </r>
  </si>
  <si>
    <t>Race</t>
  </si>
  <si>
    <t>P(not a high school grad | unemployed)</t>
  </si>
  <si>
    <t>White</t>
  </si>
  <si>
    <t>Black</t>
  </si>
  <si>
    <t>Other</t>
  </si>
  <si>
    <t>P(Unemployed)</t>
  </si>
  <si>
    <t>Marital Status</t>
  </si>
  <si>
    <t>P(atleast a high school grad)</t>
  </si>
  <si>
    <t>Never Married</t>
  </si>
  <si>
    <t>Married, spouse present</t>
  </si>
  <si>
    <t>Married, spouse absent</t>
  </si>
  <si>
    <t>Separated</t>
  </si>
  <si>
    <t>Widowed</t>
  </si>
  <si>
    <t>Divorced</t>
  </si>
  <si>
    <t>Civilian Labor Force</t>
  </si>
  <si>
    <t>Employed</t>
  </si>
  <si>
    <t>Unemployed</t>
  </si>
  <si>
    <t>Not in Labor Force</t>
  </si>
  <si>
    <t>Question -3</t>
  </si>
  <si>
    <t>Demand,X</t>
  </si>
  <si>
    <t>Probability,f(X)</t>
  </si>
  <si>
    <t>Mean</t>
  </si>
  <si>
    <t>variance</t>
  </si>
  <si>
    <t>Standard Deviation</t>
  </si>
  <si>
    <t>Question -4</t>
  </si>
  <si>
    <t>n</t>
  </si>
  <si>
    <t>Probability of 6% Reservation to be cancelled</t>
  </si>
  <si>
    <t>p</t>
  </si>
  <si>
    <t>Mean=E(X) =np</t>
  </si>
  <si>
    <t>Variance=V(X)= np(1-p)</t>
  </si>
  <si>
    <t>Rooms to be occupied =X</t>
  </si>
  <si>
    <t>z= (X-Mean)/Standard Deviation</t>
  </si>
  <si>
    <t>Question -5</t>
  </si>
  <si>
    <t>P(A)</t>
  </si>
  <si>
    <t>P(B)</t>
  </si>
  <si>
    <t>p(C)</t>
  </si>
  <si>
    <t>Defect=D</t>
  </si>
  <si>
    <t>P(D/A)</t>
  </si>
  <si>
    <t>P(D/B)</t>
  </si>
  <si>
    <t>P(D/C)</t>
  </si>
  <si>
    <t>probability that the defective blackbox is manufactured by
company A=P(A/D)</t>
  </si>
  <si>
    <t>P(A/D)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</si>
</sst>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4"/>
      <color theme="1"/>
      <name val="Liberation Sans"/>
    </font>
    <font>
      <sz val="14"/>
      <color theme="1"/>
      <name val="Liberation Sans"/>
    </font>
    <font>
      <b/>
      <sz val="12"/>
      <color theme="1"/>
      <name val="Liberation Serif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3"/>
      <color theme="1"/>
      <name val="Liberation Sans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D7D7"/>
        <bgColor rgb="FFFFD7D7"/>
      </patternFill>
    </fill>
    <fill>
      <patternFill patternType="solid">
        <fgColor rgb="FFB3CAC7"/>
        <bgColor rgb="FFB3CAC7"/>
      </patternFill>
    </fill>
    <fill>
      <patternFill patternType="solid">
        <fgColor rgb="FFFFFFA6"/>
        <bgColor rgb="FFFFFFA6"/>
      </patternFill>
    </fill>
    <fill>
      <patternFill patternType="solid">
        <fgColor rgb="FFF7D1D5"/>
        <bgColor rgb="FFF7D1D5"/>
      </patternFill>
    </fill>
    <fill>
      <patternFill patternType="solid">
        <fgColor rgb="FFBBE33D"/>
        <bgColor rgb="FFBBE33D"/>
      </patternFill>
    </fill>
    <fill>
      <patternFill patternType="solid">
        <fgColor rgb="FFF6F9D4"/>
        <bgColor rgb="FFF6F9D4"/>
      </patternFill>
    </fill>
    <fill>
      <patternFill patternType="solid">
        <fgColor rgb="FFFFAA95"/>
        <bgColor rgb="FFFFAA95"/>
      </patternFill>
    </fill>
    <fill>
      <patternFill patternType="solid">
        <fgColor rgb="FFAFD095"/>
        <bgColor rgb="FFAFD095"/>
      </patternFill>
    </fill>
    <fill>
      <patternFill patternType="solid">
        <fgColor rgb="FFB4C7DC"/>
        <bgColor rgb="FFB4C7DC"/>
      </patternFill>
    </fill>
    <fill>
      <patternFill patternType="solid">
        <fgColor rgb="FF77BC65"/>
        <bgColor rgb="FF77BC65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52">
    <xf numFmtId="0" fontId="0" fillId="0" borderId="0" xfId="0"/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0" fillId="0" borderId="4" xfId="0" applyBorder="1"/>
    <xf numFmtId="0" fontId="0" fillId="0" borderId="5" xfId="0" applyBorder="1"/>
    <xf numFmtId="0" fontId="15" fillId="9" borderId="0" xfId="0" applyFont="1" applyFill="1" applyAlignment="1">
      <alignment horizontal="center"/>
    </xf>
    <xf numFmtId="0" fontId="16" fillId="0" borderId="0" xfId="0" applyFont="1"/>
    <xf numFmtId="0" fontId="16" fillId="0" borderId="5" xfId="0" applyFont="1" applyBorder="1"/>
    <xf numFmtId="0" fontId="16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0" fillId="0" borderId="6" xfId="0" applyBorder="1"/>
    <xf numFmtId="0" fontId="16" fillId="0" borderId="7" xfId="0" applyFont="1" applyBorder="1"/>
    <xf numFmtId="0" fontId="16" fillId="0" borderId="8" xfId="0" applyFont="1" applyBorder="1"/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/>
    <xf numFmtId="0" fontId="18" fillId="0" borderId="0" xfId="0" applyFont="1"/>
    <xf numFmtId="0" fontId="19" fillId="0" borderId="9" xfId="0" applyFont="1" applyBorder="1"/>
    <xf numFmtId="0" fontId="19" fillId="0" borderId="9" xfId="0" applyFont="1" applyBorder="1" applyAlignment="1">
      <alignment horizontal="left" wrapText="1"/>
    </xf>
    <xf numFmtId="0" fontId="19" fillId="0" borderId="0" xfId="0" applyFont="1"/>
    <xf numFmtId="3" fontId="18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16" fillId="13" borderId="0" xfId="0" applyFont="1" applyFill="1"/>
    <xf numFmtId="0" fontId="16" fillId="0" borderId="0" xfId="0" applyFont="1" applyFill="1"/>
    <xf numFmtId="0" fontId="0" fillId="0" borderId="0" xfId="0" applyFill="1"/>
    <xf numFmtId="0" fontId="15" fillId="0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5" fillId="0" borderId="0" xfId="0" applyFont="1" applyFill="1"/>
    <xf numFmtId="0" fontId="15" fillId="15" borderId="0" xfId="0" applyFont="1" applyFill="1"/>
    <xf numFmtId="0" fontId="15" fillId="16" borderId="0" xfId="0" applyFont="1" applyFill="1"/>
    <xf numFmtId="0" fontId="15" fillId="17" borderId="0" xfId="0" applyFont="1" applyFill="1"/>
    <xf numFmtId="0" fontId="17" fillId="0" borderId="0" xfId="0" applyFont="1" applyFill="1" applyAlignment="1">
      <alignment horizontal="left" vertical="center" wrapText="1"/>
    </xf>
    <xf numFmtId="0" fontId="0" fillId="0" borderId="7" xfId="0" applyBorder="1"/>
    <xf numFmtId="0" fontId="0" fillId="0" borderId="8" xfId="0" applyBorder="1"/>
    <xf numFmtId="0" fontId="15" fillId="0" borderId="0" xfId="0" applyFont="1" applyFill="1" applyAlignment="1">
      <alignment horizontal="center" vertical="center" wrapText="1"/>
    </xf>
    <xf numFmtId="0" fontId="17" fillId="12" borderId="0" xfId="0" applyFont="1" applyFill="1" applyAlignment="1">
      <alignment horizontal="left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0" fillId="0" borderId="0" xfId="0"/>
    <xf numFmtId="0" fontId="15" fillId="0" borderId="0" xfId="0" applyFont="1" applyAlignment="1">
      <alignment horizontal="left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5" fillId="17" borderId="4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20" fillId="11" borderId="3" xfId="0" applyFont="1" applyFill="1" applyBorder="1" applyAlignment="1">
      <alignment horizontal="center"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opLeftCell="B1" workbookViewId="0"/>
  </sheetViews>
  <sheetFormatPr defaultRowHeight="13.5"/>
  <cols>
    <col min="1" max="2" width="10.6640625" customWidth="1"/>
    <col min="3" max="3" width="18.265625" customWidth="1"/>
    <col min="4" max="4" width="19" customWidth="1"/>
    <col min="5" max="6" width="10.6640625" customWidth="1"/>
  </cols>
  <sheetData>
    <row r="1" spans="2:6" ht="18.75" thickBot="1">
      <c r="B1" s="1"/>
      <c r="C1" s="2"/>
      <c r="D1" s="2"/>
      <c r="E1" s="2"/>
      <c r="F1" s="2"/>
    </row>
    <row r="2" spans="2:6" ht="15" thickTop="1" thickBot="1">
      <c r="B2" s="38" t="s">
        <v>0</v>
      </c>
      <c r="C2" s="38"/>
      <c r="D2" s="38"/>
      <c r="E2" s="38"/>
      <c r="F2" s="38"/>
    </row>
    <row r="3" spans="2:6" ht="14.25" thickTop="1">
      <c r="B3" s="38"/>
      <c r="C3" s="38"/>
      <c r="D3" s="38"/>
      <c r="E3" s="38"/>
      <c r="F3" s="38"/>
    </row>
    <row r="4" spans="2:6" ht="18">
      <c r="B4" s="39" t="s">
        <v>1</v>
      </c>
      <c r="C4" s="39"/>
      <c r="D4" s="39"/>
      <c r="E4" s="39"/>
      <c r="F4" s="39"/>
    </row>
    <row r="5" spans="2:6">
      <c r="B5" s="3"/>
      <c r="F5" s="4"/>
    </row>
    <row r="6" spans="2:6" ht="18">
      <c r="B6" s="3"/>
      <c r="C6" s="5" t="s">
        <v>2</v>
      </c>
      <c r="D6" s="5" t="s">
        <v>3</v>
      </c>
      <c r="E6" s="6"/>
      <c r="F6" s="7"/>
    </row>
    <row r="7" spans="2:6" ht="18">
      <c r="B7" s="3"/>
      <c r="C7" s="5">
        <v>30</v>
      </c>
      <c r="D7" s="5">
        <v>1</v>
      </c>
      <c r="E7" s="6"/>
      <c r="F7" s="7"/>
    </row>
    <row r="8" spans="2:6" ht="18">
      <c r="B8" s="3"/>
      <c r="C8" s="5">
        <v>15</v>
      </c>
      <c r="D8" s="5">
        <v>2</v>
      </c>
      <c r="E8" s="6"/>
      <c r="F8" s="7"/>
    </row>
    <row r="9" spans="2:6" ht="18">
      <c r="B9" s="3"/>
      <c r="C9" s="5">
        <v>5</v>
      </c>
      <c r="D9" s="5">
        <v>3</v>
      </c>
      <c r="E9" s="6"/>
      <c r="F9" s="7"/>
    </row>
    <row r="10" spans="2:6" ht="18">
      <c r="B10" s="3"/>
      <c r="C10" s="8"/>
      <c r="D10" s="6"/>
      <c r="E10" s="6"/>
      <c r="F10" s="7"/>
    </row>
    <row r="11" spans="2:6" ht="18">
      <c r="B11" s="3"/>
      <c r="C11" s="40" t="s">
        <v>4</v>
      </c>
      <c r="D11" s="40"/>
      <c r="E11" s="2">
        <f>SUM(C7:C9)</f>
        <v>50</v>
      </c>
      <c r="F11" s="7"/>
    </row>
    <row r="12" spans="2:6" ht="18">
      <c r="B12" s="3"/>
      <c r="C12" s="41" t="s">
        <v>5</v>
      </c>
      <c r="D12" s="41"/>
      <c r="E12" s="2">
        <v>2500</v>
      </c>
      <c r="F12" s="7"/>
    </row>
    <row r="13" spans="2:6" ht="18">
      <c r="B13" s="3"/>
      <c r="C13" s="9"/>
      <c r="D13" s="6"/>
      <c r="E13" s="2"/>
      <c r="F13" s="7"/>
    </row>
    <row r="14" spans="2:6" ht="18">
      <c r="B14" s="3"/>
      <c r="C14" s="37" t="s">
        <v>6</v>
      </c>
      <c r="D14" s="37"/>
      <c r="E14" s="2">
        <f>E11/E12</f>
        <v>0.02</v>
      </c>
      <c r="F14" s="7"/>
    </row>
    <row r="15" spans="2:6" ht="18">
      <c r="B15" s="3"/>
      <c r="C15" s="6"/>
      <c r="D15" s="6"/>
      <c r="E15" s="2"/>
      <c r="F15" s="7"/>
    </row>
    <row r="16" spans="2:6" ht="18">
      <c r="B16" s="3"/>
      <c r="C16" s="37" t="s">
        <v>7</v>
      </c>
      <c r="D16" s="37"/>
      <c r="E16" s="2">
        <f>(SUM(C8:C9)/E12)</f>
        <v>8.0000000000000002E-3</v>
      </c>
      <c r="F16" s="7"/>
    </row>
    <row r="17" spans="2:6" ht="18">
      <c r="B17" s="3"/>
      <c r="C17" s="6"/>
      <c r="D17" s="6"/>
      <c r="E17" s="2"/>
      <c r="F17" s="7"/>
    </row>
    <row r="18" spans="2:6" ht="18">
      <c r="B18" s="3"/>
      <c r="C18" s="37" t="s">
        <v>8</v>
      </c>
      <c r="D18" s="37"/>
      <c r="E18" s="2">
        <f>1-(E11/E12)</f>
        <v>0.98</v>
      </c>
      <c r="F18" s="7"/>
    </row>
    <row r="19" spans="2:6" ht="18.75" thickBot="1">
      <c r="B19" s="10"/>
      <c r="C19" s="11"/>
      <c r="D19" s="11"/>
      <c r="E19" s="11"/>
      <c r="F19" s="12"/>
    </row>
    <row r="20" spans="2:6" ht="14.25" thickTop="1"/>
  </sheetData>
  <mergeCells count="7">
    <mergeCell ref="C18:D18"/>
    <mergeCell ref="B2:F3"/>
    <mergeCell ref="B4:F4"/>
    <mergeCell ref="C11:D11"/>
    <mergeCell ref="C12:D12"/>
    <mergeCell ref="C14:D14"/>
    <mergeCell ref="C16:D16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workbookViewId="0"/>
  </sheetViews>
  <sheetFormatPr defaultRowHeight="13.5"/>
  <cols>
    <col min="1" max="1" width="17.7734375" customWidth="1"/>
    <col min="2" max="2" width="24.515625" customWidth="1"/>
    <col min="3" max="3" width="17.7734375" customWidth="1"/>
    <col min="4" max="4" width="18.51171875" customWidth="1"/>
    <col min="5" max="5" width="19.734375" customWidth="1"/>
    <col min="6" max="6" width="15.69140625" customWidth="1"/>
    <col min="7" max="7" width="18.265625" customWidth="1"/>
    <col min="8" max="8" width="28.31640625" customWidth="1"/>
    <col min="9" max="9" width="19" customWidth="1"/>
    <col min="10" max="10" width="10.6640625" hidden="1" customWidth="1"/>
    <col min="11" max="11" width="25.375" customWidth="1"/>
    <col min="12" max="12" width="32.609375" customWidth="1"/>
    <col min="13" max="13" width="17.7734375" customWidth="1"/>
  </cols>
  <sheetData>
    <row r="1" spans="1:13" ht="18.75" thickTop="1">
      <c r="A1" s="38" t="s">
        <v>0</v>
      </c>
      <c r="B1" s="38"/>
      <c r="C1" s="38"/>
      <c r="D1" s="38"/>
      <c r="E1" s="38"/>
      <c r="F1" s="38"/>
      <c r="G1" s="38"/>
      <c r="H1" s="38"/>
      <c r="I1" s="6"/>
    </row>
    <row r="2" spans="1:13" ht="18">
      <c r="A2" s="44" t="s">
        <v>9</v>
      </c>
      <c r="B2" s="44"/>
      <c r="C2" s="44"/>
      <c r="D2" s="44"/>
      <c r="E2" s="44"/>
      <c r="F2" s="44"/>
      <c r="G2" s="44"/>
      <c r="H2" s="44"/>
      <c r="I2" s="6"/>
    </row>
    <row r="3" spans="1:13" ht="18">
      <c r="A3" s="13"/>
      <c r="B3" s="2"/>
      <c r="C3" s="2"/>
      <c r="D3" s="2"/>
      <c r="E3" s="14"/>
      <c r="F3" s="15"/>
      <c r="G3" s="15"/>
      <c r="H3" s="15"/>
      <c r="I3" s="6"/>
    </row>
    <row r="4" spans="1:13" ht="33.75" thickBot="1">
      <c r="B4" s="16"/>
      <c r="C4" s="17" t="s">
        <v>10</v>
      </c>
      <c r="D4" s="17" t="s">
        <v>11</v>
      </c>
      <c r="E4" s="17" t="s">
        <v>12</v>
      </c>
      <c r="F4" s="17" t="s">
        <v>13</v>
      </c>
      <c r="G4" s="17" t="s">
        <v>14</v>
      </c>
      <c r="H4" s="17" t="s">
        <v>15</v>
      </c>
      <c r="I4" s="6"/>
    </row>
    <row r="5" spans="1:13" ht="18.75" thickTop="1">
      <c r="B5" s="18" t="s">
        <v>16</v>
      </c>
      <c r="C5" s="19">
        <v>29620292</v>
      </c>
      <c r="D5" s="19">
        <v>58207318</v>
      </c>
      <c r="E5" s="19">
        <v>29620292</v>
      </c>
      <c r="F5" s="19">
        <v>12915825</v>
      </c>
      <c r="G5" s="19">
        <v>28242604</v>
      </c>
      <c r="H5" s="19">
        <v>13604669</v>
      </c>
      <c r="I5" s="6"/>
      <c r="K5" s="43" t="s">
        <v>17</v>
      </c>
      <c r="L5" s="43"/>
      <c r="M5" s="2">
        <f>SUM(I27:I29)</f>
        <v>171656534</v>
      </c>
    </row>
    <row r="6" spans="1:13" ht="18">
      <c r="B6" s="20" t="s">
        <v>18</v>
      </c>
      <c r="C6" s="19"/>
      <c r="D6" s="19"/>
      <c r="E6" s="19"/>
      <c r="F6" s="19"/>
      <c r="G6" s="19"/>
      <c r="H6" s="19"/>
      <c r="I6" s="6"/>
      <c r="K6" s="43" t="s">
        <v>19</v>
      </c>
      <c r="L6" s="43"/>
      <c r="M6" s="2">
        <f>H28</f>
        <v>170089</v>
      </c>
    </row>
    <row r="7" spans="1:13" ht="18">
      <c r="B7" s="21" t="s">
        <v>20</v>
      </c>
      <c r="C7" s="19">
        <v>4683126</v>
      </c>
      <c r="D7" s="19">
        <v>12553926</v>
      </c>
      <c r="E7" s="19">
        <v>7792092</v>
      </c>
      <c r="F7" s="19">
        <v>3423798</v>
      </c>
      <c r="G7" s="19">
        <v>8382402</v>
      </c>
      <c r="H7" s="19">
        <v>2439948</v>
      </c>
      <c r="I7" s="6"/>
      <c r="K7" s="43" t="s">
        <v>21</v>
      </c>
      <c r="L7" s="43"/>
      <c r="M7" s="2">
        <f>M6/M5</f>
        <v>9.908681949735744E-4</v>
      </c>
    </row>
    <row r="8" spans="1:13" ht="18">
      <c r="B8" s="21" t="s">
        <v>22</v>
      </c>
      <c r="C8" s="19">
        <v>5335440</v>
      </c>
      <c r="D8" s="19">
        <v>15117080</v>
      </c>
      <c r="E8" s="19">
        <v>8136546</v>
      </c>
      <c r="F8" s="19">
        <v>4134966</v>
      </c>
      <c r="G8" s="19">
        <v>8136546</v>
      </c>
      <c r="H8" s="19">
        <v>3556960</v>
      </c>
      <c r="I8" s="6"/>
      <c r="K8" s="42"/>
      <c r="L8" s="42"/>
    </row>
    <row r="9" spans="1:13" ht="18">
      <c r="B9" s="21" t="s">
        <v>23</v>
      </c>
      <c r="C9" s="19">
        <v>4427540</v>
      </c>
      <c r="D9" s="19">
        <v>10932618</v>
      </c>
      <c r="E9" s="19">
        <v>6062324</v>
      </c>
      <c r="F9" s="19">
        <v>2894930</v>
      </c>
      <c r="G9" s="19">
        <v>5960150</v>
      </c>
      <c r="H9" s="19">
        <v>3848554</v>
      </c>
      <c r="I9" s="6"/>
    </row>
    <row r="10" spans="1:13" ht="18">
      <c r="B10" s="21" t="s">
        <v>24</v>
      </c>
      <c r="C10" s="19">
        <v>4562275</v>
      </c>
      <c r="D10" s="19">
        <v>8301115</v>
      </c>
      <c r="E10" s="19">
        <v>3338250</v>
      </c>
      <c r="F10" s="19">
        <v>1157260</v>
      </c>
      <c r="G10" s="19">
        <v>2893150</v>
      </c>
      <c r="H10" s="19">
        <v>2047460</v>
      </c>
      <c r="I10" s="6"/>
      <c r="K10" s="43" t="s">
        <v>25</v>
      </c>
      <c r="L10" s="43"/>
      <c r="M10" s="2">
        <f>SUM(H27:H29)</f>
        <v>13572917</v>
      </c>
    </row>
    <row r="11" spans="1:13" ht="18">
      <c r="B11" s="21" t="s">
        <v>26</v>
      </c>
      <c r="C11" s="19">
        <v>5165297</v>
      </c>
      <c r="D11" s="19">
        <v>6505772</v>
      </c>
      <c r="E11" s="19">
        <v>2466474</v>
      </c>
      <c r="F11" s="19">
        <v>768539</v>
      </c>
      <c r="G11" s="19">
        <v>1787300</v>
      </c>
      <c r="H11" s="19">
        <v>1179618</v>
      </c>
      <c r="I11" s="6"/>
      <c r="K11" s="43" t="s">
        <v>27</v>
      </c>
      <c r="L11" s="43"/>
      <c r="M11" s="2">
        <f>M6/M10</f>
        <v>1.253149930851268E-2</v>
      </c>
    </row>
    <row r="12" spans="1:13" ht="18">
      <c r="B12" s="21" t="s">
        <v>28</v>
      </c>
      <c r="C12" s="19">
        <v>5399420</v>
      </c>
      <c r="D12" s="19">
        <v>4717388</v>
      </c>
      <c r="E12" s="19">
        <v>1847170</v>
      </c>
      <c r="F12" s="22">
        <v>454688</v>
      </c>
      <c r="G12" s="19">
        <v>1150929</v>
      </c>
      <c r="H12" s="19">
        <v>625196</v>
      </c>
      <c r="I12" s="6"/>
    </row>
    <row r="13" spans="1:13" ht="18">
      <c r="B13" s="21" t="s">
        <v>29</v>
      </c>
      <c r="C13" s="19">
        <v>14168672</v>
      </c>
      <c r="D13" s="19">
        <v>26607448</v>
      </c>
      <c r="E13" s="19">
        <v>14086296</v>
      </c>
      <c r="F13" s="19">
        <v>5683944</v>
      </c>
      <c r="G13" s="19">
        <v>14086296</v>
      </c>
      <c r="H13" s="19">
        <v>7743344</v>
      </c>
      <c r="I13" s="6"/>
    </row>
    <row r="14" spans="1:13" ht="18">
      <c r="B14" s="21" t="s">
        <v>30</v>
      </c>
      <c r="C14" s="19">
        <v>15361785</v>
      </c>
      <c r="D14" s="19">
        <v>31621920</v>
      </c>
      <c r="E14" s="19">
        <v>15541455</v>
      </c>
      <c r="F14" s="19">
        <v>7186800</v>
      </c>
      <c r="G14" s="19">
        <v>14193930</v>
      </c>
      <c r="H14" s="19">
        <v>5929110</v>
      </c>
      <c r="I14" s="6"/>
      <c r="K14" s="43" t="s">
        <v>31</v>
      </c>
      <c r="L14" s="43"/>
      <c r="M14" s="2">
        <f>C28</f>
        <v>1057310</v>
      </c>
    </row>
    <row r="15" spans="1:13" ht="18">
      <c r="B15" s="20" t="s">
        <v>32</v>
      </c>
      <c r="C15" s="19"/>
      <c r="D15" s="19"/>
      <c r="E15" s="19"/>
      <c r="F15" s="19"/>
      <c r="G15" s="19"/>
      <c r="H15" s="19"/>
      <c r="I15" s="6"/>
      <c r="K15" s="43" t="s">
        <v>33</v>
      </c>
      <c r="L15" s="43"/>
      <c r="M15" s="2">
        <f>M14/I28</f>
        <v>0.23023023023023023</v>
      </c>
    </row>
    <row r="16" spans="1:13" ht="18">
      <c r="B16" s="21" t="s">
        <v>34</v>
      </c>
      <c r="C16" s="19">
        <v>23647714</v>
      </c>
      <c r="D16" s="19">
        <v>49181442</v>
      </c>
      <c r="E16" s="19">
        <v>24953416</v>
      </c>
      <c r="F16" s="19">
        <v>11171006</v>
      </c>
      <c r="G16" s="19">
        <v>24373104</v>
      </c>
      <c r="H16" s="19">
        <v>11751318</v>
      </c>
      <c r="I16" s="6"/>
    </row>
    <row r="17" spans="2:13" ht="18">
      <c r="B17" s="21" t="s">
        <v>35</v>
      </c>
      <c r="C17" s="19">
        <v>4650240</v>
      </c>
      <c r="D17" s="19">
        <v>6975360</v>
      </c>
      <c r="E17" s="19">
        <v>3700816</v>
      </c>
      <c r="F17" s="19">
        <v>1201312</v>
      </c>
      <c r="G17" s="19">
        <v>1995728</v>
      </c>
      <c r="H17" s="19">
        <v>852544</v>
      </c>
      <c r="I17" s="6"/>
    </row>
    <row r="18" spans="2:13" ht="18">
      <c r="B18" s="21" t="s">
        <v>36</v>
      </c>
      <c r="C18" s="19">
        <v>1279740</v>
      </c>
      <c r="D18" s="19">
        <v>1977780</v>
      </c>
      <c r="E18" s="19">
        <v>1047060</v>
      </c>
      <c r="F18" s="19">
        <v>550676</v>
      </c>
      <c r="G18" s="19">
        <v>1915732</v>
      </c>
      <c r="H18" s="19">
        <v>992768</v>
      </c>
      <c r="I18" s="6"/>
      <c r="K18" s="43" t="s">
        <v>37</v>
      </c>
      <c r="L18" s="43"/>
      <c r="M18" s="2">
        <f>I28/M5</f>
        <v>2.6753441264286509E-2</v>
      </c>
    </row>
    <row r="19" spans="2:13" ht="18">
      <c r="B19" s="20" t="s">
        <v>38</v>
      </c>
      <c r="C19" s="19"/>
      <c r="D19" s="19"/>
      <c r="E19" s="19"/>
      <c r="F19" s="19"/>
      <c r="G19" s="19"/>
      <c r="H19" s="19"/>
      <c r="I19" s="6"/>
      <c r="K19" s="43" t="s">
        <v>39</v>
      </c>
      <c r="L19" s="43"/>
      <c r="M19" s="2">
        <f>1-((SUM(C27:C29)/M5))</f>
        <v>0.82765404665574804</v>
      </c>
    </row>
    <row r="20" spans="2:13" ht="18">
      <c r="B20" s="21" t="s">
        <v>40</v>
      </c>
      <c r="C20" s="19">
        <v>4120320</v>
      </c>
      <c r="D20" s="19">
        <v>7777104</v>
      </c>
      <c r="E20" s="19">
        <v>4789872</v>
      </c>
      <c r="F20" s="19">
        <v>1828392</v>
      </c>
      <c r="G20" s="19">
        <v>5124648</v>
      </c>
      <c r="H20" s="19">
        <v>2137416</v>
      </c>
      <c r="I20" s="6"/>
      <c r="M20" s="2"/>
    </row>
    <row r="21" spans="2:13" ht="18">
      <c r="B21" s="21" t="s">
        <v>41</v>
      </c>
      <c r="C21" s="19">
        <v>15516160</v>
      </c>
      <c r="D21" s="19">
        <v>36382720</v>
      </c>
      <c r="E21" s="19">
        <v>18084352</v>
      </c>
      <c r="F21" s="19">
        <v>8346624</v>
      </c>
      <c r="G21" s="19">
        <v>19154432</v>
      </c>
      <c r="H21" s="19">
        <v>9523712</v>
      </c>
      <c r="I21" s="6"/>
    </row>
    <row r="22" spans="2:13" ht="18">
      <c r="B22" s="21" t="s">
        <v>42</v>
      </c>
      <c r="C22" s="19">
        <v>1847880</v>
      </c>
      <c r="D22" s="19">
        <v>2368024</v>
      </c>
      <c r="E22" s="19">
        <v>1184012</v>
      </c>
      <c r="F22" s="19">
        <v>465392</v>
      </c>
      <c r="G22" s="19">
        <v>670712</v>
      </c>
      <c r="H22" s="19">
        <v>301136</v>
      </c>
      <c r="I22" s="6"/>
    </row>
    <row r="23" spans="2:13" ht="18">
      <c r="B23" s="21" t="s">
        <v>43</v>
      </c>
      <c r="C23" s="19">
        <v>1188090</v>
      </c>
      <c r="D23" s="19">
        <v>1667010</v>
      </c>
      <c r="E23" s="19">
        <v>842715</v>
      </c>
      <c r="F23" s="19">
        <v>336165</v>
      </c>
      <c r="G23" s="19">
        <v>405240</v>
      </c>
      <c r="H23" s="19">
        <v>165780</v>
      </c>
      <c r="I23" s="6"/>
    </row>
    <row r="24" spans="2:13" ht="18">
      <c r="B24" s="21" t="s">
        <v>44</v>
      </c>
      <c r="C24" s="19">
        <v>5145683</v>
      </c>
      <c r="D24" s="19">
        <v>4670488</v>
      </c>
      <c r="E24" s="19">
        <v>1765010</v>
      </c>
      <c r="F24" s="19">
        <v>556657</v>
      </c>
      <c r="G24" s="19">
        <v>977544</v>
      </c>
      <c r="H24" s="19">
        <v>475195</v>
      </c>
      <c r="I24" s="6"/>
    </row>
    <row r="25" spans="2:13" ht="18">
      <c r="B25" s="21" t="s">
        <v>45</v>
      </c>
      <c r="C25" s="19">
        <v>2968680</v>
      </c>
      <c r="D25" s="19">
        <v>7003040</v>
      </c>
      <c r="E25" s="19">
        <v>3806000</v>
      </c>
      <c r="F25" s="19">
        <v>1674640</v>
      </c>
      <c r="G25" s="19">
        <v>2340690</v>
      </c>
      <c r="H25" s="19">
        <v>1217920</v>
      </c>
      <c r="I25" s="6"/>
    </row>
    <row r="26" spans="2:13" ht="18">
      <c r="B26" s="20" t="s">
        <v>46</v>
      </c>
      <c r="C26" s="19"/>
      <c r="D26" s="19"/>
      <c r="E26" s="19"/>
      <c r="F26" s="19"/>
      <c r="G26" s="19"/>
      <c r="H26" s="19"/>
      <c r="I26" s="6"/>
    </row>
    <row r="27" spans="2:13" ht="18">
      <c r="B27" s="21" t="s">
        <v>47</v>
      </c>
      <c r="C27" s="19">
        <v>11668755</v>
      </c>
      <c r="D27" s="19">
        <v>36228706</v>
      </c>
      <c r="E27" s="19">
        <v>20448104</v>
      </c>
      <c r="F27" s="19">
        <v>9890659</v>
      </c>
      <c r="G27" s="19">
        <v>22115069</v>
      </c>
      <c r="H27" s="19">
        <v>10890838</v>
      </c>
      <c r="I27" s="23">
        <f>SUM(C27:H27)</f>
        <v>111242131</v>
      </c>
    </row>
    <row r="28" spans="2:13" ht="18">
      <c r="B28" s="21" t="s">
        <v>48</v>
      </c>
      <c r="C28" s="19">
        <v>1057310</v>
      </c>
      <c r="D28" s="19">
        <v>1783636</v>
      </c>
      <c r="E28" s="19">
        <v>809072</v>
      </c>
      <c r="F28" s="19">
        <v>317193</v>
      </c>
      <c r="G28" s="19">
        <v>455103</v>
      </c>
      <c r="H28" s="19">
        <v>170089</v>
      </c>
      <c r="I28" s="23">
        <f>SUM(C28:H28)</f>
        <v>4592403</v>
      </c>
    </row>
    <row r="29" spans="2:13" ht="18">
      <c r="B29" s="21" t="s">
        <v>49</v>
      </c>
      <c r="C29" s="19">
        <v>16858244</v>
      </c>
      <c r="D29" s="19">
        <v>20040098</v>
      </c>
      <c r="E29" s="19">
        <v>8205834</v>
      </c>
      <c r="F29" s="19">
        <v>2623634</v>
      </c>
      <c r="G29" s="19">
        <v>5582200</v>
      </c>
      <c r="H29" s="19">
        <v>2511990</v>
      </c>
      <c r="I29" s="23">
        <f>SUM(C29:H29)</f>
        <v>55822000</v>
      </c>
    </row>
    <row r="30" spans="2:13" ht="18">
      <c r="B30" s="21"/>
      <c r="C30" s="19"/>
      <c r="D30" s="19"/>
      <c r="E30" s="19"/>
      <c r="F30" s="19"/>
      <c r="G30" s="19"/>
      <c r="H30" s="19"/>
      <c r="I30" s="24"/>
    </row>
    <row r="31" spans="2:13" ht="18">
      <c r="B31" s="6"/>
      <c r="C31" s="6"/>
      <c r="D31" s="6"/>
      <c r="E31" s="6"/>
      <c r="F31" s="6"/>
    </row>
    <row r="33" spans="7:8">
      <c r="G33" s="42"/>
      <c r="H33" s="42"/>
    </row>
  </sheetData>
  <mergeCells count="13">
    <mergeCell ref="K8:L8"/>
    <mergeCell ref="A1:H1"/>
    <mergeCell ref="A2:H2"/>
    <mergeCell ref="K5:L5"/>
    <mergeCell ref="K6:L6"/>
    <mergeCell ref="K7:L7"/>
    <mergeCell ref="G33:H33"/>
    <mergeCell ref="K10:L10"/>
    <mergeCell ref="K11:L11"/>
    <mergeCell ref="K14:L14"/>
    <mergeCell ref="K15:L15"/>
    <mergeCell ref="K18:L18"/>
    <mergeCell ref="K19:L19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0"/>
  <sheetViews>
    <sheetView workbookViewId="0"/>
  </sheetViews>
  <sheetFormatPr defaultRowHeight="13.5"/>
  <cols>
    <col min="1" max="2" width="10.6640625" customWidth="1"/>
    <col min="3" max="3" width="15.8125" customWidth="1"/>
    <col min="4" max="4" width="16.42578125" customWidth="1"/>
    <col min="5" max="5" width="18.6328125" customWidth="1"/>
    <col min="6" max="6" width="33.7109375" customWidth="1"/>
  </cols>
  <sheetData>
    <row r="1" spans="2:6" ht="14.25" thickBot="1"/>
    <row r="2" spans="2:6" ht="15" thickTop="1" thickBot="1">
      <c r="B2" s="45" t="s">
        <v>0</v>
      </c>
      <c r="C2" s="45"/>
      <c r="D2" s="45"/>
      <c r="E2" s="45"/>
      <c r="F2" s="45"/>
    </row>
    <row r="3" spans="2:6" ht="15" thickTop="1" thickBot="1">
      <c r="B3" s="45"/>
      <c r="C3" s="45"/>
      <c r="D3" s="45"/>
      <c r="E3" s="45"/>
      <c r="F3" s="45"/>
    </row>
    <row r="4" spans="2:6" ht="18.75" thickTop="1">
      <c r="B4" s="39" t="s">
        <v>50</v>
      </c>
      <c r="C4" s="39"/>
      <c r="D4" s="39"/>
      <c r="E4" s="39"/>
      <c r="F4" s="39"/>
    </row>
    <row r="5" spans="2:6">
      <c r="B5" s="3"/>
      <c r="C5" s="25"/>
      <c r="D5" s="25"/>
      <c r="E5" s="25"/>
      <c r="F5" s="4"/>
    </row>
    <row r="6" spans="2:6" ht="18">
      <c r="B6" s="3"/>
      <c r="C6" s="26"/>
      <c r="D6" s="26"/>
      <c r="E6" s="24"/>
      <c r="F6" s="7"/>
    </row>
    <row r="7" spans="2:6" ht="18">
      <c r="B7" s="3"/>
      <c r="C7" s="26"/>
      <c r="D7" s="27" t="s">
        <v>51</v>
      </c>
      <c r="E7" s="27" t="s">
        <v>52</v>
      </c>
      <c r="F7" s="7"/>
    </row>
    <row r="8" spans="2:6" ht="18">
      <c r="B8" s="3"/>
      <c r="C8" s="26"/>
      <c r="D8" s="27">
        <v>0</v>
      </c>
      <c r="E8" s="27">
        <v>0.2</v>
      </c>
      <c r="F8" s="7"/>
    </row>
    <row r="9" spans="2:6" ht="18">
      <c r="B9" s="3"/>
      <c r="C9" s="26"/>
      <c r="D9" s="27">
        <v>1</v>
      </c>
      <c r="E9" s="27">
        <v>0.4</v>
      </c>
      <c r="F9" s="7"/>
    </row>
    <row r="10" spans="2:6" ht="18">
      <c r="B10" s="3"/>
      <c r="C10" s="28"/>
      <c r="D10" s="27">
        <v>2</v>
      </c>
      <c r="E10" s="27">
        <v>0.3</v>
      </c>
      <c r="F10" s="7"/>
    </row>
    <row r="11" spans="2:6" ht="18">
      <c r="B11" s="3"/>
      <c r="C11" s="9"/>
      <c r="D11" s="27">
        <v>3</v>
      </c>
      <c r="E11" s="27">
        <v>0.1</v>
      </c>
      <c r="F11" s="7"/>
    </row>
    <row r="12" spans="2:6" ht="18">
      <c r="B12" s="3"/>
      <c r="C12" s="9"/>
      <c r="D12" s="27">
        <v>4</v>
      </c>
      <c r="E12" s="27">
        <v>0</v>
      </c>
      <c r="F12" s="7"/>
    </row>
    <row r="13" spans="2:6" ht="18">
      <c r="B13" s="3"/>
      <c r="C13" s="9"/>
      <c r="D13" s="24"/>
      <c r="E13" s="29"/>
      <c r="F13" s="7"/>
    </row>
    <row r="14" spans="2:6" ht="18">
      <c r="B14" s="46" t="s">
        <v>53</v>
      </c>
      <c r="C14" s="46"/>
      <c r="D14" s="30">
        <f>((D8*E8)+(D9*E9)+(D10*E10)+(D11*E11)+(D12*E12))</f>
        <v>1.3</v>
      </c>
      <c r="E14" s="29"/>
      <c r="F14" s="7"/>
    </row>
    <row r="15" spans="2:6" ht="18">
      <c r="B15" s="47" t="s">
        <v>54</v>
      </c>
      <c r="C15" s="47"/>
      <c r="D15" s="31">
        <f>(((D8-D14)*(D8-D14)*E8)+(D9-D14)*(D9-D14)*E9)+(D10-D14)*(D10-D14)*E10+(D11-D14)*(D11-D14)*E11+(D12-D14)*(D12-D14)*E12</f>
        <v>0.81</v>
      </c>
      <c r="E15" s="29"/>
      <c r="F15" s="7"/>
    </row>
    <row r="16" spans="2:6" ht="18">
      <c r="B16" s="48" t="s">
        <v>55</v>
      </c>
      <c r="C16" s="48"/>
      <c r="D16" s="32">
        <f>SQRT(D15)</f>
        <v>0.9</v>
      </c>
      <c r="E16" s="29"/>
      <c r="F16" s="7"/>
    </row>
    <row r="17" spans="2:6" ht="18">
      <c r="B17" s="3"/>
      <c r="C17" s="24"/>
      <c r="D17" s="24"/>
      <c r="E17" s="29"/>
      <c r="F17" s="7"/>
    </row>
    <row r="18" spans="2:6" ht="18">
      <c r="B18" s="3"/>
      <c r="C18" s="33"/>
      <c r="D18" s="24"/>
      <c r="E18" s="29"/>
      <c r="F18" s="7"/>
    </row>
    <row r="19" spans="2:6" ht="18.75" thickBot="1">
      <c r="B19" s="10"/>
      <c r="C19" s="11"/>
      <c r="D19" s="11"/>
      <c r="E19" s="11"/>
      <c r="F19" s="12"/>
    </row>
    <row r="20" spans="2:6" ht="14.25" thickTop="1"/>
  </sheetData>
  <mergeCells count="5">
    <mergeCell ref="B2:F3"/>
    <mergeCell ref="B4:F4"/>
    <mergeCell ref="B14:C14"/>
    <mergeCell ref="B15:C15"/>
    <mergeCell ref="B16:C16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6"/>
  <sheetViews>
    <sheetView workbookViewId="0"/>
  </sheetViews>
  <sheetFormatPr defaultRowHeight="13.5"/>
  <cols>
    <col min="1" max="1" width="10.6640625" customWidth="1"/>
    <col min="2" max="2" width="5.63671875" customWidth="1"/>
    <col min="3" max="3" width="33.7109375" customWidth="1"/>
    <col min="4" max="4" width="26.96875" customWidth="1"/>
    <col min="5" max="5" width="18.265625" customWidth="1"/>
    <col min="6" max="6" width="10.6640625" customWidth="1"/>
  </cols>
  <sheetData>
    <row r="1" spans="2:6" ht="15" thickTop="1" thickBot="1">
      <c r="B1" s="38" t="s">
        <v>0</v>
      </c>
      <c r="C1" s="38"/>
      <c r="D1" s="38"/>
      <c r="E1" s="38"/>
      <c r="F1" s="38"/>
    </row>
    <row r="2" spans="2:6" ht="14.25" thickTop="1">
      <c r="B2" s="38"/>
      <c r="C2" s="38"/>
      <c r="D2" s="38"/>
      <c r="E2" s="38"/>
      <c r="F2" s="38"/>
    </row>
    <row r="3" spans="2:6" ht="18">
      <c r="B3" s="39" t="s">
        <v>56</v>
      </c>
      <c r="C3" s="39"/>
      <c r="D3" s="39"/>
      <c r="E3" s="39"/>
      <c r="F3" s="39"/>
    </row>
    <row r="4" spans="2:6" ht="18">
      <c r="B4" s="13"/>
      <c r="F4" s="4"/>
    </row>
    <row r="5" spans="2:6" ht="18">
      <c r="B5" s="3"/>
      <c r="C5" s="49" t="s">
        <v>57</v>
      </c>
      <c r="D5" s="49"/>
      <c r="E5" s="2">
        <v>300</v>
      </c>
      <c r="F5" s="4"/>
    </row>
    <row r="6" spans="2:6" ht="18">
      <c r="B6" s="3"/>
      <c r="C6" s="49" t="s">
        <v>58</v>
      </c>
      <c r="D6" s="49"/>
      <c r="E6" s="2">
        <f>100-6</f>
        <v>94</v>
      </c>
      <c r="F6" s="4"/>
    </row>
    <row r="7" spans="2:6" ht="18">
      <c r="B7" s="3"/>
      <c r="C7" s="49" t="s">
        <v>59</v>
      </c>
      <c r="D7" s="49"/>
      <c r="E7" s="2">
        <v>0.94</v>
      </c>
      <c r="F7" s="4"/>
    </row>
    <row r="8" spans="2:6" ht="18">
      <c r="B8" s="3"/>
      <c r="C8" s="49" t="s">
        <v>60</v>
      </c>
      <c r="D8" s="49"/>
      <c r="E8" s="2">
        <f>E5*E7</f>
        <v>282</v>
      </c>
      <c r="F8" s="4"/>
    </row>
    <row r="9" spans="2:6" ht="18">
      <c r="B9" s="3"/>
      <c r="C9" s="49" t="s">
        <v>61</v>
      </c>
      <c r="D9" s="49"/>
      <c r="E9" s="2">
        <f>(E8*(1-E7))</f>
        <v>16.920000000000016</v>
      </c>
      <c r="F9" s="4"/>
    </row>
    <row r="10" spans="2:6" ht="18">
      <c r="B10" s="3"/>
      <c r="C10" s="49" t="s">
        <v>55</v>
      </c>
      <c r="D10" s="49"/>
      <c r="E10" s="2">
        <f>SQRT(E9)</f>
        <v>4.1133927602406288</v>
      </c>
      <c r="F10" s="4"/>
    </row>
    <row r="11" spans="2:6" ht="18">
      <c r="B11" s="3"/>
      <c r="C11" s="49" t="s">
        <v>62</v>
      </c>
      <c r="D11" s="49"/>
      <c r="E11" s="2">
        <v>280</v>
      </c>
      <c r="F11" s="4"/>
    </row>
    <row r="12" spans="2:6" ht="18">
      <c r="B12" s="3"/>
      <c r="C12" s="49" t="s">
        <v>63</v>
      </c>
      <c r="D12" s="49"/>
      <c r="E12" s="2">
        <f>(E11-E8)/E10</f>
        <v>-0.4862166383263149</v>
      </c>
      <c r="F12" s="4"/>
    </row>
    <row r="13" spans="2:6">
      <c r="B13" s="3"/>
      <c r="C13" s="42"/>
      <c r="D13" s="42"/>
      <c r="F13" s="4"/>
    </row>
    <row r="14" spans="2:6">
      <c r="B14" s="3"/>
      <c r="F14" s="4"/>
    </row>
    <row r="15" spans="2:6" ht="14.25" thickBot="1">
      <c r="B15" s="10"/>
      <c r="C15" s="34"/>
      <c r="D15" s="34"/>
      <c r="E15" s="34"/>
      <c r="F15" s="35"/>
    </row>
    <row r="16" spans="2:6" ht="14.25" thickTop="1"/>
  </sheetData>
  <mergeCells count="11">
    <mergeCell ref="C8:D8"/>
    <mergeCell ref="B1:F2"/>
    <mergeCell ref="B3:F3"/>
    <mergeCell ref="C5:D5"/>
    <mergeCell ref="C6:D6"/>
    <mergeCell ref="C7:D7"/>
    <mergeCell ref="C9:D9"/>
    <mergeCell ref="C10:D10"/>
    <mergeCell ref="C11:D11"/>
    <mergeCell ref="C12:D12"/>
    <mergeCell ref="C13:D13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20"/>
  <sheetViews>
    <sheetView tabSelected="1" workbookViewId="0"/>
  </sheetViews>
  <sheetFormatPr defaultRowHeight="13.5"/>
  <cols>
    <col min="1" max="2" width="10.6640625" customWidth="1"/>
    <col min="3" max="3" width="22.30859375" customWidth="1"/>
    <col min="4" max="4" width="24.76171875" customWidth="1"/>
    <col min="5" max="5" width="16.1796875" customWidth="1"/>
    <col min="6" max="6" width="10.6640625" customWidth="1"/>
  </cols>
  <sheetData>
    <row r="1" spans="2:6" ht="14.25" thickBot="1"/>
    <row r="2" spans="2:6" ht="15" thickTop="1" thickBot="1">
      <c r="B2" s="38" t="s">
        <v>0</v>
      </c>
      <c r="C2" s="38"/>
      <c r="D2" s="38"/>
      <c r="E2" s="38"/>
      <c r="F2" s="38"/>
    </row>
    <row r="3" spans="2:6" ht="14.25" thickTop="1">
      <c r="B3" s="38"/>
      <c r="C3" s="38"/>
      <c r="D3" s="38"/>
      <c r="E3" s="38"/>
      <c r="F3" s="38"/>
    </row>
    <row r="4" spans="2:6" ht="18">
      <c r="B4" s="39" t="s">
        <v>64</v>
      </c>
      <c r="C4" s="39"/>
      <c r="D4" s="39"/>
      <c r="E4" s="39"/>
      <c r="F4" s="39"/>
    </row>
    <row r="5" spans="2:6">
      <c r="B5" s="3"/>
      <c r="F5" s="4"/>
    </row>
    <row r="6" spans="2:6" ht="18">
      <c r="B6" s="3"/>
      <c r="C6" s="26" t="s">
        <v>65</v>
      </c>
      <c r="D6" s="26">
        <f>75/100</f>
        <v>0.75</v>
      </c>
      <c r="E6" s="6"/>
      <c r="F6" s="7"/>
    </row>
    <row r="7" spans="2:6" ht="18">
      <c r="B7" s="3"/>
      <c r="C7" s="26" t="s">
        <v>66</v>
      </c>
      <c r="D7" s="26">
        <f>15/100</f>
        <v>0.15</v>
      </c>
      <c r="E7" s="6"/>
      <c r="F7" s="7"/>
    </row>
    <row r="8" spans="2:6" ht="18">
      <c r="B8" s="3"/>
      <c r="C8" s="26" t="s">
        <v>67</v>
      </c>
      <c r="D8" s="26">
        <f>10/100</f>
        <v>0.1</v>
      </c>
      <c r="E8" s="6"/>
      <c r="F8" s="7"/>
    </row>
    <row r="9" spans="2:6" ht="18">
      <c r="B9" s="3"/>
      <c r="C9" s="26"/>
      <c r="D9" s="26"/>
      <c r="E9" s="6"/>
      <c r="F9" s="7"/>
    </row>
    <row r="10" spans="2:6" ht="18">
      <c r="B10" s="3"/>
      <c r="C10" s="50" t="s">
        <v>68</v>
      </c>
      <c r="D10" s="50"/>
      <c r="E10" s="6"/>
      <c r="F10" s="7"/>
    </row>
    <row r="11" spans="2:6" ht="18">
      <c r="B11" s="3"/>
      <c r="C11" s="9"/>
      <c r="D11" s="26"/>
      <c r="E11" s="2"/>
      <c r="F11" s="7"/>
    </row>
    <row r="12" spans="2:6" ht="18">
      <c r="B12" s="3"/>
      <c r="C12" s="9" t="s">
        <v>69</v>
      </c>
      <c r="D12" s="26">
        <f>4/100</f>
        <v>0.04</v>
      </c>
      <c r="E12" s="2"/>
      <c r="F12" s="7"/>
    </row>
    <row r="13" spans="2:6" ht="18">
      <c r="B13" s="3"/>
      <c r="C13" s="9" t="s">
        <v>70</v>
      </c>
      <c r="D13" s="26">
        <f>6/100</f>
        <v>0.06</v>
      </c>
      <c r="E13" s="2"/>
      <c r="F13" s="7"/>
    </row>
    <row r="14" spans="2:6" ht="18">
      <c r="B14" s="3"/>
      <c r="C14" s="36" t="s">
        <v>71</v>
      </c>
      <c r="D14" s="26">
        <f>8/100</f>
        <v>0.08</v>
      </c>
      <c r="E14" s="2"/>
      <c r="F14" s="7"/>
    </row>
    <row r="15" spans="2:6" ht="18">
      <c r="B15" s="3"/>
      <c r="C15" s="24"/>
      <c r="D15" s="24"/>
      <c r="E15" s="2"/>
      <c r="F15" s="7"/>
    </row>
    <row r="16" spans="2:6" ht="17.25">
      <c r="B16" s="51" t="s">
        <v>72</v>
      </c>
      <c r="C16" s="51"/>
      <c r="D16" s="51"/>
      <c r="E16" s="51"/>
      <c r="F16" s="51"/>
    </row>
    <row r="17" spans="2:6" ht="18">
      <c r="B17" s="3"/>
      <c r="C17" s="24"/>
      <c r="D17" s="24"/>
      <c r="E17" s="2"/>
      <c r="F17" s="7"/>
    </row>
    <row r="18" spans="2:6" ht="18">
      <c r="B18" s="3"/>
      <c r="C18" s="9" t="s">
        <v>73</v>
      </c>
      <c r="D18" s="29">
        <f>(D6*D12)/((D6*D12)+(D7*D13)+(D8*D14))</f>
        <v>0.63829787234042545</v>
      </c>
      <c r="E18" s="2"/>
      <c r="F18" s="7"/>
    </row>
    <row r="19" spans="2:6" ht="18.75" thickBot="1">
      <c r="B19" s="10"/>
      <c r="C19" s="11"/>
      <c r="D19" s="11"/>
      <c r="E19" s="11"/>
      <c r="F19" s="12"/>
    </row>
    <row r="20" spans="2:6" ht="14.25" thickTop="1"/>
  </sheetData>
  <mergeCells count="4">
    <mergeCell ref="B2:F3"/>
    <mergeCell ref="B4:F4"/>
    <mergeCell ref="C10:D10"/>
    <mergeCell ref="B16:F16"/>
  </mergeCells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Question1</vt:lpstr>
      <vt:lpstr>Question2</vt:lpstr>
      <vt:lpstr>Question 3</vt:lpstr>
      <vt:lpstr>Question4</vt:lpstr>
      <vt:lpstr>Question5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Chauhan</dc:creator>
  <cp:lastModifiedBy>X</cp:lastModifiedBy>
  <cp:revision>5</cp:revision>
  <dcterms:created xsi:type="dcterms:W3CDTF">2021-07-17T19:49:17Z</dcterms:created>
  <dcterms:modified xsi:type="dcterms:W3CDTF">2021-07-18T09:46:07Z</dcterms:modified>
</cp:coreProperties>
</file>